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HO\năm 2023\NK THÁNG 1\tháng 1.2023\"/>
    </mc:Choice>
  </mc:AlternateContent>
  <bookViews>
    <workbookView xWindow="240" yWindow="735" windowWidth="20055" windowHeight="6570" tabRatio="613"/>
  </bookViews>
  <sheets>
    <sheet name="cÔNG NỢ nGỌC tHƠM" sheetId="1" r:id="rId1"/>
  </sheets>
  <definedNames>
    <definedName name="_xlnm._FilterDatabase" localSheetId="0" hidden="1">'cÔNG NỢ nGỌC tHƠM'!$A$4:$AC$120</definedName>
    <definedName name="_xlnm.Print_Area" localSheetId="0">'cÔNG NỢ nGỌC tHƠM'!$A$1:$R$118</definedName>
  </definedNames>
  <calcPr calcId="162913"/>
</workbook>
</file>

<file path=xl/calcChain.xml><?xml version="1.0" encoding="utf-8"?>
<calcChain xmlns="http://schemas.openxmlformats.org/spreadsheetml/2006/main">
  <c r="W10" i="1" l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9" i="1"/>
  <c r="D116" i="1" l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C116" i="1" l="1"/>
  <c r="V20" i="1" l="1"/>
  <c r="X20" i="1" s="1"/>
  <c r="V23" i="1" l="1"/>
  <c r="X23" i="1" s="1"/>
  <c r="V22" i="1"/>
  <c r="X22" i="1" s="1"/>
  <c r="V21" i="1"/>
  <c r="X21" i="1" s="1"/>
  <c r="W8" i="1"/>
  <c r="W116" i="1" s="1"/>
  <c r="W117" i="1" l="1"/>
  <c r="W118" i="1" s="1"/>
  <c r="V114" i="1"/>
  <c r="X114" i="1" s="1"/>
  <c r="V115" i="1"/>
  <c r="X115" i="1" s="1"/>
  <c r="V113" i="1" l="1"/>
  <c r="X113" i="1" s="1"/>
  <c r="V105" i="1" l="1"/>
  <c r="X105" i="1" s="1"/>
  <c r="V112" i="1"/>
  <c r="X112" i="1" s="1"/>
  <c r="V111" i="1"/>
  <c r="X111" i="1" s="1"/>
  <c r="V110" i="1"/>
  <c r="X110" i="1" s="1"/>
  <c r="V109" i="1"/>
  <c r="X109" i="1" s="1"/>
  <c r="V108" i="1"/>
  <c r="X108" i="1" s="1"/>
  <c r="V107" i="1"/>
  <c r="X107" i="1" s="1"/>
  <c r="V106" i="1"/>
  <c r="X106" i="1" s="1"/>
  <c r="V104" i="1" l="1"/>
  <c r="X104" i="1" s="1"/>
  <c r="V97" i="1" l="1"/>
  <c r="X97" i="1" s="1"/>
  <c r="V98" i="1"/>
  <c r="X98" i="1" s="1"/>
  <c r="V100" i="1"/>
  <c r="X100" i="1" s="1"/>
  <c r="V101" i="1"/>
  <c r="X101" i="1" s="1"/>
  <c r="V102" i="1"/>
  <c r="X102" i="1" s="1"/>
  <c r="V103" i="1" l="1"/>
  <c r="X103" i="1" s="1"/>
  <c r="V99" i="1"/>
  <c r="X99" i="1" s="1"/>
  <c r="AB116" i="1" l="1"/>
  <c r="AB118" i="1" s="1"/>
  <c r="AB120" i="1" s="1"/>
  <c r="V40" i="1" l="1"/>
  <c r="X40" i="1" s="1"/>
  <c r="V42" i="1"/>
  <c r="X42" i="1" s="1"/>
  <c r="V44" i="1"/>
  <c r="X44" i="1" s="1"/>
  <c r="V39" i="1" l="1"/>
  <c r="X39" i="1" s="1"/>
  <c r="V43" i="1"/>
  <c r="X43" i="1" s="1"/>
  <c r="V41" i="1"/>
  <c r="X41" i="1" s="1"/>
  <c r="V24" i="1" l="1"/>
  <c r="X24" i="1" s="1"/>
  <c r="V16" i="1"/>
  <c r="X16" i="1" s="1"/>
  <c r="V15" i="1"/>
  <c r="X15" i="1" s="1"/>
  <c r="V12" i="1"/>
  <c r="X12" i="1" s="1"/>
  <c r="V11" i="1"/>
  <c r="X11" i="1" s="1"/>
  <c r="V10" i="1"/>
  <c r="X10" i="1" s="1"/>
  <c r="V18" i="1" l="1"/>
  <c r="X18" i="1" s="1"/>
  <c r="V19" i="1"/>
  <c r="X19" i="1" s="1"/>
  <c r="V17" i="1"/>
  <c r="X17" i="1" s="1"/>
  <c r="V8" i="1"/>
  <c r="V13" i="1"/>
  <c r="X13" i="1" s="1"/>
  <c r="V9" i="1"/>
  <c r="X9" i="1" s="1"/>
  <c r="V14" i="1"/>
  <c r="X14" i="1" s="1"/>
  <c r="V116" i="1" l="1"/>
  <c r="X116" i="1" s="1"/>
  <c r="X8" i="1"/>
  <c r="V94" i="1"/>
  <c r="X94" i="1" s="1"/>
  <c r="V92" i="1"/>
  <c r="X92" i="1" s="1"/>
  <c r="V89" i="1"/>
  <c r="X89" i="1" s="1"/>
  <c r="V86" i="1"/>
  <c r="X86" i="1" s="1"/>
  <c r="V84" i="1"/>
  <c r="X84" i="1" s="1"/>
  <c r="V82" i="1"/>
  <c r="X82" i="1" s="1"/>
  <c r="V80" i="1"/>
  <c r="X80" i="1" s="1"/>
  <c r="V78" i="1"/>
  <c r="X78" i="1" s="1"/>
  <c r="V75" i="1"/>
  <c r="X75" i="1" s="1"/>
  <c r="V73" i="1"/>
  <c r="X73" i="1" s="1"/>
  <c r="V71" i="1"/>
  <c r="X71" i="1" s="1"/>
  <c r="V69" i="1"/>
  <c r="X69" i="1" s="1"/>
  <c r="V66" i="1"/>
  <c r="X66" i="1" s="1"/>
  <c r="V64" i="1"/>
  <c r="X64" i="1" s="1"/>
  <c r="V62" i="1"/>
  <c r="X62" i="1" s="1"/>
  <c r="V61" i="1"/>
  <c r="X61" i="1" s="1"/>
  <c r="V59" i="1"/>
  <c r="X59" i="1" s="1"/>
  <c r="V57" i="1"/>
  <c r="X57" i="1" s="1"/>
  <c r="V55" i="1"/>
  <c r="X55" i="1" s="1"/>
  <c r="V52" i="1"/>
  <c r="X52" i="1" s="1"/>
  <c r="V50" i="1"/>
  <c r="X50" i="1" s="1"/>
  <c r="V47" i="1"/>
  <c r="X47" i="1" s="1"/>
  <c r="V45" i="1"/>
  <c r="X45" i="1" s="1"/>
  <c r="V34" i="1"/>
  <c r="X34" i="1" s="1"/>
  <c r="V30" i="1"/>
  <c r="X30" i="1" s="1"/>
  <c r="V28" i="1"/>
  <c r="X28" i="1" s="1"/>
  <c r="V26" i="1"/>
  <c r="X26" i="1" s="1"/>
  <c r="V95" i="1"/>
  <c r="X95" i="1" s="1"/>
  <c r="V76" i="1"/>
  <c r="X76" i="1" s="1"/>
  <c r="V48" i="1"/>
  <c r="X48" i="1" s="1"/>
  <c r="V37" i="1"/>
  <c r="X37" i="1" s="1"/>
  <c r="V33" i="1"/>
  <c r="X33" i="1" s="1"/>
  <c r="V96" i="1"/>
  <c r="X96" i="1" s="1"/>
  <c r="V93" i="1"/>
  <c r="X93" i="1" s="1"/>
  <c r="V91" i="1"/>
  <c r="X91" i="1" s="1"/>
  <c r="V90" i="1"/>
  <c r="X90" i="1" s="1"/>
  <c r="V87" i="1"/>
  <c r="X87" i="1" s="1"/>
  <c r="V85" i="1"/>
  <c r="X85" i="1" s="1"/>
  <c r="V83" i="1"/>
  <c r="X83" i="1" s="1"/>
  <c r="V81" i="1"/>
  <c r="X81" i="1" s="1"/>
  <c r="V79" i="1"/>
  <c r="X79" i="1" s="1"/>
  <c r="V77" i="1"/>
  <c r="X77" i="1" s="1"/>
  <c r="V74" i="1"/>
  <c r="X74" i="1" s="1"/>
  <c r="V72" i="1"/>
  <c r="X72" i="1" s="1"/>
  <c r="V70" i="1"/>
  <c r="X70" i="1" s="1"/>
  <c r="V67" i="1"/>
  <c r="X67" i="1" s="1"/>
  <c r="V65" i="1"/>
  <c r="X65" i="1" s="1"/>
  <c r="V63" i="1"/>
  <c r="X63" i="1" s="1"/>
  <c r="V60" i="1"/>
  <c r="X60" i="1" s="1"/>
  <c r="V58" i="1"/>
  <c r="X58" i="1" s="1"/>
  <c r="V56" i="1"/>
  <c r="X56" i="1" s="1"/>
  <c r="V53" i="1"/>
  <c r="X53" i="1" s="1"/>
  <c r="V51" i="1"/>
  <c r="X51" i="1" s="1"/>
  <c r="V49" i="1"/>
  <c r="X49" i="1" s="1"/>
  <c r="V46" i="1"/>
  <c r="X46" i="1" s="1"/>
  <c r="V35" i="1"/>
  <c r="X35" i="1" s="1"/>
  <c r="V31" i="1"/>
  <c r="X31" i="1" s="1"/>
  <c r="V29" i="1"/>
  <c r="X29" i="1" s="1"/>
  <c r="V27" i="1"/>
  <c r="X27" i="1" s="1"/>
  <c r="V25" i="1"/>
  <c r="X25" i="1" s="1"/>
  <c r="V88" i="1"/>
  <c r="X88" i="1" s="1"/>
  <c r="V68" i="1"/>
  <c r="X68" i="1" s="1"/>
  <c r="V54" i="1"/>
  <c r="X54" i="1" s="1"/>
  <c r="V38" i="1"/>
  <c r="X38" i="1" s="1"/>
  <c r="V36" i="1"/>
  <c r="X36" i="1" s="1"/>
  <c r="V32" i="1"/>
  <c r="X32" i="1" s="1"/>
  <c r="W7" i="1" l="1"/>
  <c r="Z6" i="1"/>
  <c r="X7" i="1" l="1"/>
  <c r="Z7" i="1" s="1"/>
</calcChain>
</file>

<file path=xl/sharedStrings.xml><?xml version="1.0" encoding="utf-8"?>
<sst xmlns="http://schemas.openxmlformats.org/spreadsheetml/2006/main" count="147" uniqueCount="79">
  <si>
    <t>CÔNG TY CỔ PHẦN THỰC PHẨM THU HẰNG FOOD ViỆT NAM</t>
  </si>
  <si>
    <t>Giá từ 20/12</t>
  </si>
  <si>
    <t>Ngày giao</t>
  </si>
  <si>
    <t>Tổng tiền</t>
  </si>
  <si>
    <t>Số tiền phải thanh toán</t>
  </si>
  <si>
    <t>Đã thanh toán</t>
  </si>
  <si>
    <t>Còn nợ</t>
  </si>
  <si>
    <t>Hạn thanh toán</t>
  </si>
  <si>
    <t>Nợ tháng trước</t>
  </si>
  <si>
    <t>Thue VAT</t>
  </si>
  <si>
    <t xml:space="preserve">Trừ 12% </t>
  </si>
  <si>
    <t>Mọc nấm hương 250g</t>
  </si>
  <si>
    <t>Bắp bò 500g</t>
  </si>
  <si>
    <t>Bắp bò 300g</t>
  </si>
  <si>
    <t>Bắp bò 200g</t>
  </si>
  <si>
    <t>Chân giò heo muối 300g</t>
  </si>
  <si>
    <t>Chân giò heo muối 500g</t>
  </si>
  <si>
    <t>Tai heo muối 200g</t>
  </si>
  <si>
    <t>Tai heo muối 400g</t>
  </si>
  <si>
    <t>Gà muối 500g</t>
  </si>
  <si>
    <t>Giò tai lưỡi xào 250g</t>
  </si>
  <si>
    <t>Giò lụa cây 250g</t>
  </si>
  <si>
    <t>Giò sụn gà 250g</t>
  </si>
  <si>
    <t>Chả nướng 300g</t>
  </si>
  <si>
    <t>Chả cốm 300g</t>
  </si>
  <si>
    <t>Chân gà rút xương 500g</t>
  </si>
  <si>
    <t>Đùi gà cay 400g</t>
  </si>
  <si>
    <t>BẢNG TỔNG HỢP XUẤT HÀNG THÁNG 1/2022</t>
  </si>
  <si>
    <t>TONG VC HCM</t>
  </si>
  <si>
    <t>CƯỚC VẬN CHUYỂN THÁNG 11/ ĐẦU HCM</t>
  </si>
  <si>
    <t>CƯỚC VẬN CHUYỂN DẦU HCM</t>
  </si>
  <si>
    <t>Gà muối hun cỏ xạ hương 500g</t>
  </si>
  <si>
    <t>Chân giò heo muối tayaki 450g</t>
  </si>
  <si>
    <t>Gà muối hun cỏ xạ hương 1kg</t>
  </si>
  <si>
    <t>HA DONG-1</t>
  </si>
  <si>
    <t>HA DONG-2</t>
  </si>
  <si>
    <t>HA DONG-3</t>
  </si>
  <si>
    <t>HA DONG-4</t>
  </si>
  <si>
    <t>NGOCTHOM-15T</t>
  </si>
  <si>
    <t>HA DONG-5</t>
  </si>
  <si>
    <t>NGOCTHOM-2T</t>
  </si>
  <si>
    <t>NGOCTHOMX17T</t>
  </si>
  <si>
    <t>NGOCTHOMX19T</t>
  </si>
  <si>
    <t>NGOCTHOMX3T</t>
  </si>
  <si>
    <t>SAIGON-Ô TO X63T</t>
  </si>
  <si>
    <t>DANANG-OTOX19T</t>
  </si>
  <si>
    <t>NGOCTHOMX15T</t>
  </si>
  <si>
    <t>NGOCTHOMX11T</t>
  </si>
  <si>
    <t>NGOCTHOM-10T</t>
  </si>
  <si>
    <t>HA DONG-6</t>
  </si>
  <si>
    <t>HA DONG-7</t>
  </si>
  <si>
    <t>NGOCTHPOM-5T</t>
  </si>
  <si>
    <t>NGOCTHPOM-6T</t>
  </si>
  <si>
    <t>NGOCTHPOM-15T</t>
  </si>
  <si>
    <t>NGOCTHPOM-12T</t>
  </si>
  <si>
    <t>SHIP</t>
  </si>
  <si>
    <t>NGOCTHOM-8T</t>
  </si>
  <si>
    <t>NGOCTHOM-12T</t>
  </si>
  <si>
    <t>NGOCTHOM-5T</t>
  </si>
  <si>
    <t>DANANG-OTOX50T</t>
  </si>
  <si>
    <t>NGOCTHOM-OTOX37T</t>
  </si>
  <si>
    <t>NGOCTHOM-16T</t>
  </si>
  <si>
    <t>NGOCTHOM-14T</t>
  </si>
  <si>
    <t>HA DONG -1</t>
  </si>
  <si>
    <t>HA DONG -2</t>
  </si>
  <si>
    <t>HA DONG -3</t>
  </si>
  <si>
    <t>HA DONG -4</t>
  </si>
  <si>
    <t>NGOCTHOM-11T</t>
  </si>
  <si>
    <t>DANANG-OTOX72T</t>
  </si>
  <si>
    <t>SAIGON-Ô TO X22T</t>
  </si>
  <si>
    <t>NGOCTHOM-6T</t>
  </si>
  <si>
    <t>SHIP ANH THACH</t>
  </si>
  <si>
    <t>SHIP ANH QUYET</t>
  </si>
  <si>
    <t>SHIP ANH THACH -2</t>
  </si>
  <si>
    <t>10% VAT</t>
  </si>
  <si>
    <t>CÓ 3 THUNG HÀNG ĐÁ GỬI RA</t>
  </si>
  <si>
    <t>TRỪ GIÒ GUI O TO</t>
  </si>
  <si>
    <t xml:space="preserve">ĐÃ ỨNG THU HANG </t>
  </si>
  <si>
    <t>TÔNG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</si>
</sst>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₫_-;\-* #,##0.00\ _₫_-;_-* &quot;-&quot;??\ _₫_-;_-@_-"/>
    <numFmt numFmtId="165" formatCode="[$-1010000]d/m/yy;@"/>
    <numFmt numFmtId="166" formatCode="_(* #,##0_);_(* \(#,##0\);_(* &quot;-&quot;??_);_(@_)"/>
    <numFmt numFmtId="167" formatCode="_-* #,##0\ _₫_-;\-* #,##0\ _₫_-;_-* &quot;-&quot;??\ _₫_-;_-@_-"/>
    <numFmt numFmtId="168" formatCode="[$-1010000]m/d/yyyy;@"/>
    <numFmt numFmtId="169" formatCode="[$-1010000]d/m/yyyy;@"/>
  </numFmts>
  <fonts count="13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charset val="163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Calibri"/>
      <family val="2"/>
      <charset val="163"/>
      <scheme val="minor"/>
    </font>
    <font>
      <b/>
      <sz val="14"/>
      <color theme="1"/>
      <name val="Calibri"/>
      <family val="2"/>
      <scheme val="minor"/>
    </font>
    <font>
      <sz val="12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166" fontId="2" fillId="0" borderId="0" xfId="1" applyNumberFormat="1" applyFont="1"/>
    <xf numFmtId="0" fontId="2" fillId="0" borderId="0" xfId="0" applyFont="1"/>
    <xf numFmtId="166" fontId="3" fillId="0" borderId="0" xfId="1" applyNumberFormat="1" applyFont="1"/>
    <xf numFmtId="166" fontId="3" fillId="0" borderId="0" xfId="1" applyNumberFormat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166" fontId="3" fillId="0" borderId="0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166" fontId="3" fillId="0" borderId="0" xfId="1" applyNumberFormat="1" applyFont="1" applyBorder="1"/>
    <xf numFmtId="166" fontId="3" fillId="2" borderId="0" xfId="1" applyNumberFormat="1" applyFont="1" applyFill="1" applyBorder="1"/>
    <xf numFmtId="166" fontId="3" fillId="2" borderId="0" xfId="1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 wrapText="1"/>
    </xf>
    <xf numFmtId="166" fontId="2" fillId="2" borderId="0" xfId="1" applyNumberFormat="1" applyFont="1" applyFill="1" applyBorder="1" applyAlignment="1">
      <alignment horizontal="center" wrapText="1"/>
    </xf>
    <xf numFmtId="166" fontId="3" fillId="0" borderId="0" xfId="1" applyNumberFormat="1" applyFont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166" fontId="2" fillId="3" borderId="0" xfId="1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166" fontId="2" fillId="3" borderId="1" xfId="1" applyNumberFormat="1" applyFont="1" applyFill="1" applyBorder="1"/>
    <xf numFmtId="167" fontId="3" fillId="0" borderId="1" xfId="1" applyNumberFormat="1" applyFont="1" applyBorder="1" applyAlignment="1">
      <alignment horizontal="center"/>
    </xf>
    <xf numFmtId="167" fontId="3" fillId="0" borderId="0" xfId="1" applyNumberFormat="1" applyFont="1" applyBorder="1" applyAlignment="1">
      <alignment horizontal="center" wrapText="1"/>
    </xf>
    <xf numFmtId="167" fontId="3" fillId="0" borderId="0" xfId="1" applyNumberFormat="1" applyFont="1" applyAlignment="1">
      <alignment horizontal="center"/>
    </xf>
    <xf numFmtId="0" fontId="7" fillId="0" borderId="0" xfId="0" applyFont="1"/>
    <xf numFmtId="166" fontId="7" fillId="0" borderId="0" xfId="0" applyNumberFormat="1" applyFont="1"/>
    <xf numFmtId="0" fontId="2" fillId="4" borderId="1" xfId="0" applyFont="1" applyFill="1" applyBorder="1" applyAlignment="1">
      <alignment horizontal="center"/>
    </xf>
    <xf numFmtId="166" fontId="2" fillId="4" borderId="1" xfId="1" applyNumberFormat="1" applyFont="1" applyFill="1" applyBorder="1"/>
    <xf numFmtId="0" fontId="3" fillId="0" borderId="1" xfId="0" applyFont="1" applyBorder="1" applyAlignment="1">
      <alignment horizontal="center" wrapText="1"/>
    </xf>
    <xf numFmtId="0" fontId="5" fillId="4" borderId="1" xfId="0" applyFont="1" applyFill="1" applyBorder="1" applyAlignment="1">
      <alignment horizontal="center" vertical="center" wrapText="1"/>
    </xf>
    <xf numFmtId="166" fontId="2" fillId="4" borderId="0" xfId="1" applyNumberFormat="1" applyFont="1" applyFill="1" applyBorder="1" applyAlignment="1">
      <alignment horizontal="center" wrapText="1"/>
    </xf>
    <xf numFmtId="14" fontId="3" fillId="4" borderId="0" xfId="1" applyNumberFormat="1" applyFont="1" applyFill="1" applyBorder="1" applyAlignment="1">
      <alignment horizontal="center" wrapText="1"/>
    </xf>
    <xf numFmtId="0" fontId="2" fillId="4" borderId="0" xfId="0" applyFont="1" applyFill="1" applyAlignment="1">
      <alignment horizontal="center"/>
    </xf>
    <xf numFmtId="14" fontId="3" fillId="3" borderId="0" xfId="1" applyNumberFormat="1" applyFont="1" applyFill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166" fontId="2" fillId="5" borderId="1" xfId="1" applyNumberFormat="1" applyFont="1" applyFill="1" applyBorder="1"/>
    <xf numFmtId="166" fontId="2" fillId="5" borderId="0" xfId="1" applyNumberFormat="1" applyFont="1" applyFill="1" applyBorder="1" applyAlignment="1">
      <alignment horizontal="center" wrapText="1"/>
    </xf>
    <xf numFmtId="14" fontId="3" fillId="5" borderId="0" xfId="1" applyNumberFormat="1" applyFont="1" applyFill="1" applyBorder="1" applyAlignment="1">
      <alignment horizontal="center" wrapText="1"/>
    </xf>
    <xf numFmtId="0" fontId="2" fillId="5" borderId="0" xfId="0" applyFont="1" applyFill="1" applyAlignment="1">
      <alignment horizontal="center"/>
    </xf>
    <xf numFmtId="167" fontId="0" fillId="5" borderId="0" xfId="0" applyNumberFormat="1" applyFill="1"/>
    <xf numFmtId="0" fontId="0" fillId="5" borderId="0" xfId="0" applyFill="1"/>
    <xf numFmtId="166" fontId="0" fillId="5" borderId="0" xfId="0" applyNumberFormat="1" applyFill="1"/>
    <xf numFmtId="0" fontId="6" fillId="5" borderId="0" xfId="0" applyFont="1" applyFill="1"/>
    <xf numFmtId="0" fontId="7" fillId="5" borderId="0" xfId="0" applyFont="1" applyFill="1"/>
    <xf numFmtId="166" fontId="3" fillId="0" borderId="2" xfId="1" applyNumberFormat="1" applyFont="1" applyBorder="1" applyAlignment="1"/>
    <xf numFmtId="166" fontId="3" fillId="0" borderId="3" xfId="1" applyNumberFormat="1" applyFont="1" applyBorder="1" applyAlignment="1"/>
    <xf numFmtId="166" fontId="2" fillId="4" borderId="1" xfId="1" applyNumberFormat="1" applyFont="1" applyFill="1" applyBorder="1" applyAlignment="1">
      <alignment horizontal="center"/>
    </xf>
    <xf numFmtId="166" fontId="3" fillId="4" borderId="1" xfId="1" applyNumberFormat="1" applyFont="1" applyFill="1" applyBorder="1" applyAlignment="1">
      <alignment horizontal="center"/>
    </xf>
    <xf numFmtId="167" fontId="2" fillId="4" borderId="1" xfId="1" applyNumberFormat="1" applyFont="1" applyFill="1" applyBorder="1" applyAlignment="1">
      <alignment horizontal="center"/>
    </xf>
    <xf numFmtId="0" fontId="0" fillId="0" borderId="1" xfId="0" applyBorder="1"/>
    <xf numFmtId="167" fontId="0" fillId="0" borderId="0" xfId="1" applyNumberFormat="1" applyFont="1"/>
    <xf numFmtId="167" fontId="0" fillId="3" borderId="0" xfId="0" applyNumberFormat="1" applyFill="1"/>
    <xf numFmtId="0" fontId="0" fillId="3" borderId="0" xfId="0" applyFill="1"/>
    <xf numFmtId="167" fontId="3" fillId="4" borderId="1" xfId="1" applyNumberFormat="1" applyFont="1" applyFill="1" applyBorder="1" applyAlignment="1">
      <alignment horizontal="center"/>
    </xf>
    <xf numFmtId="0" fontId="2" fillId="3" borderId="0" xfId="0" applyFont="1" applyFill="1"/>
    <xf numFmtId="0" fontId="3" fillId="3" borderId="0" xfId="0" applyFont="1" applyFill="1"/>
    <xf numFmtId="167" fontId="3" fillId="3" borderId="1" xfId="1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166" fontId="3" fillId="3" borderId="2" xfId="1" applyNumberFormat="1" applyFont="1" applyFill="1" applyBorder="1" applyAlignment="1"/>
    <xf numFmtId="166" fontId="3" fillId="3" borderId="3" xfId="1" applyNumberFormat="1" applyFont="1" applyFill="1" applyBorder="1" applyAlignment="1"/>
    <xf numFmtId="167" fontId="2" fillId="3" borderId="1" xfId="1" applyNumberFormat="1" applyFont="1" applyFill="1" applyBorder="1" applyAlignment="1">
      <alignment horizontal="center"/>
    </xf>
    <xf numFmtId="167" fontId="3" fillId="3" borderId="1" xfId="1" applyNumberFormat="1" applyFont="1" applyFill="1" applyBorder="1"/>
    <xf numFmtId="167" fontId="0" fillId="3" borderId="0" xfId="1" applyNumberFormat="1" applyFont="1" applyFill="1"/>
    <xf numFmtId="166" fontId="7" fillId="3" borderId="0" xfId="0" applyNumberFormat="1" applyFont="1" applyFill="1"/>
    <xf numFmtId="167" fontId="2" fillId="0" borderId="0" xfId="1" applyNumberFormat="1" applyFont="1"/>
    <xf numFmtId="167" fontId="3" fillId="0" borderId="0" xfId="1" applyNumberFormat="1" applyFont="1" applyBorder="1"/>
    <xf numFmtId="167" fontId="2" fillId="5" borderId="0" xfId="1" applyNumberFormat="1" applyFont="1" applyFill="1" applyAlignment="1">
      <alignment horizontal="center"/>
    </xf>
    <xf numFmtId="167" fontId="2" fillId="4" borderId="0" xfId="1" applyNumberFormat="1" applyFont="1" applyFill="1" applyAlignment="1">
      <alignment horizontal="center"/>
    </xf>
    <xf numFmtId="167" fontId="0" fillId="6" borderId="0" xfId="1" applyNumberFormat="1" applyFont="1" applyFill="1"/>
    <xf numFmtId="0" fontId="0" fillId="6" borderId="0" xfId="0" applyFill="1"/>
    <xf numFmtId="165" fontId="8" fillId="0" borderId="0" xfId="0" applyNumberFormat="1" applyFont="1" applyAlignment="1">
      <alignment horizontal="left"/>
    </xf>
    <xf numFmtId="165" fontId="8" fillId="0" borderId="0" xfId="0" applyNumberFormat="1" applyFont="1" applyAlignment="1">
      <alignment horizontal="center"/>
    </xf>
    <xf numFmtId="165" fontId="9" fillId="0" borderId="1" xfId="1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8" fontId="9" fillId="0" borderId="0" xfId="1" applyNumberFormat="1" applyFont="1" applyBorder="1" applyAlignment="1">
      <alignment horizontal="center"/>
    </xf>
    <xf numFmtId="168" fontId="10" fillId="5" borderId="0" xfId="0" applyNumberFormat="1" applyFont="1" applyFill="1"/>
    <xf numFmtId="168" fontId="11" fillId="5" borderId="0" xfId="0" applyNumberFormat="1" applyFont="1" applyFill="1"/>
    <xf numFmtId="168" fontId="10" fillId="0" borderId="0" xfId="0" applyNumberFormat="1" applyFont="1"/>
    <xf numFmtId="0" fontId="10" fillId="0" borderId="0" xfId="0" applyFont="1"/>
    <xf numFmtId="0" fontId="12" fillId="3" borderId="1" xfId="0" applyFont="1" applyFill="1" applyBorder="1" applyAlignment="1">
      <alignment horizontal="center"/>
    </xf>
    <xf numFmtId="167" fontId="2" fillId="4" borderId="0" xfId="1" applyNumberFormat="1" applyFont="1" applyFill="1" applyAlignment="1"/>
    <xf numFmtId="166" fontId="0" fillId="6" borderId="0" xfId="0" applyNumberFormat="1" applyFill="1"/>
    <xf numFmtId="167" fontId="0" fillId="5" borderId="0" xfId="1" applyNumberFormat="1" applyFont="1" applyFill="1"/>
    <xf numFmtId="167" fontId="3" fillId="4" borderId="0" xfId="1" applyNumberFormat="1" applyFont="1" applyFill="1" applyAlignment="1"/>
    <xf numFmtId="166" fontId="0" fillId="8" borderId="0" xfId="0" applyNumberFormat="1" applyFill="1"/>
    <xf numFmtId="167" fontId="2" fillId="4" borderId="0" xfId="1" applyNumberFormat="1" applyFont="1" applyFill="1" applyAlignment="1">
      <alignment horizontal="center"/>
    </xf>
    <xf numFmtId="0" fontId="3" fillId="4" borderId="1" xfId="0" applyFont="1" applyFill="1" applyBorder="1" applyAlignment="1">
      <alignment horizontal="center" wrapText="1"/>
    </xf>
    <xf numFmtId="169" fontId="8" fillId="7" borderId="1" xfId="0" applyNumberFormat="1" applyFont="1" applyFill="1" applyBorder="1" applyAlignment="1">
      <alignment horizontal="center"/>
    </xf>
    <xf numFmtId="169" fontId="8" fillId="6" borderId="1" xfId="0" applyNumberFormat="1" applyFont="1" applyFill="1" applyBorder="1" applyAlignment="1">
      <alignment horizontal="center"/>
    </xf>
    <xf numFmtId="167" fontId="2" fillId="4" borderId="0" xfId="1" applyNumberFormat="1" applyFont="1" applyFill="1" applyAlignment="1">
      <alignment horizontal="center"/>
    </xf>
    <xf numFmtId="167" fontId="0" fillId="5" borderId="1" xfId="1" applyNumberFormat="1" applyFont="1" applyFill="1" applyBorder="1"/>
    <xf numFmtId="0" fontId="0" fillId="5" borderId="1" xfId="0" applyFill="1" applyBorder="1"/>
    <xf numFmtId="166" fontId="0" fillId="5" borderId="1" xfId="0" applyNumberFormat="1" applyFill="1" applyBorder="1"/>
    <xf numFmtId="167" fontId="6" fillId="5" borderId="1" xfId="1" applyNumberFormat="1" applyFont="1" applyFill="1" applyBorder="1"/>
    <xf numFmtId="167" fontId="7" fillId="0" borderId="1" xfId="0" applyNumberFormat="1" applyFont="1" applyBorder="1"/>
    <xf numFmtId="166" fontId="7" fillId="4" borderId="0" xfId="0" applyNumberFormat="1" applyFont="1" applyFill="1"/>
    <xf numFmtId="167" fontId="2" fillId="4" borderId="1" xfId="1" applyNumberFormat="1" applyFont="1" applyFill="1" applyBorder="1" applyAlignment="1">
      <alignment horizontal="center"/>
    </xf>
    <xf numFmtId="167" fontId="2" fillId="5" borderId="5" xfId="1" applyNumberFormat="1" applyFont="1" applyFill="1" applyBorder="1" applyAlignment="1">
      <alignment horizontal="center"/>
    </xf>
    <xf numFmtId="167" fontId="2" fillId="5" borderId="4" xfId="1" applyNumberFormat="1" applyFont="1" applyFill="1" applyBorder="1" applyAlignment="1">
      <alignment horizontal="center"/>
    </xf>
    <xf numFmtId="167" fontId="2" fillId="3" borderId="0" xfId="1" applyNumberFormat="1" applyFont="1" applyFill="1" applyAlignment="1">
      <alignment horizontal="center"/>
    </xf>
    <xf numFmtId="167" fontId="2" fillId="4" borderId="0" xfId="1" applyNumberFormat="1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0"/>
  <sheetViews>
    <sheetView tabSelected="1" zoomScaleNormal="100" workbookViewId="0">
      <pane ySplit="7" topLeftCell="A38" activePane="bottomLeft" state="frozen"/>
      <selection pane="bottomLeft" activeCell="C12" sqref="C12"/>
    </sheetView>
  </sheetViews>
  <sheetFormatPr defaultRowHeight="18.75" x14ac:dyDescent="0.3"/>
  <cols>
    <col min="1" max="1" width="13.85546875" style="77" customWidth="1"/>
    <col min="2" max="2" width="24.42578125" customWidth="1"/>
    <col min="3" max="3" width="11.42578125" style="51" customWidth="1"/>
    <col min="4" max="4" width="13" customWidth="1"/>
    <col min="5" max="5" width="12.7109375" customWidth="1"/>
    <col min="6" max="6" width="11.28515625" style="51" customWidth="1"/>
    <col min="7" max="7" width="10.85546875" customWidth="1"/>
    <col min="8" max="8" width="10.5703125" customWidth="1"/>
    <col min="9" max="9" width="11.140625" customWidth="1"/>
    <col min="10" max="10" width="12.140625" customWidth="1"/>
    <col min="11" max="11" width="10.5703125" style="51" customWidth="1"/>
    <col min="12" max="12" width="12.28515625" customWidth="1"/>
    <col min="13" max="13" width="13.140625" customWidth="1"/>
    <col min="14" max="14" width="11.28515625" customWidth="1"/>
    <col min="15" max="15" width="12.85546875" customWidth="1"/>
    <col min="16" max="16" width="11.85546875" style="51" customWidth="1"/>
    <col min="17" max="17" width="12.5703125" customWidth="1"/>
    <col min="18" max="19" width="11.7109375" customWidth="1"/>
    <col min="20" max="20" width="9.7109375" customWidth="1"/>
    <col min="21" max="21" width="11.28515625" customWidth="1"/>
    <col min="22" max="22" width="18.7109375" customWidth="1"/>
    <col min="23" max="23" width="20" customWidth="1"/>
    <col min="24" max="24" width="19.140625" customWidth="1"/>
    <col min="25" max="25" width="17.7109375" customWidth="1"/>
    <col min="26" max="26" width="19.5703125" customWidth="1"/>
    <col min="27" max="27" width="17.42578125" customWidth="1"/>
    <col min="28" max="28" width="16.5703125" style="49" bestFit="1" customWidth="1"/>
    <col min="31" max="31" width="17.85546875" bestFit="1" customWidth="1"/>
  </cols>
  <sheetData>
    <row r="1" spans="1:16384" s="2" customFormat="1" x14ac:dyDescent="0.3">
      <c r="A1" s="69" t="s">
        <v>0</v>
      </c>
      <c r="B1" s="1"/>
      <c r="C1" s="53"/>
      <c r="F1" s="53"/>
      <c r="K1" s="53"/>
      <c r="P1" s="53"/>
      <c r="V1" s="3"/>
      <c r="W1" s="3"/>
      <c r="X1" s="3"/>
      <c r="Y1" s="3"/>
      <c r="Z1" s="4"/>
      <c r="AB1" s="63"/>
    </row>
    <row r="2" spans="1:16384" s="2" customFormat="1" x14ac:dyDescent="0.3">
      <c r="A2" s="70"/>
      <c r="B2" s="1"/>
      <c r="C2" s="54" t="s">
        <v>27</v>
      </c>
      <c r="F2" s="53"/>
      <c r="K2" s="53"/>
      <c r="P2" s="53"/>
      <c r="V2" s="3"/>
      <c r="W2" s="3"/>
      <c r="X2" s="3"/>
      <c r="Y2" s="3"/>
      <c r="Z2" s="4"/>
      <c r="AB2" s="63"/>
    </row>
    <row r="3" spans="1:16384" s="2" customFormat="1" x14ac:dyDescent="0.3">
      <c r="A3" s="70"/>
      <c r="B3" s="1"/>
      <c r="C3" s="54"/>
      <c r="F3" s="53"/>
      <c r="K3" s="53"/>
      <c r="P3" s="53"/>
      <c r="V3" s="3"/>
      <c r="W3" s="3"/>
      <c r="X3" s="3"/>
      <c r="Y3" s="3"/>
      <c r="Z3" s="4"/>
      <c r="AB3" s="63"/>
    </row>
    <row r="4" spans="1:16384" s="4" customFormat="1" x14ac:dyDescent="0.3">
      <c r="A4" s="71"/>
      <c r="B4" s="5" t="s">
        <v>1</v>
      </c>
      <c r="C4" s="55">
        <v>69375</v>
      </c>
      <c r="D4" s="20">
        <v>70831</v>
      </c>
      <c r="E4" s="20">
        <v>36091</v>
      </c>
      <c r="F4" s="55">
        <v>50059</v>
      </c>
      <c r="G4" s="20">
        <v>79420</v>
      </c>
      <c r="H4" s="20">
        <v>60900</v>
      </c>
      <c r="I4" s="20">
        <v>90825</v>
      </c>
      <c r="J4" s="20">
        <v>149625</v>
      </c>
      <c r="K4" s="55">
        <v>32460</v>
      </c>
      <c r="L4" s="20">
        <v>35207</v>
      </c>
      <c r="M4" s="20">
        <v>36000</v>
      </c>
      <c r="N4" s="20">
        <v>37000</v>
      </c>
      <c r="O4" s="20">
        <v>43000</v>
      </c>
      <c r="P4" s="55">
        <v>45000</v>
      </c>
      <c r="Q4" s="20">
        <v>55000</v>
      </c>
      <c r="R4" s="20">
        <v>62000</v>
      </c>
      <c r="S4" s="5">
        <v>71375</v>
      </c>
      <c r="T4" s="5">
        <v>74478</v>
      </c>
      <c r="U4" s="5">
        <v>142750</v>
      </c>
      <c r="V4" s="5"/>
      <c r="W4" s="5"/>
      <c r="X4" s="5"/>
      <c r="Y4" s="5"/>
      <c r="Z4" s="6"/>
      <c r="AB4" s="22"/>
    </row>
    <row r="5" spans="1:16384" s="9" customFormat="1" ht="70.5" customHeight="1" x14ac:dyDescent="0.3">
      <c r="A5" s="72" t="s">
        <v>2</v>
      </c>
      <c r="B5" s="5"/>
      <c r="C5" s="56" t="s">
        <v>19</v>
      </c>
      <c r="D5" s="27" t="s">
        <v>18</v>
      </c>
      <c r="E5" s="27" t="s">
        <v>17</v>
      </c>
      <c r="F5" s="56" t="s">
        <v>15</v>
      </c>
      <c r="G5" s="27" t="s">
        <v>16</v>
      </c>
      <c r="H5" s="27" t="s">
        <v>14</v>
      </c>
      <c r="I5" s="27" t="s">
        <v>13</v>
      </c>
      <c r="J5" s="27" t="s">
        <v>12</v>
      </c>
      <c r="K5" s="56" t="s">
        <v>11</v>
      </c>
      <c r="L5" s="27" t="s">
        <v>20</v>
      </c>
      <c r="M5" s="27" t="s">
        <v>21</v>
      </c>
      <c r="N5" s="27" t="s">
        <v>22</v>
      </c>
      <c r="O5" s="27" t="s">
        <v>23</v>
      </c>
      <c r="P5" s="56" t="s">
        <v>24</v>
      </c>
      <c r="Q5" s="27" t="s">
        <v>25</v>
      </c>
      <c r="R5" s="27" t="s">
        <v>26</v>
      </c>
      <c r="S5" s="85" t="s">
        <v>31</v>
      </c>
      <c r="T5" s="85" t="s">
        <v>32</v>
      </c>
      <c r="U5" s="85" t="s">
        <v>33</v>
      </c>
      <c r="V5" s="8" t="s">
        <v>10</v>
      </c>
      <c r="W5" s="8" t="s">
        <v>3</v>
      </c>
      <c r="X5" s="8" t="s">
        <v>4</v>
      </c>
      <c r="Y5" s="8" t="s">
        <v>5</v>
      </c>
      <c r="Z5" s="8" t="s">
        <v>6</v>
      </c>
      <c r="AA5" s="8" t="s">
        <v>7</v>
      </c>
      <c r="AB5" s="22"/>
    </row>
    <row r="6" spans="1:16384" s="9" customFormat="1" ht="9" customHeight="1" x14ac:dyDescent="0.3">
      <c r="A6" s="73"/>
      <c r="B6" s="43"/>
      <c r="C6" s="57"/>
      <c r="D6" s="43"/>
      <c r="E6" s="43"/>
      <c r="F6" s="57"/>
      <c r="G6" s="43"/>
      <c r="H6" s="43"/>
      <c r="I6" s="43"/>
      <c r="J6" s="43"/>
      <c r="K6" s="57"/>
      <c r="L6" s="43"/>
      <c r="M6" s="43"/>
      <c r="N6" s="43"/>
      <c r="O6" s="43"/>
      <c r="P6" s="57"/>
      <c r="Q6" s="43"/>
      <c r="R6" s="43"/>
      <c r="S6" s="10"/>
      <c r="T6" s="10"/>
      <c r="U6" s="10"/>
      <c r="V6" s="11" t="s">
        <v>8</v>
      </c>
      <c r="W6" s="11"/>
      <c r="X6" s="11"/>
      <c r="Y6" s="11"/>
      <c r="Z6" s="12">
        <f>X6</f>
        <v>0</v>
      </c>
      <c r="AA6" s="10"/>
      <c r="AB6" s="64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s="9" customFormat="1" ht="2.25" customHeight="1" x14ac:dyDescent="0.3">
      <c r="A7" s="73"/>
      <c r="B7" s="44"/>
      <c r="C7" s="58"/>
      <c r="D7" s="44"/>
      <c r="E7" s="44"/>
      <c r="F7" s="58"/>
      <c r="G7" s="44"/>
      <c r="H7" s="44"/>
      <c r="I7" s="44"/>
      <c r="J7" s="44"/>
      <c r="K7" s="58"/>
      <c r="L7" s="44"/>
      <c r="M7" s="44"/>
      <c r="N7" s="44"/>
      <c r="O7" s="44"/>
      <c r="P7" s="58"/>
      <c r="Q7" s="44"/>
      <c r="R7" s="44"/>
      <c r="S7" s="7"/>
      <c r="T7" s="7"/>
      <c r="U7" s="7"/>
      <c r="V7" s="13" t="s">
        <v>9</v>
      </c>
      <c r="W7" s="13" t="e">
        <f>#REF!*10%</f>
        <v>#REF!</v>
      </c>
      <c r="X7" s="13">
        <f>Y118</f>
        <v>0</v>
      </c>
      <c r="Y7" s="13"/>
      <c r="Z7" s="14">
        <f>Z6+X7-Y7</f>
        <v>0</v>
      </c>
      <c r="AA7" s="15"/>
      <c r="AB7" s="22"/>
    </row>
    <row r="8" spans="1:16384" s="18" customFormat="1" ht="24.75" customHeight="1" x14ac:dyDescent="0.3">
      <c r="A8" s="86">
        <v>44927</v>
      </c>
      <c r="B8" s="45" t="s">
        <v>41</v>
      </c>
      <c r="C8" s="16">
        <v>624</v>
      </c>
      <c r="D8" s="25"/>
      <c r="E8" s="25"/>
      <c r="F8" s="16">
        <v>700</v>
      </c>
      <c r="G8" s="25"/>
      <c r="H8" s="25"/>
      <c r="I8" s="25"/>
      <c r="J8" s="25"/>
      <c r="K8" s="16"/>
      <c r="L8" s="25"/>
      <c r="M8" s="25"/>
      <c r="N8" s="25"/>
      <c r="O8" s="25"/>
      <c r="P8" s="16"/>
      <c r="Q8" s="25"/>
      <c r="R8" s="25"/>
      <c r="S8" s="28"/>
      <c r="T8" s="28"/>
      <c r="U8" s="28"/>
      <c r="V8" s="26">
        <f t="shared" ref="V8:V24" si="0">-W8*12%</f>
        <v>-9399756</v>
      </c>
      <c r="W8" s="26">
        <f>SUMPRODUCT(C8:U8,$C$4:$U$4)</f>
        <v>78331300</v>
      </c>
      <c r="X8" s="26">
        <f t="shared" ref="X8:X71" si="1">W8+V8</f>
        <v>68931544</v>
      </c>
      <c r="Y8" s="34"/>
      <c r="Z8" s="35"/>
      <c r="AA8" s="36"/>
      <c r="AB8" s="65">
        <v>680000</v>
      </c>
      <c r="AC8" s="37"/>
      <c r="AD8" s="37"/>
      <c r="AE8" s="37"/>
      <c r="AF8" s="37"/>
      <c r="AG8" s="37"/>
      <c r="AH8" s="37"/>
    </row>
    <row r="9" spans="1:16384" s="18" customFormat="1" ht="15" customHeight="1" x14ac:dyDescent="0.3">
      <c r="A9" s="86">
        <v>44927</v>
      </c>
      <c r="B9" s="45" t="s">
        <v>42</v>
      </c>
      <c r="C9" s="16">
        <v>26</v>
      </c>
      <c r="D9" s="25">
        <v>80</v>
      </c>
      <c r="E9" s="25"/>
      <c r="F9" s="16">
        <v>420</v>
      </c>
      <c r="G9" s="25">
        <v>360</v>
      </c>
      <c r="H9" s="25"/>
      <c r="I9" s="25"/>
      <c r="J9" s="25">
        <v>80</v>
      </c>
      <c r="K9" s="16"/>
      <c r="L9" s="25">
        <v>200</v>
      </c>
      <c r="M9" s="25">
        <v>340</v>
      </c>
      <c r="N9" s="25">
        <v>170</v>
      </c>
      <c r="O9" s="25"/>
      <c r="P9" s="16">
        <v>255</v>
      </c>
      <c r="Q9" s="25"/>
      <c r="R9" s="25"/>
      <c r="S9" s="28">
        <v>12</v>
      </c>
      <c r="T9" s="28"/>
      <c r="U9" s="28"/>
      <c r="V9" s="26">
        <f t="shared" si="0"/>
        <v>-12835093.199999999</v>
      </c>
      <c r="W9" s="26">
        <f>SUMPRODUCT(C9:U9,$C$4:$U$4)</f>
        <v>106959110</v>
      </c>
      <c r="X9" s="26">
        <f t="shared" si="1"/>
        <v>94124016.799999997</v>
      </c>
      <c r="Y9" s="34"/>
      <c r="Z9" s="35"/>
      <c r="AA9" s="36"/>
      <c r="AB9" s="65">
        <v>760000</v>
      </c>
      <c r="AC9" s="37"/>
      <c r="AD9" s="37"/>
      <c r="AE9" s="37"/>
      <c r="AF9" s="37"/>
      <c r="AG9" s="37"/>
      <c r="AH9" s="37"/>
    </row>
    <row r="10" spans="1:16384" s="18" customFormat="1" ht="15" customHeight="1" x14ac:dyDescent="0.3">
      <c r="A10" s="86">
        <v>44927</v>
      </c>
      <c r="B10" s="45" t="s">
        <v>41</v>
      </c>
      <c r="C10" s="16">
        <v>572</v>
      </c>
      <c r="D10" s="25"/>
      <c r="E10" s="25"/>
      <c r="F10" s="16">
        <v>560</v>
      </c>
      <c r="G10" s="25">
        <v>180</v>
      </c>
      <c r="H10" s="25"/>
      <c r="I10" s="25"/>
      <c r="J10" s="25"/>
      <c r="K10" s="16"/>
      <c r="L10" s="25"/>
      <c r="M10" s="25"/>
      <c r="N10" s="25"/>
      <c r="O10" s="25"/>
      <c r="P10" s="16"/>
      <c r="Q10" s="25"/>
      <c r="R10" s="25"/>
      <c r="S10" s="28"/>
      <c r="T10" s="28"/>
      <c r="U10" s="28"/>
      <c r="V10" s="26">
        <f t="shared" si="0"/>
        <v>-9841336.7999999989</v>
      </c>
      <c r="W10" s="26">
        <f t="shared" ref="W10:W73" si="2">SUMPRODUCT(C10:U10,$C$4:$U$4)</f>
        <v>82011140</v>
      </c>
      <c r="X10" s="26">
        <f t="shared" si="1"/>
        <v>72169803.200000003</v>
      </c>
      <c r="Y10" s="34"/>
      <c r="Z10" s="35"/>
      <c r="AA10" s="36"/>
      <c r="AB10" s="65">
        <v>680000</v>
      </c>
      <c r="AC10" s="37"/>
      <c r="AD10" s="37"/>
      <c r="AE10" s="37"/>
      <c r="AF10" s="37"/>
      <c r="AG10" s="37"/>
      <c r="AH10" s="37"/>
    </row>
    <row r="11" spans="1:16384" s="18" customFormat="1" ht="15" customHeight="1" x14ac:dyDescent="0.3">
      <c r="A11" s="86">
        <v>44928</v>
      </c>
      <c r="B11" s="45" t="s">
        <v>43</v>
      </c>
      <c r="C11" s="16"/>
      <c r="D11" s="25"/>
      <c r="E11" s="25"/>
      <c r="F11" s="16"/>
      <c r="G11" s="25"/>
      <c r="H11" s="25"/>
      <c r="I11" s="25">
        <v>130</v>
      </c>
      <c r="J11" s="25"/>
      <c r="K11" s="16"/>
      <c r="L11" s="25"/>
      <c r="M11" s="25"/>
      <c r="N11" s="25"/>
      <c r="O11" s="25"/>
      <c r="P11" s="16"/>
      <c r="Q11" s="25">
        <v>96</v>
      </c>
      <c r="R11" s="25"/>
      <c r="S11" s="28"/>
      <c r="T11" s="28"/>
      <c r="U11" s="28"/>
      <c r="V11" s="26">
        <f t="shared" si="0"/>
        <v>-2050470</v>
      </c>
      <c r="W11" s="26">
        <f t="shared" si="2"/>
        <v>17087250</v>
      </c>
      <c r="X11" s="26">
        <f t="shared" si="1"/>
        <v>15036780</v>
      </c>
      <c r="Y11" s="34"/>
      <c r="Z11" s="35"/>
      <c r="AA11" s="36"/>
      <c r="AB11" s="79">
        <v>120000</v>
      </c>
      <c r="AC11" s="37"/>
      <c r="AD11" s="37"/>
      <c r="AE11" s="37"/>
      <c r="AF11" s="37"/>
      <c r="AG11" s="37"/>
      <c r="AH11" s="37"/>
    </row>
    <row r="12" spans="1:16384" s="18" customFormat="1" ht="15" customHeight="1" x14ac:dyDescent="0.3">
      <c r="A12" s="86">
        <v>44928</v>
      </c>
      <c r="B12" s="45" t="s">
        <v>44</v>
      </c>
      <c r="C12" s="16">
        <v>1976</v>
      </c>
      <c r="D12" s="25"/>
      <c r="E12" s="25">
        <v>240</v>
      </c>
      <c r="F12" s="16">
        <v>1329</v>
      </c>
      <c r="G12" s="25">
        <v>450</v>
      </c>
      <c r="H12" s="25"/>
      <c r="I12" s="25"/>
      <c r="J12" s="25"/>
      <c r="K12" s="16"/>
      <c r="L12" s="25">
        <v>800</v>
      </c>
      <c r="M12" s="25">
        <v>170</v>
      </c>
      <c r="N12" s="25"/>
      <c r="O12" s="25">
        <v>170</v>
      </c>
      <c r="P12" s="16">
        <v>170</v>
      </c>
      <c r="Q12" s="25"/>
      <c r="R12" s="25"/>
      <c r="S12" s="28"/>
      <c r="T12" s="28"/>
      <c r="U12" s="28"/>
      <c r="V12" s="26">
        <f t="shared" si="0"/>
        <v>-35671182.119999997</v>
      </c>
      <c r="W12" s="26">
        <f t="shared" si="2"/>
        <v>297259851</v>
      </c>
      <c r="X12" s="26">
        <f t="shared" si="1"/>
        <v>261588668.88</v>
      </c>
      <c r="Y12" s="34"/>
      <c r="Z12" s="35"/>
      <c r="AA12" s="36"/>
      <c r="AB12" s="95">
        <v>8900000</v>
      </c>
      <c r="AC12" s="37"/>
      <c r="AD12" s="37"/>
      <c r="AE12" s="37"/>
      <c r="AF12" s="37"/>
      <c r="AG12" s="37"/>
      <c r="AH12" s="37"/>
    </row>
    <row r="13" spans="1:16384" s="22" customFormat="1" ht="16.5" customHeight="1" x14ac:dyDescent="0.3">
      <c r="A13" s="86">
        <v>44928</v>
      </c>
      <c r="B13" s="45" t="s">
        <v>45</v>
      </c>
      <c r="C13" s="59">
        <v>232</v>
      </c>
      <c r="D13" s="47"/>
      <c r="E13" s="47">
        <v>46</v>
      </c>
      <c r="F13" s="59">
        <v>160</v>
      </c>
      <c r="G13" s="47"/>
      <c r="H13" s="47">
        <v>79</v>
      </c>
      <c r="I13" s="47"/>
      <c r="J13" s="47"/>
      <c r="K13" s="59">
        <v>48</v>
      </c>
      <c r="L13" s="47">
        <v>134</v>
      </c>
      <c r="M13" s="47">
        <v>88</v>
      </c>
      <c r="N13" s="47"/>
      <c r="O13" s="47">
        <v>58</v>
      </c>
      <c r="P13" s="59">
        <v>44</v>
      </c>
      <c r="Q13" s="47">
        <v>22</v>
      </c>
      <c r="R13" s="47">
        <v>9</v>
      </c>
      <c r="S13" s="52"/>
      <c r="T13" s="52"/>
      <c r="U13" s="52"/>
      <c r="V13" s="26">
        <f t="shared" si="0"/>
        <v>-5551385.2799999993</v>
      </c>
      <c r="W13" s="26">
        <f t="shared" si="2"/>
        <v>46261544</v>
      </c>
      <c r="X13" s="26">
        <f t="shared" si="1"/>
        <v>40710158.719999999</v>
      </c>
      <c r="Y13" s="34"/>
      <c r="Z13" s="35"/>
      <c r="AA13" s="21"/>
      <c r="AB13" s="95"/>
    </row>
    <row r="14" spans="1:16384" s="22" customFormat="1" ht="16.5" customHeight="1" x14ac:dyDescent="0.3">
      <c r="A14" s="86">
        <v>44929</v>
      </c>
      <c r="B14" s="45" t="s">
        <v>46</v>
      </c>
      <c r="C14" s="59">
        <v>520</v>
      </c>
      <c r="D14" s="47"/>
      <c r="E14" s="47"/>
      <c r="F14" s="59"/>
      <c r="G14" s="47"/>
      <c r="H14" s="47"/>
      <c r="I14" s="47"/>
      <c r="J14" s="47"/>
      <c r="K14" s="59"/>
      <c r="L14" s="47"/>
      <c r="M14" s="47">
        <v>255</v>
      </c>
      <c r="N14" s="47"/>
      <c r="O14" s="47"/>
      <c r="P14" s="59"/>
      <c r="Q14" s="47">
        <v>96</v>
      </c>
      <c r="R14" s="47"/>
      <c r="S14" s="52"/>
      <c r="T14" s="52"/>
      <c r="U14" s="52"/>
      <c r="V14" s="26">
        <f t="shared" si="0"/>
        <v>-6064200</v>
      </c>
      <c r="W14" s="26">
        <f t="shared" si="2"/>
        <v>50535000</v>
      </c>
      <c r="X14" s="26">
        <f t="shared" si="1"/>
        <v>44470800</v>
      </c>
      <c r="Y14" s="34"/>
      <c r="Z14" s="35"/>
      <c r="AA14" s="21"/>
      <c r="AB14" s="82">
        <v>600000</v>
      </c>
    </row>
    <row r="15" spans="1:16384" s="22" customFormat="1" ht="16.5" customHeight="1" x14ac:dyDescent="0.3">
      <c r="A15" s="86">
        <v>44929</v>
      </c>
      <c r="B15" s="45" t="s">
        <v>46</v>
      </c>
      <c r="C15" s="59">
        <v>535</v>
      </c>
      <c r="D15" s="47">
        <v>80</v>
      </c>
      <c r="E15" s="47"/>
      <c r="F15" s="59">
        <v>130</v>
      </c>
      <c r="G15" s="47"/>
      <c r="H15" s="47"/>
      <c r="I15" s="47"/>
      <c r="J15" s="47"/>
      <c r="K15" s="59">
        <v>130</v>
      </c>
      <c r="L15" s="47">
        <v>400</v>
      </c>
      <c r="M15" s="47"/>
      <c r="N15" s="47"/>
      <c r="O15" s="47"/>
      <c r="P15" s="59"/>
      <c r="Q15" s="47"/>
      <c r="R15" s="47"/>
      <c r="S15" s="52"/>
      <c r="T15" s="52"/>
      <c r="U15" s="52"/>
      <c r="V15" s="26">
        <f t="shared" si="0"/>
        <v>-8111085</v>
      </c>
      <c r="W15" s="26">
        <f t="shared" si="2"/>
        <v>67592375</v>
      </c>
      <c r="X15" s="26">
        <f t="shared" si="1"/>
        <v>59481290</v>
      </c>
      <c r="Y15" s="34"/>
      <c r="Z15" s="35"/>
      <c r="AA15" s="21"/>
      <c r="AB15" s="82">
        <v>600000</v>
      </c>
    </row>
    <row r="16" spans="1:16384" s="22" customFormat="1" ht="16.5" customHeight="1" x14ac:dyDescent="0.3">
      <c r="A16" s="86">
        <v>44929</v>
      </c>
      <c r="B16" s="45" t="s">
        <v>47</v>
      </c>
      <c r="C16" s="59"/>
      <c r="D16" s="47"/>
      <c r="E16" s="47"/>
      <c r="F16" s="59">
        <v>560</v>
      </c>
      <c r="G16" s="47">
        <v>522</v>
      </c>
      <c r="H16" s="47"/>
      <c r="I16" s="47"/>
      <c r="J16" s="47"/>
      <c r="K16" s="59"/>
      <c r="L16" s="47">
        <v>200</v>
      </c>
      <c r="M16" s="47"/>
      <c r="N16" s="47"/>
      <c r="O16" s="47"/>
      <c r="P16" s="59"/>
      <c r="Q16" s="47"/>
      <c r="R16" s="47"/>
      <c r="S16" s="52"/>
      <c r="T16" s="52"/>
      <c r="U16" s="52"/>
      <c r="V16" s="26">
        <f t="shared" si="0"/>
        <v>-9183801.5999999996</v>
      </c>
      <c r="W16" s="26">
        <f t="shared" si="2"/>
        <v>76531680</v>
      </c>
      <c r="X16" s="26">
        <f t="shared" si="1"/>
        <v>67347878.400000006</v>
      </c>
      <c r="Y16" s="34"/>
      <c r="Z16" s="35"/>
      <c r="AA16" s="21"/>
      <c r="AB16" s="22">
        <v>440000</v>
      </c>
    </row>
    <row r="17" spans="1:28" s="22" customFormat="1" ht="16.5" customHeight="1" x14ac:dyDescent="0.3">
      <c r="A17" s="86">
        <v>44929</v>
      </c>
      <c r="B17" s="45" t="s">
        <v>34</v>
      </c>
      <c r="C17" s="59">
        <v>468</v>
      </c>
      <c r="D17" s="47"/>
      <c r="E17" s="47">
        <v>25</v>
      </c>
      <c r="F17" s="59">
        <v>140</v>
      </c>
      <c r="G17" s="47"/>
      <c r="H17" s="47">
        <v>199</v>
      </c>
      <c r="I17" s="47">
        <v>5</v>
      </c>
      <c r="J17" s="47">
        <v>2</v>
      </c>
      <c r="K17" s="59">
        <v>260</v>
      </c>
      <c r="L17" s="47">
        <v>168</v>
      </c>
      <c r="M17" s="47"/>
      <c r="N17" s="47"/>
      <c r="O17" s="47"/>
      <c r="P17" s="59">
        <v>100</v>
      </c>
      <c r="Q17" s="47"/>
      <c r="R17" s="47">
        <v>56</v>
      </c>
      <c r="S17" s="52"/>
      <c r="T17" s="52"/>
      <c r="U17" s="52"/>
      <c r="V17" s="26">
        <f t="shared" si="0"/>
        <v>-9069226.3200000003</v>
      </c>
      <c r="W17" s="26">
        <f t="shared" si="2"/>
        <v>75576886</v>
      </c>
      <c r="X17" s="26">
        <f t="shared" si="1"/>
        <v>66507659.68</v>
      </c>
      <c r="Y17" s="34"/>
      <c r="Z17" s="35"/>
      <c r="AA17" s="21"/>
    </row>
    <row r="18" spans="1:28" s="22" customFormat="1" ht="16.5" customHeight="1" x14ac:dyDescent="0.3">
      <c r="A18" s="86">
        <v>44929</v>
      </c>
      <c r="B18" s="45" t="s">
        <v>35</v>
      </c>
      <c r="C18" s="59">
        <v>156</v>
      </c>
      <c r="D18" s="47"/>
      <c r="E18" s="47">
        <v>76</v>
      </c>
      <c r="F18" s="59">
        <v>860</v>
      </c>
      <c r="G18" s="47">
        <v>75</v>
      </c>
      <c r="H18" s="47">
        <v>1</v>
      </c>
      <c r="I18" s="47"/>
      <c r="J18" s="47"/>
      <c r="K18" s="59">
        <v>89</v>
      </c>
      <c r="L18" s="47"/>
      <c r="M18" s="47">
        <v>20</v>
      </c>
      <c r="N18" s="47">
        <v>49</v>
      </c>
      <c r="O18" s="47">
        <v>87</v>
      </c>
      <c r="P18" s="59">
        <v>35</v>
      </c>
      <c r="Q18" s="47">
        <v>112</v>
      </c>
      <c r="R18" s="47"/>
      <c r="S18" s="52"/>
      <c r="T18" s="52"/>
      <c r="U18" s="52"/>
      <c r="V18" s="26">
        <f t="shared" si="0"/>
        <v>-9543779.5199999996</v>
      </c>
      <c r="W18" s="26">
        <f t="shared" si="2"/>
        <v>79531496</v>
      </c>
      <c r="X18" s="26">
        <f t="shared" si="1"/>
        <v>69987716.480000004</v>
      </c>
      <c r="Y18" s="34"/>
      <c r="Z18" s="35"/>
      <c r="AA18" s="21"/>
    </row>
    <row r="19" spans="1:28" s="22" customFormat="1" ht="16.5" customHeight="1" x14ac:dyDescent="0.3">
      <c r="A19" s="86">
        <v>44929</v>
      </c>
      <c r="B19" s="45" t="s">
        <v>36</v>
      </c>
      <c r="C19" s="59">
        <v>376</v>
      </c>
      <c r="D19" s="47">
        <v>3</v>
      </c>
      <c r="E19" s="47"/>
      <c r="F19" s="59"/>
      <c r="G19" s="47"/>
      <c r="H19" s="47">
        <v>161</v>
      </c>
      <c r="I19" s="47"/>
      <c r="J19" s="47"/>
      <c r="K19" s="59">
        <v>321</v>
      </c>
      <c r="L19" s="47">
        <v>375</v>
      </c>
      <c r="M19" s="47"/>
      <c r="N19" s="47"/>
      <c r="O19" s="47"/>
      <c r="P19" s="59">
        <v>135</v>
      </c>
      <c r="Q19" s="47"/>
      <c r="R19" s="47"/>
      <c r="S19" s="52"/>
      <c r="T19" s="52"/>
      <c r="U19" s="52"/>
      <c r="V19" s="26">
        <f t="shared" si="0"/>
        <v>-7895961.3599999994</v>
      </c>
      <c r="W19" s="26">
        <f t="shared" si="2"/>
        <v>65799678</v>
      </c>
      <c r="X19" s="26">
        <f t="shared" si="1"/>
        <v>57903716.640000001</v>
      </c>
      <c r="Y19" s="34"/>
      <c r="Z19" s="35"/>
      <c r="AA19" s="21"/>
    </row>
    <row r="20" spans="1:28" s="22" customFormat="1" ht="16.5" customHeight="1" x14ac:dyDescent="0.3">
      <c r="A20" s="86">
        <v>44930</v>
      </c>
      <c r="B20" s="45" t="s">
        <v>34</v>
      </c>
      <c r="C20" s="59">
        <v>416</v>
      </c>
      <c r="D20" s="47"/>
      <c r="E20" s="47">
        <v>50</v>
      </c>
      <c r="F20" s="59">
        <v>330</v>
      </c>
      <c r="G20" s="47">
        <v>30</v>
      </c>
      <c r="H20" s="47"/>
      <c r="I20" s="47"/>
      <c r="J20" s="47"/>
      <c r="K20" s="59">
        <v>226</v>
      </c>
      <c r="L20" s="47"/>
      <c r="M20" s="47"/>
      <c r="N20" s="47"/>
      <c r="O20" s="47">
        <v>125</v>
      </c>
      <c r="P20" s="59">
        <v>90</v>
      </c>
      <c r="Q20" s="47">
        <v>56</v>
      </c>
      <c r="R20" s="47"/>
      <c r="S20" s="52">
        <v>5</v>
      </c>
      <c r="T20" s="52">
        <v>10</v>
      </c>
      <c r="U20" s="52"/>
      <c r="V20" s="26">
        <f t="shared" si="0"/>
        <v>-8461108.1999999993</v>
      </c>
      <c r="W20" s="26">
        <f t="shared" si="2"/>
        <v>70509235</v>
      </c>
      <c r="X20" s="26">
        <f t="shared" si="1"/>
        <v>62048126.799999997</v>
      </c>
      <c r="Y20" s="34"/>
      <c r="Z20" s="35"/>
      <c r="AA20" s="21"/>
    </row>
    <row r="21" spans="1:28" s="22" customFormat="1" ht="16.5" customHeight="1" x14ac:dyDescent="0.3">
      <c r="A21" s="86">
        <v>44930</v>
      </c>
      <c r="B21" s="45" t="s">
        <v>35</v>
      </c>
      <c r="C21" s="59">
        <v>104</v>
      </c>
      <c r="D21" s="47"/>
      <c r="E21" s="47"/>
      <c r="F21" s="59">
        <v>420</v>
      </c>
      <c r="G21" s="47"/>
      <c r="H21" s="47">
        <v>200</v>
      </c>
      <c r="I21" s="47"/>
      <c r="J21" s="47"/>
      <c r="K21" s="59"/>
      <c r="L21" s="47">
        <v>400</v>
      </c>
      <c r="M21" s="47"/>
      <c r="N21" s="47"/>
      <c r="O21" s="47">
        <v>125</v>
      </c>
      <c r="P21" s="59">
        <v>90</v>
      </c>
      <c r="Q21" s="47"/>
      <c r="R21" s="47">
        <v>56</v>
      </c>
      <c r="S21" s="52"/>
      <c r="T21" s="52"/>
      <c r="U21" s="52"/>
      <c r="V21" s="26">
        <f t="shared" si="0"/>
        <v>-8087949.5999999996</v>
      </c>
      <c r="W21" s="26">
        <f t="shared" si="2"/>
        <v>67399580</v>
      </c>
      <c r="X21" s="26">
        <f t="shared" si="1"/>
        <v>59311630.399999999</v>
      </c>
      <c r="Y21" s="34"/>
      <c r="Z21" s="35"/>
      <c r="AA21" s="21"/>
    </row>
    <row r="22" spans="1:28" s="22" customFormat="1" ht="16.5" customHeight="1" x14ac:dyDescent="0.3">
      <c r="A22" s="86">
        <v>44930</v>
      </c>
      <c r="B22" s="45" t="s">
        <v>36</v>
      </c>
      <c r="C22" s="59">
        <v>676</v>
      </c>
      <c r="D22" s="47"/>
      <c r="E22" s="47"/>
      <c r="F22" s="59"/>
      <c r="G22" s="47"/>
      <c r="H22" s="47"/>
      <c r="I22" s="47"/>
      <c r="J22" s="47"/>
      <c r="K22" s="59"/>
      <c r="L22" s="47">
        <v>400</v>
      </c>
      <c r="M22" s="47"/>
      <c r="N22" s="47"/>
      <c r="O22" s="47"/>
      <c r="P22" s="59"/>
      <c r="Q22" s="47"/>
      <c r="R22" s="47"/>
      <c r="S22" s="52"/>
      <c r="T22" s="52"/>
      <c r="U22" s="52"/>
      <c r="V22" s="26">
        <f t="shared" si="0"/>
        <v>-7317636</v>
      </c>
      <c r="W22" s="26">
        <f t="shared" si="2"/>
        <v>60980300</v>
      </c>
      <c r="X22" s="26">
        <f t="shared" si="1"/>
        <v>53662664</v>
      </c>
      <c r="Y22" s="34"/>
      <c r="Z22" s="35"/>
      <c r="AA22" s="21"/>
    </row>
    <row r="23" spans="1:28" s="22" customFormat="1" ht="16.5" customHeight="1" x14ac:dyDescent="0.3">
      <c r="A23" s="86">
        <v>44930</v>
      </c>
      <c r="B23" s="45" t="s">
        <v>37</v>
      </c>
      <c r="C23" s="59">
        <v>572</v>
      </c>
      <c r="D23" s="47"/>
      <c r="E23" s="47"/>
      <c r="F23" s="59"/>
      <c r="G23" s="47"/>
      <c r="H23" s="47"/>
      <c r="I23" s="47"/>
      <c r="J23" s="47"/>
      <c r="K23" s="59">
        <v>520</v>
      </c>
      <c r="L23" s="47"/>
      <c r="M23" s="47"/>
      <c r="N23" s="47"/>
      <c r="O23" s="47"/>
      <c r="P23" s="59"/>
      <c r="Q23" s="47"/>
      <c r="R23" s="47"/>
      <c r="S23" s="52"/>
      <c r="T23" s="52"/>
      <c r="U23" s="52"/>
      <c r="V23" s="26">
        <f t="shared" si="0"/>
        <v>-6787404</v>
      </c>
      <c r="W23" s="26">
        <f t="shared" si="2"/>
        <v>56561700</v>
      </c>
      <c r="X23" s="26">
        <f t="shared" si="1"/>
        <v>49774296</v>
      </c>
      <c r="Y23" s="34"/>
      <c r="Z23" s="35"/>
      <c r="AA23" s="21"/>
    </row>
    <row r="24" spans="1:28" s="22" customFormat="1" ht="16.5" customHeight="1" x14ac:dyDescent="0.3">
      <c r="A24" s="86">
        <v>44930</v>
      </c>
      <c r="B24" s="45" t="s">
        <v>39</v>
      </c>
      <c r="C24" s="59"/>
      <c r="D24" s="47"/>
      <c r="E24" s="47"/>
      <c r="F24" s="59">
        <v>420</v>
      </c>
      <c r="G24" s="47"/>
      <c r="H24" s="47"/>
      <c r="I24" s="47"/>
      <c r="J24" s="47"/>
      <c r="K24" s="59"/>
      <c r="L24" s="47"/>
      <c r="M24" s="47"/>
      <c r="N24" s="47"/>
      <c r="O24" s="47"/>
      <c r="P24" s="59"/>
      <c r="Q24" s="47"/>
      <c r="R24" s="47"/>
      <c r="S24" s="52"/>
      <c r="T24" s="52"/>
      <c r="U24" s="52"/>
      <c r="V24" s="26">
        <f t="shared" si="0"/>
        <v>-2522973.6</v>
      </c>
      <c r="W24" s="26">
        <f t="shared" si="2"/>
        <v>21024780</v>
      </c>
      <c r="X24" s="26">
        <f t="shared" si="1"/>
        <v>18501806.399999999</v>
      </c>
      <c r="Y24" s="34"/>
      <c r="Z24" s="35"/>
      <c r="AA24" s="21"/>
      <c r="AB24" s="82"/>
    </row>
    <row r="25" spans="1:28" s="31" customFormat="1" ht="19.5" customHeight="1" x14ac:dyDescent="0.3">
      <c r="A25" s="86">
        <v>44930</v>
      </c>
      <c r="B25" s="45" t="s">
        <v>48</v>
      </c>
      <c r="C25" s="16"/>
      <c r="D25" s="25"/>
      <c r="E25" s="25">
        <v>240</v>
      </c>
      <c r="F25" s="16">
        <v>420</v>
      </c>
      <c r="G25" s="25">
        <v>360</v>
      </c>
      <c r="H25" s="25"/>
      <c r="I25" s="25"/>
      <c r="J25" s="25"/>
      <c r="K25" s="16"/>
      <c r="L25" s="25">
        <v>400</v>
      </c>
      <c r="M25" s="25"/>
      <c r="N25" s="25"/>
      <c r="O25" s="25"/>
      <c r="P25" s="16"/>
      <c r="Q25" s="25"/>
      <c r="R25" s="25"/>
      <c r="S25" s="28"/>
      <c r="T25" s="28"/>
      <c r="U25" s="28"/>
      <c r="V25" s="26">
        <f t="shared" ref="V25:V80" si="3">-W25*12%</f>
        <v>-8683274.4000000004</v>
      </c>
      <c r="W25" s="26">
        <f t="shared" si="2"/>
        <v>72360620</v>
      </c>
      <c r="X25" s="26">
        <f t="shared" si="1"/>
        <v>63677345.600000001</v>
      </c>
      <c r="Y25" s="26"/>
      <c r="Z25" s="29"/>
      <c r="AA25" s="30"/>
      <c r="AB25" s="82">
        <v>400000</v>
      </c>
    </row>
    <row r="26" spans="1:28" s="31" customFormat="1" ht="19.5" customHeight="1" x14ac:dyDescent="0.3">
      <c r="A26" s="86">
        <v>44930</v>
      </c>
      <c r="B26" s="45" t="s">
        <v>40</v>
      </c>
      <c r="C26" s="16"/>
      <c r="D26" s="25"/>
      <c r="E26" s="25"/>
      <c r="F26" s="16">
        <v>280</v>
      </c>
      <c r="G26" s="25"/>
      <c r="H26" s="25"/>
      <c r="I26" s="25"/>
      <c r="J26" s="25"/>
      <c r="K26" s="16"/>
      <c r="L26" s="25"/>
      <c r="M26" s="25"/>
      <c r="N26" s="25"/>
      <c r="O26" s="25"/>
      <c r="P26" s="16"/>
      <c r="Q26" s="25"/>
      <c r="R26" s="25"/>
      <c r="S26" s="28"/>
      <c r="T26" s="28"/>
      <c r="U26" s="28"/>
      <c r="V26" s="26">
        <f t="shared" si="3"/>
        <v>-1681982.4</v>
      </c>
      <c r="W26" s="26">
        <f t="shared" si="2"/>
        <v>14016520</v>
      </c>
      <c r="X26" s="26">
        <f t="shared" si="1"/>
        <v>12334537.6</v>
      </c>
      <c r="Y26" s="26"/>
      <c r="Z26" s="29"/>
      <c r="AA26" s="30"/>
      <c r="AB26" s="79">
        <v>80000</v>
      </c>
    </row>
    <row r="27" spans="1:28" s="31" customFormat="1" x14ac:dyDescent="0.3">
      <c r="A27" s="86">
        <v>44931</v>
      </c>
      <c r="B27" s="45" t="s">
        <v>38</v>
      </c>
      <c r="C27" s="16"/>
      <c r="D27" s="25">
        <v>120</v>
      </c>
      <c r="E27" s="25"/>
      <c r="F27" s="16"/>
      <c r="G27" s="25"/>
      <c r="H27" s="25"/>
      <c r="I27" s="25"/>
      <c r="J27" s="25"/>
      <c r="K27" s="16">
        <v>130</v>
      </c>
      <c r="L27" s="25"/>
      <c r="M27" s="25"/>
      <c r="N27" s="25"/>
      <c r="O27" s="25"/>
      <c r="P27" s="16"/>
      <c r="Q27" s="25">
        <v>48</v>
      </c>
      <c r="R27" s="25">
        <v>96</v>
      </c>
      <c r="S27" s="28">
        <v>72</v>
      </c>
      <c r="T27" s="28">
        <v>720</v>
      </c>
      <c r="U27" s="28">
        <v>50</v>
      </c>
      <c r="V27" s="26">
        <f t="shared" si="3"/>
        <v>-10465461.6</v>
      </c>
      <c r="W27" s="26">
        <f t="shared" si="2"/>
        <v>87212180</v>
      </c>
      <c r="X27" s="26">
        <f t="shared" si="1"/>
        <v>76746718.400000006</v>
      </c>
      <c r="Y27" s="26"/>
      <c r="Z27" s="29"/>
      <c r="AA27" s="30"/>
      <c r="AB27" s="79">
        <v>600000</v>
      </c>
    </row>
    <row r="28" spans="1:28" s="31" customFormat="1" x14ac:dyDescent="0.3">
      <c r="A28" s="86">
        <v>44931</v>
      </c>
      <c r="B28" s="45" t="s">
        <v>34</v>
      </c>
      <c r="C28" s="16">
        <v>156</v>
      </c>
      <c r="D28" s="25"/>
      <c r="E28" s="25"/>
      <c r="F28" s="16"/>
      <c r="G28" s="25"/>
      <c r="H28" s="25"/>
      <c r="I28" s="25"/>
      <c r="J28" s="25"/>
      <c r="K28" s="16"/>
      <c r="L28" s="25"/>
      <c r="M28" s="25"/>
      <c r="N28" s="25"/>
      <c r="O28" s="25"/>
      <c r="P28" s="16"/>
      <c r="Q28" s="25"/>
      <c r="R28" s="25"/>
      <c r="S28" s="28"/>
      <c r="T28" s="28"/>
      <c r="U28" s="28"/>
      <c r="V28" s="26">
        <f t="shared" si="3"/>
        <v>-1298700</v>
      </c>
      <c r="W28" s="26">
        <f t="shared" si="2"/>
        <v>10822500</v>
      </c>
      <c r="X28" s="26">
        <f t="shared" si="1"/>
        <v>9523800</v>
      </c>
      <c r="Y28" s="26"/>
      <c r="Z28" s="29"/>
      <c r="AA28" s="30"/>
      <c r="AB28" s="79"/>
    </row>
    <row r="29" spans="1:28" s="31" customFormat="1" x14ac:dyDescent="0.3">
      <c r="A29" s="86">
        <v>44931</v>
      </c>
      <c r="B29" s="45" t="s">
        <v>35</v>
      </c>
      <c r="C29" s="16">
        <v>488</v>
      </c>
      <c r="D29" s="25"/>
      <c r="E29" s="25"/>
      <c r="F29" s="16">
        <v>9</v>
      </c>
      <c r="G29" s="25">
        <v>141</v>
      </c>
      <c r="H29" s="25">
        <v>2</v>
      </c>
      <c r="I29" s="25"/>
      <c r="J29" s="25"/>
      <c r="K29" s="16">
        <v>361</v>
      </c>
      <c r="L29" s="25">
        <v>78</v>
      </c>
      <c r="M29" s="25"/>
      <c r="N29" s="25"/>
      <c r="O29" s="25">
        <v>84</v>
      </c>
      <c r="P29" s="16">
        <v>93</v>
      </c>
      <c r="Q29" s="25"/>
      <c r="R29" s="25"/>
      <c r="S29" s="28">
        <v>5</v>
      </c>
      <c r="T29" s="28">
        <v>15</v>
      </c>
      <c r="U29" s="28"/>
      <c r="V29" s="26">
        <f t="shared" si="3"/>
        <v>-8323296.2399999993</v>
      </c>
      <c r="W29" s="26">
        <f t="shared" si="2"/>
        <v>69360802</v>
      </c>
      <c r="X29" s="26">
        <f t="shared" si="1"/>
        <v>61037505.759999998</v>
      </c>
      <c r="Y29" s="26"/>
      <c r="Z29" s="29"/>
      <c r="AA29" s="30"/>
      <c r="AB29" s="66"/>
    </row>
    <row r="30" spans="1:28" s="31" customFormat="1" x14ac:dyDescent="0.3">
      <c r="A30" s="86">
        <v>44931</v>
      </c>
      <c r="B30" s="45" t="s">
        <v>36</v>
      </c>
      <c r="C30" s="16">
        <v>468</v>
      </c>
      <c r="D30" s="25">
        <v>19</v>
      </c>
      <c r="E30" s="25">
        <v>50</v>
      </c>
      <c r="F30" s="16">
        <v>402</v>
      </c>
      <c r="G30" s="25"/>
      <c r="H30" s="25"/>
      <c r="I30" s="25"/>
      <c r="J30" s="25"/>
      <c r="K30" s="16">
        <v>106</v>
      </c>
      <c r="L30" s="25"/>
      <c r="M30" s="25"/>
      <c r="N30" s="25"/>
      <c r="O30" s="25"/>
      <c r="P30" s="16">
        <v>90</v>
      </c>
      <c r="Q30" s="25">
        <v>56</v>
      </c>
      <c r="R30" s="25">
        <v>56</v>
      </c>
      <c r="S30" s="28"/>
      <c r="T30" s="28"/>
      <c r="U30" s="28"/>
      <c r="V30" s="26">
        <f t="shared" si="3"/>
        <v>-8374118.04</v>
      </c>
      <c r="W30" s="26">
        <f t="shared" si="2"/>
        <v>69784317</v>
      </c>
      <c r="X30" s="26">
        <f t="shared" si="1"/>
        <v>61410198.960000001</v>
      </c>
      <c r="Y30" s="26"/>
      <c r="Z30" s="29"/>
      <c r="AA30" s="30"/>
      <c r="AB30" s="66"/>
    </row>
    <row r="31" spans="1:28" s="31" customFormat="1" x14ac:dyDescent="0.3">
      <c r="A31" s="86">
        <v>44931</v>
      </c>
      <c r="B31" s="45" t="s">
        <v>37</v>
      </c>
      <c r="C31" s="16">
        <v>25</v>
      </c>
      <c r="D31" s="25"/>
      <c r="E31" s="25"/>
      <c r="F31" s="16">
        <v>560</v>
      </c>
      <c r="G31" s="25"/>
      <c r="H31" s="25">
        <v>172</v>
      </c>
      <c r="I31" s="25"/>
      <c r="J31" s="25"/>
      <c r="K31" s="16">
        <v>184</v>
      </c>
      <c r="L31" s="25">
        <v>424</v>
      </c>
      <c r="M31" s="25">
        <v>80</v>
      </c>
      <c r="N31" s="25"/>
      <c r="O31" s="25"/>
      <c r="P31" s="16"/>
      <c r="Q31" s="25">
        <v>56</v>
      </c>
      <c r="R31" s="25"/>
      <c r="S31" s="28"/>
      <c r="T31" s="28"/>
      <c r="U31" s="28"/>
      <c r="V31" s="26">
        <f t="shared" si="3"/>
        <v>-8052314.7599999998</v>
      </c>
      <c r="W31" s="26">
        <f t="shared" si="2"/>
        <v>67102623</v>
      </c>
      <c r="X31" s="26">
        <f t="shared" si="1"/>
        <v>59050308.240000002</v>
      </c>
      <c r="Y31" s="26"/>
      <c r="Z31" s="29"/>
      <c r="AA31" s="30"/>
      <c r="AB31" s="66"/>
    </row>
    <row r="32" spans="1:28" s="31" customFormat="1" x14ac:dyDescent="0.3">
      <c r="A32" s="86">
        <v>44931</v>
      </c>
      <c r="B32" s="45" t="s">
        <v>39</v>
      </c>
      <c r="C32" s="16">
        <v>586</v>
      </c>
      <c r="D32" s="25"/>
      <c r="E32" s="25"/>
      <c r="F32" s="16">
        <v>157</v>
      </c>
      <c r="G32" s="25"/>
      <c r="H32" s="25">
        <v>202</v>
      </c>
      <c r="I32" s="25"/>
      <c r="J32" s="25"/>
      <c r="K32" s="16">
        <v>107</v>
      </c>
      <c r="L32" s="25">
        <v>306</v>
      </c>
      <c r="M32" s="25"/>
      <c r="N32" s="25"/>
      <c r="O32" s="25"/>
      <c r="P32" s="16"/>
      <c r="Q32" s="25"/>
      <c r="R32" s="25"/>
      <c r="S32" s="28"/>
      <c r="T32" s="28"/>
      <c r="U32" s="28"/>
      <c r="V32" s="26">
        <f t="shared" si="3"/>
        <v>-9007365</v>
      </c>
      <c r="W32" s="26">
        <f t="shared" si="2"/>
        <v>75061375</v>
      </c>
      <c r="X32" s="26">
        <f t="shared" si="1"/>
        <v>66054010</v>
      </c>
      <c r="Y32" s="26"/>
      <c r="Z32" s="29"/>
      <c r="AA32" s="30"/>
      <c r="AB32" s="66"/>
    </row>
    <row r="33" spans="1:28" s="31" customFormat="1" x14ac:dyDescent="0.3">
      <c r="A33" s="86">
        <v>44931</v>
      </c>
      <c r="B33" s="45" t="s">
        <v>49</v>
      </c>
      <c r="C33" s="16">
        <v>260</v>
      </c>
      <c r="D33" s="25"/>
      <c r="E33" s="25"/>
      <c r="F33" s="16"/>
      <c r="G33" s="25"/>
      <c r="H33" s="25"/>
      <c r="I33" s="25"/>
      <c r="J33" s="25"/>
      <c r="K33" s="16"/>
      <c r="L33" s="25"/>
      <c r="M33" s="25"/>
      <c r="N33" s="25">
        <v>80</v>
      </c>
      <c r="O33" s="25">
        <v>116</v>
      </c>
      <c r="P33" s="16"/>
      <c r="Q33" s="25"/>
      <c r="R33" s="25"/>
      <c r="S33" s="28"/>
      <c r="T33" s="28"/>
      <c r="U33" s="28"/>
      <c r="V33" s="26">
        <f t="shared" si="3"/>
        <v>-3118260</v>
      </c>
      <c r="W33" s="26">
        <f t="shared" si="2"/>
        <v>25985500</v>
      </c>
      <c r="X33" s="26">
        <f t="shared" si="1"/>
        <v>22867240</v>
      </c>
      <c r="Y33" s="26"/>
      <c r="Z33" s="29"/>
      <c r="AA33" s="30"/>
      <c r="AB33" s="79"/>
    </row>
    <row r="34" spans="1:28" s="31" customFormat="1" x14ac:dyDescent="0.3">
      <c r="A34" s="86">
        <v>44932</v>
      </c>
      <c r="B34" s="45" t="s">
        <v>34</v>
      </c>
      <c r="C34" s="16">
        <v>108</v>
      </c>
      <c r="D34" s="25"/>
      <c r="E34" s="25"/>
      <c r="F34" s="16"/>
      <c r="G34" s="25"/>
      <c r="H34" s="25"/>
      <c r="I34" s="25"/>
      <c r="J34" s="25"/>
      <c r="K34" s="16"/>
      <c r="L34" s="25"/>
      <c r="M34" s="25"/>
      <c r="N34" s="25"/>
      <c r="O34" s="25"/>
      <c r="P34" s="16">
        <v>270</v>
      </c>
      <c r="Q34" s="25"/>
      <c r="R34" s="25"/>
      <c r="S34" s="28"/>
      <c r="T34" s="28"/>
      <c r="U34" s="28"/>
      <c r="V34" s="26">
        <f t="shared" si="3"/>
        <v>-2357100</v>
      </c>
      <c r="W34" s="26">
        <f t="shared" si="2"/>
        <v>19642500</v>
      </c>
      <c r="X34" s="26">
        <f t="shared" si="1"/>
        <v>17285400</v>
      </c>
      <c r="Y34" s="26"/>
      <c r="Z34" s="29"/>
      <c r="AA34" s="30"/>
      <c r="AB34" s="79"/>
    </row>
    <row r="35" spans="1:28" s="31" customFormat="1" x14ac:dyDescent="0.3">
      <c r="A35" s="86">
        <v>44932</v>
      </c>
      <c r="B35" s="45" t="s">
        <v>35</v>
      </c>
      <c r="C35" s="16">
        <v>312</v>
      </c>
      <c r="D35" s="25">
        <v>20</v>
      </c>
      <c r="E35" s="25"/>
      <c r="F35" s="16"/>
      <c r="G35" s="25">
        <v>180</v>
      </c>
      <c r="H35" s="25">
        <v>200</v>
      </c>
      <c r="I35" s="25">
        <v>50</v>
      </c>
      <c r="J35" s="25">
        <v>20</v>
      </c>
      <c r="K35" s="16">
        <v>520</v>
      </c>
      <c r="L35" s="25">
        <v>400</v>
      </c>
      <c r="M35" s="25"/>
      <c r="N35" s="25"/>
      <c r="O35" s="25"/>
      <c r="P35" s="16"/>
      <c r="Q35" s="25"/>
      <c r="R35" s="25"/>
      <c r="S35" s="28"/>
      <c r="T35" s="28"/>
      <c r="U35" s="28"/>
      <c r="V35" s="26">
        <f t="shared" si="3"/>
        <v>-10563956.4</v>
      </c>
      <c r="W35" s="26">
        <f t="shared" si="2"/>
        <v>88032970</v>
      </c>
      <c r="X35" s="26">
        <f t="shared" si="1"/>
        <v>77469013.599999994</v>
      </c>
      <c r="Y35" s="26"/>
      <c r="Z35" s="29"/>
      <c r="AA35" s="30"/>
      <c r="AB35" s="66"/>
    </row>
    <row r="36" spans="1:28" s="31" customFormat="1" x14ac:dyDescent="0.3">
      <c r="A36" s="86">
        <v>44932</v>
      </c>
      <c r="B36" s="45" t="s">
        <v>36</v>
      </c>
      <c r="C36" s="16">
        <v>572</v>
      </c>
      <c r="D36" s="25">
        <v>7</v>
      </c>
      <c r="E36" s="25"/>
      <c r="F36" s="16"/>
      <c r="G36" s="25"/>
      <c r="H36" s="25"/>
      <c r="I36" s="25"/>
      <c r="J36" s="25"/>
      <c r="K36" s="16">
        <v>260</v>
      </c>
      <c r="L36" s="25">
        <v>200</v>
      </c>
      <c r="M36" s="25"/>
      <c r="N36" s="25"/>
      <c r="O36" s="25">
        <v>200</v>
      </c>
      <c r="P36" s="16"/>
      <c r="Q36" s="25"/>
      <c r="R36" s="25"/>
      <c r="S36" s="28"/>
      <c r="T36" s="28"/>
      <c r="U36" s="28"/>
      <c r="V36" s="26">
        <f t="shared" si="3"/>
        <v>-7711118.04</v>
      </c>
      <c r="W36" s="26">
        <f t="shared" si="2"/>
        <v>64259317</v>
      </c>
      <c r="X36" s="26">
        <f t="shared" si="1"/>
        <v>56548198.960000001</v>
      </c>
      <c r="Y36" s="26"/>
      <c r="Z36" s="29"/>
      <c r="AA36" s="30"/>
      <c r="AB36" s="66"/>
    </row>
    <row r="37" spans="1:28" s="31" customFormat="1" x14ac:dyDescent="0.3">
      <c r="A37" s="86">
        <v>44932</v>
      </c>
      <c r="B37" s="45" t="s">
        <v>37</v>
      </c>
      <c r="C37" s="16">
        <v>416</v>
      </c>
      <c r="D37" s="25"/>
      <c r="E37" s="25"/>
      <c r="F37" s="16">
        <v>700</v>
      </c>
      <c r="G37" s="25">
        <v>22</v>
      </c>
      <c r="H37" s="25"/>
      <c r="I37" s="25"/>
      <c r="J37" s="25"/>
      <c r="K37" s="16">
        <v>160</v>
      </c>
      <c r="L37" s="25">
        <v>131</v>
      </c>
      <c r="M37" s="25"/>
      <c r="N37" s="25"/>
      <c r="O37" s="25"/>
      <c r="P37" s="16"/>
      <c r="Q37" s="25">
        <v>68</v>
      </c>
      <c r="R37" s="25">
        <v>28</v>
      </c>
      <c r="S37" s="28"/>
      <c r="T37" s="28"/>
      <c r="U37" s="28"/>
      <c r="V37" s="26">
        <f t="shared" si="3"/>
        <v>-9711630.8399999999</v>
      </c>
      <c r="W37" s="26">
        <f t="shared" si="2"/>
        <v>80930257</v>
      </c>
      <c r="X37" s="26">
        <f t="shared" si="1"/>
        <v>71218626.159999996</v>
      </c>
      <c r="Y37" s="26"/>
      <c r="Z37" s="29"/>
      <c r="AA37" s="30"/>
      <c r="AB37" s="79"/>
    </row>
    <row r="38" spans="1:28" s="31" customFormat="1" x14ac:dyDescent="0.3">
      <c r="A38" s="86">
        <v>44932</v>
      </c>
      <c r="B38" s="45" t="s">
        <v>39</v>
      </c>
      <c r="C38" s="16">
        <v>52</v>
      </c>
      <c r="D38" s="25"/>
      <c r="E38" s="25"/>
      <c r="F38" s="16">
        <v>1120</v>
      </c>
      <c r="G38" s="25">
        <v>84</v>
      </c>
      <c r="H38" s="25"/>
      <c r="I38" s="25"/>
      <c r="J38" s="25"/>
      <c r="K38" s="16"/>
      <c r="L38" s="25"/>
      <c r="M38" s="25"/>
      <c r="N38" s="25"/>
      <c r="O38" s="25"/>
      <c r="P38" s="16"/>
      <c r="Q38" s="25">
        <v>56</v>
      </c>
      <c r="R38" s="25"/>
      <c r="S38" s="28"/>
      <c r="T38" s="28"/>
      <c r="U38" s="28"/>
      <c r="V38" s="26">
        <f t="shared" si="3"/>
        <v>-8330983.1999999993</v>
      </c>
      <c r="W38" s="26">
        <f t="shared" si="2"/>
        <v>69424860</v>
      </c>
      <c r="X38" s="26">
        <f t="shared" si="1"/>
        <v>61093876.799999997</v>
      </c>
      <c r="Y38" s="26"/>
      <c r="Z38" s="29"/>
      <c r="AA38" s="30"/>
      <c r="AB38" s="79"/>
    </row>
    <row r="39" spans="1:28" s="31" customFormat="1" x14ac:dyDescent="0.3">
      <c r="A39" s="86">
        <v>44932</v>
      </c>
      <c r="B39" s="45" t="s">
        <v>49</v>
      </c>
      <c r="C39" s="16">
        <v>780</v>
      </c>
      <c r="D39" s="25"/>
      <c r="E39" s="25"/>
      <c r="F39" s="16"/>
      <c r="G39" s="25"/>
      <c r="H39" s="25"/>
      <c r="I39" s="25"/>
      <c r="J39" s="25"/>
      <c r="K39" s="16"/>
      <c r="L39" s="25">
        <v>200</v>
      </c>
      <c r="M39" s="25"/>
      <c r="N39" s="25"/>
      <c r="O39" s="25"/>
      <c r="P39" s="16"/>
      <c r="Q39" s="25"/>
      <c r="R39" s="25"/>
      <c r="S39" s="28"/>
      <c r="T39" s="28"/>
      <c r="U39" s="28"/>
      <c r="V39" s="26">
        <f t="shared" si="3"/>
        <v>-7338468</v>
      </c>
      <c r="W39" s="26">
        <f t="shared" si="2"/>
        <v>61153900</v>
      </c>
      <c r="X39" s="26">
        <f t="shared" si="1"/>
        <v>53815432</v>
      </c>
      <c r="Y39" s="26"/>
      <c r="Z39" s="29"/>
      <c r="AA39" s="30"/>
      <c r="AB39" s="66"/>
    </row>
    <row r="40" spans="1:28" s="31" customFormat="1" x14ac:dyDescent="0.3">
      <c r="A40" s="86">
        <v>44932</v>
      </c>
      <c r="B40" s="45" t="s">
        <v>50</v>
      </c>
      <c r="C40" s="16">
        <v>260</v>
      </c>
      <c r="D40" s="25"/>
      <c r="E40" s="25"/>
      <c r="F40" s="16"/>
      <c r="G40" s="25"/>
      <c r="H40" s="25"/>
      <c r="I40" s="25"/>
      <c r="J40" s="25"/>
      <c r="K40" s="16"/>
      <c r="L40" s="25">
        <v>69</v>
      </c>
      <c r="M40" s="25"/>
      <c r="N40" s="25"/>
      <c r="O40" s="25"/>
      <c r="P40" s="16"/>
      <c r="Q40" s="25">
        <v>84</v>
      </c>
      <c r="R40" s="25"/>
      <c r="S40" s="28"/>
      <c r="T40" s="28"/>
      <c r="U40" s="28"/>
      <c r="V40" s="26">
        <f t="shared" si="3"/>
        <v>-3010413.96</v>
      </c>
      <c r="W40" s="26">
        <f t="shared" si="2"/>
        <v>25086783</v>
      </c>
      <c r="X40" s="26">
        <f t="shared" si="1"/>
        <v>22076369.039999999</v>
      </c>
      <c r="Y40" s="26"/>
      <c r="Z40" s="29"/>
      <c r="AA40" s="30"/>
      <c r="AB40" s="79"/>
    </row>
    <row r="41" spans="1:28" s="31" customFormat="1" x14ac:dyDescent="0.3">
      <c r="A41" s="86">
        <v>44932</v>
      </c>
      <c r="B41" s="46" t="s">
        <v>51</v>
      </c>
      <c r="C41" s="16"/>
      <c r="D41" s="25"/>
      <c r="E41" s="25"/>
      <c r="F41" s="78"/>
      <c r="G41" s="25"/>
      <c r="H41" s="25"/>
      <c r="I41" s="25"/>
      <c r="J41" s="25"/>
      <c r="K41" s="16"/>
      <c r="L41" s="25"/>
      <c r="M41" s="25"/>
      <c r="N41" s="25"/>
      <c r="O41" s="25"/>
      <c r="P41" s="16"/>
      <c r="Q41" s="25">
        <v>96</v>
      </c>
      <c r="R41" s="25">
        <v>48</v>
      </c>
      <c r="S41" s="28">
        <v>104</v>
      </c>
      <c r="T41" s="28"/>
      <c r="U41" s="28"/>
      <c r="V41" s="26">
        <f t="shared" si="3"/>
        <v>-1881480</v>
      </c>
      <c r="W41" s="26">
        <f t="shared" si="2"/>
        <v>15679000</v>
      </c>
      <c r="X41" s="26">
        <f t="shared" si="1"/>
        <v>13797520</v>
      </c>
      <c r="Y41" s="26"/>
      <c r="Z41" s="29"/>
      <c r="AA41" s="30"/>
      <c r="AB41" s="79">
        <v>200000</v>
      </c>
    </row>
    <row r="42" spans="1:28" s="31" customFormat="1" x14ac:dyDescent="0.3">
      <c r="A42" s="86">
        <v>44932</v>
      </c>
      <c r="B42" s="46" t="s">
        <v>52</v>
      </c>
      <c r="C42" s="16"/>
      <c r="D42" s="25"/>
      <c r="E42" s="25"/>
      <c r="F42" s="16"/>
      <c r="G42" s="25"/>
      <c r="H42" s="25"/>
      <c r="I42" s="25"/>
      <c r="J42" s="25"/>
      <c r="K42" s="16"/>
      <c r="L42" s="25"/>
      <c r="M42" s="25">
        <v>170</v>
      </c>
      <c r="N42" s="25"/>
      <c r="O42" s="25">
        <v>170</v>
      </c>
      <c r="P42" s="16">
        <v>170</v>
      </c>
      <c r="Q42" s="25"/>
      <c r="R42" s="25"/>
      <c r="S42" s="28"/>
      <c r="T42" s="28"/>
      <c r="U42" s="28"/>
      <c r="V42" s="26">
        <f t="shared" si="3"/>
        <v>-2529600</v>
      </c>
      <c r="W42" s="26">
        <f t="shared" si="2"/>
        <v>21080000</v>
      </c>
      <c r="X42" s="26">
        <f t="shared" si="1"/>
        <v>18550400</v>
      </c>
      <c r="Y42" s="26"/>
      <c r="Z42" s="29"/>
      <c r="AA42" s="30"/>
      <c r="AB42" s="66">
        <v>240000</v>
      </c>
    </row>
    <row r="43" spans="1:28" s="31" customFormat="1" x14ac:dyDescent="0.3">
      <c r="A43" s="86">
        <v>44933</v>
      </c>
      <c r="B43" s="46" t="s">
        <v>51</v>
      </c>
      <c r="C43" s="16"/>
      <c r="D43" s="25"/>
      <c r="E43" s="25"/>
      <c r="F43" s="16">
        <v>671</v>
      </c>
      <c r="G43" s="25"/>
      <c r="H43" s="25"/>
      <c r="I43" s="25"/>
      <c r="J43" s="25"/>
      <c r="K43" s="16"/>
      <c r="L43" s="25"/>
      <c r="M43" s="25"/>
      <c r="N43" s="25"/>
      <c r="O43" s="25"/>
      <c r="P43" s="16"/>
      <c r="Q43" s="25"/>
      <c r="R43" s="25"/>
      <c r="S43" s="28"/>
      <c r="T43" s="28"/>
      <c r="U43" s="28"/>
      <c r="V43" s="26">
        <f t="shared" si="3"/>
        <v>-4030750.6799999997</v>
      </c>
      <c r="W43" s="26">
        <f t="shared" si="2"/>
        <v>33589589</v>
      </c>
      <c r="X43" s="26">
        <f t="shared" si="1"/>
        <v>29558838.32</v>
      </c>
      <c r="Y43" s="26"/>
      <c r="Z43" s="29"/>
      <c r="AA43" s="30"/>
      <c r="AB43" s="66">
        <v>200000</v>
      </c>
    </row>
    <row r="44" spans="1:28" s="31" customFormat="1" x14ac:dyDescent="0.3">
      <c r="A44" s="86">
        <v>44933</v>
      </c>
      <c r="B44" s="46" t="s">
        <v>53</v>
      </c>
      <c r="C44" s="16">
        <v>104</v>
      </c>
      <c r="D44" s="25"/>
      <c r="E44" s="25"/>
      <c r="F44" s="16"/>
      <c r="G44" s="25">
        <v>540</v>
      </c>
      <c r="H44" s="25">
        <v>180</v>
      </c>
      <c r="I44" s="25"/>
      <c r="J44" s="25"/>
      <c r="K44" s="16"/>
      <c r="L44" s="25"/>
      <c r="M44" s="25">
        <v>170</v>
      </c>
      <c r="N44" s="25"/>
      <c r="O44" s="25"/>
      <c r="P44" s="16"/>
      <c r="Q44" s="25"/>
      <c r="R44" s="25"/>
      <c r="S44" s="28">
        <v>208</v>
      </c>
      <c r="T44" s="28"/>
      <c r="U44" s="28"/>
      <c r="V44" s="26">
        <f t="shared" si="3"/>
        <v>-9843576</v>
      </c>
      <c r="W44" s="26">
        <f t="shared" si="2"/>
        <v>82029800</v>
      </c>
      <c r="X44" s="26">
        <f t="shared" si="1"/>
        <v>72186224</v>
      </c>
      <c r="Y44" s="26"/>
      <c r="Z44" s="29"/>
      <c r="AA44" s="30"/>
      <c r="AB44" s="66">
        <v>600000</v>
      </c>
    </row>
    <row r="45" spans="1:28" s="31" customFormat="1" x14ac:dyDescent="0.3">
      <c r="A45" s="86">
        <v>44933</v>
      </c>
      <c r="B45" s="46" t="s">
        <v>54</v>
      </c>
      <c r="C45" s="16">
        <v>416</v>
      </c>
      <c r="D45" s="25"/>
      <c r="E45" s="25"/>
      <c r="F45" s="16"/>
      <c r="G45" s="25"/>
      <c r="H45" s="25"/>
      <c r="I45" s="25"/>
      <c r="J45" s="25"/>
      <c r="K45" s="16">
        <v>260</v>
      </c>
      <c r="L45" s="25"/>
      <c r="M45" s="25"/>
      <c r="N45" s="25"/>
      <c r="O45" s="25"/>
      <c r="P45" s="16"/>
      <c r="Q45" s="25">
        <v>48</v>
      </c>
      <c r="R45" s="25">
        <v>48</v>
      </c>
      <c r="S45" s="28"/>
      <c r="T45" s="28"/>
      <c r="U45" s="28"/>
      <c r="V45" s="26">
        <f t="shared" si="3"/>
        <v>-5149872</v>
      </c>
      <c r="W45" s="26">
        <f t="shared" si="2"/>
        <v>42915600</v>
      </c>
      <c r="X45" s="26">
        <f t="shared" si="1"/>
        <v>37765728</v>
      </c>
      <c r="Y45" s="26"/>
      <c r="Z45" s="29"/>
      <c r="AA45" s="30"/>
      <c r="AB45" s="66">
        <v>480000</v>
      </c>
    </row>
    <row r="46" spans="1:28" s="31" customFormat="1" x14ac:dyDescent="0.3">
      <c r="A46" s="86">
        <v>44933</v>
      </c>
      <c r="B46" s="46" t="s">
        <v>34</v>
      </c>
      <c r="C46" s="16">
        <v>312</v>
      </c>
      <c r="D46" s="25"/>
      <c r="E46" s="25"/>
      <c r="F46" s="16"/>
      <c r="G46" s="25"/>
      <c r="H46" s="25"/>
      <c r="I46" s="25"/>
      <c r="J46" s="25"/>
      <c r="K46" s="16">
        <v>260</v>
      </c>
      <c r="L46" s="25"/>
      <c r="M46" s="25"/>
      <c r="N46" s="25"/>
      <c r="O46" s="25"/>
      <c r="P46" s="16"/>
      <c r="Q46" s="25"/>
      <c r="R46" s="25"/>
      <c r="S46" s="28"/>
      <c r="T46" s="28"/>
      <c r="U46" s="28"/>
      <c r="V46" s="26">
        <f t="shared" si="3"/>
        <v>-3610152</v>
      </c>
      <c r="W46" s="26">
        <f t="shared" si="2"/>
        <v>30084600</v>
      </c>
      <c r="X46" s="26">
        <f t="shared" si="1"/>
        <v>26474448</v>
      </c>
      <c r="Y46" s="26"/>
      <c r="Z46" s="29"/>
      <c r="AA46" s="30"/>
      <c r="AB46" s="79"/>
    </row>
    <row r="47" spans="1:28" s="31" customFormat="1" x14ac:dyDescent="0.3">
      <c r="A47" s="86">
        <v>44933</v>
      </c>
      <c r="B47" s="46" t="s">
        <v>35</v>
      </c>
      <c r="C47" s="16">
        <v>468</v>
      </c>
      <c r="D47" s="25"/>
      <c r="E47" s="25">
        <v>133</v>
      </c>
      <c r="F47" s="16">
        <v>817</v>
      </c>
      <c r="G47" s="25">
        <v>90</v>
      </c>
      <c r="H47" s="25">
        <v>200</v>
      </c>
      <c r="I47" s="25"/>
      <c r="J47" s="25"/>
      <c r="K47" s="16">
        <v>260</v>
      </c>
      <c r="L47" s="25">
        <v>600</v>
      </c>
      <c r="M47" s="25"/>
      <c r="N47" s="25">
        <v>141</v>
      </c>
      <c r="O47" s="25">
        <v>150</v>
      </c>
      <c r="P47" s="16">
        <v>270</v>
      </c>
      <c r="Q47" s="25">
        <v>112</v>
      </c>
      <c r="R47" s="25">
        <v>56</v>
      </c>
      <c r="S47" s="28"/>
      <c r="T47" s="28"/>
      <c r="U47" s="28"/>
      <c r="V47" s="26">
        <f t="shared" si="3"/>
        <v>-19260768.719999999</v>
      </c>
      <c r="W47" s="26">
        <f t="shared" si="2"/>
        <v>160506406</v>
      </c>
      <c r="X47" s="26">
        <f t="shared" si="1"/>
        <v>141245637.28</v>
      </c>
      <c r="Y47" s="26"/>
      <c r="Z47" s="29"/>
      <c r="AA47" s="30"/>
      <c r="AB47" s="79"/>
    </row>
    <row r="48" spans="1:28" s="31" customFormat="1" x14ac:dyDescent="0.3">
      <c r="A48" s="86">
        <v>44933</v>
      </c>
      <c r="B48" s="46" t="s">
        <v>36</v>
      </c>
      <c r="C48" s="16">
        <v>230</v>
      </c>
      <c r="D48" s="25"/>
      <c r="E48" s="25">
        <v>17</v>
      </c>
      <c r="F48" s="16">
        <v>583</v>
      </c>
      <c r="G48" s="25"/>
      <c r="H48" s="25"/>
      <c r="I48" s="25"/>
      <c r="J48" s="25"/>
      <c r="K48" s="16"/>
      <c r="L48" s="25"/>
      <c r="M48" s="25">
        <v>101</v>
      </c>
      <c r="N48" s="25"/>
      <c r="O48" s="25"/>
      <c r="P48" s="16"/>
      <c r="Q48" s="25"/>
      <c r="R48" s="25"/>
      <c r="S48" s="28"/>
      <c r="T48" s="28"/>
      <c r="U48" s="28"/>
      <c r="V48" s="26">
        <f t="shared" si="3"/>
        <v>-5926823.2799999993</v>
      </c>
      <c r="W48" s="26">
        <f t="shared" si="2"/>
        <v>49390194</v>
      </c>
      <c r="X48" s="26">
        <f t="shared" si="1"/>
        <v>43463370.719999999</v>
      </c>
      <c r="Y48" s="26"/>
      <c r="Z48" s="29"/>
      <c r="AA48" s="30"/>
      <c r="AB48" s="79"/>
    </row>
    <row r="49" spans="1:31" s="31" customFormat="1" x14ac:dyDescent="0.3">
      <c r="A49" s="86">
        <v>44934</v>
      </c>
      <c r="B49" s="46" t="s">
        <v>34</v>
      </c>
      <c r="C49" s="16">
        <v>468</v>
      </c>
      <c r="D49" s="25">
        <v>60</v>
      </c>
      <c r="E49" s="25">
        <v>120</v>
      </c>
      <c r="F49" s="16">
        <v>280</v>
      </c>
      <c r="G49" s="25">
        <v>90</v>
      </c>
      <c r="H49" s="25"/>
      <c r="I49" s="25">
        <v>28</v>
      </c>
      <c r="J49" s="25">
        <v>30</v>
      </c>
      <c r="K49" s="16">
        <v>130</v>
      </c>
      <c r="L49" s="25"/>
      <c r="M49" s="25"/>
      <c r="N49" s="25"/>
      <c r="O49" s="25"/>
      <c r="P49" s="16">
        <v>90</v>
      </c>
      <c r="Q49" s="25"/>
      <c r="R49" s="25"/>
      <c r="S49" s="28"/>
      <c r="T49" s="28">
        <v>10</v>
      </c>
      <c r="U49" s="28"/>
      <c r="V49" s="26">
        <f t="shared" si="3"/>
        <v>-9391083.5999999996</v>
      </c>
      <c r="W49" s="26">
        <f t="shared" si="2"/>
        <v>78259030</v>
      </c>
      <c r="X49" s="26">
        <f t="shared" si="1"/>
        <v>68867946.400000006</v>
      </c>
      <c r="Y49" s="26"/>
      <c r="Z49" s="29"/>
      <c r="AA49" s="30"/>
      <c r="AB49" s="79"/>
    </row>
    <row r="50" spans="1:31" s="31" customFormat="1" x14ac:dyDescent="0.3">
      <c r="A50" s="86">
        <v>44934</v>
      </c>
      <c r="B50" s="46" t="s">
        <v>35</v>
      </c>
      <c r="C50" s="16">
        <v>584</v>
      </c>
      <c r="D50" s="25"/>
      <c r="E50" s="25">
        <v>149</v>
      </c>
      <c r="F50" s="16">
        <v>500</v>
      </c>
      <c r="G50" s="25">
        <v>112</v>
      </c>
      <c r="H50" s="25">
        <v>180</v>
      </c>
      <c r="I50" s="25"/>
      <c r="J50" s="25"/>
      <c r="K50" s="16">
        <v>260</v>
      </c>
      <c r="L50" s="25">
        <v>400</v>
      </c>
      <c r="M50" s="25"/>
      <c r="N50" s="25"/>
      <c r="O50" s="25"/>
      <c r="P50" s="16"/>
      <c r="Q50" s="25">
        <v>112</v>
      </c>
      <c r="R50" s="25"/>
      <c r="S50" s="28"/>
      <c r="T50" s="28"/>
      <c r="U50" s="28"/>
      <c r="V50" s="26">
        <f t="shared" si="3"/>
        <v>-14335379.879999999</v>
      </c>
      <c r="W50" s="26">
        <f t="shared" si="2"/>
        <v>119461499</v>
      </c>
      <c r="X50" s="26">
        <f t="shared" si="1"/>
        <v>105126119.12</v>
      </c>
      <c r="Y50" s="26"/>
      <c r="Z50" s="29"/>
      <c r="AA50" s="30"/>
      <c r="AB50" s="66"/>
    </row>
    <row r="51" spans="1:31" s="31" customFormat="1" x14ac:dyDescent="0.3">
      <c r="A51" s="86">
        <v>44934</v>
      </c>
      <c r="B51" s="46" t="s">
        <v>55</v>
      </c>
      <c r="C51" s="16"/>
      <c r="D51" s="25"/>
      <c r="E51" s="25"/>
      <c r="F51" s="16"/>
      <c r="G51" s="25">
        <v>29</v>
      </c>
      <c r="H51" s="25"/>
      <c r="I51" s="25">
        <v>47</v>
      </c>
      <c r="J51" s="25"/>
      <c r="K51" s="16"/>
      <c r="L51" s="25"/>
      <c r="M51" s="25"/>
      <c r="N51" s="25"/>
      <c r="O51" s="25"/>
      <c r="P51" s="16"/>
      <c r="Q51" s="25"/>
      <c r="R51" s="25"/>
      <c r="S51" s="28"/>
      <c r="T51" s="28"/>
      <c r="U51" s="28"/>
      <c r="V51" s="26">
        <f t="shared" si="3"/>
        <v>-788634.6</v>
      </c>
      <c r="W51" s="26">
        <f t="shared" si="2"/>
        <v>6571955</v>
      </c>
      <c r="X51" s="26">
        <f t="shared" si="1"/>
        <v>5783320.4000000004</v>
      </c>
      <c r="Y51" s="26"/>
      <c r="Z51" s="29"/>
      <c r="AA51" s="30"/>
      <c r="AB51" s="66"/>
    </row>
    <row r="52" spans="1:31" s="31" customFormat="1" x14ac:dyDescent="0.3">
      <c r="A52" s="86">
        <v>44934</v>
      </c>
      <c r="B52" s="46" t="s">
        <v>56</v>
      </c>
      <c r="C52" s="16"/>
      <c r="D52" s="25"/>
      <c r="E52" s="25"/>
      <c r="F52" s="16">
        <v>560</v>
      </c>
      <c r="G52" s="25"/>
      <c r="H52" s="25">
        <v>180</v>
      </c>
      <c r="I52" s="25"/>
      <c r="J52" s="25"/>
      <c r="K52" s="16"/>
      <c r="L52" s="25"/>
      <c r="M52" s="25">
        <v>170</v>
      </c>
      <c r="N52" s="25">
        <v>85</v>
      </c>
      <c r="O52" s="25"/>
      <c r="P52" s="16"/>
      <c r="Q52" s="25"/>
      <c r="R52" s="25"/>
      <c r="S52" s="28"/>
      <c r="T52" s="28"/>
      <c r="U52" s="28"/>
      <c r="V52" s="26">
        <f t="shared" si="3"/>
        <v>-5791204.7999999998</v>
      </c>
      <c r="W52" s="26">
        <f t="shared" si="2"/>
        <v>48260040</v>
      </c>
      <c r="X52" s="26">
        <f t="shared" si="1"/>
        <v>42468835.200000003</v>
      </c>
      <c r="Y52" s="26"/>
      <c r="Z52" s="29"/>
      <c r="AA52" s="30"/>
      <c r="AB52" s="66">
        <v>320000</v>
      </c>
    </row>
    <row r="53" spans="1:31" s="31" customFormat="1" x14ac:dyDescent="0.3">
      <c r="A53" s="86">
        <v>44934</v>
      </c>
      <c r="B53" s="46" t="s">
        <v>57</v>
      </c>
      <c r="C53" s="16">
        <v>260</v>
      </c>
      <c r="D53" s="25"/>
      <c r="E53" s="25"/>
      <c r="F53" s="16">
        <v>280</v>
      </c>
      <c r="G53" s="25"/>
      <c r="H53" s="25"/>
      <c r="I53" s="25">
        <v>80</v>
      </c>
      <c r="J53" s="25"/>
      <c r="K53" s="16"/>
      <c r="L53" s="25">
        <v>400</v>
      </c>
      <c r="M53" s="25"/>
      <c r="N53" s="25"/>
      <c r="O53" s="25"/>
      <c r="P53" s="16"/>
      <c r="Q53" s="25"/>
      <c r="R53" s="25"/>
      <c r="S53" s="28"/>
      <c r="T53" s="28"/>
      <c r="U53" s="28">
        <v>80</v>
      </c>
      <c r="V53" s="26">
        <f t="shared" si="3"/>
        <v>-7778738.3999999994</v>
      </c>
      <c r="W53" s="26">
        <f t="shared" si="2"/>
        <v>64822820</v>
      </c>
      <c r="X53" s="26">
        <f t="shared" si="1"/>
        <v>57044081.600000001</v>
      </c>
      <c r="Y53" s="26"/>
      <c r="Z53" s="29"/>
      <c r="AA53" s="30"/>
      <c r="AB53" s="79">
        <v>480000</v>
      </c>
    </row>
    <row r="54" spans="1:31" s="31" customFormat="1" x14ac:dyDescent="0.3">
      <c r="A54" s="86">
        <v>44934</v>
      </c>
      <c r="B54" s="46" t="s">
        <v>38</v>
      </c>
      <c r="C54" s="16">
        <v>260</v>
      </c>
      <c r="D54" s="25"/>
      <c r="E54" s="25">
        <v>240</v>
      </c>
      <c r="F54" s="16">
        <v>560</v>
      </c>
      <c r="G54" s="25"/>
      <c r="H54" s="25"/>
      <c r="I54" s="25"/>
      <c r="J54" s="25"/>
      <c r="K54" s="16">
        <v>130</v>
      </c>
      <c r="L54" s="25"/>
      <c r="M54" s="25"/>
      <c r="N54" s="25"/>
      <c r="O54" s="25"/>
      <c r="P54" s="16">
        <v>170</v>
      </c>
      <c r="Q54" s="25">
        <v>48</v>
      </c>
      <c r="R54" s="25">
        <v>48</v>
      </c>
      <c r="S54" s="28"/>
      <c r="T54" s="28"/>
      <c r="U54" s="28"/>
      <c r="V54" s="26">
        <f t="shared" si="3"/>
        <v>-8666181.5999999996</v>
      </c>
      <c r="W54" s="26">
        <f t="shared" si="2"/>
        <v>72218180</v>
      </c>
      <c r="X54" s="26">
        <f t="shared" si="1"/>
        <v>63551998.399999999</v>
      </c>
      <c r="Y54" s="26"/>
      <c r="Z54" s="29"/>
      <c r="AA54" s="30"/>
      <c r="AB54" s="79">
        <v>600000</v>
      </c>
    </row>
    <row r="55" spans="1:31" s="31" customFormat="1" x14ac:dyDescent="0.3">
      <c r="A55" s="86">
        <v>44935</v>
      </c>
      <c r="B55" s="46" t="s">
        <v>34</v>
      </c>
      <c r="C55" s="16">
        <v>676</v>
      </c>
      <c r="D55" s="25">
        <v>25</v>
      </c>
      <c r="E55" s="25"/>
      <c r="F55" s="16">
        <v>767</v>
      </c>
      <c r="G55" s="25"/>
      <c r="H55" s="25">
        <v>200</v>
      </c>
      <c r="I55" s="25">
        <v>11</v>
      </c>
      <c r="J55" s="25"/>
      <c r="K55" s="16">
        <v>390</v>
      </c>
      <c r="L55" s="25">
        <v>821</v>
      </c>
      <c r="M55" s="25"/>
      <c r="N55" s="25"/>
      <c r="O55" s="25">
        <v>50</v>
      </c>
      <c r="P55" s="16">
        <v>90</v>
      </c>
      <c r="Q55" s="25"/>
      <c r="R55" s="25"/>
      <c r="S55" s="28"/>
      <c r="T55" s="28"/>
      <c r="U55" s="28"/>
      <c r="V55" s="26">
        <f t="shared" si="3"/>
        <v>-17760834</v>
      </c>
      <c r="W55" s="26">
        <f t="shared" si="2"/>
        <v>148006950</v>
      </c>
      <c r="X55" s="26">
        <f t="shared" si="1"/>
        <v>130246116</v>
      </c>
      <c r="Y55" s="26"/>
      <c r="Z55" s="29"/>
      <c r="AA55" s="30"/>
      <c r="AB55" s="84"/>
    </row>
    <row r="56" spans="1:31" s="31" customFormat="1" x14ac:dyDescent="0.3">
      <c r="A56" s="86">
        <v>44935</v>
      </c>
      <c r="B56" s="46" t="s">
        <v>35</v>
      </c>
      <c r="C56" s="16"/>
      <c r="D56" s="25"/>
      <c r="E56" s="25"/>
      <c r="F56" s="16">
        <v>420</v>
      </c>
      <c r="G56" s="25"/>
      <c r="H56" s="25"/>
      <c r="I56" s="25"/>
      <c r="J56" s="25"/>
      <c r="K56" s="16"/>
      <c r="L56" s="25"/>
      <c r="M56" s="25"/>
      <c r="N56" s="25"/>
      <c r="O56" s="25"/>
      <c r="P56" s="16"/>
      <c r="Q56" s="25"/>
      <c r="R56" s="25"/>
      <c r="S56" s="28"/>
      <c r="T56" s="28"/>
      <c r="U56" s="28"/>
      <c r="V56" s="26">
        <f t="shared" si="3"/>
        <v>-2522973.6</v>
      </c>
      <c r="W56" s="26">
        <f t="shared" si="2"/>
        <v>21024780</v>
      </c>
      <c r="X56" s="26">
        <f t="shared" si="1"/>
        <v>18501806.399999999</v>
      </c>
      <c r="Y56" s="26"/>
      <c r="Z56" s="29"/>
      <c r="AA56" s="30"/>
      <c r="AB56" s="79"/>
    </row>
    <row r="57" spans="1:31" s="31" customFormat="1" x14ac:dyDescent="0.3">
      <c r="A57" s="86">
        <v>44935</v>
      </c>
      <c r="B57" s="46" t="s">
        <v>55</v>
      </c>
      <c r="C57" s="16">
        <v>111</v>
      </c>
      <c r="D57" s="25"/>
      <c r="E57" s="25"/>
      <c r="F57" s="16">
        <v>200</v>
      </c>
      <c r="G57" s="25"/>
      <c r="H57" s="25"/>
      <c r="I57" s="25"/>
      <c r="J57" s="25"/>
      <c r="K57" s="16">
        <v>74</v>
      </c>
      <c r="L57" s="25">
        <v>41</v>
      </c>
      <c r="M57" s="25"/>
      <c r="N57" s="25"/>
      <c r="O57" s="25"/>
      <c r="P57" s="16">
        <v>35</v>
      </c>
      <c r="Q57" s="25"/>
      <c r="R57" s="25"/>
      <c r="S57" s="28"/>
      <c r="T57" s="28"/>
      <c r="U57" s="28"/>
      <c r="V57" s="26">
        <f t="shared" si="3"/>
        <v>-2775954.2399999998</v>
      </c>
      <c r="W57" s="26">
        <f t="shared" si="2"/>
        <v>23132952</v>
      </c>
      <c r="X57" s="26">
        <f t="shared" si="1"/>
        <v>20356997.760000002</v>
      </c>
      <c r="Y57" s="26"/>
      <c r="Z57" s="29"/>
      <c r="AA57" s="30"/>
      <c r="AB57" s="79"/>
    </row>
    <row r="58" spans="1:31" s="31" customFormat="1" x14ac:dyDescent="0.3">
      <c r="A58" s="86">
        <v>44935</v>
      </c>
      <c r="B58" s="46" t="s">
        <v>58</v>
      </c>
      <c r="C58" s="16"/>
      <c r="D58" s="25"/>
      <c r="E58" s="25"/>
      <c r="F58" s="16">
        <v>700</v>
      </c>
      <c r="G58" s="25"/>
      <c r="H58" s="25"/>
      <c r="I58" s="25"/>
      <c r="J58" s="25"/>
      <c r="K58" s="16"/>
      <c r="L58" s="25"/>
      <c r="M58" s="25"/>
      <c r="N58" s="25"/>
      <c r="O58" s="25"/>
      <c r="P58" s="16"/>
      <c r="Q58" s="25"/>
      <c r="R58" s="25"/>
      <c r="S58" s="28"/>
      <c r="T58" s="28"/>
      <c r="U58" s="28"/>
      <c r="V58" s="26">
        <f t="shared" si="3"/>
        <v>-4204956</v>
      </c>
      <c r="W58" s="26">
        <f t="shared" si="2"/>
        <v>35041300</v>
      </c>
      <c r="X58" s="26">
        <f t="shared" si="1"/>
        <v>30836344</v>
      </c>
      <c r="Y58" s="26"/>
      <c r="Z58" s="29"/>
      <c r="AA58" s="30"/>
      <c r="AB58" s="66">
        <v>200000</v>
      </c>
    </row>
    <row r="59" spans="1:31" s="31" customFormat="1" x14ac:dyDescent="0.3">
      <c r="A59" s="86">
        <v>44935</v>
      </c>
      <c r="B59" s="46" t="s">
        <v>59</v>
      </c>
      <c r="C59" s="16">
        <v>780</v>
      </c>
      <c r="D59" s="25"/>
      <c r="E59" s="25">
        <v>168</v>
      </c>
      <c r="F59" s="16">
        <v>344</v>
      </c>
      <c r="G59" s="25"/>
      <c r="H59" s="25">
        <v>187</v>
      </c>
      <c r="I59" s="25">
        <v>10</v>
      </c>
      <c r="J59" s="25"/>
      <c r="K59" s="16">
        <v>84</v>
      </c>
      <c r="L59" s="25">
        <v>246</v>
      </c>
      <c r="M59" s="25">
        <v>212</v>
      </c>
      <c r="N59" s="25"/>
      <c r="O59" s="25">
        <v>76</v>
      </c>
      <c r="P59" s="16">
        <v>49</v>
      </c>
      <c r="Q59" s="25">
        <v>59</v>
      </c>
      <c r="R59" s="25">
        <v>46</v>
      </c>
      <c r="S59" s="28"/>
      <c r="T59" s="28"/>
      <c r="U59" s="28"/>
      <c r="V59" s="26">
        <f t="shared" si="3"/>
        <v>-14433863.52</v>
      </c>
      <c r="W59" s="26">
        <f t="shared" si="2"/>
        <v>120282196</v>
      </c>
      <c r="X59" s="26">
        <f t="shared" si="1"/>
        <v>105848332.48</v>
      </c>
      <c r="Y59" s="26"/>
      <c r="Z59" s="29"/>
      <c r="AA59" s="30"/>
      <c r="AB59" s="95">
        <v>10790000</v>
      </c>
      <c r="AE59" s="88"/>
    </row>
    <row r="60" spans="1:31" s="31" customFormat="1" x14ac:dyDescent="0.3">
      <c r="A60" s="86">
        <v>44935</v>
      </c>
      <c r="B60" s="46" t="s">
        <v>60</v>
      </c>
      <c r="C60" s="16">
        <v>1404</v>
      </c>
      <c r="D60" s="25"/>
      <c r="E60" s="25"/>
      <c r="F60" s="16">
        <v>1120</v>
      </c>
      <c r="G60" s="25"/>
      <c r="H60" s="25"/>
      <c r="I60" s="25"/>
      <c r="J60" s="25"/>
      <c r="K60" s="16"/>
      <c r="L60" s="25">
        <v>400</v>
      </c>
      <c r="M60" s="25"/>
      <c r="N60" s="25"/>
      <c r="O60" s="25"/>
      <c r="P60" s="16"/>
      <c r="Q60" s="25"/>
      <c r="R60" s="25"/>
      <c r="S60" s="28"/>
      <c r="T60" s="28"/>
      <c r="U60" s="28"/>
      <c r="V60" s="26">
        <f t="shared" si="3"/>
        <v>-20106165.599999998</v>
      </c>
      <c r="W60" s="26">
        <f t="shared" si="2"/>
        <v>167551380</v>
      </c>
      <c r="X60" s="26">
        <f t="shared" si="1"/>
        <v>147445214.40000001</v>
      </c>
      <c r="Y60" s="26"/>
      <c r="Z60" s="29"/>
      <c r="AA60" s="30"/>
      <c r="AB60" s="95"/>
      <c r="AE60" s="88"/>
    </row>
    <row r="61" spans="1:31" s="31" customFormat="1" x14ac:dyDescent="0.3">
      <c r="A61" s="86">
        <v>44936</v>
      </c>
      <c r="B61" s="46" t="s">
        <v>61</v>
      </c>
      <c r="C61" s="16">
        <v>468</v>
      </c>
      <c r="D61" s="25"/>
      <c r="E61" s="25"/>
      <c r="F61" s="16">
        <v>140</v>
      </c>
      <c r="G61" s="25">
        <v>273</v>
      </c>
      <c r="H61" s="25"/>
      <c r="I61" s="25"/>
      <c r="J61" s="25"/>
      <c r="K61" s="16">
        <v>130</v>
      </c>
      <c r="L61" s="25">
        <v>400</v>
      </c>
      <c r="M61" s="25"/>
      <c r="N61" s="25"/>
      <c r="O61" s="25"/>
      <c r="P61" s="16"/>
      <c r="Q61" s="25"/>
      <c r="R61" s="25"/>
      <c r="S61" s="28"/>
      <c r="T61" s="28"/>
      <c r="U61" s="28"/>
      <c r="V61" s="26">
        <f t="shared" si="3"/>
        <v>-9535202.4000000004</v>
      </c>
      <c r="W61" s="26">
        <f t="shared" si="2"/>
        <v>79460020</v>
      </c>
      <c r="X61" s="26">
        <f t="shared" si="1"/>
        <v>69924817.599999994</v>
      </c>
      <c r="Y61" s="26"/>
      <c r="Z61" s="29"/>
      <c r="AA61" s="30"/>
      <c r="AB61" s="66">
        <v>640000</v>
      </c>
      <c r="AE61" s="88"/>
    </row>
    <row r="62" spans="1:31" s="31" customFormat="1" ht="17.25" customHeight="1" x14ac:dyDescent="0.3">
      <c r="A62" s="86">
        <v>44936</v>
      </c>
      <c r="B62" s="46" t="s">
        <v>61</v>
      </c>
      <c r="C62" s="16">
        <v>572</v>
      </c>
      <c r="D62" s="25">
        <v>24</v>
      </c>
      <c r="E62" s="25">
        <v>240</v>
      </c>
      <c r="F62" s="16"/>
      <c r="G62" s="25"/>
      <c r="H62" s="25"/>
      <c r="I62" s="25"/>
      <c r="J62" s="25"/>
      <c r="K62" s="16">
        <v>130</v>
      </c>
      <c r="L62" s="25"/>
      <c r="M62" s="25"/>
      <c r="N62" s="25"/>
      <c r="O62" s="25"/>
      <c r="P62" s="16">
        <v>85</v>
      </c>
      <c r="Q62" s="25">
        <v>48</v>
      </c>
      <c r="R62" s="25">
        <v>48</v>
      </c>
      <c r="S62" s="28"/>
      <c r="T62" s="28"/>
      <c r="U62" s="28"/>
      <c r="V62" s="26">
        <f t="shared" si="3"/>
        <v>-7644610.0800000001</v>
      </c>
      <c r="W62" s="26">
        <f t="shared" si="2"/>
        <v>63705084</v>
      </c>
      <c r="X62" s="26">
        <f t="shared" si="1"/>
        <v>56060473.920000002</v>
      </c>
      <c r="Y62" s="26"/>
      <c r="Z62" s="29"/>
      <c r="AA62" s="30"/>
      <c r="AB62" s="66">
        <v>640000</v>
      </c>
    </row>
    <row r="63" spans="1:31" s="31" customFormat="1" x14ac:dyDescent="0.3">
      <c r="A63" s="86">
        <v>44936</v>
      </c>
      <c r="B63" s="46" t="s">
        <v>62</v>
      </c>
      <c r="C63" s="16"/>
      <c r="D63" s="25">
        <v>96</v>
      </c>
      <c r="E63" s="25">
        <v>178</v>
      </c>
      <c r="F63" s="16">
        <v>1000</v>
      </c>
      <c r="G63" s="25">
        <v>78</v>
      </c>
      <c r="H63" s="25"/>
      <c r="I63" s="25"/>
      <c r="J63" s="25"/>
      <c r="K63" s="16"/>
      <c r="L63" s="25"/>
      <c r="M63" s="25">
        <v>170</v>
      </c>
      <c r="N63" s="25"/>
      <c r="O63" s="25"/>
      <c r="P63" s="16">
        <v>255</v>
      </c>
      <c r="Q63" s="25"/>
      <c r="R63" s="25"/>
      <c r="S63" s="28"/>
      <c r="T63" s="28"/>
      <c r="U63" s="28"/>
      <c r="V63" s="26">
        <f t="shared" si="3"/>
        <v>-10448728.08</v>
      </c>
      <c r="W63" s="26">
        <f t="shared" si="2"/>
        <v>87072734</v>
      </c>
      <c r="X63" s="26">
        <f t="shared" si="1"/>
        <v>76624005.920000002</v>
      </c>
      <c r="Y63" s="26"/>
      <c r="Z63" s="29"/>
      <c r="AA63" s="30"/>
      <c r="AB63" s="66">
        <v>560000</v>
      </c>
    </row>
    <row r="64" spans="1:31" s="31" customFormat="1" x14ac:dyDescent="0.3">
      <c r="A64" s="86">
        <v>44936</v>
      </c>
      <c r="B64" s="46" t="s">
        <v>55</v>
      </c>
      <c r="C64" s="16">
        <v>328</v>
      </c>
      <c r="D64" s="25"/>
      <c r="E64" s="25"/>
      <c r="F64" s="16">
        <v>254</v>
      </c>
      <c r="G64" s="25"/>
      <c r="H64" s="25"/>
      <c r="I64" s="25"/>
      <c r="J64" s="25"/>
      <c r="K64" s="16">
        <v>100</v>
      </c>
      <c r="L64" s="25"/>
      <c r="M64" s="25"/>
      <c r="N64" s="25"/>
      <c r="O64" s="25"/>
      <c r="P64" s="16"/>
      <c r="Q64" s="25"/>
      <c r="R64" s="25"/>
      <c r="S64" s="28"/>
      <c r="T64" s="28"/>
      <c r="U64" s="28"/>
      <c r="V64" s="26">
        <f t="shared" si="3"/>
        <v>-4645918.3199999994</v>
      </c>
      <c r="W64" s="26">
        <f t="shared" si="2"/>
        <v>38715986</v>
      </c>
      <c r="X64" s="26">
        <f t="shared" si="1"/>
        <v>34070067.68</v>
      </c>
      <c r="Y64" s="26"/>
      <c r="Z64" s="29"/>
      <c r="AA64" s="30"/>
      <c r="AB64" s="79"/>
    </row>
    <row r="65" spans="1:28" s="31" customFormat="1" x14ac:dyDescent="0.3">
      <c r="A65" s="86">
        <v>44936</v>
      </c>
      <c r="B65" s="46" t="s">
        <v>34</v>
      </c>
      <c r="C65" s="16">
        <v>711</v>
      </c>
      <c r="D65" s="25">
        <v>57</v>
      </c>
      <c r="E65" s="25">
        <v>200</v>
      </c>
      <c r="F65" s="16">
        <v>410</v>
      </c>
      <c r="G65" s="25"/>
      <c r="H65" s="25">
        <v>102</v>
      </c>
      <c r="I65" s="25">
        <v>30</v>
      </c>
      <c r="J65" s="25"/>
      <c r="K65" s="16">
        <v>341</v>
      </c>
      <c r="L65" s="25">
        <v>600</v>
      </c>
      <c r="M65" s="25">
        <v>53</v>
      </c>
      <c r="N65" s="25">
        <v>90</v>
      </c>
      <c r="O65" s="25"/>
      <c r="P65" s="16">
        <v>180</v>
      </c>
      <c r="Q65" s="25">
        <v>56</v>
      </c>
      <c r="R65" s="25"/>
      <c r="S65" s="28"/>
      <c r="T65" s="28"/>
      <c r="U65" s="28"/>
      <c r="V65" s="26">
        <f t="shared" si="3"/>
        <v>-16638359.039999999</v>
      </c>
      <c r="W65" s="26">
        <f t="shared" si="2"/>
        <v>138652992</v>
      </c>
      <c r="X65" s="26">
        <f t="shared" si="1"/>
        <v>122014632.96000001</v>
      </c>
      <c r="Y65" s="26"/>
      <c r="Z65" s="29"/>
      <c r="AA65" s="30"/>
      <c r="AB65" s="99"/>
    </row>
    <row r="66" spans="1:28" s="31" customFormat="1" x14ac:dyDescent="0.3">
      <c r="A66" s="86">
        <v>44936</v>
      </c>
      <c r="B66" s="46" t="s">
        <v>35</v>
      </c>
      <c r="C66" s="16">
        <v>624</v>
      </c>
      <c r="D66" s="25"/>
      <c r="E66" s="25"/>
      <c r="F66" s="16">
        <v>560</v>
      </c>
      <c r="G66" s="25"/>
      <c r="H66" s="25"/>
      <c r="I66" s="25"/>
      <c r="J66" s="25"/>
      <c r="K66" s="16"/>
      <c r="L66" s="25"/>
      <c r="M66" s="25"/>
      <c r="N66" s="25"/>
      <c r="O66" s="25"/>
      <c r="P66" s="16"/>
      <c r="Q66" s="25"/>
      <c r="R66" s="25"/>
      <c r="S66" s="28"/>
      <c r="T66" s="28"/>
      <c r="U66" s="28"/>
      <c r="V66" s="26">
        <f t="shared" si="3"/>
        <v>-8558764.7999999989</v>
      </c>
      <c r="W66" s="26">
        <f t="shared" si="2"/>
        <v>71323040</v>
      </c>
      <c r="X66" s="26">
        <f t="shared" si="1"/>
        <v>62764275.200000003</v>
      </c>
      <c r="Y66" s="26"/>
      <c r="Z66" s="29"/>
      <c r="AA66" s="30"/>
      <c r="AB66" s="99"/>
    </row>
    <row r="67" spans="1:28" s="31" customFormat="1" x14ac:dyDescent="0.3">
      <c r="A67" s="86">
        <v>44936</v>
      </c>
      <c r="B67" s="46" t="s">
        <v>55</v>
      </c>
      <c r="C67" s="16">
        <v>60</v>
      </c>
      <c r="D67" s="25"/>
      <c r="E67" s="25"/>
      <c r="F67" s="16"/>
      <c r="G67" s="25"/>
      <c r="H67" s="25"/>
      <c r="I67" s="25"/>
      <c r="J67" s="25"/>
      <c r="K67" s="16">
        <v>150</v>
      </c>
      <c r="L67" s="25"/>
      <c r="M67" s="25"/>
      <c r="N67" s="25"/>
      <c r="O67" s="25"/>
      <c r="P67" s="16"/>
      <c r="Q67" s="25"/>
      <c r="R67" s="25"/>
      <c r="S67" s="28"/>
      <c r="T67" s="28"/>
      <c r="U67" s="28"/>
      <c r="V67" s="26">
        <f t="shared" si="3"/>
        <v>-1083780</v>
      </c>
      <c r="W67" s="26">
        <f t="shared" si="2"/>
        <v>9031500</v>
      </c>
      <c r="X67" s="26">
        <f t="shared" si="1"/>
        <v>7947720</v>
      </c>
      <c r="Y67" s="26"/>
      <c r="Z67" s="29"/>
      <c r="AA67" s="30"/>
      <c r="AB67" s="66"/>
    </row>
    <row r="68" spans="1:28" s="31" customFormat="1" x14ac:dyDescent="0.3">
      <c r="A68" s="87">
        <v>44937</v>
      </c>
      <c r="B68" s="45" t="s">
        <v>34</v>
      </c>
      <c r="C68" s="16">
        <v>884</v>
      </c>
      <c r="D68" s="25">
        <v>10</v>
      </c>
      <c r="E68" s="25"/>
      <c r="F68" s="16">
        <v>592</v>
      </c>
      <c r="G68" s="25"/>
      <c r="H68" s="25"/>
      <c r="I68" s="25"/>
      <c r="J68" s="25"/>
      <c r="K68" s="16"/>
      <c r="L68" s="25">
        <v>800</v>
      </c>
      <c r="M68" s="25"/>
      <c r="N68" s="25"/>
      <c r="O68" s="25">
        <v>100</v>
      </c>
      <c r="P68" s="16">
        <v>200</v>
      </c>
      <c r="Q68" s="25"/>
      <c r="R68" s="25"/>
      <c r="S68" s="28"/>
      <c r="T68" s="28"/>
      <c r="U68" s="28">
        <v>70</v>
      </c>
      <c r="V68" s="26">
        <f t="shared" si="3"/>
        <v>-17175460.559999999</v>
      </c>
      <c r="W68" s="26">
        <f t="shared" si="2"/>
        <v>143128838</v>
      </c>
      <c r="X68" s="26">
        <f t="shared" si="1"/>
        <v>125953377.44</v>
      </c>
      <c r="Y68" s="26"/>
      <c r="Z68" s="29"/>
      <c r="AA68" s="30"/>
      <c r="AB68" s="79"/>
    </row>
    <row r="69" spans="1:28" s="31" customFormat="1" x14ac:dyDescent="0.3">
      <c r="A69" s="87">
        <v>44937</v>
      </c>
      <c r="B69" s="45" t="s">
        <v>35</v>
      </c>
      <c r="C69" s="16">
        <v>10</v>
      </c>
      <c r="D69" s="25">
        <v>10</v>
      </c>
      <c r="E69" s="25">
        <v>2</v>
      </c>
      <c r="F69" s="16"/>
      <c r="G69" s="25">
        <v>2</v>
      </c>
      <c r="H69" s="25"/>
      <c r="I69" s="25"/>
      <c r="J69" s="25"/>
      <c r="K69" s="16">
        <v>246</v>
      </c>
      <c r="L69" s="25">
        <v>46</v>
      </c>
      <c r="M69" s="25">
        <v>34</v>
      </c>
      <c r="N69" s="25">
        <v>48</v>
      </c>
      <c r="O69" s="25"/>
      <c r="P69" s="16">
        <v>31</v>
      </c>
      <c r="Q69" s="25">
        <v>143</v>
      </c>
      <c r="R69" s="25"/>
      <c r="S69" s="28"/>
      <c r="T69" s="28"/>
      <c r="U69" s="28"/>
      <c r="V69" s="26">
        <f t="shared" si="3"/>
        <v>-2819731.6799999997</v>
      </c>
      <c r="W69" s="26">
        <f t="shared" si="2"/>
        <v>23497764</v>
      </c>
      <c r="X69" s="26">
        <f t="shared" si="1"/>
        <v>20678032.32</v>
      </c>
      <c r="Y69" s="26"/>
      <c r="Z69" s="29"/>
      <c r="AA69" s="30"/>
      <c r="AB69" s="79"/>
    </row>
    <row r="70" spans="1:28" s="31" customFormat="1" x14ac:dyDescent="0.3">
      <c r="A70" s="87">
        <v>44937</v>
      </c>
      <c r="B70" s="45" t="s">
        <v>36</v>
      </c>
      <c r="C70" s="16">
        <v>431</v>
      </c>
      <c r="D70" s="25"/>
      <c r="E70" s="25">
        <v>240</v>
      </c>
      <c r="F70" s="16">
        <v>840</v>
      </c>
      <c r="G70" s="25"/>
      <c r="H70" s="25"/>
      <c r="I70" s="25"/>
      <c r="J70" s="25"/>
      <c r="K70" s="16"/>
      <c r="L70" s="25">
        <v>139</v>
      </c>
      <c r="M70" s="25"/>
      <c r="N70" s="25"/>
      <c r="O70" s="25"/>
      <c r="P70" s="16"/>
      <c r="Q70" s="25"/>
      <c r="R70" s="25"/>
      <c r="S70" s="28"/>
      <c r="T70" s="28"/>
      <c r="U70" s="28"/>
      <c r="V70" s="26">
        <f t="shared" si="3"/>
        <v>-10260695.76</v>
      </c>
      <c r="W70" s="26">
        <f t="shared" si="2"/>
        <v>85505798</v>
      </c>
      <c r="X70" s="26">
        <f t="shared" si="1"/>
        <v>75245102.239999995</v>
      </c>
      <c r="Y70" s="26"/>
      <c r="Z70" s="29"/>
      <c r="AA70" s="30"/>
      <c r="AB70" s="66"/>
    </row>
    <row r="71" spans="1:28" s="31" customFormat="1" x14ac:dyDescent="0.3">
      <c r="A71" s="87">
        <v>44937</v>
      </c>
      <c r="B71" s="45" t="s">
        <v>37</v>
      </c>
      <c r="C71" s="16">
        <v>104</v>
      </c>
      <c r="D71" s="25"/>
      <c r="E71" s="25"/>
      <c r="F71" s="16"/>
      <c r="G71" s="25">
        <v>270</v>
      </c>
      <c r="H71" s="25"/>
      <c r="I71" s="25"/>
      <c r="J71" s="25"/>
      <c r="K71" s="16">
        <v>376</v>
      </c>
      <c r="L71" s="25"/>
      <c r="M71" s="25"/>
      <c r="N71" s="25"/>
      <c r="O71" s="25"/>
      <c r="P71" s="16"/>
      <c r="Q71" s="25"/>
      <c r="R71" s="25">
        <v>64</v>
      </c>
      <c r="S71" s="28"/>
      <c r="T71" s="28"/>
      <c r="U71" s="28"/>
      <c r="V71" s="26">
        <f t="shared" si="3"/>
        <v>-5379763.2000000002</v>
      </c>
      <c r="W71" s="26">
        <f t="shared" si="2"/>
        <v>44831360</v>
      </c>
      <c r="X71" s="26">
        <f t="shared" si="1"/>
        <v>39451596.799999997</v>
      </c>
      <c r="Y71" s="26"/>
      <c r="Z71" s="29"/>
      <c r="AA71" s="30"/>
      <c r="AB71" s="66"/>
    </row>
    <row r="72" spans="1:28" s="31" customFormat="1" x14ac:dyDescent="0.3">
      <c r="A72" s="87">
        <v>44937</v>
      </c>
      <c r="B72" s="45" t="s">
        <v>39</v>
      </c>
      <c r="C72" s="16">
        <v>208</v>
      </c>
      <c r="D72" s="25"/>
      <c r="E72" s="25">
        <v>100</v>
      </c>
      <c r="F72" s="16">
        <v>74</v>
      </c>
      <c r="G72" s="25"/>
      <c r="H72" s="25"/>
      <c r="I72" s="25"/>
      <c r="J72" s="25"/>
      <c r="K72" s="16">
        <v>130</v>
      </c>
      <c r="L72" s="25">
        <v>100</v>
      </c>
      <c r="M72" s="25"/>
      <c r="N72" s="25"/>
      <c r="O72" s="25">
        <v>50</v>
      </c>
      <c r="P72" s="16">
        <v>90</v>
      </c>
      <c r="Q72" s="25"/>
      <c r="R72" s="25"/>
      <c r="S72" s="28"/>
      <c r="T72" s="28"/>
      <c r="U72" s="28"/>
      <c r="V72" s="26">
        <f t="shared" si="3"/>
        <v>-4282075.92</v>
      </c>
      <c r="W72" s="26">
        <f t="shared" si="2"/>
        <v>35683966</v>
      </c>
      <c r="X72" s="26">
        <f t="shared" ref="X72:X115" si="4">W72+V72</f>
        <v>31401890.079999998</v>
      </c>
      <c r="Y72" s="26"/>
      <c r="Z72" s="29"/>
      <c r="AA72" s="30"/>
      <c r="AB72" s="66"/>
    </row>
    <row r="73" spans="1:28" s="31" customFormat="1" x14ac:dyDescent="0.3">
      <c r="A73" s="87">
        <v>44937</v>
      </c>
      <c r="B73" s="45" t="s">
        <v>56</v>
      </c>
      <c r="C73" s="16"/>
      <c r="D73" s="25"/>
      <c r="E73" s="25"/>
      <c r="F73" s="16">
        <v>700</v>
      </c>
      <c r="G73" s="25">
        <v>90</v>
      </c>
      <c r="H73" s="25">
        <v>169</v>
      </c>
      <c r="I73" s="25"/>
      <c r="J73" s="25"/>
      <c r="K73" s="16"/>
      <c r="L73" s="25"/>
      <c r="M73" s="25">
        <v>85</v>
      </c>
      <c r="N73" s="25"/>
      <c r="O73" s="25"/>
      <c r="P73" s="16"/>
      <c r="Q73" s="25"/>
      <c r="R73" s="25"/>
      <c r="S73" s="28"/>
      <c r="T73" s="28"/>
      <c r="U73" s="28"/>
      <c r="V73" s="26">
        <f t="shared" si="3"/>
        <v>-6664944</v>
      </c>
      <c r="W73" s="26">
        <f t="shared" si="2"/>
        <v>55541200</v>
      </c>
      <c r="X73" s="26">
        <f t="shared" si="4"/>
        <v>48876256</v>
      </c>
      <c r="Y73" s="26"/>
      <c r="Z73" s="29"/>
      <c r="AA73" s="30"/>
      <c r="AB73" s="79">
        <v>320000</v>
      </c>
    </row>
    <row r="74" spans="1:28" s="31" customFormat="1" x14ac:dyDescent="0.3">
      <c r="A74" s="87">
        <v>44937</v>
      </c>
      <c r="B74" s="45" t="s">
        <v>61</v>
      </c>
      <c r="C74" s="16">
        <v>520</v>
      </c>
      <c r="D74" s="25"/>
      <c r="E74" s="25">
        <v>480</v>
      </c>
      <c r="F74" s="16"/>
      <c r="G74" s="25">
        <v>180</v>
      </c>
      <c r="H74" s="25"/>
      <c r="I74" s="25"/>
      <c r="J74" s="25"/>
      <c r="K74" s="16"/>
      <c r="L74" s="25">
        <v>400</v>
      </c>
      <c r="M74" s="25"/>
      <c r="N74" s="25"/>
      <c r="O74" s="25"/>
      <c r="P74" s="16"/>
      <c r="Q74" s="25"/>
      <c r="R74" s="25"/>
      <c r="S74" s="28"/>
      <c r="T74" s="28"/>
      <c r="U74" s="28"/>
      <c r="V74" s="26">
        <f t="shared" si="3"/>
        <v>-9813249.5999999996</v>
      </c>
      <c r="W74" s="26">
        <f t="shared" ref="W74:W115" si="5">SUMPRODUCT(C74:U74,$C$4:$U$4)</f>
        <v>81777080</v>
      </c>
      <c r="X74" s="26">
        <f t="shared" si="4"/>
        <v>71963830.400000006</v>
      </c>
      <c r="Y74" s="26"/>
      <c r="Z74" s="29"/>
      <c r="AA74" s="30"/>
      <c r="AB74" s="79">
        <v>640000</v>
      </c>
    </row>
    <row r="75" spans="1:28" s="31" customFormat="1" x14ac:dyDescent="0.3">
      <c r="A75" s="87">
        <v>44938</v>
      </c>
      <c r="B75" s="45" t="s">
        <v>38</v>
      </c>
      <c r="C75" s="16">
        <v>624</v>
      </c>
      <c r="D75" s="25"/>
      <c r="E75" s="25"/>
      <c r="F75" s="16">
        <v>280</v>
      </c>
      <c r="G75" s="25"/>
      <c r="H75" s="25"/>
      <c r="I75" s="25"/>
      <c r="J75" s="25"/>
      <c r="K75" s="16"/>
      <c r="L75" s="25">
        <v>200</v>
      </c>
      <c r="M75" s="25"/>
      <c r="N75" s="25"/>
      <c r="O75" s="25"/>
      <c r="P75" s="16"/>
      <c r="Q75" s="25"/>
      <c r="R75" s="25"/>
      <c r="S75" s="28"/>
      <c r="T75" s="28"/>
      <c r="U75" s="28"/>
      <c r="V75" s="26">
        <f t="shared" si="3"/>
        <v>-7721750.3999999994</v>
      </c>
      <c r="W75" s="26">
        <f t="shared" si="5"/>
        <v>64347920</v>
      </c>
      <c r="X75" s="26">
        <f t="shared" si="4"/>
        <v>56626169.600000001</v>
      </c>
      <c r="Y75" s="26"/>
      <c r="Z75" s="29"/>
      <c r="AA75" s="30"/>
      <c r="AB75" s="79">
        <v>600000</v>
      </c>
    </row>
    <row r="76" spans="1:28" s="37" customFormat="1" x14ac:dyDescent="0.3">
      <c r="A76" s="87">
        <v>44938</v>
      </c>
      <c r="B76" s="45" t="s">
        <v>61</v>
      </c>
      <c r="C76" s="16">
        <v>312</v>
      </c>
      <c r="D76" s="25">
        <v>80</v>
      </c>
      <c r="E76" s="25"/>
      <c r="F76" s="16"/>
      <c r="G76" s="25"/>
      <c r="H76" s="25"/>
      <c r="I76" s="25"/>
      <c r="J76" s="25">
        <v>40</v>
      </c>
      <c r="K76" s="16"/>
      <c r="L76" s="25"/>
      <c r="M76" s="25"/>
      <c r="N76" s="25"/>
      <c r="O76" s="25">
        <v>170</v>
      </c>
      <c r="P76" s="16">
        <v>100</v>
      </c>
      <c r="Q76" s="25">
        <v>96</v>
      </c>
      <c r="R76" s="25">
        <v>96</v>
      </c>
      <c r="S76" s="28"/>
      <c r="T76" s="28"/>
      <c r="U76" s="28">
        <v>100</v>
      </c>
      <c r="V76" s="19">
        <f t="shared" si="3"/>
        <v>-8473617.5999999996</v>
      </c>
      <c r="W76" s="26">
        <f t="shared" si="5"/>
        <v>70613480</v>
      </c>
      <c r="X76" s="26">
        <f t="shared" si="4"/>
        <v>62139862.399999999</v>
      </c>
      <c r="Y76" s="34"/>
      <c r="Z76" s="35"/>
      <c r="AA76" s="36"/>
      <c r="AB76" s="79">
        <v>640000</v>
      </c>
    </row>
    <row r="77" spans="1:28" s="37" customFormat="1" x14ac:dyDescent="0.3">
      <c r="A77" s="87">
        <v>44938</v>
      </c>
      <c r="B77" s="45" t="s">
        <v>62</v>
      </c>
      <c r="C77" s="16">
        <v>104</v>
      </c>
      <c r="D77" s="25"/>
      <c r="E77" s="25">
        <v>259</v>
      </c>
      <c r="F77" s="16">
        <v>586</v>
      </c>
      <c r="G77" s="25">
        <v>180</v>
      </c>
      <c r="H77" s="25">
        <v>305</v>
      </c>
      <c r="I77" s="25">
        <v>14</v>
      </c>
      <c r="J77" s="25"/>
      <c r="K77" s="16"/>
      <c r="L77" s="25">
        <v>134</v>
      </c>
      <c r="M77" s="25"/>
      <c r="N77" s="25"/>
      <c r="O77" s="25"/>
      <c r="P77" s="16">
        <v>155</v>
      </c>
      <c r="Q77" s="25"/>
      <c r="R77" s="25"/>
      <c r="S77" s="28"/>
      <c r="T77" s="28"/>
      <c r="U77" s="28"/>
      <c r="V77" s="19">
        <f t="shared" si="3"/>
        <v>-11007783.719999999</v>
      </c>
      <c r="W77" s="26">
        <f t="shared" si="5"/>
        <v>91731531</v>
      </c>
      <c r="X77" s="26">
        <f t="shared" si="4"/>
        <v>80723747.280000001</v>
      </c>
      <c r="Y77" s="34"/>
      <c r="Z77" s="35"/>
      <c r="AA77" s="36"/>
      <c r="AB77" s="65">
        <v>560000</v>
      </c>
    </row>
    <row r="78" spans="1:28" s="37" customFormat="1" x14ac:dyDescent="0.3">
      <c r="A78" s="87">
        <v>44938</v>
      </c>
      <c r="B78" s="45" t="s">
        <v>40</v>
      </c>
      <c r="C78" s="16"/>
      <c r="D78" s="25"/>
      <c r="E78" s="25"/>
      <c r="F78" s="16"/>
      <c r="G78" s="25"/>
      <c r="H78" s="25">
        <v>50</v>
      </c>
      <c r="I78" s="25">
        <v>116</v>
      </c>
      <c r="J78" s="25"/>
      <c r="K78" s="16"/>
      <c r="L78" s="25">
        <v>138</v>
      </c>
      <c r="M78" s="25"/>
      <c r="N78" s="25"/>
      <c r="O78" s="25"/>
      <c r="P78" s="16"/>
      <c r="Q78" s="25"/>
      <c r="R78" s="25"/>
      <c r="S78" s="28"/>
      <c r="T78" s="28"/>
      <c r="U78" s="28"/>
      <c r="V78" s="19">
        <f t="shared" si="3"/>
        <v>-2212711.92</v>
      </c>
      <c r="W78" s="26">
        <f t="shared" si="5"/>
        <v>18439266</v>
      </c>
      <c r="X78" s="26">
        <f t="shared" si="4"/>
        <v>16226554.08</v>
      </c>
      <c r="Y78" s="34"/>
      <c r="Z78" s="35"/>
      <c r="AA78" s="36"/>
      <c r="AB78" s="65">
        <v>80000</v>
      </c>
    </row>
    <row r="79" spans="1:28" s="37" customFormat="1" x14ac:dyDescent="0.3">
      <c r="A79" s="87">
        <v>44938</v>
      </c>
      <c r="B79" s="45" t="s">
        <v>63</v>
      </c>
      <c r="C79" s="16">
        <v>260</v>
      </c>
      <c r="D79" s="25"/>
      <c r="E79" s="25">
        <v>200</v>
      </c>
      <c r="F79" s="16">
        <v>528</v>
      </c>
      <c r="G79" s="25">
        <v>50</v>
      </c>
      <c r="H79" s="25"/>
      <c r="I79" s="25"/>
      <c r="J79" s="25"/>
      <c r="K79" s="16">
        <v>260</v>
      </c>
      <c r="L79" s="25">
        <v>173</v>
      </c>
      <c r="M79" s="25">
        <v>81</v>
      </c>
      <c r="N79" s="25"/>
      <c r="O79" s="25">
        <v>100</v>
      </c>
      <c r="P79" s="16">
        <v>90</v>
      </c>
      <c r="Q79" s="25"/>
      <c r="R79" s="25"/>
      <c r="S79" s="28"/>
      <c r="T79" s="28"/>
      <c r="U79" s="28"/>
      <c r="V79" s="19">
        <f t="shared" si="3"/>
        <v>-9774511.5600000005</v>
      </c>
      <c r="W79" s="26">
        <f t="shared" si="5"/>
        <v>81454263</v>
      </c>
      <c r="X79" s="26">
        <f t="shared" si="4"/>
        <v>71679751.439999998</v>
      </c>
      <c r="Y79" s="34"/>
      <c r="Z79" s="35"/>
      <c r="AA79" s="36"/>
      <c r="AB79" s="65"/>
    </row>
    <row r="80" spans="1:28" s="37" customFormat="1" x14ac:dyDescent="0.3">
      <c r="A80" s="87">
        <v>44938</v>
      </c>
      <c r="B80" s="45" t="s">
        <v>64</v>
      </c>
      <c r="C80" s="16">
        <v>936</v>
      </c>
      <c r="D80" s="25"/>
      <c r="E80" s="25"/>
      <c r="F80" s="16"/>
      <c r="G80" s="25"/>
      <c r="H80" s="25"/>
      <c r="I80" s="25"/>
      <c r="J80" s="25"/>
      <c r="K80" s="16">
        <v>520</v>
      </c>
      <c r="L80" s="25"/>
      <c r="M80" s="25"/>
      <c r="N80" s="25"/>
      <c r="O80" s="25">
        <v>100</v>
      </c>
      <c r="P80" s="16">
        <v>90</v>
      </c>
      <c r="Q80" s="25"/>
      <c r="R80" s="25"/>
      <c r="S80" s="28"/>
      <c r="T80" s="28"/>
      <c r="U80" s="28"/>
      <c r="V80" s="19">
        <f t="shared" si="3"/>
        <v>-10819704</v>
      </c>
      <c r="W80" s="26">
        <f t="shared" si="5"/>
        <v>90164200</v>
      </c>
      <c r="X80" s="26">
        <f t="shared" si="4"/>
        <v>79344496</v>
      </c>
      <c r="Y80" s="34"/>
      <c r="Z80" s="35"/>
      <c r="AA80" s="36"/>
      <c r="AB80" s="65"/>
    </row>
    <row r="81" spans="1:28" s="33" customFormat="1" x14ac:dyDescent="0.3">
      <c r="A81" s="87">
        <v>44938</v>
      </c>
      <c r="B81" s="45" t="s">
        <v>65</v>
      </c>
      <c r="C81" s="16">
        <v>641</v>
      </c>
      <c r="D81" s="25"/>
      <c r="E81" s="25"/>
      <c r="F81" s="16">
        <v>700</v>
      </c>
      <c r="G81" s="25"/>
      <c r="H81" s="25">
        <v>200</v>
      </c>
      <c r="I81" s="25"/>
      <c r="J81" s="25"/>
      <c r="K81" s="16"/>
      <c r="L81" s="25"/>
      <c r="M81" s="25"/>
      <c r="N81" s="25"/>
      <c r="O81" s="25"/>
      <c r="P81" s="16"/>
      <c r="Q81" s="25"/>
      <c r="R81" s="25"/>
      <c r="S81" s="28">
        <v>20</v>
      </c>
      <c r="T81" s="28">
        <v>28</v>
      </c>
      <c r="U81" s="28">
        <v>1</v>
      </c>
      <c r="V81" s="19">
        <f t="shared" ref="V81:V116" si="6">-W81*12%</f>
        <v>-11441557.08</v>
      </c>
      <c r="W81" s="26">
        <f t="shared" si="5"/>
        <v>95346309</v>
      </c>
      <c r="X81" s="26">
        <f t="shared" si="4"/>
        <v>83904751.920000002</v>
      </c>
      <c r="Y81" s="19"/>
      <c r="Z81" s="17"/>
      <c r="AA81" s="32"/>
      <c r="AB81" s="66"/>
    </row>
    <row r="82" spans="1:28" s="37" customFormat="1" x14ac:dyDescent="0.3">
      <c r="A82" s="87">
        <v>44938</v>
      </c>
      <c r="B82" s="45" t="s">
        <v>66</v>
      </c>
      <c r="C82" s="16">
        <v>374</v>
      </c>
      <c r="D82" s="25">
        <v>83</v>
      </c>
      <c r="E82" s="25"/>
      <c r="F82" s="16"/>
      <c r="G82" s="25">
        <v>100</v>
      </c>
      <c r="H82" s="25"/>
      <c r="I82" s="25">
        <v>55</v>
      </c>
      <c r="J82" s="25">
        <v>3</v>
      </c>
      <c r="K82" s="16">
        <v>300</v>
      </c>
      <c r="L82" s="25">
        <v>283</v>
      </c>
      <c r="M82" s="25"/>
      <c r="N82" s="25"/>
      <c r="O82" s="25"/>
      <c r="P82" s="16"/>
      <c r="Q82" s="25"/>
      <c r="R82" s="25"/>
      <c r="S82" s="28"/>
      <c r="T82" s="28"/>
      <c r="U82" s="28"/>
      <c r="V82" s="19">
        <f t="shared" si="6"/>
        <v>-7789566.4799999995</v>
      </c>
      <c r="W82" s="26">
        <f t="shared" si="5"/>
        <v>64913054</v>
      </c>
      <c r="X82" s="26">
        <f t="shared" si="4"/>
        <v>57123487.520000003</v>
      </c>
      <c r="Y82" s="34"/>
      <c r="Z82" s="35"/>
      <c r="AA82" s="36"/>
      <c r="AB82" s="66"/>
    </row>
    <row r="83" spans="1:28" s="37" customFormat="1" x14ac:dyDescent="0.3">
      <c r="A83" s="87">
        <v>44939</v>
      </c>
      <c r="B83" s="45" t="s">
        <v>34</v>
      </c>
      <c r="C83" s="16">
        <v>401</v>
      </c>
      <c r="D83" s="25"/>
      <c r="E83" s="25"/>
      <c r="F83" s="16">
        <v>140</v>
      </c>
      <c r="G83" s="25">
        <v>24</v>
      </c>
      <c r="H83" s="25">
        <v>308</v>
      </c>
      <c r="I83" s="25">
        <v>30</v>
      </c>
      <c r="J83" s="25"/>
      <c r="K83" s="16">
        <v>287</v>
      </c>
      <c r="L83" s="25">
        <v>200</v>
      </c>
      <c r="M83" s="25">
        <v>90</v>
      </c>
      <c r="N83" s="25"/>
      <c r="O83" s="25">
        <v>58</v>
      </c>
      <c r="P83" s="16">
        <v>377</v>
      </c>
      <c r="Q83" s="25"/>
      <c r="R83" s="25"/>
      <c r="S83" s="28"/>
      <c r="T83" s="28"/>
      <c r="U83" s="28"/>
      <c r="V83" s="19">
        <f t="shared" si="6"/>
        <v>-11672650.199999999</v>
      </c>
      <c r="W83" s="26">
        <f t="shared" si="5"/>
        <v>97272085</v>
      </c>
      <c r="X83" s="26">
        <f t="shared" si="4"/>
        <v>85599434.799999997</v>
      </c>
      <c r="Y83" s="34"/>
      <c r="Z83" s="35"/>
      <c r="AA83" s="36"/>
      <c r="AB83" s="65"/>
    </row>
    <row r="84" spans="1:28" s="37" customFormat="1" x14ac:dyDescent="0.3">
      <c r="A84" s="87">
        <v>44939</v>
      </c>
      <c r="B84" s="45" t="s">
        <v>35</v>
      </c>
      <c r="C84" s="16">
        <v>136</v>
      </c>
      <c r="D84" s="25"/>
      <c r="E84" s="25">
        <v>36</v>
      </c>
      <c r="F84" s="16">
        <v>799</v>
      </c>
      <c r="G84" s="25"/>
      <c r="H84" s="25">
        <v>24</v>
      </c>
      <c r="I84" s="25"/>
      <c r="J84" s="25"/>
      <c r="K84" s="16"/>
      <c r="L84" s="25">
        <v>296</v>
      </c>
      <c r="M84" s="25"/>
      <c r="N84" s="25"/>
      <c r="O84" s="25"/>
      <c r="P84" s="16"/>
      <c r="Q84" s="25"/>
      <c r="R84" s="25"/>
      <c r="S84" s="28"/>
      <c r="T84" s="28"/>
      <c r="U84" s="28"/>
      <c r="V84" s="19">
        <f t="shared" si="6"/>
        <v>-7513714.6799999997</v>
      </c>
      <c r="W84" s="26">
        <f t="shared" si="5"/>
        <v>62614289</v>
      </c>
      <c r="X84" s="26">
        <f t="shared" si="4"/>
        <v>55100574.32</v>
      </c>
      <c r="Y84" s="34"/>
      <c r="Z84" s="35"/>
      <c r="AA84" s="36"/>
      <c r="AB84" s="65"/>
    </row>
    <row r="85" spans="1:28" s="37" customFormat="1" x14ac:dyDescent="0.3">
      <c r="A85" s="87">
        <v>44939</v>
      </c>
      <c r="B85" s="45" t="s">
        <v>36</v>
      </c>
      <c r="C85" s="16">
        <v>478</v>
      </c>
      <c r="D85" s="25"/>
      <c r="E85" s="25">
        <v>240</v>
      </c>
      <c r="F85" s="16"/>
      <c r="G85" s="25"/>
      <c r="H85" s="25"/>
      <c r="I85" s="25">
        <v>10</v>
      </c>
      <c r="J85" s="25"/>
      <c r="K85" s="16">
        <v>382</v>
      </c>
      <c r="L85" s="25">
        <v>556</v>
      </c>
      <c r="M85" s="25"/>
      <c r="N85" s="25"/>
      <c r="O85" s="25"/>
      <c r="P85" s="16"/>
      <c r="Q85" s="25"/>
      <c r="R85" s="25"/>
      <c r="S85" s="28">
        <v>6</v>
      </c>
      <c r="T85" s="28">
        <v>6</v>
      </c>
      <c r="U85" s="28"/>
      <c r="V85" s="19">
        <f t="shared" si="6"/>
        <v>-9069752.4000000004</v>
      </c>
      <c r="W85" s="26">
        <f t="shared" si="5"/>
        <v>75581270</v>
      </c>
      <c r="X85" s="26">
        <f t="shared" si="4"/>
        <v>66511517.600000001</v>
      </c>
      <c r="Y85" s="34"/>
      <c r="Z85" s="35"/>
      <c r="AA85" s="36"/>
      <c r="AB85" s="65"/>
    </row>
    <row r="86" spans="1:28" s="37" customFormat="1" x14ac:dyDescent="0.3">
      <c r="A86" s="87">
        <v>44939</v>
      </c>
      <c r="B86" s="45" t="s">
        <v>37</v>
      </c>
      <c r="C86" s="16">
        <v>468</v>
      </c>
      <c r="D86" s="25"/>
      <c r="E86" s="25"/>
      <c r="F86" s="16">
        <v>340</v>
      </c>
      <c r="G86" s="25"/>
      <c r="H86" s="25">
        <v>100</v>
      </c>
      <c r="I86" s="25"/>
      <c r="J86" s="25"/>
      <c r="K86" s="16">
        <v>217</v>
      </c>
      <c r="L86" s="25">
        <v>80</v>
      </c>
      <c r="M86" s="25"/>
      <c r="N86" s="25"/>
      <c r="O86" s="25">
        <v>110</v>
      </c>
      <c r="P86" s="16">
        <v>100</v>
      </c>
      <c r="Q86" s="25">
        <v>119</v>
      </c>
      <c r="R86" s="25">
        <v>49</v>
      </c>
      <c r="S86" s="28"/>
      <c r="T86" s="28"/>
      <c r="U86" s="28"/>
      <c r="V86" s="19">
        <f t="shared" si="6"/>
        <v>-10110112.799999999</v>
      </c>
      <c r="W86" s="26">
        <f t="shared" si="5"/>
        <v>84250940</v>
      </c>
      <c r="X86" s="26">
        <f t="shared" si="4"/>
        <v>74140827.200000003</v>
      </c>
      <c r="Y86" s="34"/>
      <c r="Z86" s="35"/>
      <c r="AA86" s="36"/>
      <c r="AB86" s="65"/>
    </row>
    <row r="87" spans="1:28" s="33" customFormat="1" x14ac:dyDescent="0.3">
      <c r="A87" s="87">
        <v>44939</v>
      </c>
      <c r="B87" s="45" t="s">
        <v>61</v>
      </c>
      <c r="C87" s="16">
        <v>602</v>
      </c>
      <c r="D87" s="25"/>
      <c r="E87" s="25"/>
      <c r="F87" s="16"/>
      <c r="G87" s="25"/>
      <c r="H87" s="25">
        <v>131</v>
      </c>
      <c r="I87" s="25"/>
      <c r="J87" s="25"/>
      <c r="K87" s="16"/>
      <c r="L87" s="25"/>
      <c r="M87" s="25">
        <v>115</v>
      </c>
      <c r="N87" s="25"/>
      <c r="O87" s="25">
        <v>100</v>
      </c>
      <c r="P87" s="16">
        <v>85</v>
      </c>
      <c r="Q87" s="25"/>
      <c r="R87" s="25"/>
      <c r="S87" s="28"/>
      <c r="T87" s="28"/>
      <c r="U87" s="28"/>
      <c r="V87" s="19">
        <f t="shared" si="6"/>
        <v>-7440798</v>
      </c>
      <c r="W87" s="26">
        <f t="shared" si="5"/>
        <v>62006650</v>
      </c>
      <c r="X87" s="26">
        <f t="shared" si="4"/>
        <v>54565852</v>
      </c>
      <c r="Y87" s="19"/>
      <c r="Z87" s="17"/>
      <c r="AA87" s="32"/>
      <c r="AB87" s="79">
        <v>640000</v>
      </c>
    </row>
    <row r="88" spans="1:28" s="31" customFormat="1" x14ac:dyDescent="0.3">
      <c r="A88" s="87">
        <v>44939</v>
      </c>
      <c r="B88" s="45" t="s">
        <v>58</v>
      </c>
      <c r="C88" s="16"/>
      <c r="D88" s="25"/>
      <c r="E88" s="25"/>
      <c r="F88" s="16"/>
      <c r="G88" s="25">
        <v>360</v>
      </c>
      <c r="H88" s="25"/>
      <c r="I88" s="25"/>
      <c r="J88" s="25"/>
      <c r="K88" s="16"/>
      <c r="L88" s="25">
        <v>200</v>
      </c>
      <c r="M88" s="25"/>
      <c r="N88" s="25"/>
      <c r="O88" s="25"/>
      <c r="P88" s="16"/>
      <c r="Q88" s="25"/>
      <c r="R88" s="25"/>
      <c r="S88" s="28"/>
      <c r="T88" s="28"/>
      <c r="U88" s="28"/>
      <c r="V88" s="19">
        <f t="shared" si="6"/>
        <v>-4275912</v>
      </c>
      <c r="W88" s="26">
        <f t="shared" si="5"/>
        <v>35632600</v>
      </c>
      <c r="X88" s="26">
        <f t="shared" si="4"/>
        <v>31356688</v>
      </c>
      <c r="Y88" s="26"/>
      <c r="Z88" s="29"/>
      <c r="AA88" s="30"/>
      <c r="AB88" s="79">
        <v>200000</v>
      </c>
    </row>
    <row r="89" spans="1:28" s="37" customFormat="1" x14ac:dyDescent="0.3">
      <c r="A89" s="87">
        <v>44939</v>
      </c>
      <c r="B89" s="45" t="s">
        <v>40</v>
      </c>
      <c r="C89" s="16"/>
      <c r="D89" s="25"/>
      <c r="E89" s="25"/>
      <c r="F89" s="16">
        <v>280</v>
      </c>
      <c r="G89" s="25"/>
      <c r="H89" s="25"/>
      <c r="I89" s="25"/>
      <c r="J89" s="25"/>
      <c r="K89" s="16"/>
      <c r="L89" s="25"/>
      <c r="M89" s="25"/>
      <c r="N89" s="25"/>
      <c r="O89" s="25"/>
      <c r="P89" s="16"/>
      <c r="Q89" s="25"/>
      <c r="R89" s="25"/>
      <c r="S89" s="28"/>
      <c r="T89" s="28"/>
      <c r="U89" s="28"/>
      <c r="V89" s="19">
        <f t="shared" si="6"/>
        <v>-1681982.4</v>
      </c>
      <c r="W89" s="26">
        <f t="shared" si="5"/>
        <v>14016520</v>
      </c>
      <c r="X89" s="26">
        <f t="shared" si="4"/>
        <v>12334537.6</v>
      </c>
      <c r="Y89" s="34"/>
      <c r="Z89" s="35"/>
      <c r="AA89" s="36"/>
      <c r="AB89" s="65">
        <v>80000</v>
      </c>
    </row>
    <row r="90" spans="1:28" s="37" customFormat="1" x14ac:dyDescent="0.3">
      <c r="A90" s="87">
        <v>44939</v>
      </c>
      <c r="B90" s="45" t="s">
        <v>57</v>
      </c>
      <c r="C90" s="16">
        <v>468</v>
      </c>
      <c r="D90" s="25"/>
      <c r="E90" s="25"/>
      <c r="F90" s="16"/>
      <c r="G90" s="25"/>
      <c r="H90" s="25"/>
      <c r="I90" s="25"/>
      <c r="J90" s="25"/>
      <c r="K90" s="16"/>
      <c r="L90" s="25">
        <v>200</v>
      </c>
      <c r="M90" s="25"/>
      <c r="N90" s="25"/>
      <c r="O90" s="25"/>
      <c r="P90" s="16"/>
      <c r="Q90" s="25">
        <v>96</v>
      </c>
      <c r="R90" s="25"/>
      <c r="S90" s="28"/>
      <c r="T90" s="28"/>
      <c r="U90" s="28"/>
      <c r="V90" s="19">
        <f t="shared" si="6"/>
        <v>-5374668</v>
      </c>
      <c r="W90" s="26">
        <f t="shared" si="5"/>
        <v>44788900</v>
      </c>
      <c r="X90" s="26">
        <f t="shared" si="4"/>
        <v>39414232</v>
      </c>
      <c r="Y90" s="34"/>
      <c r="Z90" s="35"/>
      <c r="AA90" s="36"/>
      <c r="AB90" s="79">
        <v>480000</v>
      </c>
    </row>
    <row r="91" spans="1:28" s="33" customFormat="1" x14ac:dyDescent="0.3">
      <c r="A91" s="87">
        <v>44940</v>
      </c>
      <c r="B91" s="45" t="s">
        <v>57</v>
      </c>
      <c r="C91" s="16"/>
      <c r="D91" s="25"/>
      <c r="E91" s="25"/>
      <c r="F91" s="16">
        <v>620</v>
      </c>
      <c r="G91" s="25">
        <v>270</v>
      </c>
      <c r="H91" s="25"/>
      <c r="I91" s="25"/>
      <c r="J91" s="25"/>
      <c r="K91" s="16"/>
      <c r="L91" s="25"/>
      <c r="M91" s="25"/>
      <c r="N91" s="25"/>
      <c r="O91" s="25">
        <v>85</v>
      </c>
      <c r="P91" s="16"/>
      <c r="Q91" s="25"/>
      <c r="R91" s="25"/>
      <c r="S91" s="28">
        <v>156</v>
      </c>
      <c r="T91" s="28"/>
      <c r="U91" s="28"/>
      <c r="V91" s="19">
        <f t="shared" si="6"/>
        <v>-8072337.5999999996</v>
      </c>
      <c r="W91" s="26">
        <f t="shared" si="5"/>
        <v>67269480</v>
      </c>
      <c r="X91" s="26">
        <f t="shared" si="4"/>
        <v>59197142.399999999</v>
      </c>
      <c r="Y91" s="19"/>
      <c r="Z91" s="17"/>
      <c r="AA91" s="32"/>
      <c r="AB91" s="79">
        <v>480000</v>
      </c>
    </row>
    <row r="92" spans="1:28" s="37" customFormat="1" x14ac:dyDescent="0.3">
      <c r="A92" s="87">
        <v>44940</v>
      </c>
      <c r="B92" s="45" t="s">
        <v>67</v>
      </c>
      <c r="C92" s="16">
        <v>208</v>
      </c>
      <c r="D92" s="25"/>
      <c r="E92" s="25"/>
      <c r="F92" s="16"/>
      <c r="G92" s="25">
        <v>270</v>
      </c>
      <c r="H92" s="25"/>
      <c r="I92" s="25"/>
      <c r="J92" s="25"/>
      <c r="K92" s="16"/>
      <c r="L92" s="25">
        <v>200</v>
      </c>
      <c r="M92" s="25"/>
      <c r="N92" s="25"/>
      <c r="O92" s="25"/>
      <c r="P92" s="16">
        <v>85</v>
      </c>
      <c r="Q92" s="25">
        <v>48</v>
      </c>
      <c r="R92" s="25">
        <v>48</v>
      </c>
      <c r="S92" s="28"/>
      <c r="T92" s="28"/>
      <c r="U92" s="28"/>
      <c r="V92" s="19">
        <f t="shared" si="6"/>
        <v>-6282696</v>
      </c>
      <c r="W92" s="26">
        <f t="shared" si="5"/>
        <v>52355800</v>
      </c>
      <c r="X92" s="26">
        <f t="shared" si="4"/>
        <v>46073104</v>
      </c>
      <c r="Y92" s="34"/>
      <c r="Z92" s="35"/>
      <c r="AA92" s="36"/>
      <c r="AB92" s="65">
        <v>440000</v>
      </c>
    </row>
    <row r="93" spans="1:28" s="37" customFormat="1" x14ac:dyDescent="0.3">
      <c r="A93" s="87">
        <v>44940</v>
      </c>
      <c r="B93" s="45" t="s">
        <v>61</v>
      </c>
      <c r="C93" s="16">
        <v>520</v>
      </c>
      <c r="D93" s="25">
        <v>40</v>
      </c>
      <c r="E93" s="25">
        <v>164</v>
      </c>
      <c r="F93" s="16"/>
      <c r="G93" s="25"/>
      <c r="H93" s="25"/>
      <c r="I93" s="25"/>
      <c r="J93" s="25"/>
      <c r="K93" s="16">
        <v>260</v>
      </c>
      <c r="L93" s="25">
        <v>600</v>
      </c>
      <c r="M93" s="25"/>
      <c r="N93" s="25"/>
      <c r="O93" s="25"/>
      <c r="P93" s="16"/>
      <c r="Q93" s="25"/>
      <c r="R93" s="25"/>
      <c r="S93" s="28"/>
      <c r="T93" s="28"/>
      <c r="U93" s="28"/>
      <c r="V93" s="19">
        <f t="shared" si="6"/>
        <v>-8926915.6799999997</v>
      </c>
      <c r="W93" s="26">
        <f t="shared" si="5"/>
        <v>74390964</v>
      </c>
      <c r="X93" s="26">
        <f t="shared" si="4"/>
        <v>65464048.32</v>
      </c>
      <c r="Y93" s="34"/>
      <c r="Z93" s="35"/>
      <c r="AA93" s="36"/>
      <c r="AB93" s="79">
        <v>640000</v>
      </c>
    </row>
    <row r="94" spans="1:28" s="33" customFormat="1" x14ac:dyDescent="0.3">
      <c r="A94" s="87">
        <v>44940</v>
      </c>
      <c r="B94" s="45" t="s">
        <v>34</v>
      </c>
      <c r="C94" s="16">
        <v>690</v>
      </c>
      <c r="D94" s="25"/>
      <c r="E94" s="25"/>
      <c r="F94" s="16">
        <v>92</v>
      </c>
      <c r="G94" s="25">
        <v>128</v>
      </c>
      <c r="H94" s="25">
        <v>82</v>
      </c>
      <c r="I94" s="25"/>
      <c r="J94" s="25"/>
      <c r="K94" s="16">
        <v>720</v>
      </c>
      <c r="L94" s="25">
        <v>197</v>
      </c>
      <c r="M94" s="25"/>
      <c r="N94" s="25"/>
      <c r="O94" s="25">
        <v>121</v>
      </c>
      <c r="P94" s="16">
        <v>180</v>
      </c>
      <c r="Q94" s="25">
        <v>2</v>
      </c>
      <c r="R94" s="25">
        <v>1</v>
      </c>
      <c r="S94" s="28"/>
      <c r="T94" s="28"/>
      <c r="U94" s="28"/>
      <c r="V94" s="19">
        <f t="shared" si="6"/>
        <v>-13369886.039999999</v>
      </c>
      <c r="W94" s="26">
        <f t="shared" si="5"/>
        <v>111415717</v>
      </c>
      <c r="X94" s="26">
        <f t="shared" si="4"/>
        <v>98045830.960000008</v>
      </c>
      <c r="Y94" s="19"/>
      <c r="Z94" s="17"/>
      <c r="AA94" s="32"/>
      <c r="AB94" s="79"/>
    </row>
    <row r="95" spans="1:28" s="37" customFormat="1" x14ac:dyDescent="0.3">
      <c r="A95" s="87">
        <v>44940</v>
      </c>
      <c r="B95" s="45" t="s">
        <v>35</v>
      </c>
      <c r="C95" s="16"/>
      <c r="D95" s="25"/>
      <c r="E95" s="25"/>
      <c r="F95" s="16">
        <v>944</v>
      </c>
      <c r="G95" s="25"/>
      <c r="H95" s="25"/>
      <c r="I95" s="25"/>
      <c r="J95" s="25"/>
      <c r="K95" s="16"/>
      <c r="L95" s="25">
        <v>460</v>
      </c>
      <c r="M95" s="25"/>
      <c r="N95" s="25"/>
      <c r="O95" s="25"/>
      <c r="P95" s="16"/>
      <c r="Q95" s="25"/>
      <c r="R95" s="25"/>
      <c r="S95" s="28"/>
      <c r="T95" s="28"/>
      <c r="U95" s="28"/>
      <c r="V95" s="19">
        <f t="shared" si="6"/>
        <v>-7614109.9199999999</v>
      </c>
      <c r="W95" s="26">
        <f t="shared" si="5"/>
        <v>63450916</v>
      </c>
      <c r="X95" s="26">
        <f t="shared" si="4"/>
        <v>55836806.079999998</v>
      </c>
      <c r="Y95" s="34"/>
      <c r="Z95" s="35"/>
      <c r="AA95" s="36"/>
      <c r="AB95" s="79"/>
    </row>
    <row r="96" spans="1:28" s="37" customFormat="1" x14ac:dyDescent="0.3">
      <c r="A96" s="87">
        <v>44940</v>
      </c>
      <c r="B96" s="45" t="s">
        <v>36</v>
      </c>
      <c r="C96" s="16">
        <v>716</v>
      </c>
      <c r="D96" s="25"/>
      <c r="E96" s="25"/>
      <c r="F96" s="16">
        <v>12</v>
      </c>
      <c r="G96" s="25"/>
      <c r="H96" s="25">
        <v>215</v>
      </c>
      <c r="I96" s="25"/>
      <c r="J96" s="25"/>
      <c r="K96" s="16"/>
      <c r="L96" s="25"/>
      <c r="M96" s="25"/>
      <c r="N96" s="25"/>
      <c r="O96" s="25"/>
      <c r="P96" s="16"/>
      <c r="Q96" s="25"/>
      <c r="R96" s="25"/>
      <c r="S96" s="28"/>
      <c r="T96" s="28"/>
      <c r="U96" s="28"/>
      <c r="V96" s="19">
        <f t="shared" si="6"/>
        <v>-7604004.96</v>
      </c>
      <c r="W96" s="26">
        <f t="shared" si="5"/>
        <v>63366708</v>
      </c>
      <c r="X96" s="26">
        <f t="shared" si="4"/>
        <v>55762703.039999999</v>
      </c>
      <c r="Y96" s="34"/>
      <c r="Z96" s="35"/>
      <c r="AA96" s="36"/>
      <c r="AB96" s="79"/>
    </row>
    <row r="97" spans="1:31" s="37" customFormat="1" x14ac:dyDescent="0.3">
      <c r="A97" s="87">
        <v>44941</v>
      </c>
      <c r="B97" s="45" t="s">
        <v>34</v>
      </c>
      <c r="C97" s="16">
        <v>756</v>
      </c>
      <c r="D97" s="25"/>
      <c r="E97" s="25"/>
      <c r="F97" s="16">
        <v>738</v>
      </c>
      <c r="G97" s="25"/>
      <c r="H97" s="25">
        <v>480</v>
      </c>
      <c r="I97" s="25"/>
      <c r="J97" s="25"/>
      <c r="K97" s="16">
        <v>319</v>
      </c>
      <c r="L97" s="25">
        <v>99</v>
      </c>
      <c r="M97" s="25"/>
      <c r="N97" s="25"/>
      <c r="O97" s="25">
        <v>200</v>
      </c>
      <c r="P97" s="16">
        <v>360</v>
      </c>
      <c r="Q97" s="25">
        <v>108</v>
      </c>
      <c r="R97" s="25"/>
      <c r="S97" s="28"/>
      <c r="T97" s="28"/>
      <c r="U97" s="28"/>
      <c r="V97" s="19">
        <f t="shared" si="6"/>
        <v>-19584393</v>
      </c>
      <c r="W97" s="26">
        <f t="shared" si="5"/>
        <v>163203275</v>
      </c>
      <c r="X97" s="26">
        <f t="shared" si="4"/>
        <v>143618882</v>
      </c>
      <c r="Y97" s="34"/>
      <c r="Z97" s="35"/>
      <c r="AA97" s="36"/>
      <c r="AB97" s="65"/>
    </row>
    <row r="98" spans="1:31" s="37" customFormat="1" x14ac:dyDescent="0.3">
      <c r="A98" s="87">
        <v>44941</v>
      </c>
      <c r="B98" s="45" t="s">
        <v>35</v>
      </c>
      <c r="C98" s="16"/>
      <c r="D98" s="25"/>
      <c r="E98" s="25"/>
      <c r="F98" s="16">
        <v>396</v>
      </c>
      <c r="G98" s="25"/>
      <c r="H98" s="25"/>
      <c r="I98" s="25"/>
      <c r="J98" s="25"/>
      <c r="K98" s="16"/>
      <c r="L98" s="25">
        <v>757</v>
      </c>
      <c r="M98" s="25"/>
      <c r="N98" s="25"/>
      <c r="O98" s="25"/>
      <c r="P98" s="16"/>
      <c r="Q98" s="25"/>
      <c r="R98" s="25"/>
      <c r="S98" s="28"/>
      <c r="T98" s="28"/>
      <c r="U98" s="28">
        <v>20</v>
      </c>
      <c r="V98" s="19">
        <f t="shared" si="6"/>
        <v>-5919607.5599999996</v>
      </c>
      <c r="W98" s="26">
        <f t="shared" si="5"/>
        <v>49330063</v>
      </c>
      <c r="X98" s="26">
        <f t="shared" si="4"/>
        <v>43410455.439999998</v>
      </c>
      <c r="Y98" s="34"/>
      <c r="Z98" s="35"/>
      <c r="AA98" s="36"/>
      <c r="AB98" s="79"/>
    </row>
    <row r="99" spans="1:31" s="37" customFormat="1" x14ac:dyDescent="0.3">
      <c r="A99" s="87">
        <v>44941</v>
      </c>
      <c r="B99" s="45" t="s">
        <v>36</v>
      </c>
      <c r="C99" s="16">
        <v>624</v>
      </c>
      <c r="D99" s="25">
        <v>69</v>
      </c>
      <c r="E99" s="25"/>
      <c r="F99" s="16">
        <v>140</v>
      </c>
      <c r="G99" s="25"/>
      <c r="H99" s="25"/>
      <c r="I99" s="25">
        <v>60</v>
      </c>
      <c r="J99" s="25"/>
      <c r="K99" s="16">
        <v>130</v>
      </c>
      <c r="L99" s="25"/>
      <c r="M99" s="25"/>
      <c r="N99" s="25"/>
      <c r="O99" s="25"/>
      <c r="P99" s="16"/>
      <c r="Q99" s="25">
        <v>56</v>
      </c>
      <c r="R99" s="25"/>
      <c r="S99" s="28"/>
      <c r="T99" s="28"/>
      <c r="U99" s="28"/>
      <c r="V99" s="19">
        <f t="shared" si="6"/>
        <v>-8152187.8799999999</v>
      </c>
      <c r="W99" s="26">
        <f t="shared" si="5"/>
        <v>67934899</v>
      </c>
      <c r="X99" s="26">
        <f t="shared" si="4"/>
        <v>59782711.119999997</v>
      </c>
      <c r="Y99" s="34"/>
      <c r="Z99" s="35"/>
      <c r="AA99" s="36"/>
      <c r="AB99" s="98"/>
    </row>
    <row r="100" spans="1:31" s="37" customFormat="1" x14ac:dyDescent="0.3">
      <c r="A100" s="87">
        <v>44941</v>
      </c>
      <c r="B100" s="45" t="s">
        <v>37</v>
      </c>
      <c r="C100" s="16">
        <v>384</v>
      </c>
      <c r="D100" s="25"/>
      <c r="E100" s="25"/>
      <c r="F100" s="16"/>
      <c r="G100" s="25"/>
      <c r="H100" s="25"/>
      <c r="I100" s="25"/>
      <c r="J100" s="25"/>
      <c r="K100" s="16">
        <v>200</v>
      </c>
      <c r="L100" s="25"/>
      <c r="M100" s="25"/>
      <c r="N100" s="25"/>
      <c r="O100" s="25"/>
      <c r="P100" s="16"/>
      <c r="Q100" s="25">
        <v>56</v>
      </c>
      <c r="R100" s="25"/>
      <c r="S100" s="28"/>
      <c r="T100" s="28"/>
      <c r="U100" s="28"/>
      <c r="V100" s="19">
        <f t="shared" si="6"/>
        <v>-4345440</v>
      </c>
      <c r="W100" s="26">
        <f t="shared" si="5"/>
        <v>36212000</v>
      </c>
      <c r="X100" s="26">
        <f t="shared" si="4"/>
        <v>31866560</v>
      </c>
      <c r="Y100" s="34"/>
      <c r="Z100" s="35"/>
      <c r="AA100" s="36"/>
      <c r="AB100" s="98"/>
    </row>
    <row r="101" spans="1:31" s="37" customFormat="1" x14ac:dyDescent="0.3">
      <c r="A101" s="87">
        <v>44941</v>
      </c>
      <c r="B101" s="45" t="s">
        <v>58</v>
      </c>
      <c r="C101" s="16"/>
      <c r="D101" s="25"/>
      <c r="E101" s="25"/>
      <c r="F101" s="16">
        <v>320</v>
      </c>
      <c r="G101" s="25">
        <v>240</v>
      </c>
      <c r="H101" s="25"/>
      <c r="I101" s="25"/>
      <c r="J101" s="25"/>
      <c r="K101" s="16"/>
      <c r="L101" s="25"/>
      <c r="M101" s="25"/>
      <c r="N101" s="25"/>
      <c r="O101" s="25"/>
      <c r="P101" s="16"/>
      <c r="Q101" s="25"/>
      <c r="R101" s="25"/>
      <c r="S101" s="28"/>
      <c r="T101" s="28"/>
      <c r="U101" s="28"/>
      <c r="V101" s="19">
        <f t="shared" si="6"/>
        <v>-4209561.5999999996</v>
      </c>
      <c r="W101" s="26">
        <f t="shared" si="5"/>
        <v>35079680</v>
      </c>
      <c r="X101" s="26">
        <f t="shared" si="4"/>
        <v>30870118.399999999</v>
      </c>
      <c r="Y101" s="34"/>
      <c r="Z101" s="35"/>
      <c r="AA101" s="36"/>
      <c r="AB101" s="79">
        <v>200000</v>
      </c>
    </row>
    <row r="102" spans="1:31" s="37" customFormat="1" x14ac:dyDescent="0.3">
      <c r="A102" s="87">
        <v>44941</v>
      </c>
      <c r="B102" s="45" t="s">
        <v>61</v>
      </c>
      <c r="C102" s="16">
        <v>426</v>
      </c>
      <c r="D102" s="25">
        <v>120</v>
      </c>
      <c r="E102" s="25">
        <v>480</v>
      </c>
      <c r="F102" s="16"/>
      <c r="G102" s="25">
        <v>125</v>
      </c>
      <c r="H102" s="25">
        <v>117</v>
      </c>
      <c r="I102" s="25"/>
      <c r="J102" s="25"/>
      <c r="K102" s="16"/>
      <c r="L102" s="25">
        <v>400</v>
      </c>
      <c r="M102" s="25"/>
      <c r="N102" s="25"/>
      <c r="O102" s="25"/>
      <c r="P102" s="16"/>
      <c r="Q102" s="25">
        <v>48</v>
      </c>
      <c r="R102" s="25"/>
      <c r="S102" s="28"/>
      <c r="T102" s="28"/>
      <c r="U102" s="28"/>
      <c r="V102" s="19">
        <f t="shared" si="6"/>
        <v>-10698330</v>
      </c>
      <c r="W102" s="26">
        <f t="shared" si="5"/>
        <v>89152750</v>
      </c>
      <c r="X102" s="26">
        <f t="shared" si="4"/>
        <v>78454420</v>
      </c>
      <c r="Y102" s="34"/>
      <c r="Z102" s="35"/>
      <c r="AA102" s="36"/>
      <c r="AB102" s="65">
        <v>640000</v>
      </c>
    </row>
    <row r="103" spans="1:31" s="37" customFormat="1" x14ac:dyDescent="0.3">
      <c r="A103" s="87">
        <v>44941</v>
      </c>
      <c r="B103" s="45" t="s">
        <v>57</v>
      </c>
      <c r="C103" s="16">
        <v>416</v>
      </c>
      <c r="D103" s="25"/>
      <c r="E103" s="25"/>
      <c r="F103" s="16"/>
      <c r="G103" s="25"/>
      <c r="H103" s="25"/>
      <c r="I103" s="25"/>
      <c r="J103" s="25"/>
      <c r="K103" s="16">
        <v>130</v>
      </c>
      <c r="L103" s="25">
        <v>400</v>
      </c>
      <c r="M103" s="25"/>
      <c r="N103" s="25"/>
      <c r="O103" s="25"/>
      <c r="P103" s="16"/>
      <c r="Q103" s="25">
        <v>48</v>
      </c>
      <c r="R103" s="25"/>
      <c r="S103" s="28"/>
      <c r="T103" s="28"/>
      <c r="U103" s="28"/>
      <c r="V103" s="19">
        <f t="shared" si="6"/>
        <v>-5976312</v>
      </c>
      <c r="W103" s="26">
        <f t="shared" si="5"/>
        <v>49802600</v>
      </c>
      <c r="X103" s="26">
        <f t="shared" si="4"/>
        <v>43826288</v>
      </c>
      <c r="Y103" s="34"/>
      <c r="Z103" s="35"/>
      <c r="AA103" s="36"/>
      <c r="AB103" s="65">
        <v>480000</v>
      </c>
    </row>
    <row r="104" spans="1:31" s="37" customFormat="1" x14ac:dyDescent="0.3">
      <c r="A104" s="87">
        <v>44942</v>
      </c>
      <c r="B104" s="46" t="s">
        <v>68</v>
      </c>
      <c r="C104" s="16">
        <v>488</v>
      </c>
      <c r="D104" s="25"/>
      <c r="E104" s="25">
        <v>176</v>
      </c>
      <c r="F104" s="16">
        <v>592</v>
      </c>
      <c r="G104" s="25"/>
      <c r="H104" s="25">
        <v>152</v>
      </c>
      <c r="I104" s="25"/>
      <c r="J104" s="25"/>
      <c r="K104" s="16">
        <v>206</v>
      </c>
      <c r="L104" s="25">
        <v>330</v>
      </c>
      <c r="M104" s="25"/>
      <c r="N104" s="25"/>
      <c r="O104" s="25">
        <v>340</v>
      </c>
      <c r="P104" s="16">
        <v>269</v>
      </c>
      <c r="Q104" s="25">
        <v>260</v>
      </c>
      <c r="R104" s="25">
        <v>290</v>
      </c>
      <c r="S104" s="28"/>
      <c r="T104" s="28"/>
      <c r="U104" s="28"/>
      <c r="V104" s="19">
        <f t="shared" si="6"/>
        <v>-18769057.68</v>
      </c>
      <c r="W104" s="26">
        <f t="shared" si="5"/>
        <v>156408814</v>
      </c>
      <c r="X104" s="26">
        <f t="shared" si="4"/>
        <v>137639756.31999999</v>
      </c>
      <c r="Y104" s="34"/>
      <c r="Z104" s="35"/>
      <c r="AA104" s="36"/>
      <c r="AB104" s="96">
        <v>10220000</v>
      </c>
      <c r="AE104" s="65"/>
    </row>
    <row r="105" spans="1:31" s="37" customFormat="1" x14ac:dyDescent="0.3">
      <c r="A105" s="87">
        <v>44942</v>
      </c>
      <c r="B105" s="46" t="s">
        <v>69</v>
      </c>
      <c r="C105" s="16">
        <v>572</v>
      </c>
      <c r="D105" s="25">
        <v>40</v>
      </c>
      <c r="E105" s="25">
        <v>474</v>
      </c>
      <c r="F105" s="16">
        <v>440</v>
      </c>
      <c r="G105" s="25"/>
      <c r="H105" s="25">
        <v>160</v>
      </c>
      <c r="I105" s="25">
        <v>40</v>
      </c>
      <c r="J105" s="25">
        <v>40</v>
      </c>
      <c r="K105" s="16">
        <v>130</v>
      </c>
      <c r="L105" s="25">
        <v>400</v>
      </c>
      <c r="M105" s="25"/>
      <c r="N105" s="25"/>
      <c r="O105" s="25"/>
      <c r="P105" s="16"/>
      <c r="Q105" s="25"/>
      <c r="R105" s="25">
        <v>48</v>
      </c>
      <c r="S105" s="28"/>
      <c r="T105" s="28"/>
      <c r="U105" s="28"/>
      <c r="V105" s="19">
        <f t="shared" si="6"/>
        <v>-14674732.08</v>
      </c>
      <c r="W105" s="26">
        <f t="shared" si="5"/>
        <v>122289434</v>
      </c>
      <c r="X105" s="26">
        <f t="shared" si="4"/>
        <v>107614701.92</v>
      </c>
      <c r="Y105" s="34"/>
      <c r="Z105" s="35"/>
      <c r="AA105" s="36"/>
      <c r="AB105" s="97"/>
      <c r="AE105" s="65"/>
    </row>
    <row r="106" spans="1:31" s="37" customFormat="1" x14ac:dyDescent="0.3">
      <c r="A106" s="87">
        <v>44942</v>
      </c>
      <c r="B106" s="46" t="s">
        <v>70</v>
      </c>
      <c r="C106" s="16"/>
      <c r="D106" s="25"/>
      <c r="E106" s="25"/>
      <c r="F106" s="16"/>
      <c r="G106" s="25"/>
      <c r="H106" s="25"/>
      <c r="I106" s="25"/>
      <c r="J106" s="25"/>
      <c r="K106" s="16"/>
      <c r="L106" s="25"/>
      <c r="M106" s="25"/>
      <c r="N106" s="25"/>
      <c r="O106" s="25"/>
      <c r="P106" s="16"/>
      <c r="Q106" s="25"/>
      <c r="R106" s="25"/>
      <c r="S106" s="28">
        <v>208</v>
      </c>
      <c r="T106" s="28">
        <v>180</v>
      </c>
      <c r="U106" s="28"/>
      <c r="V106" s="19">
        <f t="shared" si="6"/>
        <v>-3390244.8</v>
      </c>
      <c r="W106" s="26">
        <f t="shared" si="5"/>
        <v>28252040</v>
      </c>
      <c r="X106" s="26">
        <f t="shared" si="4"/>
        <v>24861795.199999999</v>
      </c>
      <c r="Y106" s="34"/>
      <c r="Z106" s="35"/>
      <c r="AA106" s="36"/>
      <c r="AB106" s="65">
        <v>240000</v>
      </c>
      <c r="AE106" s="65"/>
    </row>
    <row r="107" spans="1:31" s="37" customFormat="1" x14ac:dyDescent="0.3">
      <c r="A107" s="87">
        <v>44942</v>
      </c>
      <c r="B107" s="46" t="s">
        <v>34</v>
      </c>
      <c r="C107" s="16">
        <v>562</v>
      </c>
      <c r="D107" s="25"/>
      <c r="E107" s="25"/>
      <c r="F107" s="16">
        <v>815</v>
      </c>
      <c r="G107" s="25">
        <v>13</v>
      </c>
      <c r="H107" s="25">
        <v>200</v>
      </c>
      <c r="I107" s="25"/>
      <c r="J107" s="25"/>
      <c r="K107" s="16">
        <v>477</v>
      </c>
      <c r="L107" s="25">
        <v>137</v>
      </c>
      <c r="M107" s="25"/>
      <c r="N107" s="25"/>
      <c r="O107" s="25">
        <v>200</v>
      </c>
      <c r="P107" s="16">
        <v>309</v>
      </c>
      <c r="Q107" s="25">
        <v>112</v>
      </c>
      <c r="R107" s="25"/>
      <c r="S107" s="28"/>
      <c r="T107" s="28"/>
      <c r="U107" s="28"/>
      <c r="V107" s="19">
        <f t="shared" si="6"/>
        <v>-17036528.879999999</v>
      </c>
      <c r="W107" s="26">
        <f t="shared" si="5"/>
        <v>141971074</v>
      </c>
      <c r="X107" s="26">
        <f t="shared" si="4"/>
        <v>124934545.12</v>
      </c>
      <c r="Y107" s="34"/>
      <c r="Z107" s="35"/>
      <c r="AA107" s="36"/>
      <c r="AB107" s="65"/>
    </row>
    <row r="108" spans="1:31" s="37" customFormat="1" x14ac:dyDescent="0.3">
      <c r="A108" s="87">
        <v>44942</v>
      </c>
      <c r="B108" s="46" t="s">
        <v>35</v>
      </c>
      <c r="C108" s="16"/>
      <c r="D108" s="25"/>
      <c r="E108" s="25"/>
      <c r="F108" s="16">
        <v>539</v>
      </c>
      <c r="G108" s="25"/>
      <c r="H108" s="25">
        <v>43</v>
      </c>
      <c r="I108" s="25"/>
      <c r="J108" s="25"/>
      <c r="K108" s="16"/>
      <c r="L108" s="25">
        <v>386</v>
      </c>
      <c r="M108" s="25"/>
      <c r="N108" s="25"/>
      <c r="O108" s="25"/>
      <c r="P108" s="16"/>
      <c r="Q108" s="25"/>
      <c r="R108" s="25"/>
      <c r="S108" s="28"/>
      <c r="T108" s="28"/>
      <c r="U108" s="28"/>
      <c r="V108" s="19">
        <f t="shared" si="6"/>
        <v>-5182848.3599999994</v>
      </c>
      <c r="W108" s="26">
        <f t="shared" si="5"/>
        <v>43190403</v>
      </c>
      <c r="X108" s="26">
        <f t="shared" si="4"/>
        <v>38007554.640000001</v>
      </c>
      <c r="Y108" s="34"/>
      <c r="Z108" s="35"/>
      <c r="AA108" s="36"/>
      <c r="AB108" s="65"/>
    </row>
    <row r="109" spans="1:31" s="37" customFormat="1" x14ac:dyDescent="0.3">
      <c r="A109" s="87">
        <v>44942</v>
      </c>
      <c r="B109" s="46" t="s">
        <v>36</v>
      </c>
      <c r="C109" s="16">
        <v>624</v>
      </c>
      <c r="D109" s="25"/>
      <c r="E109" s="25"/>
      <c r="F109" s="16"/>
      <c r="G109" s="25"/>
      <c r="H109" s="25">
        <v>150</v>
      </c>
      <c r="I109" s="25"/>
      <c r="J109" s="25"/>
      <c r="K109" s="16"/>
      <c r="L109" s="25">
        <v>186</v>
      </c>
      <c r="M109" s="25"/>
      <c r="N109" s="25"/>
      <c r="O109" s="25"/>
      <c r="P109" s="16"/>
      <c r="Q109" s="25"/>
      <c r="R109" s="25"/>
      <c r="S109" s="28"/>
      <c r="T109" s="28"/>
      <c r="U109" s="28"/>
      <c r="V109" s="19">
        <f t="shared" si="6"/>
        <v>-7076820.2399999993</v>
      </c>
      <c r="W109" s="26">
        <f t="shared" si="5"/>
        <v>58973502</v>
      </c>
      <c r="X109" s="26">
        <f t="shared" si="4"/>
        <v>51896681.759999998</v>
      </c>
      <c r="Y109" s="34"/>
      <c r="Z109" s="35"/>
      <c r="AA109" s="36"/>
      <c r="AB109" s="65"/>
    </row>
    <row r="110" spans="1:31" s="37" customFormat="1" x14ac:dyDescent="0.3">
      <c r="A110" s="87">
        <v>44942</v>
      </c>
      <c r="B110" s="46" t="s">
        <v>71</v>
      </c>
      <c r="C110" s="16">
        <v>40</v>
      </c>
      <c r="D110" s="25"/>
      <c r="E110" s="25"/>
      <c r="F110" s="16">
        <v>10</v>
      </c>
      <c r="G110" s="25"/>
      <c r="H110" s="25">
        <v>30</v>
      </c>
      <c r="I110" s="25"/>
      <c r="J110" s="25"/>
      <c r="K110" s="16">
        <v>15</v>
      </c>
      <c r="L110" s="25"/>
      <c r="M110" s="25"/>
      <c r="N110" s="25"/>
      <c r="O110" s="25"/>
      <c r="P110" s="16"/>
      <c r="Q110" s="25"/>
      <c r="R110" s="25"/>
      <c r="S110" s="28"/>
      <c r="T110" s="28"/>
      <c r="U110" s="28"/>
      <c r="V110" s="19">
        <f t="shared" si="6"/>
        <v>-670738.79999999993</v>
      </c>
      <c r="W110" s="26">
        <f t="shared" si="5"/>
        <v>5589490</v>
      </c>
      <c r="X110" s="26">
        <f t="shared" si="4"/>
        <v>4918751.2</v>
      </c>
      <c r="Y110" s="34"/>
      <c r="Z110" s="35"/>
      <c r="AA110" s="36"/>
      <c r="AB110" s="65"/>
    </row>
    <row r="111" spans="1:31" s="37" customFormat="1" x14ac:dyDescent="0.3">
      <c r="A111" s="87">
        <v>44942</v>
      </c>
      <c r="B111" s="46" t="s">
        <v>72</v>
      </c>
      <c r="C111" s="16">
        <v>50</v>
      </c>
      <c r="D111" s="25"/>
      <c r="E111" s="25"/>
      <c r="F111" s="16">
        <v>30</v>
      </c>
      <c r="G111" s="25"/>
      <c r="H111" s="25"/>
      <c r="I111" s="25"/>
      <c r="J111" s="25"/>
      <c r="K111" s="16">
        <v>10</v>
      </c>
      <c r="L111" s="25">
        <v>20</v>
      </c>
      <c r="M111" s="25"/>
      <c r="N111" s="25"/>
      <c r="O111" s="25">
        <v>10</v>
      </c>
      <c r="P111" s="16"/>
      <c r="Q111" s="25"/>
      <c r="R111" s="25">
        <v>5</v>
      </c>
      <c r="S111" s="28"/>
      <c r="T111" s="28"/>
      <c r="U111" s="28"/>
      <c r="V111" s="19">
        <f t="shared" si="6"/>
        <v>-808711.2</v>
      </c>
      <c r="W111" s="26">
        <f t="shared" si="5"/>
        <v>6739260</v>
      </c>
      <c r="X111" s="26">
        <f t="shared" si="4"/>
        <v>5930548.7999999998</v>
      </c>
      <c r="Y111" s="34"/>
      <c r="Z111" s="35"/>
      <c r="AA111" s="36"/>
      <c r="AB111" s="65"/>
    </row>
    <row r="112" spans="1:31" s="37" customFormat="1" x14ac:dyDescent="0.3">
      <c r="A112" s="87">
        <v>44942</v>
      </c>
      <c r="B112" s="46" t="s">
        <v>73</v>
      </c>
      <c r="C112" s="16">
        <v>30</v>
      </c>
      <c r="D112" s="25"/>
      <c r="E112" s="25">
        <v>20</v>
      </c>
      <c r="F112" s="16">
        <v>20</v>
      </c>
      <c r="G112" s="25"/>
      <c r="H112" s="25"/>
      <c r="I112" s="25"/>
      <c r="J112" s="25"/>
      <c r="K112" s="16"/>
      <c r="L112" s="25"/>
      <c r="M112" s="25"/>
      <c r="N112" s="25"/>
      <c r="O112" s="25"/>
      <c r="P112" s="16"/>
      <c r="Q112" s="25"/>
      <c r="R112" s="25"/>
      <c r="S112" s="28"/>
      <c r="T112" s="28"/>
      <c r="U112" s="28"/>
      <c r="V112" s="19">
        <f t="shared" si="6"/>
        <v>-456510</v>
      </c>
      <c r="W112" s="26">
        <f t="shared" si="5"/>
        <v>3804250</v>
      </c>
      <c r="X112" s="26">
        <f t="shared" si="4"/>
        <v>3347740</v>
      </c>
      <c r="Y112" s="34"/>
      <c r="Z112" s="35"/>
      <c r="AA112" s="36"/>
      <c r="AB112" s="65"/>
    </row>
    <row r="113" spans="1:32" s="37" customFormat="1" x14ac:dyDescent="0.3">
      <c r="A113" s="87">
        <v>44943</v>
      </c>
      <c r="B113" s="46" t="s">
        <v>72</v>
      </c>
      <c r="C113" s="16">
        <v>52</v>
      </c>
      <c r="D113" s="25"/>
      <c r="E113" s="25"/>
      <c r="F113" s="16"/>
      <c r="G113" s="25"/>
      <c r="H113" s="25"/>
      <c r="I113" s="25"/>
      <c r="J113" s="25"/>
      <c r="K113" s="16"/>
      <c r="L113" s="25"/>
      <c r="M113" s="25"/>
      <c r="N113" s="25"/>
      <c r="O113" s="25"/>
      <c r="P113" s="16"/>
      <c r="Q113" s="25"/>
      <c r="R113" s="25"/>
      <c r="S113" s="28"/>
      <c r="T113" s="28"/>
      <c r="U113" s="28"/>
      <c r="V113" s="19">
        <f t="shared" si="6"/>
        <v>-432900</v>
      </c>
      <c r="W113" s="26">
        <f t="shared" si="5"/>
        <v>3607500</v>
      </c>
      <c r="X113" s="26">
        <f t="shared" si="4"/>
        <v>3174600</v>
      </c>
      <c r="Y113" s="34"/>
      <c r="Z113" s="35"/>
      <c r="AA113" s="36"/>
      <c r="AB113" s="65"/>
    </row>
    <row r="114" spans="1:32" s="37" customFormat="1" x14ac:dyDescent="0.3">
      <c r="A114" s="87">
        <v>44943</v>
      </c>
      <c r="B114" s="46" t="s">
        <v>63</v>
      </c>
      <c r="C114" s="16">
        <v>374</v>
      </c>
      <c r="D114" s="25"/>
      <c r="E114" s="25"/>
      <c r="F114" s="16">
        <v>388</v>
      </c>
      <c r="G114" s="25"/>
      <c r="H114" s="25">
        <v>200</v>
      </c>
      <c r="I114" s="25"/>
      <c r="J114" s="25"/>
      <c r="K114" s="16">
        <v>260</v>
      </c>
      <c r="L114" s="25">
        <v>200</v>
      </c>
      <c r="M114" s="25"/>
      <c r="N114" s="25"/>
      <c r="O114" s="25">
        <v>120</v>
      </c>
      <c r="P114" s="16">
        <v>100</v>
      </c>
      <c r="Q114" s="25"/>
      <c r="R114" s="25"/>
      <c r="S114" s="28"/>
      <c r="T114" s="28"/>
      <c r="U114" s="28"/>
      <c r="V114" s="19">
        <f t="shared" si="6"/>
        <v>-9922817.0399999991</v>
      </c>
      <c r="W114" s="26">
        <f t="shared" si="5"/>
        <v>82690142</v>
      </c>
      <c r="X114" s="26">
        <f t="shared" si="4"/>
        <v>72767324.960000008</v>
      </c>
      <c r="Y114" s="34"/>
      <c r="Z114" s="35"/>
      <c r="AA114" s="36"/>
      <c r="AB114" s="65"/>
    </row>
    <row r="115" spans="1:32" s="37" customFormat="1" x14ac:dyDescent="0.3">
      <c r="A115" s="87">
        <v>44943</v>
      </c>
      <c r="B115" s="46" t="s">
        <v>64</v>
      </c>
      <c r="C115" s="16">
        <v>192</v>
      </c>
      <c r="D115" s="25"/>
      <c r="E115" s="25"/>
      <c r="F115" s="16">
        <v>420</v>
      </c>
      <c r="G115" s="25"/>
      <c r="H115" s="25">
        <v>96</v>
      </c>
      <c r="I115" s="25">
        <v>4</v>
      </c>
      <c r="J115" s="25"/>
      <c r="K115" s="16">
        <v>170</v>
      </c>
      <c r="L115" s="25">
        <v>200</v>
      </c>
      <c r="M115" s="25"/>
      <c r="N115" s="25"/>
      <c r="O115" s="25">
        <v>48</v>
      </c>
      <c r="P115" s="16">
        <v>208</v>
      </c>
      <c r="Q115" s="25"/>
      <c r="R115" s="25"/>
      <c r="S115" s="28"/>
      <c r="T115" s="28"/>
      <c r="U115" s="28"/>
      <c r="V115" s="19">
        <f t="shared" si="6"/>
        <v>-7744569.5999999996</v>
      </c>
      <c r="W115" s="26">
        <f t="shared" si="5"/>
        <v>64538080</v>
      </c>
      <c r="X115" s="26">
        <f t="shared" si="4"/>
        <v>56793510.399999999</v>
      </c>
      <c r="Y115" s="34"/>
      <c r="Z115" s="35"/>
      <c r="AA115" s="36"/>
      <c r="AB115" s="65"/>
    </row>
    <row r="116" spans="1:32" x14ac:dyDescent="0.3">
      <c r="A116" s="74"/>
      <c r="B116" s="38"/>
      <c r="C116" s="60">
        <f t="shared" ref="C116:U116" si="7">SUM(C8:C115)</f>
        <v>36257</v>
      </c>
      <c r="D116" s="60">
        <f t="shared" si="7"/>
        <v>1043</v>
      </c>
      <c r="E116" s="60">
        <f t="shared" si="7"/>
        <v>5043</v>
      </c>
      <c r="F116" s="60">
        <f t="shared" si="7"/>
        <v>32218</v>
      </c>
      <c r="G116" s="60">
        <f t="shared" si="7"/>
        <v>5918</v>
      </c>
      <c r="H116" s="60">
        <f t="shared" si="7"/>
        <v>5657</v>
      </c>
      <c r="I116" s="60">
        <f t="shared" si="7"/>
        <v>720</v>
      </c>
      <c r="J116" s="60">
        <f t="shared" si="7"/>
        <v>215</v>
      </c>
      <c r="K116" s="60">
        <f t="shared" si="7"/>
        <v>11866</v>
      </c>
      <c r="L116" s="60">
        <f t="shared" si="7"/>
        <v>18110</v>
      </c>
      <c r="M116" s="60">
        <f t="shared" si="7"/>
        <v>2404</v>
      </c>
      <c r="N116" s="60">
        <f t="shared" si="7"/>
        <v>663</v>
      </c>
      <c r="O116" s="60">
        <f t="shared" si="7"/>
        <v>3323</v>
      </c>
      <c r="P116" s="60">
        <f t="shared" si="7"/>
        <v>5595</v>
      </c>
      <c r="Q116" s="60">
        <f t="shared" si="7"/>
        <v>2521</v>
      </c>
      <c r="R116" s="60">
        <f t="shared" si="7"/>
        <v>1196</v>
      </c>
      <c r="S116" s="60">
        <f t="shared" si="7"/>
        <v>796</v>
      </c>
      <c r="T116" s="60">
        <f t="shared" si="7"/>
        <v>969</v>
      </c>
      <c r="U116" s="60">
        <f t="shared" si="7"/>
        <v>321</v>
      </c>
      <c r="V116" s="81">
        <f t="shared" si="6"/>
        <v>-865466121.60000002</v>
      </c>
      <c r="W116" s="80">
        <f>SUM(W8:W115)</f>
        <v>7212217680</v>
      </c>
      <c r="X116" s="89">
        <f t="shared" ref="X116" si="8">W116+V116</f>
        <v>6346751558.3999996</v>
      </c>
      <c r="Y116" s="90"/>
      <c r="Z116" s="40"/>
      <c r="AB116" s="67">
        <f>SUM(AB8:AB115)</f>
        <v>47390000</v>
      </c>
      <c r="AC116" s="68" t="s">
        <v>29</v>
      </c>
      <c r="AD116" s="68"/>
      <c r="AE116" s="68"/>
      <c r="AF116" s="68"/>
    </row>
    <row r="117" spans="1:32" x14ac:dyDescent="0.3">
      <c r="A117" s="75"/>
      <c r="B117" s="42"/>
      <c r="C117" s="50"/>
      <c r="D117" s="38"/>
      <c r="E117" s="38"/>
      <c r="F117" s="50"/>
      <c r="G117" s="38"/>
      <c r="H117" s="38"/>
      <c r="I117" s="38"/>
      <c r="J117" s="38"/>
      <c r="K117" s="50"/>
      <c r="L117" s="38"/>
      <c r="M117" s="38"/>
      <c r="N117" s="38"/>
      <c r="O117" s="38"/>
      <c r="P117" s="50"/>
      <c r="Q117" s="38"/>
      <c r="R117" s="38"/>
      <c r="S117" s="39"/>
      <c r="T117" s="39"/>
      <c r="U117" s="39"/>
      <c r="V117" s="38"/>
      <c r="W117" s="83">
        <f>W116*10%</f>
        <v>721221768</v>
      </c>
      <c r="X117" s="91" t="s">
        <v>74</v>
      </c>
      <c r="Y117" s="92"/>
      <c r="Z117" s="41"/>
      <c r="AA117" t="s">
        <v>28</v>
      </c>
      <c r="AB117" s="49">
        <v>450000</v>
      </c>
      <c r="AC117" t="s">
        <v>75</v>
      </c>
    </row>
    <row r="118" spans="1:32" x14ac:dyDescent="0.3">
      <c r="A118" s="76"/>
      <c r="C118" s="62"/>
      <c r="D118" s="24"/>
      <c r="E118" s="24"/>
      <c r="F118" s="62"/>
      <c r="G118" s="24"/>
      <c r="H118" s="24"/>
      <c r="I118" s="24"/>
      <c r="J118" s="24"/>
      <c r="K118" s="62"/>
      <c r="L118" s="24"/>
      <c r="M118" s="24"/>
      <c r="N118" s="24"/>
      <c r="O118" s="24"/>
      <c r="P118" s="62"/>
      <c r="Q118" s="24"/>
      <c r="R118" s="24"/>
      <c r="S118" s="23"/>
      <c r="T118" s="23"/>
      <c r="U118" s="23"/>
      <c r="V118" s="23"/>
      <c r="W118" s="94">
        <f>SUM(W116:W117)</f>
        <v>7933439448</v>
      </c>
      <c r="X118" s="93" t="s">
        <v>78</v>
      </c>
      <c r="Y118" s="48"/>
      <c r="AB118" s="61">
        <f>SUM(AB116:AB117)</f>
        <v>47840000</v>
      </c>
      <c r="AC118" t="s">
        <v>30</v>
      </c>
    </row>
    <row r="119" spans="1:32" x14ac:dyDescent="0.3">
      <c r="AB119" s="49">
        <v>600000</v>
      </c>
      <c r="AC119" t="s">
        <v>76</v>
      </c>
    </row>
    <row r="120" spans="1:32" x14ac:dyDescent="0.3">
      <c r="AB120" s="49">
        <f>AB118-AB119</f>
        <v>47240000</v>
      </c>
      <c r="AC120" t="s">
        <v>77</v>
      </c>
    </row>
  </sheetData>
  <autoFilter ref="A4:AC120"/>
  <mergeCells count="5">
    <mergeCell ref="AB12:AB13"/>
    <mergeCell ref="AB104:AB105"/>
    <mergeCell ref="AB59:AB60"/>
    <mergeCell ref="AB99:AB100"/>
    <mergeCell ref="AB65:AB66"/>
  </mergeCells>
  <pageMargins left="0.24" right="0.19" top="0.74803149606299202" bottom="0.74803149606299202" header="0.31496062992126" footer="0.31496062992126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cÔNG NỢ nGỌC tHƠM</vt:lpstr>
      <vt:lpstr>'cÔNG NỢ nGỌC tHƠM'!Print_Area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2021-12-03T04:13:54Z</cp:lastPrinted>
  <dcterms:created xsi:type="dcterms:W3CDTF">2021-05-04T06:54:56Z</dcterms:created>
  <dcterms:modified xsi:type="dcterms:W3CDTF">2023-04-12T06:47:19Z</dcterms:modified>
</cp:coreProperties>
</file>