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1600" windowHeight="9480" firstSheet="15" activeTab="30"/>
  </bookViews>
  <sheets>
    <sheet name="1.6" sheetId="6" r:id="rId1"/>
    <sheet name="2.6" sheetId="40" r:id="rId2"/>
    <sheet name="3.6" sheetId="7" r:id="rId3"/>
    <sheet name="4.6" sheetId="37" r:id="rId4"/>
    <sheet name="5.6" sheetId="39" r:id="rId5"/>
    <sheet name="6.6" sheetId="8" r:id="rId6"/>
    <sheet name="7.6" sheetId="9" r:id="rId7"/>
    <sheet name="8.6" sheetId="10" r:id="rId8"/>
    <sheet name="9.6" sheetId="11" r:id="rId9"/>
    <sheet name="10.6" sheetId="12" r:id="rId10"/>
    <sheet name="11.6" sheetId="13" r:id="rId11"/>
    <sheet name="12.6" sheetId="14" r:id="rId12"/>
    <sheet name="13.6" sheetId="15" r:id="rId13"/>
    <sheet name="14.6" sheetId="16" r:id="rId14"/>
    <sheet name="15.6" sheetId="17" r:id="rId15"/>
    <sheet name="16.6" sheetId="18" r:id="rId16"/>
    <sheet name="17.6" sheetId="19" r:id="rId17"/>
    <sheet name="18.6" sheetId="20" r:id="rId18"/>
    <sheet name="19.6" sheetId="21" r:id="rId19"/>
    <sheet name="20.6" sheetId="22" r:id="rId20"/>
    <sheet name="21.6" sheetId="23" r:id="rId21"/>
    <sheet name="22.6" sheetId="24" r:id="rId22"/>
    <sheet name="23.6" sheetId="25" r:id="rId23"/>
    <sheet name="24.6" sheetId="26" r:id="rId24"/>
    <sheet name="25.6" sheetId="27" r:id="rId25"/>
    <sheet name="26.6" sheetId="28" r:id="rId26"/>
    <sheet name="27.6" sheetId="29" r:id="rId27"/>
    <sheet name="28.6" sheetId="30" r:id="rId28"/>
    <sheet name="29.6" sheetId="31" r:id="rId29"/>
    <sheet name="30.6" sheetId="33" r:id="rId30"/>
    <sheet name="báo cáo" sheetId="36" r:id="rId31"/>
    <sheet name="31.5" sheetId="32" r:id="rId32"/>
    <sheet name="hàng xì kho" sheetId="38" r:id="rId33"/>
  </sheets>
  <definedNames>
    <definedName name="Mã_hàng">'10.6'!#REF!</definedName>
    <definedName name="_xlnm.Print_Area" localSheetId="24">'25.6'!$A$1:$AB$33</definedName>
    <definedName name="_xlnm.Print_Area" localSheetId="25">'26.6'!$A$1:$Y$31</definedName>
    <definedName name="_xlnm.Print_Area" localSheetId="32">'hàng xì kho'!$A$1:$G$43</definedName>
    <definedName name="Số_lượng">'10.6'!$F$6:$F$46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" i="36" l="1"/>
  <c r="Y5" i="36"/>
  <c r="Y6" i="36"/>
  <c r="Y7" i="36"/>
  <c r="Y8" i="36"/>
  <c r="Y9" i="36"/>
  <c r="Y10" i="36"/>
  <c r="Y11" i="36"/>
  <c r="Y12" i="36"/>
  <c r="Y13" i="36"/>
  <c r="Y14" i="36"/>
  <c r="Y15" i="36"/>
  <c r="Y16" i="36"/>
  <c r="Y17" i="36"/>
  <c r="Y18" i="36"/>
  <c r="Y19" i="36"/>
  <c r="Y20" i="36"/>
  <c r="Y21" i="36"/>
  <c r="Y22" i="36"/>
  <c r="Y23" i="36"/>
  <c r="Y3" i="36"/>
  <c r="DE4" i="36"/>
  <c r="DE5" i="36"/>
  <c r="DE6" i="36"/>
  <c r="DE7" i="36"/>
  <c r="DE8" i="36"/>
  <c r="DE9" i="36"/>
  <c r="DE10" i="36"/>
  <c r="DE11" i="36"/>
  <c r="DE12" i="36"/>
  <c r="DE13" i="36"/>
  <c r="DE14" i="36"/>
  <c r="DE15" i="36"/>
  <c r="DE16" i="36"/>
  <c r="DE17" i="36"/>
  <c r="DE18" i="36"/>
  <c r="DE19" i="36"/>
  <c r="DE20" i="36"/>
  <c r="DE21" i="36"/>
  <c r="DE22" i="36"/>
  <c r="DE23" i="36"/>
  <c r="DE24" i="36"/>
  <c r="DE25" i="36"/>
  <c r="DE26" i="36"/>
  <c r="DE3" i="36"/>
  <c r="CS4" i="36"/>
  <c r="CS5" i="36"/>
  <c r="CS6" i="36"/>
  <c r="CS7" i="36"/>
  <c r="CS8" i="36"/>
  <c r="CS9" i="36"/>
  <c r="CS10" i="36"/>
  <c r="CS11" i="36"/>
  <c r="CS12" i="36"/>
  <c r="CS13" i="36"/>
  <c r="CS14" i="36"/>
  <c r="CS15" i="36"/>
  <c r="CS16" i="36"/>
  <c r="CS17" i="36"/>
  <c r="CS18" i="36"/>
  <c r="CS19" i="36"/>
  <c r="CS20" i="36"/>
  <c r="CS21" i="36"/>
  <c r="CS22" i="36"/>
  <c r="CS23" i="36"/>
  <c r="CS3" i="36"/>
  <c r="DW4" i="36" l="1"/>
  <c r="DW5" i="36"/>
  <c r="DW6" i="36"/>
  <c r="DW7" i="36"/>
  <c r="DW8" i="36"/>
  <c r="DW9" i="36"/>
  <c r="DW10" i="36"/>
  <c r="DW11" i="36"/>
  <c r="DW12" i="36"/>
  <c r="DW13" i="36"/>
  <c r="DW14" i="36"/>
  <c r="DW15" i="36"/>
  <c r="DW16" i="36"/>
  <c r="DW17" i="36"/>
  <c r="DW18" i="36"/>
  <c r="DW19" i="36"/>
  <c r="DW20" i="36"/>
  <c r="DW21" i="36"/>
  <c r="DW22" i="36"/>
  <c r="DW23" i="36"/>
  <c r="DW24" i="36"/>
  <c r="DW25" i="36"/>
  <c r="DW3" i="36"/>
  <c r="DZ3" i="36"/>
  <c r="DW26" i="36" l="1"/>
  <c r="AM4" i="33" l="1"/>
  <c r="DO4" i="36" s="1"/>
  <c r="AM5" i="33"/>
  <c r="DO5" i="36" s="1"/>
  <c r="AM6" i="33"/>
  <c r="AM7" i="33"/>
  <c r="DO7" i="36" s="1"/>
  <c r="AM8" i="33"/>
  <c r="AM9" i="33"/>
  <c r="DO9" i="36" s="1"/>
  <c r="AM10" i="33"/>
  <c r="AM11" i="33"/>
  <c r="AM12" i="33"/>
  <c r="AM13" i="33"/>
  <c r="DO13" i="36" s="1"/>
  <c r="AM14" i="33"/>
  <c r="DO14" i="36" s="1"/>
  <c r="AM15" i="33"/>
  <c r="AM16" i="33"/>
  <c r="AM17" i="33"/>
  <c r="AM18" i="33"/>
  <c r="AM19" i="33"/>
  <c r="DO19" i="36" s="1"/>
  <c r="AM20" i="33"/>
  <c r="AM21" i="33"/>
  <c r="AM22" i="33"/>
  <c r="AM23" i="33"/>
  <c r="AM24" i="33"/>
  <c r="AM25" i="33"/>
  <c r="EB4" i="36"/>
  <c r="EB6" i="36"/>
  <c r="EB7" i="36"/>
  <c r="EB8" i="36"/>
  <c r="EB9" i="36"/>
  <c r="EB10" i="36"/>
  <c r="EB11" i="36"/>
  <c r="EB12" i="36"/>
  <c r="EB15" i="36"/>
  <c r="EB16" i="36"/>
  <c r="EB17" i="36"/>
  <c r="EB18" i="36"/>
  <c r="EB19" i="36"/>
  <c r="EB20" i="36"/>
  <c r="EB21" i="36"/>
  <c r="EB22" i="36"/>
  <c r="EB23" i="36"/>
  <c r="EB24" i="36"/>
  <c r="EB25" i="36"/>
  <c r="EB27" i="36"/>
  <c r="EB3" i="36"/>
  <c r="CX26" i="36"/>
  <c r="CY26" i="36"/>
  <c r="CZ26" i="36"/>
  <c r="DA26" i="36"/>
  <c r="DB26" i="36"/>
  <c r="DC26" i="36"/>
  <c r="DD26" i="36"/>
  <c r="DF26" i="36"/>
  <c r="DH26" i="36"/>
  <c r="DI26" i="36"/>
  <c r="DJ26" i="36"/>
  <c r="DK26" i="36"/>
  <c r="DL26" i="36"/>
  <c r="DM26" i="36"/>
  <c r="DP26" i="36"/>
  <c r="DQ26" i="36"/>
  <c r="DR26" i="36"/>
  <c r="DS26" i="36"/>
  <c r="DT26" i="36"/>
  <c r="DU26" i="36"/>
  <c r="DV26" i="36"/>
  <c r="CX25" i="36"/>
  <c r="CY25" i="36"/>
  <c r="CZ25" i="36"/>
  <c r="DA25" i="36"/>
  <c r="DB25" i="36"/>
  <c r="DC25" i="36"/>
  <c r="DD25" i="36"/>
  <c r="DF25" i="36"/>
  <c r="DG25" i="36"/>
  <c r="DH25" i="36"/>
  <c r="DI25" i="36"/>
  <c r="DJ25" i="36"/>
  <c r="DK25" i="36"/>
  <c r="DL25" i="36"/>
  <c r="DM25" i="36"/>
  <c r="DN25" i="36"/>
  <c r="DO25" i="36"/>
  <c r="DP25" i="36"/>
  <c r="DQ25" i="36"/>
  <c r="CX4" i="36"/>
  <c r="CY4" i="36"/>
  <c r="CZ4" i="36"/>
  <c r="DA4" i="36"/>
  <c r="DB4" i="36"/>
  <c r="DC4" i="36"/>
  <c r="DD4" i="36"/>
  <c r="DF4" i="36"/>
  <c r="DG4" i="36"/>
  <c r="DH4" i="36"/>
  <c r="DI4" i="36"/>
  <c r="DJ4" i="36"/>
  <c r="DK4" i="36"/>
  <c r="DL4" i="36"/>
  <c r="DM4" i="36"/>
  <c r="DN4" i="36"/>
  <c r="DP4" i="36"/>
  <c r="DQ4" i="36"/>
  <c r="CX5" i="36"/>
  <c r="CY5" i="36"/>
  <c r="CZ5" i="36"/>
  <c r="DA5" i="36"/>
  <c r="DB5" i="36"/>
  <c r="DC5" i="36"/>
  <c r="DD5" i="36"/>
  <c r="DF5" i="36"/>
  <c r="DG5" i="36"/>
  <c r="DH5" i="36"/>
  <c r="DI5" i="36"/>
  <c r="DJ5" i="36"/>
  <c r="DK5" i="36"/>
  <c r="DL5" i="36"/>
  <c r="DM5" i="36"/>
  <c r="DN5" i="36"/>
  <c r="DP5" i="36"/>
  <c r="DQ5" i="36"/>
  <c r="CX6" i="36"/>
  <c r="CY6" i="36"/>
  <c r="CZ6" i="36"/>
  <c r="DA6" i="36"/>
  <c r="DB6" i="36"/>
  <c r="DC6" i="36"/>
  <c r="DD6" i="36"/>
  <c r="DF6" i="36"/>
  <c r="DG6" i="36"/>
  <c r="DH6" i="36"/>
  <c r="DI6" i="36"/>
  <c r="DJ6" i="36"/>
  <c r="DK6" i="36"/>
  <c r="DL6" i="36"/>
  <c r="DM6" i="36"/>
  <c r="DN6" i="36"/>
  <c r="DO6" i="36"/>
  <c r="DP6" i="36"/>
  <c r="DQ6" i="36"/>
  <c r="CX7" i="36"/>
  <c r="CY7" i="36"/>
  <c r="CZ7" i="36"/>
  <c r="DA7" i="36"/>
  <c r="DB7" i="36"/>
  <c r="DC7" i="36"/>
  <c r="DD7" i="36"/>
  <c r="DF7" i="36"/>
  <c r="DG7" i="36"/>
  <c r="DH7" i="36"/>
  <c r="DI7" i="36"/>
  <c r="DJ7" i="36"/>
  <c r="DK7" i="36"/>
  <c r="DL7" i="36"/>
  <c r="DM7" i="36"/>
  <c r="DN7" i="36"/>
  <c r="DP7" i="36"/>
  <c r="DQ7" i="36"/>
  <c r="CX8" i="36"/>
  <c r="CY8" i="36"/>
  <c r="CZ8" i="36"/>
  <c r="DA8" i="36"/>
  <c r="DB8" i="36"/>
  <c r="DC8" i="36"/>
  <c r="DD8" i="36"/>
  <c r="DF8" i="36"/>
  <c r="DG8" i="36"/>
  <c r="DH8" i="36"/>
  <c r="DI8" i="36"/>
  <c r="DJ8" i="36"/>
  <c r="DK8" i="36"/>
  <c r="DL8" i="36"/>
  <c r="DM8" i="36"/>
  <c r="DN8" i="36"/>
  <c r="DO8" i="36"/>
  <c r="DP8" i="36"/>
  <c r="DQ8" i="36"/>
  <c r="CX9" i="36"/>
  <c r="CY9" i="36"/>
  <c r="CZ9" i="36"/>
  <c r="DA9" i="36"/>
  <c r="DB9" i="36"/>
  <c r="DC9" i="36"/>
  <c r="DD9" i="36"/>
  <c r="DF9" i="36"/>
  <c r="DG9" i="36"/>
  <c r="DH9" i="36"/>
  <c r="DI9" i="36"/>
  <c r="DJ9" i="36"/>
  <c r="DK9" i="36"/>
  <c r="DL9" i="36"/>
  <c r="DM9" i="36"/>
  <c r="DN9" i="36"/>
  <c r="DP9" i="36"/>
  <c r="DQ9" i="36"/>
  <c r="CX10" i="36"/>
  <c r="CY10" i="36"/>
  <c r="CZ10" i="36"/>
  <c r="DA10" i="36"/>
  <c r="DB10" i="36"/>
  <c r="DC10" i="36"/>
  <c r="DD10" i="36"/>
  <c r="DF10" i="36"/>
  <c r="DH10" i="36"/>
  <c r="DI10" i="36"/>
  <c r="DJ10" i="36"/>
  <c r="DK10" i="36"/>
  <c r="DL10" i="36"/>
  <c r="DM10" i="36"/>
  <c r="DN10" i="36"/>
  <c r="DO10" i="36"/>
  <c r="DP10" i="36"/>
  <c r="DQ10" i="36"/>
  <c r="CX11" i="36"/>
  <c r="CY11" i="36"/>
  <c r="CZ11" i="36"/>
  <c r="DA11" i="36"/>
  <c r="DB11" i="36"/>
  <c r="DC11" i="36"/>
  <c r="DD11" i="36"/>
  <c r="DF11" i="36"/>
  <c r="DG11" i="36"/>
  <c r="DH11" i="36"/>
  <c r="DI11" i="36"/>
  <c r="DJ11" i="36"/>
  <c r="DK11" i="36"/>
  <c r="DL11" i="36"/>
  <c r="DM11" i="36"/>
  <c r="DN11" i="36"/>
  <c r="DO11" i="36"/>
  <c r="DP11" i="36"/>
  <c r="DQ11" i="36"/>
  <c r="CX12" i="36"/>
  <c r="CY12" i="36"/>
  <c r="CZ12" i="36"/>
  <c r="DA12" i="36"/>
  <c r="DB12" i="36"/>
  <c r="DC12" i="36"/>
  <c r="DD12" i="36"/>
  <c r="DF12" i="36"/>
  <c r="DG12" i="36"/>
  <c r="DH12" i="36"/>
  <c r="DI12" i="36"/>
  <c r="DJ12" i="36"/>
  <c r="DK12" i="36"/>
  <c r="DL12" i="36"/>
  <c r="DM12" i="36"/>
  <c r="DN12" i="36"/>
  <c r="DO12" i="36"/>
  <c r="DP12" i="36"/>
  <c r="DQ12" i="36"/>
  <c r="CX13" i="36"/>
  <c r="CY13" i="36"/>
  <c r="CZ13" i="36"/>
  <c r="DA13" i="36"/>
  <c r="DB13" i="36"/>
  <c r="DC13" i="36"/>
  <c r="DD13" i="36"/>
  <c r="DF13" i="36"/>
  <c r="DG13" i="36"/>
  <c r="DH13" i="36"/>
  <c r="DI13" i="36"/>
  <c r="DJ13" i="36"/>
  <c r="DK13" i="36"/>
  <c r="DL13" i="36"/>
  <c r="DM13" i="36"/>
  <c r="DN13" i="36"/>
  <c r="DP13" i="36"/>
  <c r="DQ13" i="36"/>
  <c r="CX14" i="36"/>
  <c r="CY14" i="36"/>
  <c r="CZ14" i="36"/>
  <c r="DA14" i="36"/>
  <c r="DB14" i="36"/>
  <c r="DC14" i="36"/>
  <c r="DD14" i="36"/>
  <c r="DF14" i="36"/>
  <c r="DG14" i="36"/>
  <c r="DH14" i="36"/>
  <c r="DI14" i="36"/>
  <c r="DJ14" i="36"/>
  <c r="DK14" i="36"/>
  <c r="DL14" i="36"/>
  <c r="DM14" i="36"/>
  <c r="DN14" i="36"/>
  <c r="DP14" i="36"/>
  <c r="DQ14" i="36"/>
  <c r="CX15" i="36"/>
  <c r="CY15" i="36"/>
  <c r="CZ15" i="36"/>
  <c r="DA15" i="36"/>
  <c r="DB15" i="36"/>
  <c r="DC15" i="36"/>
  <c r="DD15" i="36"/>
  <c r="DF15" i="36"/>
  <c r="DG15" i="36"/>
  <c r="DH15" i="36"/>
  <c r="DI15" i="36"/>
  <c r="DJ15" i="36"/>
  <c r="DK15" i="36"/>
  <c r="DL15" i="36"/>
  <c r="DM15" i="36"/>
  <c r="DN15" i="36"/>
  <c r="DO15" i="36"/>
  <c r="DP15" i="36"/>
  <c r="DQ15" i="36"/>
  <c r="CX16" i="36"/>
  <c r="CY16" i="36"/>
  <c r="CZ16" i="36"/>
  <c r="DA16" i="36"/>
  <c r="DB16" i="36"/>
  <c r="DC16" i="36"/>
  <c r="DD16" i="36"/>
  <c r="DF16" i="36"/>
  <c r="DG16" i="36"/>
  <c r="DH16" i="36"/>
  <c r="DI16" i="36"/>
  <c r="DJ16" i="36"/>
  <c r="DK16" i="36"/>
  <c r="DL16" i="36"/>
  <c r="DM16" i="36"/>
  <c r="DN16" i="36"/>
  <c r="DO16" i="36"/>
  <c r="DP16" i="36"/>
  <c r="DQ16" i="36"/>
  <c r="CX17" i="36"/>
  <c r="CY17" i="36"/>
  <c r="CZ17" i="36"/>
  <c r="DA17" i="36"/>
  <c r="DB17" i="36"/>
  <c r="DC17" i="36"/>
  <c r="DD17" i="36"/>
  <c r="DF17" i="36"/>
  <c r="DG17" i="36"/>
  <c r="DH17" i="36"/>
  <c r="DI17" i="36"/>
  <c r="DJ17" i="36"/>
  <c r="DK17" i="36"/>
  <c r="DL17" i="36"/>
  <c r="DM17" i="36"/>
  <c r="DN17" i="36"/>
  <c r="DO17" i="36"/>
  <c r="DP17" i="36"/>
  <c r="DQ17" i="36"/>
  <c r="CX18" i="36"/>
  <c r="CY18" i="36"/>
  <c r="CZ18" i="36"/>
  <c r="DA18" i="36"/>
  <c r="DB18" i="36"/>
  <c r="DC18" i="36"/>
  <c r="DD18" i="36"/>
  <c r="DF18" i="36"/>
  <c r="DG18" i="36"/>
  <c r="DH18" i="36"/>
  <c r="DI18" i="36"/>
  <c r="DJ18" i="36"/>
  <c r="DK18" i="36"/>
  <c r="DL18" i="36"/>
  <c r="DM18" i="36"/>
  <c r="DN18" i="36"/>
  <c r="DO18" i="36"/>
  <c r="DP18" i="36"/>
  <c r="DQ18" i="36"/>
  <c r="CX19" i="36"/>
  <c r="CY19" i="36"/>
  <c r="CZ19" i="36"/>
  <c r="DA19" i="36"/>
  <c r="DB19" i="36"/>
  <c r="DC19" i="36"/>
  <c r="DD19" i="36"/>
  <c r="DF19" i="36"/>
  <c r="DG19" i="36"/>
  <c r="DH19" i="36"/>
  <c r="DI19" i="36"/>
  <c r="DJ19" i="36"/>
  <c r="DK19" i="36"/>
  <c r="DL19" i="36"/>
  <c r="DM19" i="36"/>
  <c r="DN19" i="36"/>
  <c r="DN26" i="36" s="1"/>
  <c r="DP19" i="36"/>
  <c r="DQ19" i="36"/>
  <c r="CX20" i="36"/>
  <c r="CY20" i="36"/>
  <c r="CZ20" i="36"/>
  <c r="DA20" i="36"/>
  <c r="DB20" i="36"/>
  <c r="DC20" i="36"/>
  <c r="DD20" i="36"/>
  <c r="DF20" i="36"/>
  <c r="DG20" i="36"/>
  <c r="DH20" i="36"/>
  <c r="DI20" i="36"/>
  <c r="DJ20" i="36"/>
  <c r="DK20" i="36"/>
  <c r="DL20" i="36"/>
  <c r="DM20" i="36"/>
  <c r="DN20" i="36"/>
  <c r="DO20" i="36"/>
  <c r="DP20" i="36"/>
  <c r="DQ20" i="36"/>
  <c r="CX21" i="36"/>
  <c r="CY21" i="36"/>
  <c r="CZ21" i="36"/>
  <c r="DA21" i="36"/>
  <c r="DB21" i="36"/>
  <c r="DC21" i="36"/>
  <c r="DD21" i="36"/>
  <c r="DF21" i="36"/>
  <c r="DG21" i="36"/>
  <c r="DH21" i="36"/>
  <c r="DI21" i="36"/>
  <c r="DJ21" i="36"/>
  <c r="DK21" i="36"/>
  <c r="DL21" i="36"/>
  <c r="DM21" i="36"/>
  <c r="DN21" i="36"/>
  <c r="DO21" i="36"/>
  <c r="DP21" i="36"/>
  <c r="DQ21" i="36"/>
  <c r="CX22" i="36"/>
  <c r="CY22" i="36"/>
  <c r="CZ22" i="36"/>
  <c r="DA22" i="36"/>
  <c r="DB22" i="36"/>
  <c r="DC22" i="36"/>
  <c r="DD22" i="36"/>
  <c r="DF22" i="36"/>
  <c r="DG22" i="36"/>
  <c r="DH22" i="36"/>
  <c r="DI22" i="36"/>
  <c r="DJ22" i="36"/>
  <c r="DK22" i="36"/>
  <c r="DL22" i="36"/>
  <c r="DM22" i="36"/>
  <c r="DN22" i="36"/>
  <c r="DO22" i="36"/>
  <c r="DP22" i="36"/>
  <c r="DQ22" i="36"/>
  <c r="CX23" i="36"/>
  <c r="CY23" i="36"/>
  <c r="CZ23" i="36"/>
  <c r="DA23" i="36"/>
  <c r="DB23" i="36"/>
  <c r="DC23" i="36"/>
  <c r="DD23" i="36"/>
  <c r="DF23" i="36"/>
  <c r="DG23" i="36"/>
  <c r="DH23" i="36"/>
  <c r="DI23" i="36"/>
  <c r="DJ23" i="36"/>
  <c r="DK23" i="36"/>
  <c r="DL23" i="36"/>
  <c r="DM23" i="36"/>
  <c r="DN23" i="36"/>
  <c r="DO23" i="36"/>
  <c r="DP23" i="36"/>
  <c r="DQ23" i="36"/>
  <c r="CX24" i="36"/>
  <c r="CY24" i="36"/>
  <c r="CZ24" i="36"/>
  <c r="DA24" i="36"/>
  <c r="DB24" i="36"/>
  <c r="DC24" i="36"/>
  <c r="DD24" i="36"/>
  <c r="DF24" i="36"/>
  <c r="DG24" i="36"/>
  <c r="DH24" i="36"/>
  <c r="DI24" i="36"/>
  <c r="DJ24" i="36"/>
  <c r="DK24" i="36"/>
  <c r="DL24" i="36"/>
  <c r="DM24" i="36"/>
  <c r="DN24" i="36"/>
  <c r="DO24" i="36"/>
  <c r="DP24" i="36"/>
  <c r="DQ24" i="36"/>
  <c r="DQ3" i="36"/>
  <c r="DP3" i="36"/>
  <c r="DN3" i="36"/>
  <c r="AH4" i="30"/>
  <c r="AH5" i="30"/>
  <c r="AH6" i="30"/>
  <c r="AH7" i="30"/>
  <c r="AH8" i="30"/>
  <c r="AH9" i="30"/>
  <c r="AH10" i="30"/>
  <c r="DG10" i="36" s="1"/>
  <c r="AH11" i="30"/>
  <c r="AH12" i="30"/>
  <c r="AH13" i="30"/>
  <c r="AH14" i="30"/>
  <c r="AH15" i="30"/>
  <c r="AH16" i="30"/>
  <c r="AH17" i="30"/>
  <c r="AH18" i="30"/>
  <c r="AH19" i="30"/>
  <c r="AH20" i="30"/>
  <c r="AH21" i="30"/>
  <c r="AH22" i="30"/>
  <c r="AH23" i="30"/>
  <c r="AH24" i="30"/>
  <c r="AH25" i="30"/>
  <c r="AH3" i="30" l="1"/>
  <c r="I26" i="32" l="1"/>
  <c r="J26" i="32"/>
  <c r="K26" i="32"/>
  <c r="L26" i="32"/>
  <c r="M26" i="32"/>
  <c r="N26" i="32"/>
  <c r="O26" i="32"/>
  <c r="Q26" i="32"/>
  <c r="R26" i="32"/>
  <c r="S26" i="32"/>
  <c r="T26" i="32"/>
  <c r="U26" i="32"/>
  <c r="V26" i="32"/>
  <c r="W26" i="32"/>
  <c r="X26" i="32"/>
  <c r="Y26" i="32"/>
  <c r="Z26" i="32"/>
  <c r="AA26" i="32"/>
  <c r="AB26" i="32"/>
  <c r="AC26" i="32"/>
  <c r="AD26" i="32"/>
  <c r="AE26" i="32"/>
  <c r="AF26" i="32"/>
  <c r="AG26" i="32"/>
  <c r="AH26" i="32"/>
  <c r="AI26" i="32"/>
  <c r="AJ26" i="32"/>
  <c r="AL26" i="32"/>
  <c r="F26" i="32"/>
  <c r="AL24" i="32"/>
  <c r="AM24" i="32" s="1"/>
  <c r="AL25" i="32"/>
  <c r="AM25" i="32"/>
  <c r="AJ24" i="32"/>
  <c r="AK24" i="32"/>
  <c r="AJ25" i="32"/>
  <c r="AK25" i="32" s="1"/>
  <c r="O24" i="32"/>
  <c r="P24" i="32" s="1"/>
  <c r="O25" i="32"/>
  <c r="P25" i="32" s="1"/>
  <c r="G24" i="32"/>
  <c r="H24" i="32" s="1"/>
  <c r="G25" i="32"/>
  <c r="H25" i="32" s="1"/>
  <c r="J26" i="33"/>
  <c r="K26" i="33"/>
  <c r="L26" i="33"/>
  <c r="M26" i="33"/>
  <c r="N26" i="33"/>
  <c r="O26" i="33"/>
  <c r="R26" i="33"/>
  <c r="S26" i="33"/>
  <c r="T26" i="33"/>
  <c r="U26" i="33"/>
  <c r="V26" i="33"/>
  <c r="W26" i="33"/>
  <c r="X26" i="33"/>
  <c r="Y26" i="33"/>
  <c r="Z26" i="33"/>
  <c r="AA26" i="33"/>
  <c r="AB26" i="33"/>
  <c r="AC26" i="33"/>
  <c r="AD26" i="33"/>
  <c r="AE26" i="33"/>
  <c r="AF26" i="33"/>
  <c r="AG26" i="33"/>
  <c r="AH26" i="33"/>
  <c r="AI26" i="33"/>
  <c r="AJ26" i="33"/>
  <c r="AK26" i="33"/>
  <c r="AL26" i="33"/>
  <c r="G26" i="33"/>
  <c r="AO24" i="33"/>
  <c r="AO25" i="33"/>
  <c r="P24" i="33"/>
  <c r="P25" i="33"/>
  <c r="I26" i="31"/>
  <c r="J26" i="31"/>
  <c r="K26" i="31"/>
  <c r="L26" i="31"/>
  <c r="M26" i="31"/>
  <c r="N26" i="31"/>
  <c r="O26" i="31"/>
  <c r="Q26" i="31"/>
  <c r="R26" i="31"/>
  <c r="S26" i="31"/>
  <c r="T26" i="31"/>
  <c r="U26" i="31"/>
  <c r="V26" i="31"/>
  <c r="W26" i="31"/>
  <c r="X26" i="31"/>
  <c r="Y26" i="31"/>
  <c r="Z26" i="31"/>
  <c r="AA26" i="31"/>
  <c r="AB26" i="31"/>
  <c r="AC26" i="31"/>
  <c r="AD26" i="31"/>
  <c r="AE26" i="31"/>
  <c r="AF26" i="31"/>
  <c r="AG26" i="31"/>
  <c r="AH26" i="31"/>
  <c r="AI26" i="31"/>
  <c r="AJ26" i="31"/>
  <c r="F26" i="31"/>
  <c r="AM24" i="31"/>
  <c r="H24" i="33" s="1"/>
  <c r="I24" i="33" s="1"/>
  <c r="Q24" i="33" s="1"/>
  <c r="AN24" i="33" s="1"/>
  <c r="AM25" i="31"/>
  <c r="H25" i="33" s="1"/>
  <c r="I25" i="33" s="1"/>
  <c r="Q25" i="33" s="1"/>
  <c r="AN25" i="33" s="1"/>
  <c r="AK24" i="31"/>
  <c r="AK25" i="31"/>
  <c r="O24" i="31"/>
  <c r="O25" i="31"/>
  <c r="G24" i="31"/>
  <c r="H24" i="31" s="1"/>
  <c r="P24" i="31" s="1"/>
  <c r="AL24" i="31" s="1"/>
  <c r="I26" i="30"/>
  <c r="J26" i="30"/>
  <c r="K26" i="30"/>
  <c r="L26" i="30"/>
  <c r="M26" i="30"/>
  <c r="N26" i="30"/>
  <c r="Q26" i="30"/>
  <c r="R26" i="30"/>
  <c r="S26" i="30"/>
  <c r="T26" i="30"/>
  <c r="U26" i="30"/>
  <c r="V26" i="30"/>
  <c r="W26" i="30"/>
  <c r="X26" i="30"/>
  <c r="Y26" i="30"/>
  <c r="Z26" i="30"/>
  <c r="AA26" i="30"/>
  <c r="AB26" i="30"/>
  <c r="AC26" i="30"/>
  <c r="AD26" i="30"/>
  <c r="AE26" i="30"/>
  <c r="AG26" i="30"/>
  <c r="F26" i="30"/>
  <c r="AJ24" i="30"/>
  <c r="AJ25" i="30"/>
  <c r="G25" i="31" s="1"/>
  <c r="H25" i="31" s="1"/>
  <c r="P25" i="31" s="1"/>
  <c r="AL25" i="31" s="1"/>
  <c r="AN25" i="31" s="1"/>
  <c r="O24" i="30"/>
  <c r="O25" i="30"/>
  <c r="G24" i="30"/>
  <c r="H24" i="30" s="1"/>
  <c r="G25" i="30"/>
  <c r="H25" i="30" s="1"/>
  <c r="I26" i="29"/>
  <c r="J26" i="29"/>
  <c r="K26" i="29"/>
  <c r="L26" i="29"/>
  <c r="M26" i="29"/>
  <c r="N26" i="29"/>
  <c r="Q26" i="29"/>
  <c r="R26" i="29"/>
  <c r="S26" i="29"/>
  <c r="T26" i="29"/>
  <c r="U26" i="29"/>
  <c r="V26" i="29"/>
  <c r="W26" i="29"/>
  <c r="X26" i="29"/>
  <c r="Y26" i="29"/>
  <c r="Z26" i="29"/>
  <c r="AA26" i="29"/>
  <c r="AB26" i="29"/>
  <c r="AC26" i="29"/>
  <c r="AD26" i="29"/>
  <c r="AE26" i="29"/>
  <c r="AF26" i="29"/>
  <c r="AG26" i="29"/>
  <c r="AH26" i="29"/>
  <c r="AI26" i="29"/>
  <c r="F26" i="29"/>
  <c r="AL24" i="29"/>
  <c r="AM24" i="29"/>
  <c r="AL25" i="29"/>
  <c r="AM25" i="29" s="1"/>
  <c r="AJ24" i="29"/>
  <c r="AK24" i="29"/>
  <c r="AJ25" i="29"/>
  <c r="AK25" i="29"/>
  <c r="O24" i="29"/>
  <c r="P24" i="29" s="1"/>
  <c r="O25" i="29"/>
  <c r="P25" i="29" s="1"/>
  <c r="G24" i="29"/>
  <c r="H24" i="29" s="1"/>
  <c r="G25" i="29"/>
  <c r="H25" i="29"/>
  <c r="I26" i="28"/>
  <c r="J26" i="28"/>
  <c r="K26" i="28"/>
  <c r="L26" i="28"/>
  <c r="M26" i="28"/>
  <c r="N26" i="28"/>
  <c r="Q26" i="28"/>
  <c r="R26" i="28"/>
  <c r="S26" i="28"/>
  <c r="T26" i="28"/>
  <c r="U26" i="28"/>
  <c r="V26" i="28"/>
  <c r="W26" i="28"/>
  <c r="X26" i="28"/>
  <c r="Y26" i="28"/>
  <c r="Z26" i="28"/>
  <c r="AA26" i="28"/>
  <c r="AB26" i="28"/>
  <c r="AC26" i="28"/>
  <c r="AD26" i="28"/>
  <c r="AE26" i="28"/>
  <c r="AF26" i="28"/>
  <c r="F26" i="28"/>
  <c r="AI24" i="28"/>
  <c r="AJ24" i="28" s="1"/>
  <c r="AI25" i="28"/>
  <c r="AJ25" i="28" s="1"/>
  <c r="AG24" i="28"/>
  <c r="AH24" i="28"/>
  <c r="AG25" i="28"/>
  <c r="AH25" i="28" s="1"/>
  <c r="O24" i="28"/>
  <c r="P24" i="28" s="1"/>
  <c r="O25" i="28"/>
  <c r="P25" i="28" s="1"/>
  <c r="G24" i="28"/>
  <c r="H24" i="28"/>
  <c r="G25" i="28"/>
  <c r="H25" i="28"/>
  <c r="DX25" i="36"/>
  <c r="DY25" i="36"/>
  <c r="DZ25" i="36"/>
  <c r="CV26" i="36"/>
  <c r="CW26" i="36"/>
  <c r="CT26" i="36"/>
  <c r="CT24" i="36"/>
  <c r="CU24" i="36"/>
  <c r="CV24" i="36"/>
  <c r="CW24" i="36"/>
  <c r="CT25" i="36"/>
  <c r="CU25" i="36"/>
  <c r="CV25" i="36"/>
  <c r="CW25" i="36"/>
  <c r="AX24" i="27"/>
  <c r="AY24" i="27"/>
  <c r="AZ24" i="27"/>
  <c r="BA24" i="27" s="1"/>
  <c r="AX25" i="27"/>
  <c r="AY25" i="27" s="1"/>
  <c r="BA25" i="27" s="1"/>
  <c r="AZ25" i="27"/>
  <c r="G26" i="27"/>
  <c r="H26" i="27"/>
  <c r="K26" i="27"/>
  <c r="L26" i="27"/>
  <c r="M26" i="27"/>
  <c r="N26" i="27"/>
  <c r="O26" i="27"/>
  <c r="P26" i="27"/>
  <c r="Q26" i="27"/>
  <c r="S26" i="27"/>
  <c r="T26" i="27"/>
  <c r="U26" i="27"/>
  <c r="V26" i="27"/>
  <c r="W26" i="27"/>
  <c r="X26" i="27"/>
  <c r="Y26" i="27"/>
  <c r="Z26" i="27"/>
  <c r="AA26" i="27"/>
  <c r="AB26" i="27"/>
  <c r="AC26" i="27"/>
  <c r="AD26" i="27"/>
  <c r="AE26" i="27"/>
  <c r="AF26" i="27"/>
  <c r="AG26" i="27"/>
  <c r="AH26" i="27"/>
  <c r="AI26" i="27"/>
  <c r="AJ26" i="27"/>
  <c r="AK26" i="27"/>
  <c r="AL26" i="27"/>
  <c r="AM26" i="27"/>
  <c r="AN26" i="27"/>
  <c r="AO26" i="27"/>
  <c r="AP26" i="27"/>
  <c r="AQ26" i="27"/>
  <c r="AR26" i="27"/>
  <c r="AS26" i="27"/>
  <c r="AT26" i="27"/>
  <c r="AU26" i="27"/>
  <c r="AV26" i="27"/>
  <c r="AW26" i="27"/>
  <c r="F26" i="27"/>
  <c r="Q24" i="27"/>
  <c r="R24" i="27" s="1"/>
  <c r="Q25" i="27"/>
  <c r="R25" i="27" s="1"/>
  <c r="J24" i="27"/>
  <c r="J25" i="27"/>
  <c r="AP25" i="33" l="1"/>
  <c r="AP24" i="33"/>
  <c r="P25" i="30"/>
  <c r="AI25" i="30" s="1"/>
  <c r="AK25" i="30" s="1"/>
  <c r="P24" i="30"/>
  <c r="AI24" i="30" s="1"/>
  <c r="AK24" i="30" s="1"/>
  <c r="AN24" i="31"/>
  <c r="DZ24" i="36"/>
  <c r="EA25" i="36"/>
  <c r="EC25" i="36" s="1"/>
  <c r="AP4" i="36"/>
  <c r="AQ4" i="36"/>
  <c r="AR4" i="36"/>
  <c r="AS4" i="36"/>
  <c r="AP5" i="36"/>
  <c r="AQ5" i="36"/>
  <c r="AR5" i="36"/>
  <c r="AS5" i="36"/>
  <c r="AP6" i="36"/>
  <c r="AQ6" i="36"/>
  <c r="AR6" i="36"/>
  <c r="AS6" i="36"/>
  <c r="AP7" i="36"/>
  <c r="AQ7" i="36"/>
  <c r="AR7" i="36"/>
  <c r="AS7" i="36"/>
  <c r="AP8" i="36"/>
  <c r="AQ8" i="36"/>
  <c r="AR8" i="36"/>
  <c r="AS8" i="36"/>
  <c r="AP9" i="36"/>
  <c r="AQ9" i="36"/>
  <c r="AR9" i="36"/>
  <c r="AS9" i="36"/>
  <c r="AP10" i="36"/>
  <c r="AQ10" i="36"/>
  <c r="AR10" i="36"/>
  <c r="AS10" i="36"/>
  <c r="AP11" i="36"/>
  <c r="AQ11" i="36"/>
  <c r="AR11" i="36"/>
  <c r="AS11" i="36"/>
  <c r="AP12" i="36"/>
  <c r="AQ12" i="36"/>
  <c r="AR12" i="36"/>
  <c r="AS12" i="36"/>
  <c r="AP13" i="36"/>
  <c r="AQ13" i="36"/>
  <c r="AR13" i="36"/>
  <c r="AS13" i="36"/>
  <c r="AP14" i="36"/>
  <c r="AQ14" i="36"/>
  <c r="AR14" i="36"/>
  <c r="AS14" i="36"/>
  <c r="AP15" i="36"/>
  <c r="AQ15" i="36"/>
  <c r="AR15" i="36"/>
  <c r="AS15" i="36"/>
  <c r="AP16" i="36"/>
  <c r="AQ16" i="36"/>
  <c r="AR16" i="36"/>
  <c r="AS16" i="36"/>
  <c r="AP17" i="36"/>
  <c r="AQ17" i="36"/>
  <c r="AR17" i="36"/>
  <c r="AS17" i="36"/>
  <c r="AP18" i="36"/>
  <c r="AQ18" i="36"/>
  <c r="AR18" i="36"/>
  <c r="AS18" i="36"/>
  <c r="AP19" i="36"/>
  <c r="AQ19" i="36"/>
  <c r="AR19" i="36"/>
  <c r="AS19" i="36"/>
  <c r="AP20" i="36"/>
  <c r="AQ20" i="36"/>
  <c r="AR20" i="36"/>
  <c r="AS20" i="36"/>
  <c r="AP21" i="36"/>
  <c r="AQ21" i="36"/>
  <c r="AR21" i="36"/>
  <c r="AS21" i="36"/>
  <c r="AP22" i="36"/>
  <c r="AQ22" i="36"/>
  <c r="AR22" i="36"/>
  <c r="AS22" i="36"/>
  <c r="AP23" i="36"/>
  <c r="AQ23" i="36"/>
  <c r="AR23" i="36"/>
  <c r="AS23" i="36"/>
  <c r="AL4" i="36"/>
  <c r="AM4" i="36"/>
  <c r="AN4" i="36"/>
  <c r="AO4" i="36"/>
  <c r="AL5" i="36"/>
  <c r="AM5" i="36"/>
  <c r="AN5" i="36"/>
  <c r="AO5" i="36"/>
  <c r="AL6" i="36"/>
  <c r="AM6" i="36"/>
  <c r="AN6" i="36"/>
  <c r="AO6" i="36"/>
  <c r="AL7" i="36"/>
  <c r="AM7" i="36"/>
  <c r="AN7" i="36"/>
  <c r="AO7" i="36"/>
  <c r="AL8" i="36"/>
  <c r="AM8" i="36"/>
  <c r="AN8" i="36"/>
  <c r="AO8" i="36"/>
  <c r="AL9" i="36"/>
  <c r="AM9" i="36"/>
  <c r="AN9" i="36"/>
  <c r="AO9" i="36"/>
  <c r="AL10" i="36"/>
  <c r="AM10" i="36"/>
  <c r="AN10" i="36"/>
  <c r="AO10" i="36"/>
  <c r="AL11" i="36"/>
  <c r="AM11" i="36"/>
  <c r="AN11" i="36"/>
  <c r="AO11" i="36"/>
  <c r="AL12" i="36"/>
  <c r="AM12" i="36"/>
  <c r="AN12" i="36"/>
  <c r="AO12" i="36"/>
  <c r="AL13" i="36"/>
  <c r="AM13" i="36"/>
  <c r="AN13" i="36"/>
  <c r="AO13" i="36"/>
  <c r="AL14" i="36"/>
  <c r="AM14" i="36"/>
  <c r="AN14" i="36"/>
  <c r="AO14" i="36"/>
  <c r="AL15" i="36"/>
  <c r="AM15" i="36"/>
  <c r="AN15" i="36"/>
  <c r="AO15" i="36"/>
  <c r="AL16" i="36"/>
  <c r="AM16" i="36"/>
  <c r="AN16" i="36"/>
  <c r="AO16" i="36"/>
  <c r="AL17" i="36"/>
  <c r="AM17" i="36"/>
  <c r="AN17" i="36"/>
  <c r="AO17" i="36"/>
  <c r="AL18" i="36"/>
  <c r="AM18" i="36"/>
  <c r="AN18" i="36"/>
  <c r="AO18" i="36"/>
  <c r="AL19" i="36"/>
  <c r="AM19" i="36"/>
  <c r="AN19" i="36"/>
  <c r="AO19" i="36"/>
  <c r="AL20" i="36"/>
  <c r="AM20" i="36"/>
  <c r="AN20" i="36"/>
  <c r="AO20" i="36"/>
  <c r="AL21" i="36"/>
  <c r="AM21" i="36"/>
  <c r="AN21" i="36"/>
  <c r="AO21" i="36"/>
  <c r="AL22" i="36"/>
  <c r="AM22" i="36"/>
  <c r="AN22" i="36"/>
  <c r="AO22" i="36"/>
  <c r="AL23" i="36"/>
  <c r="AM23" i="36"/>
  <c r="AN23" i="36"/>
  <c r="AO23" i="36"/>
  <c r="AH4" i="36"/>
  <c r="AI4" i="36"/>
  <c r="AJ4" i="36"/>
  <c r="AK4" i="36"/>
  <c r="AH5" i="36"/>
  <c r="AI5" i="36"/>
  <c r="AJ5" i="36"/>
  <c r="AK5" i="36"/>
  <c r="AH6" i="36"/>
  <c r="AI6" i="36"/>
  <c r="AJ6" i="36"/>
  <c r="AK6" i="36"/>
  <c r="AH7" i="36"/>
  <c r="AI7" i="36"/>
  <c r="AJ7" i="36"/>
  <c r="AK7" i="36"/>
  <c r="AH8" i="36"/>
  <c r="AI8" i="36"/>
  <c r="AJ8" i="36"/>
  <c r="AK8" i="36"/>
  <c r="AH9" i="36"/>
  <c r="AI9" i="36"/>
  <c r="AJ9" i="36"/>
  <c r="AK9" i="36"/>
  <c r="AH10" i="36"/>
  <c r="AI10" i="36"/>
  <c r="AJ10" i="36"/>
  <c r="AK10" i="36"/>
  <c r="AH11" i="36"/>
  <c r="AI11" i="36"/>
  <c r="AJ11" i="36"/>
  <c r="AK11" i="36"/>
  <c r="AH12" i="36"/>
  <c r="AI12" i="36"/>
  <c r="AJ12" i="36"/>
  <c r="AK12" i="36"/>
  <c r="AH13" i="36"/>
  <c r="AI13" i="36"/>
  <c r="AJ13" i="36"/>
  <c r="AK13" i="36"/>
  <c r="AH14" i="36"/>
  <c r="AI14" i="36"/>
  <c r="AJ14" i="36"/>
  <c r="AK14" i="36"/>
  <c r="AH15" i="36"/>
  <c r="AI15" i="36"/>
  <c r="AJ15" i="36"/>
  <c r="AK15" i="36"/>
  <c r="AH16" i="36"/>
  <c r="AI16" i="36"/>
  <c r="AJ16" i="36"/>
  <c r="AK16" i="36"/>
  <c r="AH17" i="36"/>
  <c r="AI17" i="36"/>
  <c r="AJ17" i="36"/>
  <c r="AK17" i="36"/>
  <c r="AH18" i="36"/>
  <c r="AI18" i="36"/>
  <c r="AJ18" i="36"/>
  <c r="AK18" i="36"/>
  <c r="AH19" i="36"/>
  <c r="AI19" i="36"/>
  <c r="AJ19" i="36"/>
  <c r="AK19" i="36"/>
  <c r="AH20" i="36"/>
  <c r="AI20" i="36"/>
  <c r="AJ20" i="36"/>
  <c r="AK20" i="36"/>
  <c r="AH21" i="36"/>
  <c r="AI21" i="36"/>
  <c r="AJ21" i="36"/>
  <c r="AK21" i="36"/>
  <c r="AH22" i="36"/>
  <c r="AI22" i="36"/>
  <c r="AJ22" i="36"/>
  <c r="AK22" i="36"/>
  <c r="AH23" i="36"/>
  <c r="AI23" i="36"/>
  <c r="AJ23" i="36"/>
  <c r="AK23" i="36"/>
  <c r="Z4" i="36"/>
  <c r="AA4" i="36"/>
  <c r="AB4" i="36"/>
  <c r="AC4" i="36"/>
  <c r="Z5" i="36"/>
  <c r="AA5" i="36"/>
  <c r="AB5" i="36"/>
  <c r="AC5" i="36"/>
  <c r="Z6" i="36"/>
  <c r="AA6" i="36"/>
  <c r="AB6" i="36"/>
  <c r="AC6" i="36"/>
  <c r="Z7" i="36"/>
  <c r="AA7" i="36"/>
  <c r="AB7" i="36"/>
  <c r="AC7" i="36"/>
  <c r="Z8" i="36"/>
  <c r="AA8" i="36"/>
  <c r="AB8" i="36"/>
  <c r="AC8" i="36"/>
  <c r="Z9" i="36"/>
  <c r="AA9" i="36"/>
  <c r="AB9" i="36"/>
  <c r="AC9" i="36"/>
  <c r="Z10" i="36"/>
  <c r="AA10" i="36"/>
  <c r="AB10" i="36"/>
  <c r="AC10" i="36"/>
  <c r="Z11" i="36"/>
  <c r="AA11" i="36"/>
  <c r="AB11" i="36"/>
  <c r="AC11" i="36"/>
  <c r="Z12" i="36"/>
  <c r="AA12" i="36"/>
  <c r="AB12" i="36"/>
  <c r="AC12" i="36"/>
  <c r="Z13" i="36"/>
  <c r="AA13" i="36"/>
  <c r="AB13" i="36"/>
  <c r="AC13" i="36"/>
  <c r="Z14" i="36"/>
  <c r="AA14" i="36"/>
  <c r="AB14" i="36"/>
  <c r="AC14" i="36"/>
  <c r="Z15" i="36"/>
  <c r="AA15" i="36"/>
  <c r="AB15" i="36"/>
  <c r="AC15" i="36"/>
  <c r="Z16" i="36"/>
  <c r="AA16" i="36"/>
  <c r="AB16" i="36"/>
  <c r="AC16" i="36"/>
  <c r="Z17" i="36"/>
  <c r="AA17" i="36"/>
  <c r="AB17" i="36"/>
  <c r="AC17" i="36"/>
  <c r="Z18" i="36"/>
  <c r="AA18" i="36"/>
  <c r="AB18" i="36"/>
  <c r="AC18" i="36"/>
  <c r="Z19" i="36"/>
  <c r="AA19" i="36"/>
  <c r="AB19" i="36"/>
  <c r="AC19" i="36"/>
  <c r="Z20" i="36"/>
  <c r="AA20" i="36"/>
  <c r="AB20" i="36"/>
  <c r="AC20" i="36"/>
  <c r="Z21" i="36"/>
  <c r="AA21" i="36"/>
  <c r="AB21" i="36"/>
  <c r="AC21" i="36"/>
  <c r="Z22" i="36"/>
  <c r="AA22" i="36"/>
  <c r="AB22" i="36"/>
  <c r="AC22" i="36"/>
  <c r="Z23" i="36"/>
  <c r="AA23" i="36"/>
  <c r="AB23" i="36"/>
  <c r="AC23" i="36"/>
  <c r="V4" i="36"/>
  <c r="W4" i="36"/>
  <c r="X4" i="36"/>
  <c r="V5" i="36"/>
  <c r="W5" i="36"/>
  <c r="X5" i="36"/>
  <c r="V6" i="36"/>
  <c r="W6" i="36"/>
  <c r="X6" i="36"/>
  <c r="V7" i="36"/>
  <c r="W7" i="36"/>
  <c r="X7" i="36"/>
  <c r="V8" i="36"/>
  <c r="W8" i="36"/>
  <c r="X8" i="36"/>
  <c r="V9" i="36"/>
  <c r="W9" i="36"/>
  <c r="X9" i="36"/>
  <c r="V10" i="36"/>
  <c r="W10" i="36"/>
  <c r="X10" i="36"/>
  <c r="V11" i="36"/>
  <c r="W11" i="36"/>
  <c r="X11" i="36"/>
  <c r="V12" i="36"/>
  <c r="W12" i="36"/>
  <c r="X12" i="36"/>
  <c r="V13" i="36"/>
  <c r="W13" i="36"/>
  <c r="X13" i="36"/>
  <c r="V14" i="36"/>
  <c r="W14" i="36"/>
  <c r="X14" i="36"/>
  <c r="V15" i="36"/>
  <c r="W15" i="36"/>
  <c r="X15" i="36"/>
  <c r="V16" i="36"/>
  <c r="W16" i="36"/>
  <c r="X16" i="36"/>
  <c r="V17" i="36"/>
  <c r="W17" i="36"/>
  <c r="X17" i="36"/>
  <c r="V18" i="36"/>
  <c r="W18" i="36"/>
  <c r="X18" i="36"/>
  <c r="V19" i="36"/>
  <c r="W19" i="36"/>
  <c r="X19" i="36"/>
  <c r="V20" i="36"/>
  <c r="W20" i="36"/>
  <c r="X20" i="36"/>
  <c r="V21" i="36"/>
  <c r="W21" i="36"/>
  <c r="X21" i="36"/>
  <c r="V22" i="36"/>
  <c r="W22" i="36"/>
  <c r="X22" i="36"/>
  <c r="V23" i="36"/>
  <c r="W23" i="36"/>
  <c r="X23" i="36"/>
  <c r="R4" i="36"/>
  <c r="S4" i="36"/>
  <c r="T4" i="36"/>
  <c r="U4" i="36"/>
  <c r="R5" i="36"/>
  <c r="S5" i="36"/>
  <c r="T5" i="36"/>
  <c r="U5" i="36"/>
  <c r="R6" i="36"/>
  <c r="S6" i="36"/>
  <c r="T6" i="36"/>
  <c r="U6" i="36"/>
  <c r="R7" i="36"/>
  <c r="S7" i="36"/>
  <c r="T7" i="36"/>
  <c r="U7" i="36"/>
  <c r="R8" i="36"/>
  <c r="S8" i="36"/>
  <c r="T8" i="36"/>
  <c r="U8" i="36"/>
  <c r="R9" i="36"/>
  <c r="S9" i="36"/>
  <c r="T9" i="36"/>
  <c r="U9" i="36"/>
  <c r="R10" i="36"/>
  <c r="S10" i="36"/>
  <c r="T10" i="36"/>
  <c r="U10" i="36"/>
  <c r="R11" i="36"/>
  <c r="S11" i="36"/>
  <c r="T11" i="36"/>
  <c r="U11" i="36"/>
  <c r="R12" i="36"/>
  <c r="S12" i="36"/>
  <c r="T12" i="36"/>
  <c r="U12" i="36"/>
  <c r="R13" i="36"/>
  <c r="S13" i="36"/>
  <c r="T13" i="36"/>
  <c r="U13" i="36"/>
  <c r="R14" i="36"/>
  <c r="S14" i="36"/>
  <c r="T14" i="36"/>
  <c r="U14" i="36"/>
  <c r="R15" i="36"/>
  <c r="S15" i="36"/>
  <c r="T15" i="36"/>
  <c r="U15" i="36"/>
  <c r="R16" i="36"/>
  <c r="S16" i="36"/>
  <c r="T16" i="36"/>
  <c r="U16" i="36"/>
  <c r="R17" i="36"/>
  <c r="S17" i="36"/>
  <c r="T17" i="36"/>
  <c r="U17" i="36"/>
  <c r="R18" i="36"/>
  <c r="S18" i="36"/>
  <c r="T18" i="36"/>
  <c r="U18" i="36"/>
  <c r="R19" i="36"/>
  <c r="S19" i="36"/>
  <c r="T19" i="36"/>
  <c r="U19" i="36"/>
  <c r="R20" i="36"/>
  <c r="S20" i="36"/>
  <c r="T20" i="36"/>
  <c r="U20" i="36"/>
  <c r="R21" i="36"/>
  <c r="S21" i="36"/>
  <c r="T21" i="36"/>
  <c r="U21" i="36"/>
  <c r="R22" i="36"/>
  <c r="S22" i="36"/>
  <c r="T22" i="36"/>
  <c r="U22" i="36"/>
  <c r="R23" i="36"/>
  <c r="S23" i="36"/>
  <c r="T23" i="36"/>
  <c r="U23" i="36"/>
  <c r="BM4" i="36" l="1"/>
  <c r="BM5" i="36"/>
  <c r="BM6" i="36"/>
  <c r="BM7" i="36"/>
  <c r="BM8" i="36"/>
  <c r="BM9" i="36"/>
  <c r="BM10" i="36"/>
  <c r="BM11" i="36"/>
  <c r="BM12" i="36"/>
  <c r="BM13" i="36"/>
  <c r="BM14" i="36"/>
  <c r="BM15" i="36"/>
  <c r="BM16" i="36"/>
  <c r="BM17" i="36"/>
  <c r="BM18" i="36"/>
  <c r="BM19" i="36"/>
  <c r="BM20" i="36"/>
  <c r="BM21" i="36"/>
  <c r="BM22" i="36"/>
  <c r="BM23" i="36"/>
  <c r="BM3" i="36"/>
  <c r="BL4" i="36"/>
  <c r="BL5" i="36"/>
  <c r="BL6" i="36"/>
  <c r="BL7" i="36"/>
  <c r="BL8" i="36"/>
  <c r="BL9" i="36"/>
  <c r="BL10" i="36"/>
  <c r="BL11" i="36"/>
  <c r="BL12" i="36"/>
  <c r="BL13" i="36"/>
  <c r="BL14" i="36"/>
  <c r="BL15" i="36"/>
  <c r="BL16" i="36"/>
  <c r="BL17" i="36"/>
  <c r="BL18" i="36"/>
  <c r="BL19" i="36"/>
  <c r="BL20" i="36"/>
  <c r="BL21" i="36"/>
  <c r="BL22" i="36"/>
  <c r="BL23" i="36"/>
  <c r="BL3" i="36"/>
  <c r="BK4" i="36"/>
  <c r="BK5" i="36"/>
  <c r="BK6" i="36"/>
  <c r="BK7" i="36"/>
  <c r="BK8" i="36"/>
  <c r="BK9" i="36"/>
  <c r="BK10" i="36"/>
  <c r="BK11" i="36"/>
  <c r="BK12" i="36"/>
  <c r="BK13" i="36"/>
  <c r="BK14" i="36"/>
  <c r="BK15" i="36"/>
  <c r="BK16" i="36"/>
  <c r="BK17" i="36"/>
  <c r="BK18" i="36"/>
  <c r="BK19" i="36"/>
  <c r="BK20" i="36"/>
  <c r="BK21" i="36"/>
  <c r="BK22" i="36"/>
  <c r="BK23" i="36"/>
  <c r="BK3" i="36"/>
  <c r="BJ4" i="36"/>
  <c r="BJ5" i="36"/>
  <c r="BJ6" i="36"/>
  <c r="BJ7" i="36"/>
  <c r="BJ8" i="36"/>
  <c r="BJ9" i="36"/>
  <c r="BJ10" i="36"/>
  <c r="BJ11" i="36"/>
  <c r="BJ12" i="36"/>
  <c r="BJ13" i="36"/>
  <c r="BJ14" i="36"/>
  <c r="BJ15" i="36"/>
  <c r="BJ16" i="36"/>
  <c r="BJ17" i="36"/>
  <c r="BJ18" i="36"/>
  <c r="BJ19" i="36"/>
  <c r="BJ20" i="36"/>
  <c r="BJ21" i="36"/>
  <c r="BJ22" i="36"/>
  <c r="BJ23" i="36"/>
  <c r="BJ3" i="36"/>
  <c r="N4" i="36"/>
  <c r="O4" i="36"/>
  <c r="P4" i="36"/>
  <c r="Q4" i="36"/>
  <c r="N5" i="36"/>
  <c r="O5" i="36"/>
  <c r="P5" i="36"/>
  <c r="Q5" i="36"/>
  <c r="N6" i="36"/>
  <c r="O6" i="36"/>
  <c r="P6" i="36"/>
  <c r="Q6" i="36"/>
  <c r="N7" i="36"/>
  <c r="O7" i="36"/>
  <c r="P7" i="36"/>
  <c r="Q7" i="36"/>
  <c r="N8" i="36"/>
  <c r="O8" i="36"/>
  <c r="P8" i="36"/>
  <c r="Q8" i="36"/>
  <c r="N9" i="36"/>
  <c r="O9" i="36"/>
  <c r="P9" i="36"/>
  <c r="Q9" i="36"/>
  <c r="N10" i="36"/>
  <c r="O10" i="36"/>
  <c r="P10" i="36"/>
  <c r="Q10" i="36"/>
  <c r="N11" i="36"/>
  <c r="O11" i="36"/>
  <c r="P11" i="36"/>
  <c r="Q11" i="36"/>
  <c r="N12" i="36"/>
  <c r="O12" i="36"/>
  <c r="P12" i="36"/>
  <c r="Q12" i="36"/>
  <c r="N13" i="36"/>
  <c r="O13" i="36"/>
  <c r="P13" i="36"/>
  <c r="Q13" i="36"/>
  <c r="N14" i="36"/>
  <c r="O14" i="36"/>
  <c r="P14" i="36"/>
  <c r="Q14" i="36"/>
  <c r="N15" i="36"/>
  <c r="O15" i="36"/>
  <c r="P15" i="36"/>
  <c r="Q15" i="36"/>
  <c r="N16" i="36"/>
  <c r="O16" i="36"/>
  <c r="P16" i="36"/>
  <c r="Q16" i="36"/>
  <c r="N17" i="36"/>
  <c r="O17" i="36"/>
  <c r="P17" i="36"/>
  <c r="Q17" i="36"/>
  <c r="N18" i="36"/>
  <c r="O18" i="36"/>
  <c r="P18" i="36"/>
  <c r="Q18" i="36"/>
  <c r="N19" i="36"/>
  <c r="O19" i="36"/>
  <c r="P19" i="36"/>
  <c r="Q19" i="36"/>
  <c r="N20" i="36"/>
  <c r="O20" i="36"/>
  <c r="P20" i="36"/>
  <c r="Q20" i="36"/>
  <c r="N21" i="36"/>
  <c r="O21" i="36"/>
  <c r="P21" i="36"/>
  <c r="Q21" i="36"/>
  <c r="N22" i="36"/>
  <c r="O22" i="36"/>
  <c r="P22" i="36"/>
  <c r="Q22" i="36"/>
  <c r="N23" i="36"/>
  <c r="O23" i="36"/>
  <c r="P23" i="36"/>
  <c r="Q23" i="36"/>
  <c r="J4" i="36"/>
  <c r="K4" i="36"/>
  <c r="L4" i="36"/>
  <c r="M4" i="36"/>
  <c r="J5" i="36"/>
  <c r="K5" i="36"/>
  <c r="L5" i="36"/>
  <c r="M5" i="36"/>
  <c r="J6" i="36"/>
  <c r="K6" i="36"/>
  <c r="L6" i="36"/>
  <c r="M6" i="36"/>
  <c r="J7" i="36"/>
  <c r="K7" i="36"/>
  <c r="L7" i="36"/>
  <c r="M7" i="36"/>
  <c r="J8" i="36"/>
  <c r="K8" i="36"/>
  <c r="L8" i="36"/>
  <c r="M8" i="36"/>
  <c r="J9" i="36"/>
  <c r="K9" i="36"/>
  <c r="L9" i="36"/>
  <c r="M9" i="36"/>
  <c r="J10" i="36"/>
  <c r="K10" i="36"/>
  <c r="L10" i="36"/>
  <c r="M10" i="36"/>
  <c r="J11" i="36"/>
  <c r="K11" i="36"/>
  <c r="L11" i="36"/>
  <c r="M11" i="36"/>
  <c r="J12" i="36"/>
  <c r="K12" i="36"/>
  <c r="L12" i="36"/>
  <c r="M12" i="36"/>
  <c r="J13" i="36"/>
  <c r="K13" i="36"/>
  <c r="L13" i="36"/>
  <c r="M13" i="36"/>
  <c r="J14" i="36"/>
  <c r="K14" i="36"/>
  <c r="L14" i="36"/>
  <c r="M14" i="36"/>
  <c r="J15" i="36"/>
  <c r="K15" i="36"/>
  <c r="L15" i="36"/>
  <c r="M15" i="36"/>
  <c r="J16" i="36"/>
  <c r="L16" i="36"/>
  <c r="M16" i="36"/>
  <c r="J17" i="36"/>
  <c r="K17" i="36"/>
  <c r="L17" i="36"/>
  <c r="M17" i="36"/>
  <c r="J18" i="36"/>
  <c r="K18" i="36"/>
  <c r="L18" i="36"/>
  <c r="M18" i="36"/>
  <c r="J19" i="36"/>
  <c r="K19" i="36"/>
  <c r="L19" i="36"/>
  <c r="M19" i="36"/>
  <c r="J20" i="36"/>
  <c r="K20" i="36"/>
  <c r="L20" i="36"/>
  <c r="M20" i="36"/>
  <c r="J21" i="36"/>
  <c r="K21" i="36"/>
  <c r="L21" i="36"/>
  <c r="M21" i="36"/>
  <c r="J22" i="36"/>
  <c r="K22" i="36"/>
  <c r="L22" i="36"/>
  <c r="M22" i="36"/>
  <c r="J23" i="36"/>
  <c r="K23" i="36"/>
  <c r="L23" i="36"/>
  <c r="M23" i="36"/>
  <c r="I4" i="36"/>
  <c r="I5" i="36"/>
  <c r="I6" i="36"/>
  <c r="I7" i="36"/>
  <c r="I8" i="36"/>
  <c r="I9" i="36"/>
  <c r="I10" i="36"/>
  <c r="I11" i="36"/>
  <c r="I12" i="36"/>
  <c r="I13" i="36"/>
  <c r="I14" i="36"/>
  <c r="I15" i="36"/>
  <c r="I16" i="36"/>
  <c r="I17" i="36"/>
  <c r="I18" i="36"/>
  <c r="I19" i="36"/>
  <c r="I20" i="36"/>
  <c r="I21" i="36"/>
  <c r="I22" i="36"/>
  <c r="I23" i="36"/>
  <c r="H4" i="36"/>
  <c r="H5" i="36"/>
  <c r="H6" i="36"/>
  <c r="H7" i="36"/>
  <c r="H8" i="36"/>
  <c r="H9" i="36"/>
  <c r="H10" i="36"/>
  <c r="H11" i="36"/>
  <c r="H12" i="36"/>
  <c r="H13" i="36"/>
  <c r="H14" i="36"/>
  <c r="H15" i="36"/>
  <c r="H16" i="36"/>
  <c r="H17" i="36"/>
  <c r="H18" i="36"/>
  <c r="H19" i="36"/>
  <c r="H20" i="36"/>
  <c r="H21" i="36"/>
  <c r="H22" i="36"/>
  <c r="H23" i="36"/>
  <c r="H3" i="36"/>
  <c r="G4" i="36"/>
  <c r="G5" i="36"/>
  <c r="G6" i="36"/>
  <c r="G7" i="36"/>
  <c r="G8" i="36"/>
  <c r="G9" i="36"/>
  <c r="G10" i="36"/>
  <c r="G11" i="36"/>
  <c r="G12" i="36"/>
  <c r="G13" i="36"/>
  <c r="G14" i="36"/>
  <c r="G15" i="36"/>
  <c r="G17" i="36"/>
  <c r="G18" i="36"/>
  <c r="G19" i="36"/>
  <c r="G20" i="36"/>
  <c r="G21" i="36"/>
  <c r="G22" i="36"/>
  <c r="G23" i="36"/>
  <c r="G3" i="36"/>
  <c r="F4" i="36"/>
  <c r="F5" i="36"/>
  <c r="F6" i="36"/>
  <c r="F7" i="36"/>
  <c r="F8" i="36"/>
  <c r="F9" i="36"/>
  <c r="F10" i="36"/>
  <c r="F11" i="36"/>
  <c r="F12" i="36"/>
  <c r="F13" i="36"/>
  <c r="F14" i="36"/>
  <c r="F15" i="36"/>
  <c r="F16" i="36"/>
  <c r="F17" i="36"/>
  <c r="F18" i="36"/>
  <c r="F19" i="36"/>
  <c r="F20" i="36"/>
  <c r="F21" i="36"/>
  <c r="F22" i="36"/>
  <c r="F23" i="36"/>
  <c r="F3" i="36"/>
  <c r="R50" i="36"/>
  <c r="S50" i="36"/>
  <c r="T50" i="36"/>
  <c r="U50" i="36"/>
  <c r="R51" i="36"/>
  <c r="S51" i="36"/>
  <c r="T51" i="36"/>
  <c r="U51" i="36"/>
  <c r="DV4" i="36"/>
  <c r="DV5" i="36"/>
  <c r="DV6" i="36"/>
  <c r="DV7" i="36"/>
  <c r="DV8" i="36"/>
  <c r="DV9" i="36"/>
  <c r="DV10" i="36"/>
  <c r="DV11" i="36"/>
  <c r="DV12" i="36"/>
  <c r="DV13" i="36"/>
  <c r="DV14" i="36"/>
  <c r="DV15" i="36"/>
  <c r="DV16" i="36"/>
  <c r="DV17" i="36"/>
  <c r="DV18" i="36"/>
  <c r="DV19" i="36"/>
  <c r="DV20" i="36"/>
  <c r="DV21" i="36"/>
  <c r="DV22" i="36"/>
  <c r="DV23" i="36"/>
  <c r="AH4" i="13" l="1"/>
  <c r="AH5" i="13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L4" i="12" l="1"/>
  <c r="AL5" i="12"/>
  <c r="AL6" i="12"/>
  <c r="AL7" i="12"/>
  <c r="AL8" i="12"/>
  <c r="AL9" i="12"/>
  <c r="AL10" i="12"/>
  <c r="AL11" i="12"/>
  <c r="AL12" i="12"/>
  <c r="AL13" i="12"/>
  <c r="AL14" i="12"/>
  <c r="AL15" i="12"/>
  <c r="AL16" i="12"/>
  <c r="AL17" i="12"/>
  <c r="AL18" i="12"/>
  <c r="AL19" i="12"/>
  <c r="AL20" i="12"/>
  <c r="AL21" i="12"/>
  <c r="AL22" i="12"/>
  <c r="AL23" i="12"/>
  <c r="AI4" i="9" l="1"/>
  <c r="AI5" i="9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J4" i="8" l="1"/>
  <c r="AJ5" i="8"/>
  <c r="AJ6" i="8"/>
  <c r="AJ7" i="8"/>
  <c r="AJ8" i="8"/>
  <c r="AJ9" i="8"/>
  <c r="AJ10" i="8"/>
  <c r="AJ11" i="8"/>
  <c r="AJ12" i="8"/>
  <c r="AJ13" i="8"/>
  <c r="AJ14" i="8"/>
  <c r="AJ15" i="8"/>
  <c r="AJ16" i="8"/>
  <c r="AJ17" i="8"/>
  <c r="AJ18" i="8"/>
  <c r="AJ19" i="8"/>
  <c r="AJ20" i="8"/>
  <c r="AJ21" i="8"/>
  <c r="AJ22" i="8"/>
  <c r="AJ23" i="8"/>
  <c r="AJ4" i="39" l="1"/>
  <c r="AJ5" i="39"/>
  <c r="AJ6" i="39"/>
  <c r="AJ7" i="39"/>
  <c r="AJ8" i="39"/>
  <c r="AJ9" i="39"/>
  <c r="AJ10" i="39"/>
  <c r="AJ11" i="39"/>
  <c r="AJ12" i="39"/>
  <c r="AJ13" i="39"/>
  <c r="AJ14" i="39"/>
  <c r="AJ15" i="39"/>
  <c r="AJ16" i="39"/>
  <c r="AJ17" i="39"/>
  <c r="AJ18" i="39"/>
  <c r="AJ19" i="39"/>
  <c r="AJ20" i="39"/>
  <c r="AJ21" i="39"/>
  <c r="AJ22" i="39"/>
  <c r="AJ23" i="39"/>
  <c r="AK4" i="7" l="1"/>
  <c r="AK5" i="7"/>
  <c r="AK6" i="7"/>
  <c r="AK7" i="7"/>
  <c r="AK8" i="7"/>
  <c r="AK9" i="7"/>
  <c r="AK10" i="7"/>
  <c r="AK11" i="7"/>
  <c r="AK12" i="7"/>
  <c r="AK13" i="7"/>
  <c r="AK14" i="7"/>
  <c r="AK15" i="7"/>
  <c r="AK16" i="7"/>
  <c r="K16" i="36" s="1"/>
  <c r="AK17" i="7"/>
  <c r="AK18" i="7"/>
  <c r="AK19" i="7"/>
  <c r="AK20" i="7"/>
  <c r="AK21" i="7"/>
  <c r="AK22" i="7"/>
  <c r="AK23" i="7"/>
  <c r="H4" i="40" l="1"/>
  <c r="H5" i="40"/>
  <c r="H6" i="40"/>
  <c r="H7" i="40"/>
  <c r="H8" i="40"/>
  <c r="H9" i="40"/>
  <c r="H10" i="40"/>
  <c r="H11" i="40"/>
  <c r="H12" i="40"/>
  <c r="H13" i="40"/>
  <c r="H14" i="40"/>
  <c r="H15" i="40"/>
  <c r="H16" i="40"/>
  <c r="H17" i="40"/>
  <c r="H18" i="40"/>
  <c r="H19" i="40"/>
  <c r="H20" i="40"/>
  <c r="H21" i="40"/>
  <c r="H22" i="40"/>
  <c r="H23" i="40"/>
  <c r="H3" i="40"/>
  <c r="AH4" i="40"/>
  <c r="AH5" i="40"/>
  <c r="AH6" i="40"/>
  <c r="AH7" i="40"/>
  <c r="AH8" i="40"/>
  <c r="AH9" i="40"/>
  <c r="AH10" i="40"/>
  <c r="AH11" i="40"/>
  <c r="AH12" i="40"/>
  <c r="AH13" i="40"/>
  <c r="AH14" i="40"/>
  <c r="AH15" i="40"/>
  <c r="AH16" i="40"/>
  <c r="G16" i="36" s="1"/>
  <c r="AH17" i="40"/>
  <c r="AH18" i="40"/>
  <c r="AH19" i="40"/>
  <c r="AH20" i="40"/>
  <c r="AH21" i="40"/>
  <c r="AH22" i="40"/>
  <c r="AH23" i="40"/>
  <c r="AG4" i="28" l="1"/>
  <c r="AG5" i="28"/>
  <c r="AG6" i="28"/>
  <c r="AG7" i="28"/>
  <c r="AG8" i="28"/>
  <c r="AG9" i="28"/>
  <c r="AG10" i="28"/>
  <c r="AG11" i="28"/>
  <c r="AG12" i="28"/>
  <c r="AG13" i="28"/>
  <c r="AG14" i="28"/>
  <c r="AG15" i="28"/>
  <c r="AG16" i="28"/>
  <c r="AG17" i="28"/>
  <c r="AG18" i="28"/>
  <c r="AG19" i="28"/>
  <c r="AG20" i="28"/>
  <c r="AG21" i="28"/>
  <c r="AG22" i="28"/>
  <c r="AG23" i="28"/>
  <c r="AQ4" i="26" l="1"/>
  <c r="AQ5" i="26"/>
  <c r="AQ6" i="26"/>
  <c r="AQ7" i="26"/>
  <c r="AQ8" i="26"/>
  <c r="AQ9" i="26"/>
  <c r="AQ10" i="26"/>
  <c r="AQ11" i="26"/>
  <c r="AQ12" i="26"/>
  <c r="AQ13" i="26"/>
  <c r="AQ14" i="26"/>
  <c r="AQ15" i="26"/>
  <c r="AQ16" i="26"/>
  <c r="AQ17" i="26"/>
  <c r="AQ18" i="26"/>
  <c r="AQ19" i="26"/>
  <c r="AQ20" i="26"/>
  <c r="AQ21" i="26"/>
  <c r="AQ22" i="26"/>
  <c r="AQ23" i="26"/>
  <c r="AG4" i="22" l="1"/>
  <c r="AG5" i="22"/>
  <c r="AG6" i="22"/>
  <c r="AG7" i="22"/>
  <c r="AG8" i="22"/>
  <c r="AG9" i="22"/>
  <c r="AG10" i="22"/>
  <c r="AG11" i="22"/>
  <c r="AG12" i="22"/>
  <c r="AG13" i="22"/>
  <c r="AG14" i="22"/>
  <c r="AG15" i="22"/>
  <c r="AG16" i="22"/>
  <c r="AG17" i="22"/>
  <c r="AG18" i="22"/>
  <c r="AG19" i="22"/>
  <c r="AG20" i="22"/>
  <c r="AG21" i="22"/>
  <c r="AG22" i="22"/>
  <c r="AG23" i="22"/>
  <c r="AG3" i="22"/>
  <c r="AJ4" i="21" l="1"/>
  <c r="AJ5" i="21"/>
  <c r="AJ6" i="21"/>
  <c r="AJ7" i="21"/>
  <c r="AJ8" i="21"/>
  <c r="AJ9" i="21"/>
  <c r="AJ10" i="21"/>
  <c r="AJ11" i="21"/>
  <c r="AJ12" i="21"/>
  <c r="AJ13" i="21"/>
  <c r="AJ14" i="21"/>
  <c r="AJ15" i="21"/>
  <c r="AJ16" i="21"/>
  <c r="AJ17" i="21"/>
  <c r="AJ18" i="21"/>
  <c r="AJ19" i="21"/>
  <c r="AJ20" i="21"/>
  <c r="AJ21" i="21"/>
  <c r="AJ22" i="21"/>
  <c r="AJ23" i="21"/>
  <c r="AN26" i="32" l="1"/>
  <c r="AL23" i="32"/>
  <c r="AJ23" i="32"/>
  <c r="O23" i="32"/>
  <c r="T48" i="36" s="1"/>
  <c r="AL22" i="32"/>
  <c r="AJ22" i="32"/>
  <c r="O22" i="32"/>
  <c r="AL21" i="32"/>
  <c r="AJ21" i="32"/>
  <c r="O21" i="32"/>
  <c r="AL20" i="32"/>
  <c r="AJ20" i="32"/>
  <c r="O20" i="32"/>
  <c r="AL19" i="32"/>
  <c r="AJ19" i="32"/>
  <c r="O19" i="32"/>
  <c r="AL18" i="32"/>
  <c r="AJ18" i="32"/>
  <c r="O18" i="32"/>
  <c r="T43" i="36" s="1"/>
  <c r="AL17" i="32"/>
  <c r="AJ17" i="32"/>
  <c r="O17" i="32"/>
  <c r="AL16" i="32"/>
  <c r="AJ16" i="32"/>
  <c r="O16" i="32"/>
  <c r="AL15" i="32"/>
  <c r="AJ15" i="32"/>
  <c r="O15" i="32"/>
  <c r="AL14" i="32"/>
  <c r="AJ14" i="32"/>
  <c r="O14" i="32"/>
  <c r="AL13" i="32"/>
  <c r="AJ13" i="32"/>
  <c r="O13" i="32"/>
  <c r="AL12" i="32"/>
  <c r="AJ12" i="32"/>
  <c r="O12" i="32"/>
  <c r="AL11" i="32"/>
  <c r="AJ11" i="32"/>
  <c r="O11" i="32"/>
  <c r="AL10" i="32"/>
  <c r="AJ10" i="32"/>
  <c r="O10" i="32"/>
  <c r="T35" i="36" s="1"/>
  <c r="AL9" i="32"/>
  <c r="AJ9" i="32"/>
  <c r="O9" i="32"/>
  <c r="AL8" i="32"/>
  <c r="AJ8" i="32"/>
  <c r="O8" i="32"/>
  <c r="AL7" i="32"/>
  <c r="AJ7" i="32"/>
  <c r="O7" i="32"/>
  <c r="AL6" i="32"/>
  <c r="AJ6" i="32"/>
  <c r="O6" i="32"/>
  <c r="T31" i="36" s="1"/>
  <c r="AL5" i="32"/>
  <c r="AJ5" i="32"/>
  <c r="O5" i="32"/>
  <c r="AL4" i="32"/>
  <c r="AJ4" i="32"/>
  <c r="O4" i="32"/>
  <c r="AL3" i="32"/>
  <c r="AJ3" i="32"/>
  <c r="O3" i="32"/>
  <c r="AO23" i="33"/>
  <c r="G23" i="32" s="1"/>
  <c r="H23" i="32" s="1"/>
  <c r="P23" i="33"/>
  <c r="AO22" i="33"/>
  <c r="G22" i="32" s="1"/>
  <c r="H22" i="32" s="1"/>
  <c r="P22" i="32" s="1"/>
  <c r="AK22" i="32" s="1"/>
  <c r="AM22" i="32" s="1"/>
  <c r="P22" i="33"/>
  <c r="AO21" i="33"/>
  <c r="G21" i="32" s="1"/>
  <c r="H21" i="32" s="1"/>
  <c r="P21" i="33"/>
  <c r="AO20" i="33"/>
  <c r="G20" i="32" s="1"/>
  <c r="H20" i="32" s="1"/>
  <c r="P20" i="33"/>
  <c r="AO19" i="33"/>
  <c r="G19" i="32" s="1"/>
  <c r="H19" i="32" s="1"/>
  <c r="P19" i="32" s="1"/>
  <c r="AK19" i="32" s="1"/>
  <c r="AM19" i="32" s="1"/>
  <c r="P19" i="33"/>
  <c r="AO18" i="33"/>
  <c r="G18" i="32" s="1"/>
  <c r="H18" i="32" s="1"/>
  <c r="P18" i="33"/>
  <c r="AO17" i="33"/>
  <c r="G17" i="32" s="1"/>
  <c r="H17" i="32" s="1"/>
  <c r="P17" i="33"/>
  <c r="AO16" i="33"/>
  <c r="G16" i="32" s="1"/>
  <c r="H16" i="32" s="1"/>
  <c r="P16" i="32" s="1"/>
  <c r="AK16" i="32" s="1"/>
  <c r="AM16" i="32" s="1"/>
  <c r="P16" i="33"/>
  <c r="AO15" i="33"/>
  <c r="G15" i="32" s="1"/>
  <c r="H15" i="32" s="1"/>
  <c r="P15" i="32" s="1"/>
  <c r="AK15" i="32" s="1"/>
  <c r="AM15" i="32" s="1"/>
  <c r="P15" i="33"/>
  <c r="AO14" i="33"/>
  <c r="P14" i="33"/>
  <c r="AO13" i="33"/>
  <c r="P13" i="33"/>
  <c r="AO12" i="33"/>
  <c r="G12" i="32" s="1"/>
  <c r="H12" i="32" s="1"/>
  <c r="P12" i="33"/>
  <c r="AO11" i="33"/>
  <c r="G11" i="32" s="1"/>
  <c r="H11" i="32" s="1"/>
  <c r="P11" i="33"/>
  <c r="AO10" i="33"/>
  <c r="G10" i="32" s="1"/>
  <c r="H10" i="32" s="1"/>
  <c r="P10" i="33"/>
  <c r="AO9" i="33"/>
  <c r="G9" i="32" s="1"/>
  <c r="H9" i="32" s="1"/>
  <c r="P9" i="32" s="1"/>
  <c r="AK9" i="32" s="1"/>
  <c r="AM9" i="32" s="1"/>
  <c r="P9" i="33"/>
  <c r="AO8" i="33"/>
  <c r="G8" i="32" s="1"/>
  <c r="H8" i="32" s="1"/>
  <c r="P8" i="33"/>
  <c r="AO7" i="33"/>
  <c r="G7" i="32" s="1"/>
  <c r="H7" i="32" s="1"/>
  <c r="P7" i="32" s="1"/>
  <c r="AK7" i="32" s="1"/>
  <c r="AM7" i="32" s="1"/>
  <c r="P7" i="33"/>
  <c r="AO6" i="33"/>
  <c r="G6" i="32" s="1"/>
  <c r="H6" i="32" s="1"/>
  <c r="P6" i="33"/>
  <c r="AO5" i="33"/>
  <c r="P5" i="33"/>
  <c r="AO4" i="33"/>
  <c r="G4" i="32" s="1"/>
  <c r="H4" i="32" s="1"/>
  <c r="P4" i="32" s="1"/>
  <c r="AK4" i="32" s="1"/>
  <c r="AM4" i="32" s="1"/>
  <c r="P4" i="33"/>
  <c r="AO3" i="33"/>
  <c r="AM3" i="33"/>
  <c r="P3" i="33"/>
  <c r="AM23" i="31"/>
  <c r="H23" i="33" s="1"/>
  <c r="I23" i="33" s="1"/>
  <c r="AK23" i="31"/>
  <c r="O23" i="31"/>
  <c r="AM22" i="31"/>
  <c r="H22" i="33" s="1"/>
  <c r="I22" i="33" s="1"/>
  <c r="AK22" i="31"/>
  <c r="O22" i="31"/>
  <c r="AM21" i="31"/>
  <c r="H21" i="33" s="1"/>
  <c r="I21" i="33" s="1"/>
  <c r="AK21" i="31"/>
  <c r="O21" i="31"/>
  <c r="AM20" i="31"/>
  <c r="H20" i="33" s="1"/>
  <c r="I20" i="33" s="1"/>
  <c r="AK20" i="31"/>
  <c r="O20" i="31"/>
  <c r="AM19" i="31"/>
  <c r="H19" i="33" s="1"/>
  <c r="I19" i="33" s="1"/>
  <c r="AK19" i="31"/>
  <c r="O19" i="31"/>
  <c r="AM18" i="31"/>
  <c r="H18" i="33" s="1"/>
  <c r="I18" i="33" s="1"/>
  <c r="AK18" i="31"/>
  <c r="O18" i="31"/>
  <c r="AM17" i="31"/>
  <c r="H17" i="33" s="1"/>
  <c r="I17" i="33" s="1"/>
  <c r="Q17" i="33" s="1"/>
  <c r="AN17" i="33" s="1"/>
  <c r="AK17" i="31"/>
  <c r="O17" i="31"/>
  <c r="AM16" i="31"/>
  <c r="H16" i="33" s="1"/>
  <c r="I16" i="33" s="1"/>
  <c r="AK16" i="31"/>
  <c r="O16" i="31"/>
  <c r="AM15" i="31"/>
  <c r="H15" i="33" s="1"/>
  <c r="I15" i="33" s="1"/>
  <c r="AK15" i="31"/>
  <c r="O15" i="31"/>
  <c r="AM14" i="31"/>
  <c r="H14" i="33" s="1"/>
  <c r="I14" i="33" s="1"/>
  <c r="AK14" i="31"/>
  <c r="O14" i="31"/>
  <c r="AM13" i="31"/>
  <c r="H13" i="33" s="1"/>
  <c r="I13" i="33" s="1"/>
  <c r="AK13" i="31"/>
  <c r="O13" i="31"/>
  <c r="AM12" i="31"/>
  <c r="H12" i="33" s="1"/>
  <c r="I12" i="33" s="1"/>
  <c r="AK12" i="31"/>
  <c r="O12" i="31"/>
  <c r="AM11" i="31"/>
  <c r="H11" i="33" s="1"/>
  <c r="I11" i="33" s="1"/>
  <c r="AK11" i="31"/>
  <c r="O11" i="31"/>
  <c r="AM10" i="31"/>
  <c r="H10" i="33" s="1"/>
  <c r="I10" i="33" s="1"/>
  <c r="AK10" i="31"/>
  <c r="O10" i="31"/>
  <c r="AM9" i="31"/>
  <c r="H9" i="33" s="1"/>
  <c r="I9" i="33" s="1"/>
  <c r="AK9" i="31"/>
  <c r="O9" i="31"/>
  <c r="AM8" i="31"/>
  <c r="H8" i="33" s="1"/>
  <c r="I8" i="33" s="1"/>
  <c r="AK8" i="31"/>
  <c r="O8" i="31"/>
  <c r="AM7" i="31"/>
  <c r="H7" i="33" s="1"/>
  <c r="I7" i="33" s="1"/>
  <c r="AK7" i="31"/>
  <c r="O7" i="31"/>
  <c r="AM6" i="31"/>
  <c r="H6" i="33" s="1"/>
  <c r="I6" i="33" s="1"/>
  <c r="AK6" i="31"/>
  <c r="O6" i="31"/>
  <c r="AM5" i="31"/>
  <c r="H5" i="33" s="1"/>
  <c r="I5" i="33" s="1"/>
  <c r="Q5" i="33" s="1"/>
  <c r="AN5" i="33" s="1"/>
  <c r="AK5" i="31"/>
  <c r="O5" i="31"/>
  <c r="AM4" i="31"/>
  <c r="H4" i="33" s="1"/>
  <c r="I4" i="33" s="1"/>
  <c r="AK4" i="31"/>
  <c r="O4" i="31"/>
  <c r="AM3" i="31"/>
  <c r="AK3" i="31"/>
  <c r="O3" i="31"/>
  <c r="AJ23" i="30"/>
  <c r="G23" i="31" s="1"/>
  <c r="H23" i="31" s="1"/>
  <c r="O23" i="30"/>
  <c r="AJ22" i="30"/>
  <c r="G22" i="31" s="1"/>
  <c r="H22" i="31" s="1"/>
  <c r="O22" i="30"/>
  <c r="AJ21" i="30"/>
  <c r="G21" i="31" s="1"/>
  <c r="H21" i="31" s="1"/>
  <c r="P21" i="31" s="1"/>
  <c r="O21" i="30"/>
  <c r="AJ20" i="30"/>
  <c r="G20" i="31" s="1"/>
  <c r="H20" i="31" s="1"/>
  <c r="P20" i="31" s="1"/>
  <c r="O20" i="30"/>
  <c r="G20" i="30"/>
  <c r="H20" i="30" s="1"/>
  <c r="AJ19" i="30"/>
  <c r="G19" i="31" s="1"/>
  <c r="H19" i="31" s="1"/>
  <c r="O19" i="30"/>
  <c r="AJ18" i="30"/>
  <c r="G18" i="31" s="1"/>
  <c r="H18" i="31" s="1"/>
  <c r="O18" i="30"/>
  <c r="AJ17" i="30"/>
  <c r="G17" i="31" s="1"/>
  <c r="H17" i="31" s="1"/>
  <c r="P17" i="31" s="1"/>
  <c r="AL17" i="31" s="1"/>
  <c r="O17" i="30"/>
  <c r="AJ16" i="30"/>
  <c r="G16" i="31" s="1"/>
  <c r="H16" i="31" s="1"/>
  <c r="O16" i="30"/>
  <c r="AJ15" i="30"/>
  <c r="G15" i="31" s="1"/>
  <c r="H15" i="31" s="1"/>
  <c r="P15" i="31" s="1"/>
  <c r="O15" i="30"/>
  <c r="AJ14" i="30"/>
  <c r="G14" i="31" s="1"/>
  <c r="H14" i="31" s="1"/>
  <c r="O14" i="30"/>
  <c r="AJ13" i="30"/>
  <c r="G13" i="31" s="1"/>
  <c r="H13" i="31" s="1"/>
  <c r="O13" i="30"/>
  <c r="AJ12" i="30"/>
  <c r="G12" i="31" s="1"/>
  <c r="H12" i="31" s="1"/>
  <c r="P12" i="31" s="1"/>
  <c r="AL12" i="31" s="1"/>
  <c r="O12" i="30"/>
  <c r="AJ11" i="30"/>
  <c r="G11" i="31" s="1"/>
  <c r="H11" i="31" s="1"/>
  <c r="P11" i="31" s="1"/>
  <c r="O11" i="30"/>
  <c r="AJ10" i="30"/>
  <c r="G10" i="31" s="1"/>
  <c r="H10" i="31" s="1"/>
  <c r="O10" i="30"/>
  <c r="AJ9" i="30"/>
  <c r="G9" i="31" s="1"/>
  <c r="H9" i="31" s="1"/>
  <c r="O9" i="30"/>
  <c r="AJ8" i="30"/>
  <c r="G8" i="31" s="1"/>
  <c r="H8" i="31" s="1"/>
  <c r="O8" i="30"/>
  <c r="AJ7" i="30"/>
  <c r="G7" i="31" s="1"/>
  <c r="H7" i="31" s="1"/>
  <c r="O7" i="30"/>
  <c r="AJ6" i="30"/>
  <c r="G6" i="31" s="1"/>
  <c r="H6" i="31" s="1"/>
  <c r="O6" i="30"/>
  <c r="AJ5" i="30"/>
  <c r="G5" i="31" s="1"/>
  <c r="H5" i="31" s="1"/>
  <c r="O5" i="30"/>
  <c r="AJ4" i="30"/>
  <c r="G4" i="31" s="1"/>
  <c r="H4" i="31" s="1"/>
  <c r="O4" i="30"/>
  <c r="AJ3" i="30"/>
  <c r="AH26" i="30"/>
  <c r="O3" i="30"/>
  <c r="AL23" i="29"/>
  <c r="G23" i="30" s="1"/>
  <c r="H23" i="30" s="1"/>
  <c r="P23" i="30" s="1"/>
  <c r="AI23" i="30" s="1"/>
  <c r="AJ23" i="29"/>
  <c r="O23" i="29"/>
  <c r="H23" i="29"/>
  <c r="G23" i="29"/>
  <c r="AL22" i="29"/>
  <c r="G22" i="30" s="1"/>
  <c r="H22" i="30" s="1"/>
  <c r="AJ22" i="29"/>
  <c r="O22" i="29"/>
  <c r="G22" i="29"/>
  <c r="H22" i="29" s="1"/>
  <c r="P22" i="29" s="1"/>
  <c r="AL21" i="29"/>
  <c r="G21" i="30" s="1"/>
  <c r="H21" i="30" s="1"/>
  <c r="AJ21" i="29"/>
  <c r="O21" i="29"/>
  <c r="G21" i="29"/>
  <c r="H21" i="29" s="1"/>
  <c r="AL20" i="29"/>
  <c r="AJ20" i="29"/>
  <c r="O20" i="29"/>
  <c r="AL19" i="29"/>
  <c r="G19" i="30" s="1"/>
  <c r="H19" i="30" s="1"/>
  <c r="AJ19" i="29"/>
  <c r="O19" i="29"/>
  <c r="AL18" i="29"/>
  <c r="G18" i="30" s="1"/>
  <c r="H18" i="30" s="1"/>
  <c r="P18" i="30" s="1"/>
  <c r="AI18" i="30" s="1"/>
  <c r="AJ18" i="29"/>
  <c r="O18" i="29"/>
  <c r="AL17" i="29"/>
  <c r="G17" i="30" s="1"/>
  <c r="H17" i="30" s="1"/>
  <c r="AJ17" i="29"/>
  <c r="O17" i="29"/>
  <c r="AL16" i="29"/>
  <c r="G16" i="30" s="1"/>
  <c r="H16" i="30" s="1"/>
  <c r="AJ16" i="29"/>
  <c r="O16" i="29"/>
  <c r="AL15" i="29"/>
  <c r="G15" i="30" s="1"/>
  <c r="H15" i="30" s="1"/>
  <c r="P15" i="30" s="1"/>
  <c r="AJ15" i="29"/>
  <c r="O15" i="29"/>
  <c r="AL14" i="29"/>
  <c r="G14" i="30" s="1"/>
  <c r="H14" i="30" s="1"/>
  <c r="P14" i="30" s="1"/>
  <c r="AJ14" i="29"/>
  <c r="O14" i="29"/>
  <c r="AL13" i="29"/>
  <c r="G13" i="30" s="1"/>
  <c r="H13" i="30" s="1"/>
  <c r="AJ13" i="29"/>
  <c r="O13" i="29"/>
  <c r="AL12" i="29"/>
  <c r="G12" i="30" s="1"/>
  <c r="H12" i="30" s="1"/>
  <c r="AJ12" i="29"/>
  <c r="O12" i="29"/>
  <c r="AL11" i="29"/>
  <c r="G11" i="30" s="1"/>
  <c r="H11" i="30" s="1"/>
  <c r="AJ11" i="29"/>
  <c r="O11" i="29"/>
  <c r="AL10" i="29"/>
  <c r="G10" i="30" s="1"/>
  <c r="H10" i="30" s="1"/>
  <c r="AJ10" i="29"/>
  <c r="O10" i="29"/>
  <c r="AL9" i="29"/>
  <c r="G9" i="30" s="1"/>
  <c r="H9" i="30" s="1"/>
  <c r="AJ9" i="29"/>
  <c r="O9" i="29"/>
  <c r="AL8" i="29"/>
  <c r="G8" i="30" s="1"/>
  <c r="H8" i="30" s="1"/>
  <c r="AJ8" i="29"/>
  <c r="O8" i="29"/>
  <c r="AL7" i="29"/>
  <c r="G7" i="30" s="1"/>
  <c r="H7" i="30" s="1"/>
  <c r="AJ7" i="29"/>
  <c r="O7" i="29"/>
  <c r="AL6" i="29"/>
  <c r="G6" i="30" s="1"/>
  <c r="H6" i="30" s="1"/>
  <c r="AJ6" i="29"/>
  <c r="O6" i="29"/>
  <c r="AL5" i="29"/>
  <c r="G5" i="30" s="1"/>
  <c r="H5" i="30" s="1"/>
  <c r="AJ5" i="29"/>
  <c r="O5" i="29"/>
  <c r="AL4" i="29"/>
  <c r="G4" i="30" s="1"/>
  <c r="H4" i="30" s="1"/>
  <c r="AJ4" i="29"/>
  <c r="O4" i="29"/>
  <c r="AL3" i="29"/>
  <c r="AJ3" i="29"/>
  <c r="DC3" i="36" s="1"/>
  <c r="O3" i="29"/>
  <c r="AI23" i="28"/>
  <c r="O23" i="28"/>
  <c r="AI22" i="28"/>
  <c r="O22" i="28"/>
  <c r="AI21" i="28"/>
  <c r="O21" i="28"/>
  <c r="AI20" i="28"/>
  <c r="G20" i="29" s="1"/>
  <c r="H20" i="29" s="1"/>
  <c r="P20" i="29" s="1"/>
  <c r="O20" i="28"/>
  <c r="AI19" i="28"/>
  <c r="G19" i="29" s="1"/>
  <c r="H19" i="29" s="1"/>
  <c r="P19" i="29" s="1"/>
  <c r="O19" i="28"/>
  <c r="AI18" i="28"/>
  <c r="G18" i="29" s="1"/>
  <c r="H18" i="29" s="1"/>
  <c r="O18" i="28"/>
  <c r="AI17" i="28"/>
  <c r="G17" i="29" s="1"/>
  <c r="H17" i="29" s="1"/>
  <c r="O17" i="28"/>
  <c r="AI16" i="28"/>
  <c r="G16" i="29" s="1"/>
  <c r="H16" i="29" s="1"/>
  <c r="O16" i="28"/>
  <c r="AI15" i="28"/>
  <c r="G15" i="29" s="1"/>
  <c r="H15" i="29" s="1"/>
  <c r="O15" i="28"/>
  <c r="AI14" i="28"/>
  <c r="G14" i="29" s="1"/>
  <c r="H14" i="29" s="1"/>
  <c r="O14" i="28"/>
  <c r="AI13" i="28"/>
  <c r="G13" i="29" s="1"/>
  <c r="H13" i="29" s="1"/>
  <c r="O13" i="28"/>
  <c r="AI12" i="28"/>
  <c r="G12" i="29" s="1"/>
  <c r="H12" i="29" s="1"/>
  <c r="O12" i="28"/>
  <c r="AI11" i="28"/>
  <c r="G11" i="29" s="1"/>
  <c r="H11" i="29" s="1"/>
  <c r="O11" i="28"/>
  <c r="AI10" i="28"/>
  <c r="G10" i="29" s="1"/>
  <c r="H10" i="29" s="1"/>
  <c r="O10" i="28"/>
  <c r="AI9" i="28"/>
  <c r="G9" i="29" s="1"/>
  <c r="H9" i="29" s="1"/>
  <c r="O9" i="28"/>
  <c r="AI8" i="28"/>
  <c r="G8" i="29" s="1"/>
  <c r="H8" i="29" s="1"/>
  <c r="O8" i="28"/>
  <c r="AI7" i="28"/>
  <c r="G7" i="29" s="1"/>
  <c r="H7" i="29" s="1"/>
  <c r="P7" i="29" s="1"/>
  <c r="O7" i="28"/>
  <c r="AI6" i="28"/>
  <c r="G6" i="29" s="1"/>
  <c r="H6" i="29" s="1"/>
  <c r="O6" i="28"/>
  <c r="AI5" i="28"/>
  <c r="G5" i="29" s="1"/>
  <c r="H5" i="29" s="1"/>
  <c r="O5" i="28"/>
  <c r="AI4" i="28"/>
  <c r="G4" i="29" s="1"/>
  <c r="H4" i="29" s="1"/>
  <c r="O4" i="28"/>
  <c r="AI3" i="28"/>
  <c r="O3" i="28"/>
  <c r="AZ23" i="27"/>
  <c r="G23" i="28" s="1"/>
  <c r="H23" i="28" s="1"/>
  <c r="P23" i="28" s="1"/>
  <c r="AH23" i="28" s="1"/>
  <c r="AJ23" i="28" s="1"/>
  <c r="AX23" i="27"/>
  <c r="Q23" i="27"/>
  <c r="AZ22" i="27"/>
  <c r="G22" i="28" s="1"/>
  <c r="H22" i="28" s="1"/>
  <c r="P22" i="28" s="1"/>
  <c r="AH22" i="28" s="1"/>
  <c r="AJ22" i="28" s="1"/>
  <c r="AX22" i="27"/>
  <c r="Q22" i="27"/>
  <c r="AZ21" i="27"/>
  <c r="AX21" i="27"/>
  <c r="Q21" i="27"/>
  <c r="AZ20" i="27"/>
  <c r="G20" i="28" s="1"/>
  <c r="H20" i="28" s="1"/>
  <c r="AX20" i="27"/>
  <c r="Q20" i="27"/>
  <c r="AZ19" i="27"/>
  <c r="G19" i="28" s="1"/>
  <c r="H19" i="28" s="1"/>
  <c r="P19" i="28" s="1"/>
  <c r="AX19" i="27"/>
  <c r="CU19" i="36" s="1"/>
  <c r="Q19" i="27"/>
  <c r="AZ18" i="27"/>
  <c r="AX18" i="27"/>
  <c r="Q18" i="27"/>
  <c r="AZ17" i="27"/>
  <c r="G17" i="28" s="1"/>
  <c r="H17" i="28" s="1"/>
  <c r="AX17" i="27"/>
  <c r="Q17" i="27"/>
  <c r="AZ16" i="27"/>
  <c r="G16" i="28" s="1"/>
  <c r="H16" i="28" s="1"/>
  <c r="AX16" i="27"/>
  <c r="Q16" i="27"/>
  <c r="AZ15" i="27"/>
  <c r="G15" i="28" s="1"/>
  <c r="H15" i="28" s="1"/>
  <c r="P15" i="28" s="1"/>
  <c r="AX15" i="27"/>
  <c r="CU15" i="36" s="1"/>
  <c r="Q15" i="27"/>
  <c r="AZ14" i="27"/>
  <c r="G14" i="28" s="1"/>
  <c r="H14" i="28" s="1"/>
  <c r="AX14" i="27"/>
  <c r="Q14" i="27"/>
  <c r="AZ13" i="27"/>
  <c r="G13" i="28" s="1"/>
  <c r="H13" i="28" s="1"/>
  <c r="AX13" i="27"/>
  <c r="Q13" i="27"/>
  <c r="AZ12" i="27"/>
  <c r="G12" i="28" s="1"/>
  <c r="H12" i="28" s="1"/>
  <c r="AX12" i="27"/>
  <c r="Q12" i="27"/>
  <c r="AZ11" i="27"/>
  <c r="G11" i="28" s="1"/>
  <c r="H11" i="28" s="1"/>
  <c r="AX11" i="27"/>
  <c r="CU11" i="36" s="1"/>
  <c r="Q11" i="27"/>
  <c r="CV11" i="36" s="1"/>
  <c r="AZ10" i="27"/>
  <c r="G10" i="28" s="1"/>
  <c r="H10" i="28" s="1"/>
  <c r="AX10" i="27"/>
  <c r="Q10" i="27"/>
  <c r="AZ9" i="27"/>
  <c r="G9" i="28" s="1"/>
  <c r="AX9" i="27"/>
  <c r="Q9" i="27"/>
  <c r="AZ8" i="27"/>
  <c r="G8" i="28" s="1"/>
  <c r="H8" i="28" s="1"/>
  <c r="AX8" i="27"/>
  <c r="Q8" i="27"/>
  <c r="AZ7" i="27"/>
  <c r="G7" i="28" s="1"/>
  <c r="H7" i="28" s="1"/>
  <c r="P7" i="28" s="1"/>
  <c r="AX7" i="27"/>
  <c r="CU7" i="36" s="1"/>
  <c r="Q7" i="27"/>
  <c r="AZ6" i="27"/>
  <c r="G6" i="28" s="1"/>
  <c r="H6" i="28" s="1"/>
  <c r="AX6" i="27"/>
  <c r="Q6" i="27"/>
  <c r="AZ5" i="27"/>
  <c r="G5" i="28" s="1"/>
  <c r="H5" i="28" s="1"/>
  <c r="AX5" i="27"/>
  <c r="Q5" i="27"/>
  <c r="AZ4" i="27"/>
  <c r="G4" i="28" s="1"/>
  <c r="H4" i="28" s="1"/>
  <c r="AX4" i="27"/>
  <c r="Q4" i="27"/>
  <c r="AZ3" i="27"/>
  <c r="AX3" i="27"/>
  <c r="CU3" i="36" s="1"/>
  <c r="Q3" i="27"/>
  <c r="CV3" i="36" s="1"/>
  <c r="T40" i="38"/>
  <c r="S40" i="38"/>
  <c r="R40" i="38"/>
  <c r="Q40" i="38"/>
  <c r="P40" i="38"/>
  <c r="O40" i="38"/>
  <c r="N40" i="38"/>
  <c r="M40" i="38"/>
  <c r="L40" i="38"/>
  <c r="K40" i="38"/>
  <c r="J40" i="38"/>
  <c r="I40" i="38"/>
  <c r="H40" i="38"/>
  <c r="F40" i="38"/>
  <c r="E40" i="38"/>
  <c r="D40" i="38"/>
  <c r="C40" i="38"/>
  <c r="B40" i="38" s="1"/>
  <c r="B39" i="38"/>
  <c r="B38" i="38"/>
  <c r="B37" i="38"/>
  <c r="B36" i="38"/>
  <c r="B35" i="38"/>
  <c r="B34" i="38"/>
  <c r="B33" i="38"/>
  <c r="B32" i="38"/>
  <c r="B31" i="38"/>
  <c r="B30" i="38"/>
  <c r="B29" i="38"/>
  <c r="B28" i="38"/>
  <c r="B27" i="38"/>
  <c r="B26" i="38"/>
  <c r="B25" i="38"/>
  <c r="B24" i="38"/>
  <c r="B23" i="38"/>
  <c r="B22" i="38"/>
  <c r="B21" i="38"/>
  <c r="B20" i="38"/>
  <c r="B19" i="38"/>
  <c r="B18" i="38"/>
  <c r="B17" i="38"/>
  <c r="B16" i="38"/>
  <c r="B15" i="38"/>
  <c r="B14" i="38"/>
  <c r="B13" i="38"/>
  <c r="B12" i="38"/>
  <c r="B11" i="38"/>
  <c r="B10" i="38"/>
  <c r="B9" i="38"/>
  <c r="B8" i="38"/>
  <c r="B7" i="38"/>
  <c r="B6" i="38"/>
  <c r="B5" i="38"/>
  <c r="B4" i="38"/>
  <c r="B3" i="38"/>
  <c r="AP24" i="26"/>
  <c r="AO24" i="26"/>
  <c r="AN24" i="26"/>
  <c r="AM24" i="26"/>
  <c r="AL24" i="26"/>
  <c r="AK24" i="26"/>
  <c r="AJ24" i="26"/>
  <c r="AI24" i="26"/>
  <c r="AH24" i="26"/>
  <c r="AG24" i="26"/>
  <c r="AF24" i="26"/>
  <c r="AE24" i="26"/>
  <c r="AD24" i="26"/>
  <c r="AC24" i="26"/>
  <c r="AB24" i="26"/>
  <c r="AA24" i="26"/>
  <c r="Z24" i="26"/>
  <c r="Y24" i="26"/>
  <c r="X24" i="26"/>
  <c r="W24" i="26"/>
  <c r="V24" i="26"/>
  <c r="U24" i="26"/>
  <c r="T24" i="26"/>
  <c r="Q24" i="26"/>
  <c r="P24" i="26"/>
  <c r="O24" i="26"/>
  <c r="N24" i="26"/>
  <c r="M24" i="26"/>
  <c r="L24" i="26"/>
  <c r="I24" i="26"/>
  <c r="H24" i="26"/>
  <c r="G24" i="26"/>
  <c r="F24" i="26"/>
  <c r="AS23" i="26"/>
  <c r="I23" i="27" s="1"/>
  <c r="J23" i="27" s="1"/>
  <c r="R23" i="27" s="1"/>
  <c r="AY23" i="27" s="1"/>
  <c r="AR23" i="26"/>
  <c r="S23" i="26"/>
  <c r="R23" i="26"/>
  <c r="K23" i="26"/>
  <c r="J23" i="26"/>
  <c r="I23" i="26"/>
  <c r="AS22" i="26"/>
  <c r="I22" i="27" s="1"/>
  <c r="J22" i="27" s="1"/>
  <c r="R22" i="27" s="1"/>
  <c r="AY22" i="27" s="1"/>
  <c r="R22" i="26"/>
  <c r="I22" i="26"/>
  <c r="AS21" i="26"/>
  <c r="I21" i="27" s="1"/>
  <c r="J21" i="27" s="1"/>
  <c r="R21" i="27" s="1"/>
  <c r="AY21" i="27" s="1"/>
  <c r="CQ21" i="36"/>
  <c r="R21" i="26"/>
  <c r="AS20" i="26"/>
  <c r="I20" i="27" s="1"/>
  <c r="J20" i="27" s="1"/>
  <c r="R20" i="27" s="1"/>
  <c r="AY20" i="27" s="1"/>
  <c r="R20" i="26"/>
  <c r="AS19" i="26"/>
  <c r="I19" i="27" s="1"/>
  <c r="J19" i="27" s="1"/>
  <c r="R19" i="27" s="1"/>
  <c r="CQ19" i="36"/>
  <c r="R19" i="26"/>
  <c r="AS18" i="26"/>
  <c r="I18" i="27" s="1"/>
  <c r="J18" i="27" s="1"/>
  <c r="R18" i="27" s="1"/>
  <c r="AY18" i="27" s="1"/>
  <c r="R18" i="26"/>
  <c r="AS17" i="26"/>
  <c r="I17" i="27" s="1"/>
  <c r="J17" i="27" s="1"/>
  <c r="R17" i="27" s="1"/>
  <c r="AY17" i="27" s="1"/>
  <c r="CQ17" i="36"/>
  <c r="R17" i="26"/>
  <c r="AS16" i="26"/>
  <c r="I16" i="27" s="1"/>
  <c r="J16" i="27" s="1"/>
  <c r="R16" i="26"/>
  <c r="AS15" i="26"/>
  <c r="I15" i="27" s="1"/>
  <c r="J15" i="27" s="1"/>
  <c r="R15" i="27" s="1"/>
  <c r="R15" i="26"/>
  <c r="AS14" i="26"/>
  <c r="I14" i="27" s="1"/>
  <c r="J14" i="27" s="1"/>
  <c r="CQ14" i="36"/>
  <c r="R14" i="26"/>
  <c r="AS13" i="26"/>
  <c r="I13" i="27" s="1"/>
  <c r="J13" i="27" s="1"/>
  <c r="R13" i="27" s="1"/>
  <c r="AY13" i="27" s="1"/>
  <c r="R13" i="26"/>
  <c r="CR13" i="36" s="1"/>
  <c r="AS12" i="26"/>
  <c r="I12" i="27" s="1"/>
  <c r="J12" i="27" s="1"/>
  <c r="R12" i="27" s="1"/>
  <c r="AY12" i="27" s="1"/>
  <c r="R12" i="26"/>
  <c r="AS11" i="26"/>
  <c r="I11" i="27" s="1"/>
  <c r="J11" i="27" s="1"/>
  <c r="CQ11" i="36"/>
  <c r="R11" i="26"/>
  <c r="AS10" i="26"/>
  <c r="I10" i="27" s="1"/>
  <c r="J10" i="27" s="1"/>
  <c r="R10" i="26"/>
  <c r="CR10" i="36" s="1"/>
  <c r="AS9" i="26"/>
  <c r="I9" i="27" s="1"/>
  <c r="J9" i="27" s="1"/>
  <c r="R9" i="26"/>
  <c r="AS8" i="26"/>
  <c r="I8" i="27" s="1"/>
  <c r="CQ8" i="36"/>
  <c r="R8" i="26"/>
  <c r="CR8" i="36" s="1"/>
  <c r="AS7" i="26"/>
  <c r="I7" i="27" s="1"/>
  <c r="J7" i="27" s="1"/>
  <c r="R7" i="27" s="1"/>
  <c r="R7" i="26"/>
  <c r="AS6" i="26"/>
  <c r="I6" i="27" s="1"/>
  <c r="J6" i="27" s="1"/>
  <c r="R6" i="26"/>
  <c r="AS5" i="26"/>
  <c r="I5" i="27" s="1"/>
  <c r="J5" i="27" s="1"/>
  <c r="CQ5" i="36"/>
  <c r="R5" i="26"/>
  <c r="AS4" i="26"/>
  <c r="I4" i="27" s="1"/>
  <c r="J4" i="27" s="1"/>
  <c r="R4" i="26"/>
  <c r="AS3" i="26"/>
  <c r="AQ3" i="26"/>
  <c r="CQ3" i="36" s="1"/>
  <c r="R3" i="26"/>
  <c r="CR3" i="36" s="1"/>
  <c r="AF24" i="25"/>
  <c r="AE24" i="25"/>
  <c r="AD24" i="25"/>
  <c r="AC24" i="25"/>
  <c r="AB24" i="25"/>
  <c r="AA24" i="25"/>
  <c r="Z24" i="25"/>
  <c r="Y24" i="25"/>
  <c r="X24" i="25"/>
  <c r="W24" i="25"/>
  <c r="V24" i="25"/>
  <c r="U24" i="25"/>
  <c r="T24" i="25"/>
  <c r="S24" i="25"/>
  <c r="R24" i="25"/>
  <c r="Q24" i="25"/>
  <c r="N24" i="25"/>
  <c r="M24" i="25"/>
  <c r="L24" i="25"/>
  <c r="K24" i="25"/>
  <c r="J24" i="25"/>
  <c r="I24" i="25"/>
  <c r="F24" i="25"/>
  <c r="E24" i="25"/>
  <c r="D24" i="25"/>
  <c r="AI23" i="25"/>
  <c r="AG23" i="25"/>
  <c r="O23" i="25"/>
  <c r="AI22" i="25"/>
  <c r="J22" i="26" s="1"/>
  <c r="K22" i="26" s="1"/>
  <c r="S22" i="26" s="1"/>
  <c r="AR22" i="26" s="1"/>
  <c r="AG22" i="25"/>
  <c r="O22" i="25"/>
  <c r="AI21" i="25"/>
  <c r="J21" i="26" s="1"/>
  <c r="K21" i="26" s="1"/>
  <c r="S21" i="26" s="1"/>
  <c r="AG21" i="25"/>
  <c r="O21" i="25"/>
  <c r="AI20" i="25"/>
  <c r="J20" i="26" s="1"/>
  <c r="K20" i="26" s="1"/>
  <c r="S20" i="26" s="1"/>
  <c r="AR20" i="26" s="1"/>
  <c r="AT20" i="26" s="1"/>
  <c r="AG20" i="25"/>
  <c r="CM20" i="36" s="1"/>
  <c r="O20" i="25"/>
  <c r="CN20" i="36" s="1"/>
  <c r="AI19" i="25"/>
  <c r="J19" i="26" s="1"/>
  <c r="K19" i="26" s="1"/>
  <c r="S19" i="26" s="1"/>
  <c r="AG19" i="25"/>
  <c r="CM19" i="36" s="1"/>
  <c r="O19" i="25"/>
  <c r="AI18" i="25"/>
  <c r="J18" i="26" s="1"/>
  <c r="K18" i="26" s="1"/>
  <c r="S18" i="26" s="1"/>
  <c r="AR18" i="26" s="1"/>
  <c r="AT18" i="26" s="1"/>
  <c r="AG18" i="25"/>
  <c r="O18" i="25"/>
  <c r="AI17" i="25"/>
  <c r="J17" i="26" s="1"/>
  <c r="K17" i="26" s="1"/>
  <c r="AG17" i="25"/>
  <c r="O17" i="25"/>
  <c r="AI16" i="25"/>
  <c r="J16" i="26" s="1"/>
  <c r="K16" i="26" s="1"/>
  <c r="AG16" i="25"/>
  <c r="CM16" i="36" s="1"/>
  <c r="O16" i="25"/>
  <c r="AI15" i="25"/>
  <c r="J15" i="26" s="1"/>
  <c r="K15" i="26" s="1"/>
  <c r="AG15" i="25"/>
  <c r="O15" i="25"/>
  <c r="AI14" i="25"/>
  <c r="J14" i="26" s="1"/>
  <c r="K14" i="26" s="1"/>
  <c r="AG14" i="25"/>
  <c r="O14" i="25"/>
  <c r="AI13" i="25"/>
  <c r="J13" i="26" s="1"/>
  <c r="K13" i="26" s="1"/>
  <c r="AG13" i="25"/>
  <c r="O13" i="25"/>
  <c r="CN13" i="36" s="1"/>
  <c r="AI12" i="25"/>
  <c r="J12" i="26" s="1"/>
  <c r="K12" i="26" s="1"/>
  <c r="AG12" i="25"/>
  <c r="CM12" i="36" s="1"/>
  <c r="O12" i="25"/>
  <c r="AI11" i="25"/>
  <c r="J11" i="26" s="1"/>
  <c r="K11" i="26" s="1"/>
  <c r="AG11" i="25"/>
  <c r="O11" i="25"/>
  <c r="AI10" i="25"/>
  <c r="J10" i="26" s="1"/>
  <c r="K10" i="26" s="1"/>
  <c r="AG10" i="25"/>
  <c r="O10" i="25"/>
  <c r="AI9" i="25"/>
  <c r="J9" i="26" s="1"/>
  <c r="K9" i="26" s="1"/>
  <c r="AG9" i="25"/>
  <c r="O9" i="25"/>
  <c r="CN9" i="36" s="1"/>
  <c r="AI8" i="25"/>
  <c r="J8" i="26" s="1"/>
  <c r="K8" i="26" s="1"/>
  <c r="AG8" i="25"/>
  <c r="CM8" i="36" s="1"/>
  <c r="O8" i="25"/>
  <c r="AI7" i="25"/>
  <c r="J7" i="26" s="1"/>
  <c r="K7" i="26" s="1"/>
  <c r="AG7" i="25"/>
  <c r="O7" i="25"/>
  <c r="AI6" i="25"/>
  <c r="J6" i="26" s="1"/>
  <c r="K6" i="26" s="1"/>
  <c r="AG6" i="25"/>
  <c r="O6" i="25"/>
  <c r="AI5" i="25"/>
  <c r="J5" i="26" s="1"/>
  <c r="K5" i="26" s="1"/>
  <c r="AG5" i="25"/>
  <c r="O5" i="25"/>
  <c r="AI4" i="25"/>
  <c r="J4" i="26" s="1"/>
  <c r="K4" i="26" s="1"/>
  <c r="AG4" i="25"/>
  <c r="CM4" i="36" s="1"/>
  <c r="O4" i="25"/>
  <c r="AI3" i="25"/>
  <c r="J3" i="26" s="1"/>
  <c r="AG3" i="25"/>
  <c r="CM3" i="36" s="1"/>
  <c r="O3" i="25"/>
  <c r="AS24" i="24"/>
  <c r="AR24" i="24"/>
  <c r="AQ24" i="24"/>
  <c r="AP24" i="24"/>
  <c r="AO24" i="24"/>
  <c r="AN24" i="24"/>
  <c r="AM24" i="24"/>
  <c r="AL24" i="24"/>
  <c r="AK24" i="24"/>
  <c r="AJ24" i="24"/>
  <c r="AI24" i="24"/>
  <c r="AH24" i="24"/>
  <c r="AG24" i="24"/>
  <c r="AF24" i="24"/>
  <c r="AE24" i="24"/>
  <c r="AD24" i="24"/>
  <c r="AC24" i="24"/>
  <c r="AB24" i="24"/>
  <c r="AA24" i="24"/>
  <c r="Z24" i="24"/>
  <c r="Y24" i="24"/>
  <c r="X24" i="24"/>
  <c r="W24" i="24"/>
  <c r="V24" i="24"/>
  <c r="U24" i="24"/>
  <c r="T24" i="24"/>
  <c r="S24" i="24"/>
  <c r="P24" i="24"/>
  <c r="O24" i="24"/>
  <c r="N24" i="24"/>
  <c r="M24" i="24"/>
  <c r="L24" i="24"/>
  <c r="K24" i="24"/>
  <c r="H24" i="24"/>
  <c r="G24" i="24"/>
  <c r="F24" i="24"/>
  <c r="AV23" i="24"/>
  <c r="G23" i="25" s="1"/>
  <c r="H23" i="25" s="1"/>
  <c r="AT23" i="24"/>
  <c r="Q23" i="24"/>
  <c r="CJ23" i="36" s="1"/>
  <c r="I23" i="24"/>
  <c r="J23" i="24" s="1"/>
  <c r="AV22" i="24"/>
  <c r="G22" i="25" s="1"/>
  <c r="H22" i="25" s="1"/>
  <c r="AT22" i="24"/>
  <c r="CI22" i="36" s="1"/>
  <c r="Q22" i="24"/>
  <c r="AV21" i="24"/>
  <c r="G21" i="25" s="1"/>
  <c r="H21" i="25" s="1"/>
  <c r="AT21" i="24"/>
  <c r="Q21" i="24"/>
  <c r="AV20" i="24"/>
  <c r="G20" i="25" s="1"/>
  <c r="H20" i="25" s="1"/>
  <c r="AT20" i="24"/>
  <c r="Q20" i="24"/>
  <c r="AV19" i="24"/>
  <c r="G19" i="25" s="1"/>
  <c r="H19" i="25" s="1"/>
  <c r="AT19" i="24"/>
  <c r="CI19" i="36" s="1"/>
  <c r="Q19" i="24"/>
  <c r="CJ19" i="36" s="1"/>
  <c r="AV18" i="24"/>
  <c r="G18" i="25" s="1"/>
  <c r="H18" i="25" s="1"/>
  <c r="AT18" i="24"/>
  <c r="CI18" i="36" s="1"/>
  <c r="Q18" i="24"/>
  <c r="AV17" i="24"/>
  <c r="G17" i="25" s="1"/>
  <c r="H17" i="25" s="1"/>
  <c r="AT17" i="24"/>
  <c r="Q17" i="24"/>
  <c r="AV16" i="24"/>
  <c r="G16" i="25" s="1"/>
  <c r="H16" i="25" s="1"/>
  <c r="AT16" i="24"/>
  <c r="Q16" i="24"/>
  <c r="AV15" i="24"/>
  <c r="G15" i="25" s="1"/>
  <c r="H15" i="25" s="1"/>
  <c r="AT15" i="24"/>
  <c r="Q15" i="24"/>
  <c r="AV14" i="24"/>
  <c r="G14" i="25" s="1"/>
  <c r="H14" i="25" s="1"/>
  <c r="AT14" i="24"/>
  <c r="CI14" i="36" s="1"/>
  <c r="Q14" i="24"/>
  <c r="AV13" i="24"/>
  <c r="G13" i="25" s="1"/>
  <c r="H13" i="25" s="1"/>
  <c r="AT13" i="24"/>
  <c r="Q13" i="24"/>
  <c r="AV12" i="24"/>
  <c r="G12" i="25" s="1"/>
  <c r="H12" i="25" s="1"/>
  <c r="AT12" i="24"/>
  <c r="Q12" i="24"/>
  <c r="AV11" i="24"/>
  <c r="G11" i="25" s="1"/>
  <c r="H11" i="25" s="1"/>
  <c r="AT11" i="24"/>
  <c r="Q11" i="24"/>
  <c r="AV10" i="24"/>
  <c r="G10" i="25" s="1"/>
  <c r="H10" i="25" s="1"/>
  <c r="AT10" i="24"/>
  <c r="CI10" i="36" s="1"/>
  <c r="Q10" i="24"/>
  <c r="AV9" i="24"/>
  <c r="G9" i="25" s="1"/>
  <c r="H9" i="25" s="1"/>
  <c r="AT9" i="24"/>
  <c r="Q9" i="24"/>
  <c r="AV8" i="24"/>
  <c r="G8" i="25" s="1"/>
  <c r="H8" i="25" s="1"/>
  <c r="AT8" i="24"/>
  <c r="Q8" i="24"/>
  <c r="AV7" i="24"/>
  <c r="G7" i="25" s="1"/>
  <c r="H7" i="25" s="1"/>
  <c r="AT7" i="24"/>
  <c r="Q7" i="24"/>
  <c r="AV6" i="24"/>
  <c r="G6" i="25" s="1"/>
  <c r="H6" i="25" s="1"/>
  <c r="AT6" i="24"/>
  <c r="CI6" i="36" s="1"/>
  <c r="Q6" i="24"/>
  <c r="AV5" i="24"/>
  <c r="G5" i="25" s="1"/>
  <c r="H5" i="25" s="1"/>
  <c r="AT5" i="24"/>
  <c r="Q5" i="24"/>
  <c r="AV4" i="24"/>
  <c r="G4" i="25" s="1"/>
  <c r="H4" i="25" s="1"/>
  <c r="AT4" i="24"/>
  <c r="Q4" i="24"/>
  <c r="AV3" i="24"/>
  <c r="G3" i="25" s="1"/>
  <c r="AT3" i="24"/>
  <c r="Q3" i="24"/>
  <c r="Q24" i="24" s="1"/>
  <c r="AL24" i="23"/>
  <c r="AK24" i="23"/>
  <c r="AJ24" i="23"/>
  <c r="AI24" i="23"/>
  <c r="AH24" i="23"/>
  <c r="AG24" i="23"/>
  <c r="AF24" i="23"/>
  <c r="AE24" i="23"/>
  <c r="AD24" i="23"/>
  <c r="AC24" i="23"/>
  <c r="AB24" i="23"/>
  <c r="AA24" i="23"/>
  <c r="Z24" i="23"/>
  <c r="Y24" i="23"/>
  <c r="X24" i="23"/>
  <c r="W24" i="23"/>
  <c r="V24" i="23"/>
  <c r="U24" i="23"/>
  <c r="R24" i="23"/>
  <c r="Q24" i="23"/>
  <c r="P24" i="23"/>
  <c r="O24" i="23"/>
  <c r="N24" i="23"/>
  <c r="M24" i="23"/>
  <c r="J24" i="23"/>
  <c r="I24" i="23"/>
  <c r="H24" i="23"/>
  <c r="G24" i="23"/>
  <c r="AO23" i="23"/>
  <c r="AM23" i="23"/>
  <c r="S23" i="23"/>
  <c r="AO22" i="23"/>
  <c r="I22" i="24" s="1"/>
  <c r="J22" i="24" s="1"/>
  <c r="AM22" i="23"/>
  <c r="S22" i="23"/>
  <c r="CF22" i="36" s="1"/>
  <c r="AO21" i="23"/>
  <c r="I21" i="24" s="1"/>
  <c r="J21" i="24" s="1"/>
  <c r="AM21" i="23"/>
  <c r="CE21" i="36" s="1"/>
  <c r="S21" i="23"/>
  <c r="AO20" i="23"/>
  <c r="I20" i="24" s="1"/>
  <c r="J20" i="24" s="1"/>
  <c r="R20" i="24" s="1"/>
  <c r="AU20" i="24" s="1"/>
  <c r="AM20" i="23"/>
  <c r="CE20" i="36" s="1"/>
  <c r="S20" i="23"/>
  <c r="AO19" i="23"/>
  <c r="I19" i="24" s="1"/>
  <c r="J19" i="24" s="1"/>
  <c r="AM19" i="23"/>
  <c r="S19" i="23"/>
  <c r="AO18" i="23"/>
  <c r="I18" i="24" s="1"/>
  <c r="J18" i="24" s="1"/>
  <c r="R18" i="24" s="1"/>
  <c r="AM18" i="23"/>
  <c r="S18" i="23"/>
  <c r="CF18" i="36" s="1"/>
  <c r="AO17" i="23"/>
  <c r="I17" i="24" s="1"/>
  <c r="J17" i="24" s="1"/>
  <c r="R17" i="24" s="1"/>
  <c r="AM17" i="23"/>
  <c r="CE17" i="36" s="1"/>
  <c r="S17" i="23"/>
  <c r="CF17" i="36" s="1"/>
  <c r="AO16" i="23"/>
  <c r="I16" i="24" s="1"/>
  <c r="J16" i="24" s="1"/>
  <c r="R16" i="24" s="1"/>
  <c r="AU16" i="24" s="1"/>
  <c r="AM16" i="23"/>
  <c r="CE16" i="36" s="1"/>
  <c r="S16" i="23"/>
  <c r="AO15" i="23"/>
  <c r="I15" i="24" s="1"/>
  <c r="J15" i="24" s="1"/>
  <c r="AM15" i="23"/>
  <c r="S15" i="23"/>
  <c r="AO14" i="23"/>
  <c r="I14" i="24" s="1"/>
  <c r="J14" i="24" s="1"/>
  <c r="R14" i="24" s="1"/>
  <c r="AM14" i="23"/>
  <c r="CE14" i="36" s="1"/>
  <c r="S14" i="23"/>
  <c r="CF14" i="36" s="1"/>
  <c r="AO13" i="23"/>
  <c r="I13" i="24" s="1"/>
  <c r="J13" i="24" s="1"/>
  <c r="R13" i="24" s="1"/>
  <c r="AM13" i="23"/>
  <c r="CE13" i="36" s="1"/>
  <c r="S13" i="23"/>
  <c r="AO12" i="23"/>
  <c r="I12" i="24" s="1"/>
  <c r="J12" i="24" s="1"/>
  <c r="R12" i="24" s="1"/>
  <c r="AU12" i="24" s="1"/>
  <c r="AM12" i="23"/>
  <c r="CE12" i="36" s="1"/>
  <c r="S12" i="23"/>
  <c r="AO11" i="23"/>
  <c r="I11" i="24" s="1"/>
  <c r="J11" i="24" s="1"/>
  <c r="R11" i="24" s="1"/>
  <c r="AM11" i="23"/>
  <c r="S11" i="23"/>
  <c r="AO10" i="23"/>
  <c r="I10" i="24" s="1"/>
  <c r="J10" i="24" s="1"/>
  <c r="R10" i="24" s="1"/>
  <c r="AM10" i="23"/>
  <c r="CE10" i="36" s="1"/>
  <c r="S10" i="23"/>
  <c r="CF10" i="36" s="1"/>
  <c r="AO9" i="23"/>
  <c r="I9" i="24" s="1"/>
  <c r="J9" i="24" s="1"/>
  <c r="AM9" i="23"/>
  <c r="CE9" i="36" s="1"/>
  <c r="S9" i="23"/>
  <c r="AO8" i="23"/>
  <c r="I8" i="24" s="1"/>
  <c r="J8" i="24" s="1"/>
  <c r="R8" i="24" s="1"/>
  <c r="AU8" i="24" s="1"/>
  <c r="AM8" i="23"/>
  <c r="CE8" i="36" s="1"/>
  <c r="S8" i="23"/>
  <c r="CF8" i="36" s="1"/>
  <c r="AO7" i="23"/>
  <c r="I7" i="24" s="1"/>
  <c r="J7" i="24" s="1"/>
  <c r="R7" i="24" s="1"/>
  <c r="AM7" i="23"/>
  <c r="CE7" i="36" s="1"/>
  <c r="S7" i="23"/>
  <c r="AO6" i="23"/>
  <c r="I6" i="24" s="1"/>
  <c r="J6" i="24" s="1"/>
  <c r="R6" i="24" s="1"/>
  <c r="AM6" i="23"/>
  <c r="CE6" i="36" s="1"/>
  <c r="S6" i="23"/>
  <c r="CF6" i="36" s="1"/>
  <c r="AO5" i="23"/>
  <c r="I5" i="24" s="1"/>
  <c r="J5" i="24" s="1"/>
  <c r="R5" i="24" s="1"/>
  <c r="AM5" i="23"/>
  <c r="CE5" i="36" s="1"/>
  <c r="S5" i="23"/>
  <c r="AO4" i="23"/>
  <c r="I4" i="24" s="1"/>
  <c r="J4" i="24" s="1"/>
  <c r="R4" i="24" s="1"/>
  <c r="AM4" i="23"/>
  <c r="CE4" i="36" s="1"/>
  <c r="S4" i="23"/>
  <c r="AO3" i="23"/>
  <c r="I3" i="24" s="1"/>
  <c r="AM3" i="23"/>
  <c r="S3" i="23"/>
  <c r="AF24" i="22"/>
  <c r="AE24" i="22"/>
  <c r="AD24" i="22"/>
  <c r="AC24" i="22"/>
  <c r="AB24" i="22"/>
  <c r="AA24" i="22"/>
  <c r="Z24" i="22"/>
  <c r="Y24" i="22"/>
  <c r="X24" i="22"/>
  <c r="W24" i="22"/>
  <c r="V24" i="22"/>
  <c r="U24" i="22"/>
  <c r="T24" i="22"/>
  <c r="S24" i="22"/>
  <c r="P24" i="22"/>
  <c r="O24" i="22"/>
  <c r="N24" i="22"/>
  <c r="M24" i="22"/>
  <c r="L24" i="22"/>
  <c r="K24" i="22"/>
  <c r="H24" i="22"/>
  <c r="G24" i="22"/>
  <c r="F24" i="22"/>
  <c r="AI23" i="22"/>
  <c r="K23" i="23" s="1"/>
  <c r="L23" i="23" s="1"/>
  <c r="T23" i="23" s="1"/>
  <c r="AN23" i="23" s="1"/>
  <c r="Q23" i="22"/>
  <c r="J23" i="22"/>
  <c r="I23" i="22"/>
  <c r="AI22" i="22"/>
  <c r="K22" i="23" s="1"/>
  <c r="L22" i="23" s="1"/>
  <c r="Q22" i="22"/>
  <c r="AI21" i="22"/>
  <c r="K21" i="23" s="1"/>
  <c r="L21" i="23" s="1"/>
  <c r="T21" i="23" s="1"/>
  <c r="Q21" i="22"/>
  <c r="AI20" i="22"/>
  <c r="K20" i="23" s="1"/>
  <c r="L20" i="23" s="1"/>
  <c r="Q20" i="22"/>
  <c r="AI19" i="22"/>
  <c r="K19" i="23" s="1"/>
  <c r="L19" i="23" s="1"/>
  <c r="Q19" i="22"/>
  <c r="AI18" i="22"/>
  <c r="K18" i="23" s="1"/>
  <c r="L18" i="23" s="1"/>
  <c r="Q18" i="22"/>
  <c r="AI17" i="22"/>
  <c r="K17" i="23" s="1"/>
  <c r="L17" i="23" s="1"/>
  <c r="Q17" i="22"/>
  <c r="CB17" i="36" s="1"/>
  <c r="AI16" i="22"/>
  <c r="K16" i="23" s="1"/>
  <c r="L16" i="23" s="1"/>
  <c r="CA16" i="36"/>
  <c r="Q16" i="22"/>
  <c r="AI15" i="22"/>
  <c r="K15" i="23" s="1"/>
  <c r="L15" i="23" s="1"/>
  <c r="Q15" i="22"/>
  <c r="AI14" i="22"/>
  <c r="K14" i="23" s="1"/>
  <c r="L14" i="23" s="1"/>
  <c r="CA14" i="36"/>
  <c r="Q14" i="22"/>
  <c r="AI13" i="22"/>
  <c r="K13" i="23" s="1"/>
  <c r="L13" i="23" s="1"/>
  <c r="Q13" i="22"/>
  <c r="AI12" i="22"/>
  <c r="K12" i="23" s="1"/>
  <c r="L12" i="23" s="1"/>
  <c r="CA12" i="36"/>
  <c r="Q12" i="22"/>
  <c r="AI11" i="22"/>
  <c r="K11" i="23" s="1"/>
  <c r="L11" i="23" s="1"/>
  <c r="Q11" i="22"/>
  <c r="AI10" i="22"/>
  <c r="K10" i="23" s="1"/>
  <c r="L10" i="23" s="1"/>
  <c r="CA10" i="36"/>
  <c r="Q10" i="22"/>
  <c r="AI9" i="22"/>
  <c r="K9" i="23" s="1"/>
  <c r="L9" i="23" s="1"/>
  <c r="Q9" i="22"/>
  <c r="CB9" i="36" s="1"/>
  <c r="AI8" i="22"/>
  <c r="K8" i="23" s="1"/>
  <c r="L8" i="23" s="1"/>
  <c r="CA8" i="36"/>
  <c r="Q8" i="22"/>
  <c r="AI7" i="22"/>
  <c r="K7" i="23" s="1"/>
  <c r="L7" i="23" s="1"/>
  <c r="Q7" i="22"/>
  <c r="AI6" i="22"/>
  <c r="K6" i="23" s="1"/>
  <c r="L6" i="23" s="1"/>
  <c r="CA6" i="36"/>
  <c r="Q6" i="22"/>
  <c r="CB6" i="36" s="1"/>
  <c r="AI5" i="22"/>
  <c r="K5" i="23" s="1"/>
  <c r="L5" i="23" s="1"/>
  <c r="CA5" i="36"/>
  <c r="Q5" i="22"/>
  <c r="CB5" i="36" s="1"/>
  <c r="AI4" i="22"/>
  <c r="K4" i="23" s="1"/>
  <c r="L4" i="23" s="1"/>
  <c r="CA4" i="36"/>
  <c r="Q4" i="22"/>
  <c r="AI3" i="22"/>
  <c r="K3" i="23" s="1"/>
  <c r="Q3" i="22"/>
  <c r="CB3" i="36" s="1"/>
  <c r="AI24" i="21"/>
  <c r="AH24" i="21"/>
  <c r="AG24" i="21"/>
  <c r="AF24" i="21"/>
  <c r="AE24" i="21"/>
  <c r="AD24" i="21"/>
  <c r="AC24" i="21"/>
  <c r="AB24" i="21"/>
  <c r="AA24" i="21"/>
  <c r="Z24" i="21"/>
  <c r="Y24" i="21"/>
  <c r="X24" i="21"/>
  <c r="W24" i="21"/>
  <c r="V24" i="21"/>
  <c r="U24" i="21"/>
  <c r="T24" i="21"/>
  <c r="S24" i="21"/>
  <c r="P24" i="21"/>
  <c r="O24" i="21"/>
  <c r="N24" i="21"/>
  <c r="M24" i="21"/>
  <c r="L24" i="21"/>
  <c r="K24" i="21"/>
  <c r="H24" i="21"/>
  <c r="G24" i="21"/>
  <c r="F24" i="21"/>
  <c r="AL23" i="21"/>
  <c r="Q23" i="21"/>
  <c r="AL22" i="21"/>
  <c r="I22" i="22" s="1"/>
  <c r="J22" i="22" s="1"/>
  <c r="Q22" i="21"/>
  <c r="AL21" i="21"/>
  <c r="I21" i="22" s="1"/>
  <c r="J21" i="22" s="1"/>
  <c r="Q21" i="21"/>
  <c r="AL20" i="21"/>
  <c r="I20" i="22" s="1"/>
  <c r="J20" i="22" s="1"/>
  <c r="BW20" i="36"/>
  <c r="Q20" i="21"/>
  <c r="BX20" i="36" s="1"/>
  <c r="AL19" i="21"/>
  <c r="I19" i="22" s="1"/>
  <c r="J19" i="22" s="1"/>
  <c r="R19" i="22" s="1"/>
  <c r="Q19" i="21"/>
  <c r="AL18" i="21"/>
  <c r="I18" i="22" s="1"/>
  <c r="J18" i="22" s="1"/>
  <c r="Q18" i="21"/>
  <c r="AL17" i="21"/>
  <c r="I17" i="22" s="1"/>
  <c r="J17" i="22" s="1"/>
  <c r="Q17" i="21"/>
  <c r="AL16" i="21"/>
  <c r="I16" i="22" s="1"/>
  <c r="J16" i="22" s="1"/>
  <c r="BW16" i="36"/>
  <c r="Q16" i="21"/>
  <c r="AL15" i="21"/>
  <c r="I15" i="22" s="1"/>
  <c r="J15" i="22" s="1"/>
  <c r="Q15" i="21"/>
  <c r="AL14" i="21"/>
  <c r="I14" i="22" s="1"/>
  <c r="J14" i="22" s="1"/>
  <c r="Q14" i="21"/>
  <c r="AL13" i="21"/>
  <c r="I13" i="22" s="1"/>
  <c r="J13" i="22" s="1"/>
  <c r="Q13" i="21"/>
  <c r="AL12" i="21"/>
  <c r="I12" i="22" s="1"/>
  <c r="J12" i="22" s="1"/>
  <c r="BW12" i="36"/>
  <c r="Q12" i="21"/>
  <c r="AL11" i="21"/>
  <c r="I11" i="22" s="1"/>
  <c r="J11" i="22" s="1"/>
  <c r="Q11" i="21"/>
  <c r="AL10" i="21"/>
  <c r="I10" i="22" s="1"/>
  <c r="J10" i="22" s="1"/>
  <c r="Q10" i="21"/>
  <c r="BX10" i="36" s="1"/>
  <c r="AL9" i="21"/>
  <c r="I9" i="22" s="1"/>
  <c r="J9" i="22" s="1"/>
  <c r="Q9" i="21"/>
  <c r="BX9" i="36" s="1"/>
  <c r="AL8" i="21"/>
  <c r="I8" i="22" s="1"/>
  <c r="J8" i="22" s="1"/>
  <c r="BW8" i="36"/>
  <c r="Q8" i="21"/>
  <c r="AL7" i="21"/>
  <c r="I7" i="22" s="1"/>
  <c r="J7" i="22" s="1"/>
  <c r="R7" i="22" s="1"/>
  <c r="Q7" i="21"/>
  <c r="AL6" i="21"/>
  <c r="I6" i="22" s="1"/>
  <c r="J6" i="22" s="1"/>
  <c r="Q6" i="21"/>
  <c r="AL5" i="21"/>
  <c r="I5" i="22" s="1"/>
  <c r="J5" i="22" s="1"/>
  <c r="Q5" i="21"/>
  <c r="AL4" i="21"/>
  <c r="I4" i="22" s="1"/>
  <c r="J4" i="22" s="1"/>
  <c r="BW4" i="36"/>
  <c r="Q4" i="21"/>
  <c r="AL3" i="21"/>
  <c r="I3" i="22" s="1"/>
  <c r="AJ3" i="21"/>
  <c r="AJ24" i="21" s="1"/>
  <c r="Q3" i="21"/>
  <c r="AT24" i="20"/>
  <c r="AS24" i="20"/>
  <c r="AR24" i="20"/>
  <c r="AQ24" i="20"/>
  <c r="AP24" i="20"/>
  <c r="AO24" i="20"/>
  <c r="AN24" i="20"/>
  <c r="AM24" i="20"/>
  <c r="AL24" i="20"/>
  <c r="AK24" i="20"/>
  <c r="AJ24" i="20"/>
  <c r="AI24" i="20"/>
  <c r="AH24" i="20"/>
  <c r="AG24" i="20"/>
  <c r="AF24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S24" i="20"/>
  <c r="P24" i="20"/>
  <c r="O24" i="20"/>
  <c r="N24" i="20"/>
  <c r="M24" i="20"/>
  <c r="L24" i="20"/>
  <c r="K24" i="20"/>
  <c r="H24" i="20"/>
  <c r="G24" i="20"/>
  <c r="F24" i="20"/>
  <c r="AW23" i="20"/>
  <c r="I23" i="21" s="1"/>
  <c r="J23" i="21" s="1"/>
  <c r="R23" i="21" s="1"/>
  <c r="AU23" i="20"/>
  <c r="Q23" i="20"/>
  <c r="AW22" i="20"/>
  <c r="I22" i="21" s="1"/>
  <c r="J22" i="21" s="1"/>
  <c r="R22" i="21" s="1"/>
  <c r="AK22" i="21" s="1"/>
  <c r="AM22" i="21" s="1"/>
  <c r="AU22" i="20"/>
  <c r="Q22" i="20"/>
  <c r="AW21" i="20"/>
  <c r="I21" i="21" s="1"/>
  <c r="J21" i="21" s="1"/>
  <c r="R21" i="21" s="1"/>
  <c r="AK21" i="21" s="1"/>
  <c r="AM21" i="21" s="1"/>
  <c r="AU21" i="20"/>
  <c r="Q21" i="20"/>
  <c r="AW20" i="20"/>
  <c r="I20" i="21" s="1"/>
  <c r="J20" i="21" s="1"/>
  <c r="AU20" i="20"/>
  <c r="BS20" i="36" s="1"/>
  <c r="Q20" i="20"/>
  <c r="AW19" i="20"/>
  <c r="I19" i="21" s="1"/>
  <c r="J19" i="21" s="1"/>
  <c r="R19" i="21" s="1"/>
  <c r="AK19" i="21" s="1"/>
  <c r="AU19" i="20"/>
  <c r="BS19" i="36" s="1"/>
  <c r="Q19" i="20"/>
  <c r="AW18" i="20"/>
  <c r="I18" i="21" s="1"/>
  <c r="J18" i="21" s="1"/>
  <c r="R18" i="21" s="1"/>
  <c r="AK18" i="21" s="1"/>
  <c r="AM18" i="21" s="1"/>
  <c r="AU18" i="20"/>
  <c r="BS18" i="36" s="1"/>
  <c r="Q18" i="20"/>
  <c r="AW17" i="20"/>
  <c r="I17" i="21" s="1"/>
  <c r="J17" i="21" s="1"/>
  <c r="AU17" i="20"/>
  <c r="Q17" i="20"/>
  <c r="AW16" i="20"/>
  <c r="I16" i="21" s="1"/>
  <c r="J16" i="21" s="1"/>
  <c r="AU16" i="20"/>
  <c r="BS16" i="36" s="1"/>
  <c r="Q16" i="20"/>
  <c r="BT16" i="36" s="1"/>
  <c r="AW15" i="20"/>
  <c r="I15" i="21" s="1"/>
  <c r="J15" i="21" s="1"/>
  <c r="R15" i="21" s="1"/>
  <c r="AK15" i="21" s="1"/>
  <c r="AU15" i="20"/>
  <c r="BS15" i="36" s="1"/>
  <c r="Q15" i="20"/>
  <c r="AW14" i="20"/>
  <c r="I14" i="21" s="1"/>
  <c r="J14" i="21" s="1"/>
  <c r="AU14" i="20"/>
  <c r="BS14" i="36" s="1"/>
  <c r="Q14" i="20"/>
  <c r="AW13" i="20"/>
  <c r="I13" i="21" s="1"/>
  <c r="J13" i="21" s="1"/>
  <c r="AU13" i="20"/>
  <c r="Q13" i="20"/>
  <c r="AW12" i="20"/>
  <c r="I12" i="21" s="1"/>
  <c r="J12" i="21" s="1"/>
  <c r="AU12" i="20"/>
  <c r="BS12" i="36" s="1"/>
  <c r="Q12" i="20"/>
  <c r="AW11" i="20"/>
  <c r="I11" i="21" s="1"/>
  <c r="J11" i="21" s="1"/>
  <c r="AU11" i="20"/>
  <c r="BS11" i="36" s="1"/>
  <c r="Q11" i="20"/>
  <c r="AW10" i="20"/>
  <c r="I10" i="21" s="1"/>
  <c r="J10" i="21" s="1"/>
  <c r="AU10" i="20"/>
  <c r="BS10" i="36" s="1"/>
  <c r="Q10" i="20"/>
  <c r="AW9" i="20"/>
  <c r="I9" i="21" s="1"/>
  <c r="J9" i="21" s="1"/>
  <c r="AU9" i="20"/>
  <c r="Q9" i="20"/>
  <c r="AW8" i="20"/>
  <c r="I8" i="21" s="1"/>
  <c r="J8" i="21" s="1"/>
  <c r="AU8" i="20"/>
  <c r="BS8" i="36" s="1"/>
  <c r="Q8" i="20"/>
  <c r="AW7" i="20"/>
  <c r="I7" i="21" s="1"/>
  <c r="J7" i="21" s="1"/>
  <c r="R7" i="21" s="1"/>
  <c r="AK7" i="21" s="1"/>
  <c r="AU7" i="20"/>
  <c r="BS7" i="36" s="1"/>
  <c r="Q7" i="20"/>
  <c r="AW6" i="20"/>
  <c r="I6" i="21" s="1"/>
  <c r="J6" i="21" s="1"/>
  <c r="AU6" i="20"/>
  <c r="BS6" i="36" s="1"/>
  <c r="Q6" i="20"/>
  <c r="AW5" i="20"/>
  <c r="I5" i="21" s="1"/>
  <c r="J5" i="21" s="1"/>
  <c r="AU5" i="20"/>
  <c r="Q5" i="20"/>
  <c r="AW4" i="20"/>
  <c r="I4" i="21" s="1"/>
  <c r="J4" i="21" s="1"/>
  <c r="AU4" i="20"/>
  <c r="BS4" i="36" s="1"/>
  <c r="Q4" i="20"/>
  <c r="AW3" i="20"/>
  <c r="I3" i="21" s="1"/>
  <c r="AU3" i="20"/>
  <c r="BS3" i="36" s="1"/>
  <c r="Q3" i="20"/>
  <c r="AR24" i="19"/>
  <c r="AQ24" i="19"/>
  <c r="AP24" i="19"/>
  <c r="AO24" i="19"/>
  <c r="AN24" i="19"/>
  <c r="AM24" i="19"/>
  <c r="AL24" i="19"/>
  <c r="AK24" i="19"/>
  <c r="AJ24" i="19"/>
  <c r="AI24" i="19"/>
  <c r="AH24" i="19"/>
  <c r="AG24" i="19"/>
  <c r="AF24" i="19"/>
  <c r="AE24" i="19"/>
  <c r="AD24" i="19"/>
  <c r="AC24" i="19"/>
  <c r="AB24" i="19"/>
  <c r="AA24" i="19"/>
  <c r="Z24" i="19"/>
  <c r="Y24" i="19"/>
  <c r="X24" i="19"/>
  <c r="W24" i="19"/>
  <c r="V24" i="19"/>
  <c r="U24" i="19"/>
  <c r="T24" i="19"/>
  <c r="S24" i="19"/>
  <c r="P24" i="19"/>
  <c r="O24" i="19"/>
  <c r="N24" i="19"/>
  <c r="M24" i="19"/>
  <c r="L24" i="19"/>
  <c r="K24" i="19"/>
  <c r="H24" i="19"/>
  <c r="G24" i="19"/>
  <c r="F24" i="19"/>
  <c r="AU23" i="19"/>
  <c r="I23" i="20" s="1"/>
  <c r="J23" i="20" s="1"/>
  <c r="R23" i="20" s="1"/>
  <c r="AV23" i="20" s="1"/>
  <c r="AS23" i="19"/>
  <c r="Q23" i="19"/>
  <c r="AU22" i="19"/>
  <c r="I22" i="20" s="1"/>
  <c r="J22" i="20" s="1"/>
  <c r="R22" i="20" s="1"/>
  <c r="AV22" i="20" s="1"/>
  <c r="AS22" i="19"/>
  <c r="Q22" i="19"/>
  <c r="AU21" i="19"/>
  <c r="I21" i="20" s="1"/>
  <c r="J21" i="20" s="1"/>
  <c r="R21" i="20" s="1"/>
  <c r="AS21" i="19"/>
  <c r="BO21" i="36" s="1"/>
  <c r="Q21" i="19"/>
  <c r="AU20" i="19"/>
  <c r="I20" i="20" s="1"/>
  <c r="J20" i="20" s="1"/>
  <c r="R20" i="20" s="1"/>
  <c r="AS20" i="19"/>
  <c r="Q20" i="19"/>
  <c r="AU19" i="19"/>
  <c r="I19" i="20" s="1"/>
  <c r="J19" i="20" s="1"/>
  <c r="R19" i="20" s="1"/>
  <c r="AS19" i="19"/>
  <c r="Q19" i="19"/>
  <c r="AU18" i="19"/>
  <c r="I18" i="20" s="1"/>
  <c r="J18" i="20" s="1"/>
  <c r="R18" i="20" s="1"/>
  <c r="AS18" i="19"/>
  <c r="Q18" i="19"/>
  <c r="AU17" i="19"/>
  <c r="I17" i="20" s="1"/>
  <c r="J17" i="20" s="1"/>
  <c r="R17" i="20" s="1"/>
  <c r="AS17" i="19"/>
  <c r="BO17" i="36" s="1"/>
  <c r="Q17" i="19"/>
  <c r="BP17" i="36" s="1"/>
  <c r="AU16" i="19"/>
  <c r="I16" i="20" s="1"/>
  <c r="J16" i="20" s="1"/>
  <c r="R16" i="20" s="1"/>
  <c r="AS16" i="19"/>
  <c r="Q16" i="19"/>
  <c r="AU15" i="19"/>
  <c r="I15" i="20" s="1"/>
  <c r="J15" i="20" s="1"/>
  <c r="R15" i="20" s="1"/>
  <c r="AS15" i="19"/>
  <c r="Q15" i="19"/>
  <c r="AU14" i="19"/>
  <c r="I14" i="20" s="1"/>
  <c r="J14" i="20" s="1"/>
  <c r="R14" i="20" s="1"/>
  <c r="AS14" i="19"/>
  <c r="Q14" i="19"/>
  <c r="AU13" i="19"/>
  <c r="I13" i="20" s="1"/>
  <c r="J13" i="20" s="1"/>
  <c r="R13" i="20" s="1"/>
  <c r="AS13" i="19"/>
  <c r="BO13" i="36" s="1"/>
  <c r="Q13" i="19"/>
  <c r="AU12" i="19"/>
  <c r="I12" i="20" s="1"/>
  <c r="J12" i="20" s="1"/>
  <c r="R12" i="20" s="1"/>
  <c r="AS12" i="19"/>
  <c r="Q12" i="19"/>
  <c r="AU11" i="19"/>
  <c r="I11" i="20" s="1"/>
  <c r="J11" i="20" s="1"/>
  <c r="R11" i="20" s="1"/>
  <c r="AS11" i="19"/>
  <c r="Q11" i="19"/>
  <c r="AU10" i="19"/>
  <c r="I10" i="20" s="1"/>
  <c r="J10" i="20" s="1"/>
  <c r="R10" i="20" s="1"/>
  <c r="AS10" i="19"/>
  <c r="Q10" i="19"/>
  <c r="AU9" i="19"/>
  <c r="I9" i="20" s="1"/>
  <c r="J9" i="20" s="1"/>
  <c r="R9" i="20" s="1"/>
  <c r="AS9" i="19"/>
  <c r="BO9" i="36" s="1"/>
  <c r="Q9" i="19"/>
  <c r="AU8" i="19"/>
  <c r="I8" i="20" s="1"/>
  <c r="J8" i="20" s="1"/>
  <c r="R8" i="20" s="1"/>
  <c r="AS8" i="19"/>
  <c r="Q8" i="19"/>
  <c r="AU7" i="19"/>
  <c r="I7" i="20" s="1"/>
  <c r="J7" i="20" s="1"/>
  <c r="R7" i="20" s="1"/>
  <c r="AS7" i="19"/>
  <c r="Q7" i="19"/>
  <c r="AU6" i="19"/>
  <c r="I6" i="20" s="1"/>
  <c r="J6" i="20" s="1"/>
  <c r="R6" i="20" s="1"/>
  <c r="AS6" i="19"/>
  <c r="Q6" i="19"/>
  <c r="AU5" i="19"/>
  <c r="I5" i="20" s="1"/>
  <c r="J5" i="20" s="1"/>
  <c r="R5" i="20" s="1"/>
  <c r="AS5" i="19"/>
  <c r="BO5" i="36" s="1"/>
  <c r="Q5" i="19"/>
  <c r="AU4" i="19"/>
  <c r="I4" i="20" s="1"/>
  <c r="J4" i="20" s="1"/>
  <c r="R4" i="20" s="1"/>
  <c r="AS4" i="19"/>
  <c r="BO4" i="36" s="1"/>
  <c r="Q4" i="19"/>
  <c r="AU3" i="19"/>
  <c r="I3" i="20" s="1"/>
  <c r="AS3" i="19"/>
  <c r="Q3" i="19"/>
  <c r="AQ24" i="18"/>
  <c r="AP24" i="18"/>
  <c r="AO24" i="18"/>
  <c r="AN24" i="18"/>
  <c r="AM24" i="18"/>
  <c r="AL24" i="18"/>
  <c r="AK24" i="18"/>
  <c r="AJ24" i="18"/>
  <c r="AI24" i="18"/>
  <c r="AH24" i="18"/>
  <c r="AG24" i="18"/>
  <c r="AF24" i="18"/>
  <c r="AE24" i="18"/>
  <c r="AD24" i="18"/>
  <c r="AC24" i="18"/>
  <c r="AB24" i="18"/>
  <c r="AA24" i="18"/>
  <c r="Z24" i="18"/>
  <c r="Y24" i="18"/>
  <c r="X24" i="18"/>
  <c r="W24" i="18"/>
  <c r="V24" i="18"/>
  <c r="U24" i="18"/>
  <c r="T24" i="18"/>
  <c r="Q24" i="18"/>
  <c r="P24" i="18"/>
  <c r="O24" i="18"/>
  <c r="N24" i="18"/>
  <c r="M24" i="18"/>
  <c r="L24" i="18"/>
  <c r="I24" i="18"/>
  <c r="H24" i="18"/>
  <c r="G24" i="18"/>
  <c r="F24" i="18"/>
  <c r="AT23" i="18"/>
  <c r="I23" i="19" s="1"/>
  <c r="J23" i="19" s="1"/>
  <c r="AR23" i="18"/>
  <c r="R23" i="18"/>
  <c r="AT22" i="18"/>
  <c r="I22" i="19" s="1"/>
  <c r="J22" i="19" s="1"/>
  <c r="R22" i="19" s="1"/>
  <c r="AT22" i="19" s="1"/>
  <c r="AV22" i="19" s="1"/>
  <c r="AR22" i="18"/>
  <c r="R22" i="18"/>
  <c r="AT21" i="18"/>
  <c r="I21" i="19" s="1"/>
  <c r="J21" i="19" s="1"/>
  <c r="AR21" i="18"/>
  <c r="R21" i="18"/>
  <c r="AT20" i="18"/>
  <c r="I20" i="19" s="1"/>
  <c r="J20" i="19" s="1"/>
  <c r="AR20" i="18"/>
  <c r="R20" i="18"/>
  <c r="AT19" i="18"/>
  <c r="I19" i="19" s="1"/>
  <c r="J19" i="19" s="1"/>
  <c r="AR19" i="18"/>
  <c r="R19" i="18"/>
  <c r="AT18" i="18"/>
  <c r="I18" i="19" s="1"/>
  <c r="J18" i="19" s="1"/>
  <c r="R18" i="19" s="1"/>
  <c r="AT18" i="19" s="1"/>
  <c r="AR18" i="18"/>
  <c r="R18" i="18"/>
  <c r="AT17" i="18"/>
  <c r="I17" i="19" s="1"/>
  <c r="J17" i="19" s="1"/>
  <c r="AR17" i="18"/>
  <c r="R17" i="18"/>
  <c r="AT16" i="18"/>
  <c r="I16" i="19" s="1"/>
  <c r="J16" i="19" s="1"/>
  <c r="AR16" i="18"/>
  <c r="R16" i="18"/>
  <c r="AT15" i="18"/>
  <c r="I15" i="19" s="1"/>
  <c r="J15" i="19" s="1"/>
  <c r="AR15" i="18"/>
  <c r="R15" i="18"/>
  <c r="AT14" i="18"/>
  <c r="I14" i="19" s="1"/>
  <c r="J14" i="19" s="1"/>
  <c r="AR14" i="18"/>
  <c r="R14" i="18"/>
  <c r="AT13" i="18"/>
  <c r="I13" i="19" s="1"/>
  <c r="J13" i="19" s="1"/>
  <c r="AR13" i="18"/>
  <c r="R13" i="18"/>
  <c r="AT12" i="18"/>
  <c r="I12" i="19" s="1"/>
  <c r="J12" i="19" s="1"/>
  <c r="AR12" i="18"/>
  <c r="R12" i="18"/>
  <c r="AT11" i="18"/>
  <c r="I11" i="19" s="1"/>
  <c r="J11" i="19" s="1"/>
  <c r="AR11" i="18"/>
  <c r="R11" i="18"/>
  <c r="AT10" i="18"/>
  <c r="I10" i="19" s="1"/>
  <c r="J10" i="19" s="1"/>
  <c r="AR10" i="18"/>
  <c r="R10" i="18"/>
  <c r="AT9" i="18"/>
  <c r="I9" i="19" s="1"/>
  <c r="J9" i="19" s="1"/>
  <c r="AR9" i="18"/>
  <c r="R9" i="18"/>
  <c r="AT8" i="18"/>
  <c r="I8" i="19" s="1"/>
  <c r="J8" i="19" s="1"/>
  <c r="AR8" i="18"/>
  <c r="R8" i="18"/>
  <c r="AT7" i="18"/>
  <c r="I7" i="19" s="1"/>
  <c r="J7" i="19" s="1"/>
  <c r="AR7" i="18"/>
  <c r="R7" i="18"/>
  <c r="AT6" i="18"/>
  <c r="I6" i="19" s="1"/>
  <c r="J6" i="19" s="1"/>
  <c r="AR6" i="18"/>
  <c r="R6" i="18"/>
  <c r="AT5" i="18"/>
  <c r="AR5" i="18"/>
  <c r="R5" i="18"/>
  <c r="AT4" i="18"/>
  <c r="I4" i="19" s="1"/>
  <c r="J4" i="19" s="1"/>
  <c r="AR4" i="18"/>
  <c r="R4" i="18"/>
  <c r="AT3" i="18"/>
  <c r="I3" i="19" s="1"/>
  <c r="AR3" i="18"/>
  <c r="R3" i="18"/>
  <c r="AR24" i="17"/>
  <c r="AQ24" i="17"/>
  <c r="AP24" i="17"/>
  <c r="AO24" i="17"/>
  <c r="AN24" i="17"/>
  <c r="AM24" i="17"/>
  <c r="AL24" i="17"/>
  <c r="AK24" i="17"/>
  <c r="AJ24" i="17"/>
  <c r="AI24" i="17"/>
  <c r="AH24" i="17"/>
  <c r="AG24" i="17"/>
  <c r="AF24" i="17"/>
  <c r="AE24" i="17"/>
  <c r="AD24" i="17"/>
  <c r="AC24" i="17"/>
  <c r="AB24" i="17"/>
  <c r="AA24" i="17"/>
  <c r="Z24" i="17"/>
  <c r="Y24" i="17"/>
  <c r="X24" i="17"/>
  <c r="W24" i="17"/>
  <c r="V24" i="17"/>
  <c r="U24" i="17"/>
  <c r="T24" i="17"/>
  <c r="S24" i="17"/>
  <c r="P24" i="17"/>
  <c r="O24" i="17"/>
  <c r="N24" i="17"/>
  <c r="M24" i="17"/>
  <c r="L24" i="17"/>
  <c r="K24" i="17"/>
  <c r="H24" i="17"/>
  <c r="G24" i="17"/>
  <c r="F24" i="17"/>
  <c r="AU23" i="17"/>
  <c r="J23" i="18" s="1"/>
  <c r="K23" i="18" s="1"/>
  <c r="S23" i="18" s="1"/>
  <c r="AS23" i="17"/>
  <c r="Q23" i="17"/>
  <c r="AU22" i="17"/>
  <c r="J22" i="18" s="1"/>
  <c r="K22" i="18" s="1"/>
  <c r="S22" i="18" s="1"/>
  <c r="AS22" i="18" s="1"/>
  <c r="AU22" i="18" s="1"/>
  <c r="AS22" i="17"/>
  <c r="BG22" i="36" s="1"/>
  <c r="Q22" i="17"/>
  <c r="AU21" i="17"/>
  <c r="J21" i="18" s="1"/>
  <c r="K21" i="18" s="1"/>
  <c r="S21" i="18" s="1"/>
  <c r="AS21" i="18" s="1"/>
  <c r="AU21" i="18" s="1"/>
  <c r="AS21" i="17"/>
  <c r="Q21" i="17"/>
  <c r="AU20" i="17"/>
  <c r="J20" i="18" s="1"/>
  <c r="K20" i="18" s="1"/>
  <c r="S20" i="18" s="1"/>
  <c r="AS20" i="17"/>
  <c r="BG20" i="36" s="1"/>
  <c r="Q20" i="17"/>
  <c r="AU19" i="17"/>
  <c r="J19" i="18" s="1"/>
  <c r="K19" i="18" s="1"/>
  <c r="S19" i="18" s="1"/>
  <c r="AS19" i="17"/>
  <c r="BG19" i="36" s="1"/>
  <c r="Q19" i="17"/>
  <c r="AU18" i="17"/>
  <c r="J18" i="18" s="1"/>
  <c r="K18" i="18" s="1"/>
  <c r="S18" i="18" s="1"/>
  <c r="AS18" i="18" s="1"/>
  <c r="AS18" i="17"/>
  <c r="Q18" i="17"/>
  <c r="AU17" i="17"/>
  <c r="J17" i="18" s="1"/>
  <c r="K17" i="18" s="1"/>
  <c r="AS17" i="17"/>
  <c r="Q17" i="17"/>
  <c r="AU16" i="17"/>
  <c r="J16" i="18" s="1"/>
  <c r="K16" i="18" s="1"/>
  <c r="S16" i="18" s="1"/>
  <c r="AS16" i="17"/>
  <c r="BG16" i="36" s="1"/>
  <c r="Q16" i="17"/>
  <c r="AU15" i="17"/>
  <c r="J15" i="18" s="1"/>
  <c r="K15" i="18" s="1"/>
  <c r="S15" i="18" s="1"/>
  <c r="AS15" i="17"/>
  <c r="Q15" i="17"/>
  <c r="AU14" i="17"/>
  <c r="J14" i="18" s="1"/>
  <c r="K14" i="18" s="1"/>
  <c r="S14" i="18" s="1"/>
  <c r="AS14" i="17"/>
  <c r="Q14" i="17"/>
  <c r="BH14" i="36" s="1"/>
  <c r="AU13" i="17"/>
  <c r="J13" i="18" s="1"/>
  <c r="K13" i="18" s="1"/>
  <c r="S13" i="18" s="1"/>
  <c r="AS13" i="17"/>
  <c r="Q13" i="17"/>
  <c r="AU12" i="17"/>
  <c r="J12" i="18" s="1"/>
  <c r="K12" i="18" s="1"/>
  <c r="S12" i="18" s="1"/>
  <c r="AS12" i="17"/>
  <c r="BG12" i="36" s="1"/>
  <c r="Q12" i="17"/>
  <c r="AU11" i="17"/>
  <c r="J11" i="18" s="1"/>
  <c r="K11" i="18" s="1"/>
  <c r="S11" i="18" s="1"/>
  <c r="AS11" i="17"/>
  <c r="Q11" i="17"/>
  <c r="AU10" i="17"/>
  <c r="J10" i="18" s="1"/>
  <c r="K10" i="18" s="1"/>
  <c r="AS10" i="17"/>
  <c r="BG10" i="36" s="1"/>
  <c r="Q10" i="17"/>
  <c r="AU9" i="17"/>
  <c r="J9" i="18" s="1"/>
  <c r="K9" i="18" s="1"/>
  <c r="AS9" i="17"/>
  <c r="Q9" i="17"/>
  <c r="AU8" i="17"/>
  <c r="J8" i="18" s="1"/>
  <c r="K8" i="18" s="1"/>
  <c r="S8" i="18" s="1"/>
  <c r="AS8" i="17"/>
  <c r="BG8" i="36" s="1"/>
  <c r="Q8" i="17"/>
  <c r="AU7" i="17"/>
  <c r="J7" i="18" s="1"/>
  <c r="K7" i="18" s="1"/>
  <c r="S7" i="18" s="1"/>
  <c r="AS7" i="17"/>
  <c r="BG7" i="36" s="1"/>
  <c r="Q7" i="17"/>
  <c r="AU6" i="17"/>
  <c r="J6" i="18" s="1"/>
  <c r="K6" i="18" s="1"/>
  <c r="S6" i="18" s="1"/>
  <c r="AS6" i="17"/>
  <c r="Q6" i="17"/>
  <c r="BH6" i="36" s="1"/>
  <c r="AU5" i="17"/>
  <c r="J5" i="18" s="1"/>
  <c r="K5" i="18" s="1"/>
  <c r="AS5" i="17"/>
  <c r="Q5" i="17"/>
  <c r="AU4" i="17"/>
  <c r="J4" i="18" s="1"/>
  <c r="K4" i="18" s="1"/>
  <c r="S4" i="18" s="1"/>
  <c r="AS4" i="17"/>
  <c r="BG4" i="36" s="1"/>
  <c r="Q4" i="17"/>
  <c r="AU3" i="17"/>
  <c r="J3" i="18" s="1"/>
  <c r="AS3" i="17"/>
  <c r="Q3" i="17"/>
  <c r="AP24" i="16"/>
  <c r="AO24" i="16"/>
  <c r="AN24" i="16"/>
  <c r="AM24" i="16"/>
  <c r="AL24" i="16"/>
  <c r="AK24" i="16"/>
  <c r="AJ24" i="16"/>
  <c r="AI24" i="16"/>
  <c r="AH24" i="16"/>
  <c r="AG24" i="16"/>
  <c r="AF24" i="16"/>
  <c r="AE24" i="16"/>
  <c r="AD24" i="16"/>
  <c r="AC24" i="16"/>
  <c r="AB24" i="16"/>
  <c r="AA24" i="16"/>
  <c r="Z24" i="16"/>
  <c r="Y24" i="16"/>
  <c r="X24" i="16"/>
  <c r="W24" i="16"/>
  <c r="V24" i="16"/>
  <c r="U24" i="16"/>
  <c r="T24" i="16"/>
  <c r="S24" i="16"/>
  <c r="P24" i="16"/>
  <c r="O24" i="16"/>
  <c r="N24" i="16"/>
  <c r="M24" i="16"/>
  <c r="L24" i="16"/>
  <c r="K24" i="16"/>
  <c r="H24" i="16"/>
  <c r="G24" i="16"/>
  <c r="F24" i="16"/>
  <c r="AS23" i="16"/>
  <c r="I23" i="17" s="1"/>
  <c r="J23" i="17" s="1"/>
  <c r="R23" i="17" s="1"/>
  <c r="AQ23" i="16"/>
  <c r="Q23" i="16"/>
  <c r="AS22" i="16"/>
  <c r="I22" i="17" s="1"/>
  <c r="J22" i="17" s="1"/>
  <c r="AQ22" i="16"/>
  <c r="Q22" i="16"/>
  <c r="AS21" i="16"/>
  <c r="I21" i="17" s="1"/>
  <c r="J21" i="17" s="1"/>
  <c r="AQ21" i="16"/>
  <c r="Q21" i="16"/>
  <c r="AS20" i="16"/>
  <c r="I20" i="17" s="1"/>
  <c r="J20" i="17" s="1"/>
  <c r="AQ20" i="16"/>
  <c r="Q20" i="16"/>
  <c r="AS19" i="16"/>
  <c r="I19" i="17" s="1"/>
  <c r="J19" i="17" s="1"/>
  <c r="AQ19" i="16"/>
  <c r="Q19" i="16"/>
  <c r="AS18" i="16"/>
  <c r="I18" i="17" s="1"/>
  <c r="J18" i="17" s="1"/>
  <c r="AQ18" i="16"/>
  <c r="Q18" i="16"/>
  <c r="AS17" i="16"/>
  <c r="I17" i="17" s="1"/>
  <c r="J17" i="17" s="1"/>
  <c r="AQ17" i="16"/>
  <c r="Q17" i="16"/>
  <c r="AS16" i="16"/>
  <c r="I16" i="17" s="1"/>
  <c r="J16" i="17" s="1"/>
  <c r="AQ16" i="16"/>
  <c r="Q16" i="16"/>
  <c r="AS15" i="16"/>
  <c r="I15" i="17" s="1"/>
  <c r="J15" i="17" s="1"/>
  <c r="AQ15" i="16"/>
  <c r="Q15" i="16"/>
  <c r="AS14" i="16"/>
  <c r="I14" i="17" s="1"/>
  <c r="J14" i="17" s="1"/>
  <c r="AQ14" i="16"/>
  <c r="BC14" i="36" s="1"/>
  <c r="Q14" i="16"/>
  <c r="BD14" i="36" s="1"/>
  <c r="AS13" i="16"/>
  <c r="I13" i="17" s="1"/>
  <c r="J13" i="17" s="1"/>
  <c r="AQ13" i="16"/>
  <c r="Q13" i="16"/>
  <c r="AS12" i="16"/>
  <c r="I12" i="17" s="1"/>
  <c r="J12" i="17" s="1"/>
  <c r="AQ12" i="16"/>
  <c r="Q12" i="16"/>
  <c r="AS11" i="16"/>
  <c r="I11" i="17" s="1"/>
  <c r="J11" i="17" s="1"/>
  <c r="AQ11" i="16"/>
  <c r="Q11" i="16"/>
  <c r="AS10" i="16"/>
  <c r="I10" i="17" s="1"/>
  <c r="J10" i="17" s="1"/>
  <c r="AQ10" i="16"/>
  <c r="BC10" i="36" s="1"/>
  <c r="Q10" i="16"/>
  <c r="AS9" i="16"/>
  <c r="I9" i="17" s="1"/>
  <c r="J9" i="17" s="1"/>
  <c r="AQ9" i="16"/>
  <c r="Q9" i="16"/>
  <c r="BD9" i="36" s="1"/>
  <c r="AS8" i="16"/>
  <c r="I8" i="17" s="1"/>
  <c r="J8" i="17" s="1"/>
  <c r="AQ8" i="16"/>
  <c r="Q8" i="16"/>
  <c r="AS7" i="16"/>
  <c r="I7" i="17" s="1"/>
  <c r="J7" i="17" s="1"/>
  <c r="AQ7" i="16"/>
  <c r="Q7" i="16"/>
  <c r="AS6" i="16"/>
  <c r="I6" i="17" s="1"/>
  <c r="J6" i="17" s="1"/>
  <c r="AQ6" i="16"/>
  <c r="BC6" i="36" s="1"/>
  <c r="Q6" i="16"/>
  <c r="AS5" i="16"/>
  <c r="AQ5" i="16"/>
  <c r="Q5" i="16"/>
  <c r="AS4" i="16"/>
  <c r="I4" i="17" s="1"/>
  <c r="J4" i="17" s="1"/>
  <c r="AQ4" i="16"/>
  <c r="Q4" i="16"/>
  <c r="AS3" i="16"/>
  <c r="I3" i="17" s="1"/>
  <c r="AQ3" i="16"/>
  <c r="Q3" i="16"/>
  <c r="AO24" i="15"/>
  <c r="AN24" i="15"/>
  <c r="AM24" i="15"/>
  <c r="AL24" i="15"/>
  <c r="AK24" i="15"/>
  <c r="AJ24" i="15"/>
  <c r="AI24" i="15"/>
  <c r="AH24" i="15"/>
  <c r="AG24" i="15"/>
  <c r="AF24" i="15"/>
  <c r="AE24" i="15"/>
  <c r="AD24" i="15"/>
  <c r="AC24" i="15"/>
  <c r="AB24" i="15"/>
  <c r="AA24" i="15"/>
  <c r="Z24" i="15"/>
  <c r="Y24" i="15"/>
  <c r="X24" i="15"/>
  <c r="W24" i="15"/>
  <c r="V24" i="15"/>
  <c r="U24" i="15"/>
  <c r="T24" i="15"/>
  <c r="S24" i="15"/>
  <c r="P24" i="15"/>
  <c r="O24" i="15"/>
  <c r="N24" i="15"/>
  <c r="M24" i="15"/>
  <c r="L24" i="15"/>
  <c r="K24" i="15"/>
  <c r="H24" i="15"/>
  <c r="G24" i="15"/>
  <c r="F24" i="15"/>
  <c r="AR23" i="15"/>
  <c r="I23" i="16" s="1"/>
  <c r="J23" i="16" s="1"/>
  <c r="R23" i="16" s="1"/>
  <c r="AR23" i="16" s="1"/>
  <c r="AT23" i="16" s="1"/>
  <c r="AP23" i="15"/>
  <c r="Q23" i="15"/>
  <c r="AR22" i="15"/>
  <c r="I22" i="16" s="1"/>
  <c r="J22" i="16" s="1"/>
  <c r="R22" i="16" s="1"/>
  <c r="AR22" i="16" s="1"/>
  <c r="AT22" i="16" s="1"/>
  <c r="AP22" i="15"/>
  <c r="Q22" i="15"/>
  <c r="I22" i="15"/>
  <c r="J22" i="15" s="1"/>
  <c r="AR21" i="15"/>
  <c r="I21" i="16" s="1"/>
  <c r="J21" i="16" s="1"/>
  <c r="AP21" i="15"/>
  <c r="AY21" i="36" s="1"/>
  <c r="Q21" i="15"/>
  <c r="AR20" i="15"/>
  <c r="I20" i="16" s="1"/>
  <c r="J20" i="16" s="1"/>
  <c r="AP20" i="15"/>
  <c r="AY20" i="36" s="1"/>
  <c r="Q20" i="15"/>
  <c r="AZ20" i="36" s="1"/>
  <c r="AR19" i="15"/>
  <c r="I19" i="16" s="1"/>
  <c r="J19" i="16" s="1"/>
  <c r="AP19" i="15"/>
  <c r="Q19" i="15"/>
  <c r="AR18" i="15"/>
  <c r="I18" i="16" s="1"/>
  <c r="J18" i="16" s="1"/>
  <c r="AP18" i="15"/>
  <c r="AY18" i="36" s="1"/>
  <c r="Q18" i="15"/>
  <c r="AR17" i="15"/>
  <c r="I17" i="16" s="1"/>
  <c r="J17" i="16" s="1"/>
  <c r="AP17" i="15"/>
  <c r="AY17" i="36" s="1"/>
  <c r="Q17" i="15"/>
  <c r="AR16" i="15"/>
  <c r="I16" i="16" s="1"/>
  <c r="J16" i="16" s="1"/>
  <c r="AP16" i="15"/>
  <c r="AY16" i="36" s="1"/>
  <c r="Q16" i="15"/>
  <c r="AR15" i="15"/>
  <c r="I15" i="16" s="1"/>
  <c r="J15" i="16" s="1"/>
  <c r="R15" i="16" s="1"/>
  <c r="AP15" i="15"/>
  <c r="Q15" i="15"/>
  <c r="AR14" i="15"/>
  <c r="I14" i="16" s="1"/>
  <c r="J14" i="16" s="1"/>
  <c r="AP14" i="15"/>
  <c r="AY14" i="36" s="1"/>
  <c r="Q14" i="15"/>
  <c r="AR13" i="15"/>
  <c r="I13" i="16" s="1"/>
  <c r="J13" i="16" s="1"/>
  <c r="R13" i="16" s="1"/>
  <c r="AP13" i="15"/>
  <c r="AY13" i="36" s="1"/>
  <c r="Q13" i="15"/>
  <c r="AR12" i="15"/>
  <c r="I12" i="16" s="1"/>
  <c r="J12" i="16" s="1"/>
  <c r="AP12" i="15"/>
  <c r="AY12" i="36" s="1"/>
  <c r="Q12" i="15"/>
  <c r="AR11" i="15"/>
  <c r="I11" i="16" s="1"/>
  <c r="J11" i="16" s="1"/>
  <c r="AP11" i="15"/>
  <c r="Q11" i="15"/>
  <c r="AR10" i="15"/>
  <c r="I10" i="16" s="1"/>
  <c r="J10" i="16" s="1"/>
  <c r="R10" i="16" s="1"/>
  <c r="AP10" i="15"/>
  <c r="AY10" i="36" s="1"/>
  <c r="Q10" i="15"/>
  <c r="AR9" i="15"/>
  <c r="I9" i="16" s="1"/>
  <c r="J9" i="16" s="1"/>
  <c r="AP9" i="15"/>
  <c r="AY9" i="36" s="1"/>
  <c r="Q9" i="15"/>
  <c r="AR8" i="15"/>
  <c r="I8" i="16" s="1"/>
  <c r="J8" i="16" s="1"/>
  <c r="AP8" i="15"/>
  <c r="AY8" i="36" s="1"/>
  <c r="Q8" i="15"/>
  <c r="AR7" i="15"/>
  <c r="I7" i="16" s="1"/>
  <c r="J7" i="16" s="1"/>
  <c r="R7" i="16" s="1"/>
  <c r="AR7" i="16" s="1"/>
  <c r="AP7" i="15"/>
  <c r="Q7" i="15"/>
  <c r="AR6" i="15"/>
  <c r="I6" i="16" s="1"/>
  <c r="J6" i="16" s="1"/>
  <c r="R6" i="16" s="1"/>
  <c r="AP6" i="15"/>
  <c r="AY6" i="36" s="1"/>
  <c r="Q6" i="15"/>
  <c r="AR5" i="15"/>
  <c r="I5" i="16" s="1"/>
  <c r="J5" i="16" s="1"/>
  <c r="R5" i="16" s="1"/>
  <c r="AP5" i="15"/>
  <c r="Q5" i="15"/>
  <c r="AR4" i="15"/>
  <c r="I4" i="16" s="1"/>
  <c r="J4" i="16" s="1"/>
  <c r="AP4" i="15"/>
  <c r="AY4" i="36" s="1"/>
  <c r="Q4" i="15"/>
  <c r="AR3" i="15"/>
  <c r="I3" i="16" s="1"/>
  <c r="AP3" i="15"/>
  <c r="Q3" i="15"/>
  <c r="AG24" i="14"/>
  <c r="AF24" i="14"/>
  <c r="AE24" i="14"/>
  <c r="AD24" i="14"/>
  <c r="AC24" i="14"/>
  <c r="AB24" i="14"/>
  <c r="AA24" i="14"/>
  <c r="Z24" i="14"/>
  <c r="Y24" i="14"/>
  <c r="X24" i="14"/>
  <c r="W24" i="14"/>
  <c r="V24" i="14"/>
  <c r="U24" i="14"/>
  <c r="T24" i="14"/>
  <c r="S24" i="14"/>
  <c r="P24" i="14"/>
  <c r="O24" i="14"/>
  <c r="N24" i="14"/>
  <c r="M24" i="14"/>
  <c r="L24" i="14"/>
  <c r="K24" i="14"/>
  <c r="H24" i="14"/>
  <c r="G24" i="14"/>
  <c r="F24" i="14"/>
  <c r="AJ23" i="14"/>
  <c r="I23" i="15" s="1"/>
  <c r="J23" i="15" s="1"/>
  <c r="AH23" i="14"/>
  <c r="Q23" i="14"/>
  <c r="AJ22" i="14"/>
  <c r="AH22" i="14"/>
  <c r="Q22" i="14"/>
  <c r="AJ21" i="14"/>
  <c r="I21" i="15" s="1"/>
  <c r="J21" i="15" s="1"/>
  <c r="R21" i="15" s="1"/>
  <c r="AH21" i="14"/>
  <c r="AU21" i="36" s="1"/>
  <c r="Q21" i="14"/>
  <c r="AV21" i="36" s="1"/>
  <c r="I21" i="14"/>
  <c r="J21" i="14" s="1"/>
  <c r="AJ20" i="14"/>
  <c r="I20" i="15" s="1"/>
  <c r="J20" i="15" s="1"/>
  <c r="AH20" i="14"/>
  <c r="AU20" i="36" s="1"/>
  <c r="Q20" i="14"/>
  <c r="AJ19" i="14"/>
  <c r="I19" i="15" s="1"/>
  <c r="J19" i="15" s="1"/>
  <c r="AH19" i="14"/>
  <c r="Q19" i="14"/>
  <c r="AJ18" i="14"/>
  <c r="I18" i="15" s="1"/>
  <c r="J18" i="15" s="1"/>
  <c r="R18" i="15" s="1"/>
  <c r="AH18" i="14"/>
  <c r="AU18" i="36" s="1"/>
  <c r="Q18" i="14"/>
  <c r="AJ17" i="14"/>
  <c r="I17" i="15" s="1"/>
  <c r="J17" i="15" s="1"/>
  <c r="R17" i="15" s="1"/>
  <c r="AQ17" i="15" s="1"/>
  <c r="AH17" i="14"/>
  <c r="AU17" i="36" s="1"/>
  <c r="Q17" i="14"/>
  <c r="AJ16" i="14"/>
  <c r="I16" i="15" s="1"/>
  <c r="J16" i="15" s="1"/>
  <c r="AH16" i="14"/>
  <c r="AU16" i="36" s="1"/>
  <c r="Q16" i="14"/>
  <c r="AV16" i="36" s="1"/>
  <c r="AJ15" i="14"/>
  <c r="I15" i="15" s="1"/>
  <c r="J15" i="15" s="1"/>
  <c r="R15" i="15" s="1"/>
  <c r="AQ15" i="15" s="1"/>
  <c r="AH15" i="14"/>
  <c r="AU15" i="36" s="1"/>
  <c r="Q15" i="14"/>
  <c r="AJ14" i="14"/>
  <c r="I14" i="15" s="1"/>
  <c r="J14" i="15" s="1"/>
  <c r="AH14" i="14"/>
  <c r="AU14" i="36" s="1"/>
  <c r="Q14" i="14"/>
  <c r="AJ13" i="14"/>
  <c r="I13" i="15" s="1"/>
  <c r="J13" i="15" s="1"/>
  <c r="R13" i="15" s="1"/>
  <c r="AQ13" i="15" s="1"/>
  <c r="AH13" i="14"/>
  <c r="AU13" i="36" s="1"/>
  <c r="Q13" i="14"/>
  <c r="AJ12" i="14"/>
  <c r="I12" i="15" s="1"/>
  <c r="J12" i="15" s="1"/>
  <c r="AH12" i="14"/>
  <c r="AU12" i="36" s="1"/>
  <c r="Q12" i="14"/>
  <c r="AJ11" i="14"/>
  <c r="I11" i="15" s="1"/>
  <c r="J11" i="15" s="1"/>
  <c r="R11" i="15" s="1"/>
  <c r="AQ11" i="15" s="1"/>
  <c r="AH11" i="14"/>
  <c r="Q11" i="14"/>
  <c r="AJ10" i="14"/>
  <c r="I10" i="15" s="1"/>
  <c r="J10" i="15" s="1"/>
  <c r="AH10" i="14"/>
  <c r="AU10" i="36" s="1"/>
  <c r="G38" i="36" s="1"/>
  <c r="Q10" i="14"/>
  <c r="AJ9" i="14"/>
  <c r="I9" i="15" s="1"/>
  <c r="J9" i="15" s="1"/>
  <c r="AH9" i="14"/>
  <c r="AU9" i="36" s="1"/>
  <c r="Q9" i="14"/>
  <c r="AJ8" i="14"/>
  <c r="I8" i="15" s="1"/>
  <c r="J8" i="15" s="1"/>
  <c r="AH8" i="14"/>
  <c r="AU8" i="36" s="1"/>
  <c r="Q8" i="14"/>
  <c r="AJ7" i="14"/>
  <c r="I7" i="15" s="1"/>
  <c r="J7" i="15" s="1"/>
  <c r="R7" i="15" s="1"/>
  <c r="AQ7" i="15" s="1"/>
  <c r="AH7" i="14"/>
  <c r="Q7" i="14"/>
  <c r="AJ6" i="14"/>
  <c r="I6" i="15" s="1"/>
  <c r="J6" i="15" s="1"/>
  <c r="AH6" i="14"/>
  <c r="AU6" i="36" s="1"/>
  <c r="Q6" i="14"/>
  <c r="AJ5" i="14"/>
  <c r="I5" i="15" s="1"/>
  <c r="J5" i="15" s="1"/>
  <c r="AH5" i="14"/>
  <c r="AU5" i="36" s="1"/>
  <c r="Q5" i="14"/>
  <c r="AJ4" i="14"/>
  <c r="I4" i="15" s="1"/>
  <c r="J4" i="15" s="1"/>
  <c r="AH4" i="14"/>
  <c r="AU4" i="36" s="1"/>
  <c r="Q4" i="14"/>
  <c r="AV4" i="36" s="1"/>
  <c r="AJ3" i="14"/>
  <c r="I3" i="15" s="1"/>
  <c r="AH3" i="14"/>
  <c r="Q3" i="14"/>
  <c r="AM24" i="13"/>
  <c r="AL24" i="13"/>
  <c r="AG24" i="13"/>
  <c r="AF24" i="13"/>
  <c r="AE24" i="13"/>
  <c r="AD24" i="13"/>
  <c r="AC24" i="13"/>
  <c r="AB24" i="13"/>
  <c r="AA24" i="13"/>
  <c r="Z24" i="13"/>
  <c r="Y24" i="13"/>
  <c r="X24" i="13"/>
  <c r="W24" i="13"/>
  <c r="V24" i="13"/>
  <c r="U24" i="13"/>
  <c r="T24" i="13"/>
  <c r="S24" i="13"/>
  <c r="P24" i="13"/>
  <c r="O24" i="13"/>
  <c r="N24" i="13"/>
  <c r="M24" i="13"/>
  <c r="L24" i="13"/>
  <c r="K24" i="13"/>
  <c r="H24" i="13"/>
  <c r="G24" i="13"/>
  <c r="F24" i="13"/>
  <c r="AJ23" i="13"/>
  <c r="I23" i="14" s="1"/>
  <c r="J23" i="14" s="1"/>
  <c r="R23" i="14" s="1"/>
  <c r="AI23" i="14" s="1"/>
  <c r="AK23" i="14" s="1"/>
  <c r="Q23" i="13"/>
  <c r="AJ22" i="13"/>
  <c r="I22" i="14" s="1"/>
  <c r="J22" i="14" s="1"/>
  <c r="R22" i="14" s="1"/>
  <c r="Q22" i="13"/>
  <c r="AJ21" i="13"/>
  <c r="Q21" i="13"/>
  <c r="AJ20" i="13"/>
  <c r="I20" i="14" s="1"/>
  <c r="J20" i="14" s="1"/>
  <c r="R20" i="14" s="1"/>
  <c r="Q20" i="13"/>
  <c r="AJ19" i="13"/>
  <c r="I19" i="14" s="1"/>
  <c r="J19" i="14" s="1"/>
  <c r="Q19" i="13"/>
  <c r="AJ18" i="13"/>
  <c r="I18" i="14" s="1"/>
  <c r="J18" i="14" s="1"/>
  <c r="R18" i="14" s="1"/>
  <c r="AI18" i="14" s="1"/>
  <c r="AK18" i="14" s="1"/>
  <c r="Q18" i="13"/>
  <c r="AJ17" i="13"/>
  <c r="I17" i="14" s="1"/>
  <c r="J17" i="14" s="1"/>
  <c r="R17" i="14" s="1"/>
  <c r="AI17" i="14" s="1"/>
  <c r="Q17" i="13"/>
  <c r="AJ16" i="13"/>
  <c r="I16" i="14" s="1"/>
  <c r="J16" i="14" s="1"/>
  <c r="Q16" i="13"/>
  <c r="AJ15" i="13"/>
  <c r="I15" i="14" s="1"/>
  <c r="J15" i="14" s="1"/>
  <c r="Q15" i="13"/>
  <c r="AJ14" i="13"/>
  <c r="I14" i="14" s="1"/>
  <c r="J14" i="14" s="1"/>
  <c r="R14" i="14" s="1"/>
  <c r="Q14" i="13"/>
  <c r="AJ13" i="13"/>
  <c r="I13" i="14" s="1"/>
  <c r="J13" i="14" s="1"/>
  <c r="Q13" i="13"/>
  <c r="AJ12" i="13"/>
  <c r="I12" i="14" s="1"/>
  <c r="J12" i="14" s="1"/>
  <c r="Q12" i="13"/>
  <c r="AJ11" i="13"/>
  <c r="I11" i="14" s="1"/>
  <c r="J11" i="14" s="1"/>
  <c r="R11" i="14" s="1"/>
  <c r="Q11" i="13"/>
  <c r="AJ10" i="13"/>
  <c r="I10" i="14" s="1"/>
  <c r="J10" i="14" s="1"/>
  <c r="Q10" i="13"/>
  <c r="AJ9" i="13"/>
  <c r="I9" i="14" s="1"/>
  <c r="J9" i="14" s="1"/>
  <c r="Q9" i="13"/>
  <c r="AJ8" i="13"/>
  <c r="I8" i="14" s="1"/>
  <c r="J8" i="14" s="1"/>
  <c r="R8" i="14" s="1"/>
  <c r="Q8" i="13"/>
  <c r="AJ7" i="13"/>
  <c r="I7" i="14" s="1"/>
  <c r="J7" i="14" s="1"/>
  <c r="R7" i="14" s="1"/>
  <c r="AI7" i="14" s="1"/>
  <c r="AK7" i="14" s="1"/>
  <c r="Q7" i="13"/>
  <c r="AJ6" i="13"/>
  <c r="I6" i="14" s="1"/>
  <c r="J6" i="14" s="1"/>
  <c r="Q6" i="13"/>
  <c r="AJ5" i="13"/>
  <c r="I5" i="14" s="1"/>
  <c r="J5" i="14" s="1"/>
  <c r="Q5" i="13"/>
  <c r="AJ4" i="13"/>
  <c r="I4" i="14" s="1"/>
  <c r="J4" i="14" s="1"/>
  <c r="Q4" i="13"/>
  <c r="AJ3" i="13"/>
  <c r="I3" i="14" s="1"/>
  <c r="AH3" i="13"/>
  <c r="Q3" i="13"/>
  <c r="AR3" i="36" s="1"/>
  <c r="AK24" i="12"/>
  <c r="AJ24" i="12"/>
  <c r="AI24" i="12"/>
  <c r="AH24" i="12"/>
  <c r="AG24" i="12"/>
  <c r="AF24" i="12"/>
  <c r="AE24" i="12"/>
  <c r="AD24" i="12"/>
  <c r="AC24" i="12"/>
  <c r="AB24" i="12"/>
  <c r="AA24" i="12"/>
  <c r="Z24" i="12"/>
  <c r="Y24" i="12"/>
  <c r="X24" i="12"/>
  <c r="W24" i="12"/>
  <c r="V24" i="12"/>
  <c r="U24" i="12"/>
  <c r="T24" i="12"/>
  <c r="S24" i="12"/>
  <c r="R24" i="12"/>
  <c r="Q24" i="12"/>
  <c r="N24" i="12"/>
  <c r="M24" i="12"/>
  <c r="L24" i="12"/>
  <c r="K24" i="12"/>
  <c r="J24" i="12"/>
  <c r="I24" i="12"/>
  <c r="F24" i="12"/>
  <c r="AN23" i="12"/>
  <c r="I23" i="13" s="1"/>
  <c r="J23" i="13" s="1"/>
  <c r="R23" i="13" s="1"/>
  <c r="AI23" i="13" s="1"/>
  <c r="AK23" i="13" s="1"/>
  <c r="O23" i="12"/>
  <c r="AN22" i="12"/>
  <c r="I22" i="13" s="1"/>
  <c r="J22" i="13" s="1"/>
  <c r="R22" i="13" s="1"/>
  <c r="AI22" i="13" s="1"/>
  <c r="AK22" i="13" s="1"/>
  <c r="O22" i="12"/>
  <c r="AN21" i="12"/>
  <c r="I21" i="13" s="1"/>
  <c r="J21" i="13" s="1"/>
  <c r="R21" i="13" s="1"/>
  <c r="AI21" i="13" s="1"/>
  <c r="AK21" i="13" s="1"/>
  <c r="O21" i="12"/>
  <c r="AN20" i="12"/>
  <c r="I20" i="13" s="1"/>
  <c r="J20" i="13" s="1"/>
  <c r="R20" i="13" s="1"/>
  <c r="O20" i="12"/>
  <c r="AN19" i="12"/>
  <c r="I19" i="13" s="1"/>
  <c r="J19" i="13" s="1"/>
  <c r="R19" i="13" s="1"/>
  <c r="AI19" i="13" s="1"/>
  <c r="O19" i="12"/>
  <c r="AN18" i="12"/>
  <c r="I18" i="13" s="1"/>
  <c r="J18" i="13" s="1"/>
  <c r="R18" i="13" s="1"/>
  <c r="O18" i="12"/>
  <c r="AN17" i="12"/>
  <c r="I17" i="13" s="1"/>
  <c r="J17" i="13" s="1"/>
  <c r="O17" i="12"/>
  <c r="AN16" i="12"/>
  <c r="I16" i="13" s="1"/>
  <c r="J16" i="13" s="1"/>
  <c r="R16" i="13" s="1"/>
  <c r="O16" i="12"/>
  <c r="AN15" i="12"/>
  <c r="I15" i="13" s="1"/>
  <c r="J15" i="13" s="1"/>
  <c r="R15" i="13" s="1"/>
  <c r="AI15" i="13" s="1"/>
  <c r="O15" i="12"/>
  <c r="AN14" i="12"/>
  <c r="I14" i="13" s="1"/>
  <c r="J14" i="13" s="1"/>
  <c r="R14" i="13" s="1"/>
  <c r="O14" i="12"/>
  <c r="AN13" i="12"/>
  <c r="I13" i="13" s="1"/>
  <c r="J13" i="13" s="1"/>
  <c r="O13" i="12"/>
  <c r="AN12" i="12"/>
  <c r="I12" i="13" s="1"/>
  <c r="J12" i="13" s="1"/>
  <c r="R12" i="13" s="1"/>
  <c r="O12" i="12"/>
  <c r="AN11" i="12"/>
  <c r="I11" i="13" s="1"/>
  <c r="J11" i="13" s="1"/>
  <c r="O11" i="12"/>
  <c r="AN10" i="12"/>
  <c r="I10" i="13" s="1"/>
  <c r="J10" i="13" s="1"/>
  <c r="R10" i="13" s="1"/>
  <c r="O10" i="12"/>
  <c r="AN9" i="12"/>
  <c r="I9" i="13" s="1"/>
  <c r="J9" i="13" s="1"/>
  <c r="R9" i="13" s="1"/>
  <c r="O9" i="12"/>
  <c r="AN8" i="12"/>
  <c r="I8" i="13" s="1"/>
  <c r="J8" i="13" s="1"/>
  <c r="O8" i="12"/>
  <c r="AN7" i="12"/>
  <c r="I7" i="13" s="1"/>
  <c r="J7" i="13" s="1"/>
  <c r="R7" i="13" s="1"/>
  <c r="AI7" i="13" s="1"/>
  <c r="O7" i="12"/>
  <c r="AN6" i="12"/>
  <c r="I6" i="13" s="1"/>
  <c r="J6" i="13" s="1"/>
  <c r="O6" i="12"/>
  <c r="AN5" i="12"/>
  <c r="I5" i="13" s="1"/>
  <c r="J5" i="13" s="1"/>
  <c r="R5" i="13" s="1"/>
  <c r="AI5" i="13" s="1"/>
  <c r="O5" i="12"/>
  <c r="AN4" i="12"/>
  <c r="I4" i="13" s="1"/>
  <c r="J4" i="13" s="1"/>
  <c r="O4" i="12"/>
  <c r="AN3" i="12"/>
  <c r="AL3" i="12"/>
  <c r="O3" i="12"/>
  <c r="AK24" i="11"/>
  <c r="AJ24" i="11"/>
  <c r="AI24" i="11"/>
  <c r="AH24" i="11"/>
  <c r="AG24" i="11"/>
  <c r="AF24" i="11"/>
  <c r="AE24" i="11"/>
  <c r="AD24" i="11"/>
  <c r="AC24" i="11"/>
  <c r="AB24" i="11"/>
  <c r="AA24" i="11"/>
  <c r="Z24" i="11"/>
  <c r="Y24" i="11"/>
  <c r="X24" i="11"/>
  <c r="W24" i="11"/>
  <c r="V24" i="11"/>
  <c r="U24" i="11"/>
  <c r="T24" i="11"/>
  <c r="Q24" i="11"/>
  <c r="P24" i="11"/>
  <c r="O24" i="11"/>
  <c r="N24" i="11"/>
  <c r="M24" i="11"/>
  <c r="L24" i="11"/>
  <c r="I24" i="11"/>
  <c r="H24" i="11"/>
  <c r="G24" i="11"/>
  <c r="F24" i="11"/>
  <c r="AN23" i="11"/>
  <c r="G23" i="12" s="1"/>
  <c r="H23" i="12" s="1"/>
  <c r="P23" i="12" s="1"/>
  <c r="AM23" i="12" s="1"/>
  <c r="AO23" i="12" s="1"/>
  <c r="AL23" i="11"/>
  <c r="R23" i="11"/>
  <c r="AN22" i="11"/>
  <c r="G22" i="12" s="1"/>
  <c r="H22" i="12" s="1"/>
  <c r="P22" i="12" s="1"/>
  <c r="AM22" i="12" s="1"/>
  <c r="AO22" i="12" s="1"/>
  <c r="AL22" i="11"/>
  <c r="R22" i="11"/>
  <c r="AN21" i="11"/>
  <c r="G21" i="12" s="1"/>
  <c r="H21" i="12" s="1"/>
  <c r="AL21" i="11"/>
  <c r="R21" i="11"/>
  <c r="AN20" i="11"/>
  <c r="G20" i="12" s="1"/>
  <c r="H20" i="12" s="1"/>
  <c r="P20" i="12" s="1"/>
  <c r="AL20" i="11"/>
  <c r="R20" i="11"/>
  <c r="AN19" i="11"/>
  <c r="G19" i="12" s="1"/>
  <c r="H19" i="12" s="1"/>
  <c r="P19" i="12" s="1"/>
  <c r="AL19" i="11"/>
  <c r="R19" i="11"/>
  <c r="AN18" i="11"/>
  <c r="G18" i="12" s="1"/>
  <c r="H18" i="12" s="1"/>
  <c r="P18" i="12" s="1"/>
  <c r="AL18" i="11"/>
  <c r="R18" i="11"/>
  <c r="AN17" i="11"/>
  <c r="G17" i="12" s="1"/>
  <c r="H17" i="12" s="1"/>
  <c r="P17" i="12" s="1"/>
  <c r="AM17" i="12" s="1"/>
  <c r="AL17" i="11"/>
  <c r="R17" i="11"/>
  <c r="AN16" i="11"/>
  <c r="G16" i="12" s="1"/>
  <c r="H16" i="12" s="1"/>
  <c r="P16" i="12" s="1"/>
  <c r="AL16" i="11"/>
  <c r="R16" i="11"/>
  <c r="AN15" i="11"/>
  <c r="G15" i="12" s="1"/>
  <c r="H15" i="12" s="1"/>
  <c r="AL15" i="11"/>
  <c r="R15" i="11"/>
  <c r="AN14" i="11"/>
  <c r="G14" i="12" s="1"/>
  <c r="H14" i="12" s="1"/>
  <c r="P14" i="12" s="1"/>
  <c r="AL14" i="11"/>
  <c r="R14" i="11"/>
  <c r="AN13" i="11"/>
  <c r="G13" i="12" s="1"/>
  <c r="H13" i="12" s="1"/>
  <c r="P13" i="12" s="1"/>
  <c r="AM13" i="12" s="1"/>
  <c r="AL13" i="11"/>
  <c r="R13" i="11"/>
  <c r="AN12" i="11"/>
  <c r="G12" i="12" s="1"/>
  <c r="H12" i="12" s="1"/>
  <c r="AL12" i="11"/>
  <c r="R12" i="11"/>
  <c r="AN11" i="11"/>
  <c r="G11" i="12" s="1"/>
  <c r="H11" i="12" s="1"/>
  <c r="P11" i="12" s="1"/>
  <c r="AL11" i="11"/>
  <c r="R11" i="11"/>
  <c r="AN10" i="11"/>
  <c r="G10" i="12" s="1"/>
  <c r="H10" i="12" s="1"/>
  <c r="P10" i="12" s="1"/>
  <c r="AL10" i="11"/>
  <c r="R10" i="11"/>
  <c r="AN9" i="11"/>
  <c r="G9" i="12" s="1"/>
  <c r="H9" i="12" s="1"/>
  <c r="P9" i="12" s="1"/>
  <c r="AM9" i="12" s="1"/>
  <c r="AL9" i="11"/>
  <c r="R9" i="11"/>
  <c r="AN8" i="11"/>
  <c r="G8" i="12" s="1"/>
  <c r="H8" i="12" s="1"/>
  <c r="P8" i="12" s="1"/>
  <c r="AL8" i="11"/>
  <c r="R8" i="11"/>
  <c r="AN7" i="11"/>
  <c r="AL7" i="11"/>
  <c r="R7" i="11"/>
  <c r="AN6" i="11"/>
  <c r="G6" i="12" s="1"/>
  <c r="H6" i="12" s="1"/>
  <c r="AL6" i="11"/>
  <c r="R6" i="11"/>
  <c r="AN5" i="11"/>
  <c r="G5" i="12" s="1"/>
  <c r="H5" i="12" s="1"/>
  <c r="P5" i="12" s="1"/>
  <c r="AM5" i="12" s="1"/>
  <c r="AL5" i="11"/>
  <c r="R5" i="11"/>
  <c r="AN4" i="11"/>
  <c r="G4" i="12" s="1"/>
  <c r="H4" i="12" s="1"/>
  <c r="P4" i="12" s="1"/>
  <c r="AL4" i="11"/>
  <c r="R4" i="11"/>
  <c r="AN3" i="11"/>
  <c r="G3" i="12" s="1"/>
  <c r="AL3" i="11"/>
  <c r="AL24" i="11" s="1"/>
  <c r="R3" i="11"/>
  <c r="AN24" i="10"/>
  <c r="AI24" i="10"/>
  <c r="AH24" i="10"/>
  <c r="AG24" i="10"/>
  <c r="AF24" i="10"/>
  <c r="AE24" i="10"/>
  <c r="AD24" i="10"/>
  <c r="AC24" i="10"/>
  <c r="AB24" i="10"/>
  <c r="AA24" i="10"/>
  <c r="Z24" i="10"/>
  <c r="Y24" i="10"/>
  <c r="X24" i="10"/>
  <c r="W24" i="10"/>
  <c r="V24" i="10"/>
  <c r="U24" i="10"/>
  <c r="T24" i="10"/>
  <c r="S24" i="10"/>
  <c r="P24" i="10"/>
  <c r="O24" i="10"/>
  <c r="N24" i="10"/>
  <c r="M24" i="10"/>
  <c r="L24" i="10"/>
  <c r="K24" i="10"/>
  <c r="H24" i="10"/>
  <c r="G24" i="10"/>
  <c r="F24" i="10"/>
  <c r="AL23" i="10"/>
  <c r="J23" i="11" s="1"/>
  <c r="K23" i="11" s="1"/>
  <c r="S23" i="11" s="1"/>
  <c r="AM23" i="11" s="1"/>
  <c r="AJ23" i="10"/>
  <c r="Q23" i="10"/>
  <c r="AL22" i="10"/>
  <c r="J22" i="11" s="1"/>
  <c r="K22" i="11" s="1"/>
  <c r="AJ22" i="10"/>
  <c r="Q22" i="10"/>
  <c r="AL21" i="10"/>
  <c r="J21" i="11" s="1"/>
  <c r="K21" i="11" s="1"/>
  <c r="S21" i="11" s="1"/>
  <c r="AJ21" i="10"/>
  <c r="Q21" i="10"/>
  <c r="AL20" i="10"/>
  <c r="J20" i="11" s="1"/>
  <c r="K20" i="11" s="1"/>
  <c r="S20" i="11" s="1"/>
  <c r="AM20" i="11" s="1"/>
  <c r="AO20" i="11" s="1"/>
  <c r="AJ20" i="10"/>
  <c r="Q20" i="10"/>
  <c r="AL19" i="10"/>
  <c r="J19" i="11" s="1"/>
  <c r="K19" i="11" s="1"/>
  <c r="S19" i="11" s="1"/>
  <c r="AJ19" i="10"/>
  <c r="Q19" i="10"/>
  <c r="AL18" i="10"/>
  <c r="J18" i="11" s="1"/>
  <c r="K18" i="11" s="1"/>
  <c r="S18" i="11" s="1"/>
  <c r="AM18" i="11" s="1"/>
  <c r="AJ18" i="10"/>
  <c r="Q18" i="10"/>
  <c r="AL17" i="10"/>
  <c r="J17" i="11" s="1"/>
  <c r="K17" i="11" s="1"/>
  <c r="AJ17" i="10"/>
  <c r="Q17" i="10"/>
  <c r="AL16" i="10"/>
  <c r="J16" i="11" s="1"/>
  <c r="K16" i="11" s="1"/>
  <c r="AJ16" i="10"/>
  <c r="Q16" i="10"/>
  <c r="AL15" i="10"/>
  <c r="J15" i="11" s="1"/>
  <c r="K15" i="11" s="1"/>
  <c r="S15" i="11" s="1"/>
  <c r="AM15" i="11" s="1"/>
  <c r="AJ15" i="10"/>
  <c r="Q15" i="10"/>
  <c r="AL14" i="10"/>
  <c r="J14" i="11" s="1"/>
  <c r="K14" i="11" s="1"/>
  <c r="S14" i="11" s="1"/>
  <c r="AM14" i="11" s="1"/>
  <c r="AO14" i="11" s="1"/>
  <c r="AJ14" i="10"/>
  <c r="Q14" i="10"/>
  <c r="AL13" i="10"/>
  <c r="J13" i="11" s="1"/>
  <c r="K13" i="11" s="1"/>
  <c r="S13" i="11" s="1"/>
  <c r="AM13" i="11" s="1"/>
  <c r="AJ13" i="10"/>
  <c r="Q13" i="10"/>
  <c r="AL12" i="10"/>
  <c r="J12" i="11" s="1"/>
  <c r="K12" i="11" s="1"/>
  <c r="AJ12" i="10"/>
  <c r="Q12" i="10"/>
  <c r="AL11" i="10"/>
  <c r="J11" i="11" s="1"/>
  <c r="K11" i="11" s="1"/>
  <c r="S11" i="11" s="1"/>
  <c r="AM11" i="11" s="1"/>
  <c r="AJ11" i="10"/>
  <c r="AE11" i="36" s="1"/>
  <c r="Q11" i="10"/>
  <c r="AL10" i="10"/>
  <c r="J10" i="11" s="1"/>
  <c r="K10" i="11" s="1"/>
  <c r="S10" i="11" s="1"/>
  <c r="AM10" i="11" s="1"/>
  <c r="AO10" i="11" s="1"/>
  <c r="AJ10" i="10"/>
  <c r="Q10" i="10"/>
  <c r="AL9" i="10"/>
  <c r="J9" i="11" s="1"/>
  <c r="K9" i="11" s="1"/>
  <c r="S9" i="11" s="1"/>
  <c r="AM9" i="11" s="1"/>
  <c r="AJ9" i="10"/>
  <c r="Q9" i="10"/>
  <c r="AL8" i="10"/>
  <c r="J8" i="11" s="1"/>
  <c r="K8" i="11" s="1"/>
  <c r="AJ8" i="10"/>
  <c r="Q8" i="10"/>
  <c r="AL7" i="10"/>
  <c r="J7" i="11" s="1"/>
  <c r="K7" i="11" s="1"/>
  <c r="S7" i="11" s="1"/>
  <c r="AM7" i="11" s="1"/>
  <c r="AJ7" i="10"/>
  <c r="AE7" i="36" s="1"/>
  <c r="Q7" i="10"/>
  <c r="AL6" i="10"/>
  <c r="J6" i="11" s="1"/>
  <c r="K6" i="11" s="1"/>
  <c r="AJ6" i="10"/>
  <c r="Q6" i="10"/>
  <c r="AL5" i="10"/>
  <c r="J5" i="11" s="1"/>
  <c r="K5" i="11" s="1"/>
  <c r="S5" i="11" s="1"/>
  <c r="AM5" i="11" s="1"/>
  <c r="AO5" i="11" s="1"/>
  <c r="AJ5" i="10"/>
  <c r="Q5" i="10"/>
  <c r="AL4" i="10"/>
  <c r="J4" i="11" s="1"/>
  <c r="K4" i="11" s="1"/>
  <c r="AJ4" i="10"/>
  <c r="Q4" i="10"/>
  <c r="AL3" i="10"/>
  <c r="J3" i="11" s="1"/>
  <c r="AJ3" i="10"/>
  <c r="AJ24" i="10" s="1"/>
  <c r="Q3" i="10"/>
  <c r="Q24" i="10" s="1"/>
  <c r="AH24" i="9"/>
  <c r="AG24" i="9"/>
  <c r="AF24" i="9"/>
  <c r="AE24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O24" i="9"/>
  <c r="N24" i="9"/>
  <c r="M24" i="9"/>
  <c r="L24" i="9"/>
  <c r="K24" i="9"/>
  <c r="J24" i="9"/>
  <c r="G24" i="9"/>
  <c r="F24" i="9"/>
  <c r="AK23" i="9"/>
  <c r="I23" i="10" s="1"/>
  <c r="J23" i="10" s="1"/>
  <c r="R23" i="10" s="1"/>
  <c r="AK23" i="10" s="1"/>
  <c r="P23" i="9"/>
  <c r="I23" i="9"/>
  <c r="Q23" i="9" s="1"/>
  <c r="AJ23" i="9" s="1"/>
  <c r="AL23" i="9" s="1"/>
  <c r="H23" i="9"/>
  <c r="AK22" i="9"/>
  <c r="I22" i="10" s="1"/>
  <c r="J22" i="10" s="1"/>
  <c r="P22" i="9"/>
  <c r="AK21" i="9"/>
  <c r="I21" i="10" s="1"/>
  <c r="J21" i="10" s="1"/>
  <c r="R21" i="10" s="1"/>
  <c r="AK21" i="10" s="1"/>
  <c r="P21" i="9"/>
  <c r="AK20" i="9"/>
  <c r="I20" i="10" s="1"/>
  <c r="J20" i="10" s="1"/>
  <c r="P20" i="9"/>
  <c r="I20" i="9"/>
  <c r="H20" i="9"/>
  <c r="AK19" i="9"/>
  <c r="I19" i="10" s="1"/>
  <c r="J19" i="10" s="1"/>
  <c r="R19" i="10" s="1"/>
  <c r="AK19" i="10" s="1"/>
  <c r="P19" i="9"/>
  <c r="AK18" i="9"/>
  <c r="I18" i="10" s="1"/>
  <c r="J18" i="10" s="1"/>
  <c r="R18" i="10" s="1"/>
  <c r="AK18" i="10" s="1"/>
  <c r="P18" i="9"/>
  <c r="AK17" i="9"/>
  <c r="I17" i="10" s="1"/>
  <c r="J17" i="10" s="1"/>
  <c r="R17" i="10" s="1"/>
  <c r="AK17" i="10" s="1"/>
  <c r="P17" i="9"/>
  <c r="AK16" i="9"/>
  <c r="I16" i="10" s="1"/>
  <c r="J16" i="10" s="1"/>
  <c r="R16" i="10" s="1"/>
  <c r="AK16" i="10" s="1"/>
  <c r="P16" i="9"/>
  <c r="AK15" i="9"/>
  <c r="I15" i="10" s="1"/>
  <c r="J15" i="10" s="1"/>
  <c r="R15" i="10" s="1"/>
  <c r="AK15" i="10" s="1"/>
  <c r="P15" i="9"/>
  <c r="AK14" i="9"/>
  <c r="I14" i="10" s="1"/>
  <c r="J14" i="10" s="1"/>
  <c r="P14" i="9"/>
  <c r="AK13" i="9"/>
  <c r="I13" i="10" s="1"/>
  <c r="J13" i="10" s="1"/>
  <c r="R13" i="10" s="1"/>
  <c r="AK13" i="10" s="1"/>
  <c r="P13" i="9"/>
  <c r="AK12" i="9"/>
  <c r="I12" i="10" s="1"/>
  <c r="J12" i="10" s="1"/>
  <c r="R12" i="10" s="1"/>
  <c r="AK12" i="10" s="1"/>
  <c r="AM12" i="10" s="1"/>
  <c r="P12" i="9"/>
  <c r="AK11" i="9"/>
  <c r="I11" i="10" s="1"/>
  <c r="J11" i="10" s="1"/>
  <c r="R11" i="10" s="1"/>
  <c r="P11" i="9"/>
  <c r="AK10" i="9"/>
  <c r="I10" i="10" s="1"/>
  <c r="J10" i="10" s="1"/>
  <c r="R10" i="10" s="1"/>
  <c r="AK10" i="10" s="1"/>
  <c r="P10" i="9"/>
  <c r="AK9" i="9"/>
  <c r="I9" i="10" s="1"/>
  <c r="J9" i="10" s="1"/>
  <c r="R9" i="10" s="1"/>
  <c r="AK9" i="10" s="1"/>
  <c r="P9" i="9"/>
  <c r="AK8" i="9"/>
  <c r="I8" i="10" s="1"/>
  <c r="J8" i="10" s="1"/>
  <c r="R8" i="10" s="1"/>
  <c r="AK8" i="10" s="1"/>
  <c r="P8" i="9"/>
  <c r="AK7" i="9"/>
  <c r="I7" i="10" s="1"/>
  <c r="J7" i="10" s="1"/>
  <c r="R7" i="10" s="1"/>
  <c r="P7" i="9"/>
  <c r="AK6" i="9"/>
  <c r="I6" i="10" s="1"/>
  <c r="J6" i="10" s="1"/>
  <c r="R6" i="10" s="1"/>
  <c r="AK6" i="10" s="1"/>
  <c r="AM6" i="10" s="1"/>
  <c r="P6" i="9"/>
  <c r="AK5" i="9"/>
  <c r="I5" i="10" s="1"/>
  <c r="J5" i="10" s="1"/>
  <c r="R5" i="10" s="1"/>
  <c r="AK5" i="10" s="1"/>
  <c r="P5" i="9"/>
  <c r="AK4" i="9"/>
  <c r="I4" i="10" s="1"/>
  <c r="J4" i="10" s="1"/>
  <c r="R4" i="10" s="1"/>
  <c r="AK4" i="10" s="1"/>
  <c r="P4" i="9"/>
  <c r="AK3" i="9"/>
  <c r="I3" i="10" s="1"/>
  <c r="AI3" i="9"/>
  <c r="P3" i="9"/>
  <c r="AI24" i="8"/>
  <c r="AH24" i="8"/>
  <c r="AG24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Q24" i="8"/>
  <c r="P24" i="8"/>
  <c r="O24" i="8"/>
  <c r="N24" i="8"/>
  <c r="M24" i="8"/>
  <c r="L24" i="8"/>
  <c r="I24" i="8"/>
  <c r="H24" i="8"/>
  <c r="G24" i="8"/>
  <c r="F24" i="8"/>
  <c r="AL23" i="8"/>
  <c r="R23" i="8"/>
  <c r="AL22" i="8"/>
  <c r="H22" i="9" s="1"/>
  <c r="I22" i="9" s="1"/>
  <c r="Q22" i="9" s="1"/>
  <c r="AJ22" i="9" s="1"/>
  <c r="AL22" i="9" s="1"/>
  <c r="R22" i="8"/>
  <c r="AL21" i="8"/>
  <c r="H21" i="9" s="1"/>
  <c r="I21" i="9" s="1"/>
  <c r="Q21" i="9" s="1"/>
  <c r="R21" i="8"/>
  <c r="AL20" i="8"/>
  <c r="R20" i="8"/>
  <c r="AL19" i="8"/>
  <c r="H19" i="9" s="1"/>
  <c r="I19" i="9" s="1"/>
  <c r="Q19" i="9" s="1"/>
  <c r="R19" i="8"/>
  <c r="AL18" i="8"/>
  <c r="H18" i="9" s="1"/>
  <c r="I18" i="9" s="1"/>
  <c r="Q18" i="9" s="1"/>
  <c r="AJ18" i="9" s="1"/>
  <c r="AL18" i="9" s="1"/>
  <c r="R18" i="8"/>
  <c r="AL17" i="8"/>
  <c r="H17" i="9" s="1"/>
  <c r="I17" i="9" s="1"/>
  <c r="Q17" i="9" s="1"/>
  <c r="AJ17" i="9" s="1"/>
  <c r="R17" i="8"/>
  <c r="AL16" i="8"/>
  <c r="H16" i="9" s="1"/>
  <c r="I16" i="9" s="1"/>
  <c r="Q16" i="9" s="1"/>
  <c r="AJ16" i="9" s="1"/>
  <c r="R16" i="8"/>
  <c r="AL15" i="8"/>
  <c r="H15" i="9" s="1"/>
  <c r="I15" i="9" s="1"/>
  <c r="Q15" i="9" s="1"/>
  <c r="R15" i="8"/>
  <c r="AL14" i="8"/>
  <c r="H14" i="9" s="1"/>
  <c r="I14" i="9" s="1"/>
  <c r="R14" i="8"/>
  <c r="AL13" i="8"/>
  <c r="H13" i="9" s="1"/>
  <c r="I13" i="9" s="1"/>
  <c r="R13" i="8"/>
  <c r="AL12" i="8"/>
  <c r="H12" i="9" s="1"/>
  <c r="I12" i="9" s="1"/>
  <c r="Q12" i="9" s="1"/>
  <c r="AJ12" i="9" s="1"/>
  <c r="R12" i="8"/>
  <c r="AL11" i="8"/>
  <c r="H11" i="9" s="1"/>
  <c r="I11" i="9" s="1"/>
  <c r="R11" i="8"/>
  <c r="AL10" i="8"/>
  <c r="H10" i="9" s="1"/>
  <c r="I10" i="9" s="1"/>
  <c r="Q10" i="9" s="1"/>
  <c r="R10" i="8"/>
  <c r="AL9" i="8"/>
  <c r="H9" i="9" s="1"/>
  <c r="I9" i="9" s="1"/>
  <c r="R9" i="8"/>
  <c r="AL8" i="8"/>
  <c r="H8" i="9" s="1"/>
  <c r="I8" i="9" s="1"/>
  <c r="Q8" i="9" s="1"/>
  <c r="R8" i="8"/>
  <c r="AL7" i="8"/>
  <c r="H7" i="9" s="1"/>
  <c r="I7" i="9" s="1"/>
  <c r="Q7" i="9" s="1"/>
  <c r="R7" i="8"/>
  <c r="AL6" i="8"/>
  <c r="H6" i="9" s="1"/>
  <c r="I6" i="9" s="1"/>
  <c r="Q6" i="9" s="1"/>
  <c r="AJ6" i="9" s="1"/>
  <c r="R6" i="8"/>
  <c r="AL5" i="8"/>
  <c r="H5" i="9" s="1"/>
  <c r="I5" i="9" s="1"/>
  <c r="R5" i="8"/>
  <c r="AL4" i="8"/>
  <c r="H4" i="9" s="1"/>
  <c r="I4" i="9" s="1"/>
  <c r="R4" i="8"/>
  <c r="AL3" i="8"/>
  <c r="H3" i="9" s="1"/>
  <c r="AJ3" i="8"/>
  <c r="W3" i="36" s="1"/>
  <c r="R3" i="8"/>
  <c r="X3" i="36" s="1"/>
  <c r="K78" i="36"/>
  <c r="J78" i="36"/>
  <c r="I78" i="36"/>
  <c r="G78" i="36"/>
  <c r="F78" i="36"/>
  <c r="E78" i="36"/>
  <c r="D78" i="36"/>
  <c r="K77" i="36"/>
  <c r="J77" i="36"/>
  <c r="I77" i="36"/>
  <c r="G77" i="36"/>
  <c r="F77" i="36"/>
  <c r="E77" i="36"/>
  <c r="D77" i="36"/>
  <c r="K76" i="36"/>
  <c r="J76" i="36"/>
  <c r="I76" i="36"/>
  <c r="G76" i="36"/>
  <c r="F76" i="36"/>
  <c r="E76" i="36"/>
  <c r="D76" i="36"/>
  <c r="K75" i="36"/>
  <c r="J75" i="36"/>
  <c r="I75" i="36"/>
  <c r="G75" i="36"/>
  <c r="F75" i="36"/>
  <c r="E75" i="36"/>
  <c r="D75" i="36"/>
  <c r="AF50" i="36"/>
  <c r="AF49" i="36"/>
  <c r="AF48" i="36"/>
  <c r="AF47" i="36"/>
  <c r="AF46" i="36"/>
  <c r="AF45" i="36"/>
  <c r="AF44" i="36"/>
  <c r="AF43" i="36"/>
  <c r="AF42" i="36"/>
  <c r="AF41" i="36"/>
  <c r="AF40" i="36"/>
  <c r="AF39" i="36"/>
  <c r="AF38" i="36"/>
  <c r="AF37" i="36"/>
  <c r="AF36" i="36"/>
  <c r="AF35" i="36"/>
  <c r="AF34" i="36"/>
  <c r="AF33" i="36"/>
  <c r="AF32" i="36"/>
  <c r="AF31" i="36"/>
  <c r="U48" i="36"/>
  <c r="S48" i="36"/>
  <c r="R48" i="36"/>
  <c r="CW23" i="36"/>
  <c r="CV23" i="36"/>
  <c r="CU23" i="36"/>
  <c r="CT23" i="36"/>
  <c r="CR23" i="36"/>
  <c r="CQ23" i="36"/>
  <c r="CP23" i="36"/>
  <c r="CO23" i="36"/>
  <c r="CN23" i="36"/>
  <c r="CM23" i="36"/>
  <c r="CL23" i="36"/>
  <c r="CK23" i="36"/>
  <c r="CI23" i="36"/>
  <c r="CH23" i="36"/>
  <c r="CG23" i="36"/>
  <c r="CF23" i="36"/>
  <c r="CE23" i="36"/>
  <c r="CD23" i="36"/>
  <c r="CC23" i="36"/>
  <c r="CB23" i="36"/>
  <c r="CA23" i="36"/>
  <c r="BZ23" i="36"/>
  <c r="BY23" i="36"/>
  <c r="BX23" i="36"/>
  <c r="BW23" i="36"/>
  <c r="BV23" i="36"/>
  <c r="BU23" i="36"/>
  <c r="BT23" i="36"/>
  <c r="BS23" i="36"/>
  <c r="BR23" i="36"/>
  <c r="BQ23" i="36"/>
  <c r="BP23" i="36"/>
  <c r="BO23" i="36"/>
  <c r="K51" i="36" s="1"/>
  <c r="BN23" i="36"/>
  <c r="J51" i="36" s="1"/>
  <c r="BI23" i="36"/>
  <c r="BH23" i="36"/>
  <c r="BG23" i="36"/>
  <c r="BF23" i="36"/>
  <c r="BE23" i="36"/>
  <c r="BD23" i="36"/>
  <c r="BC23" i="36"/>
  <c r="BB23" i="36"/>
  <c r="BA23" i="36"/>
  <c r="AZ23" i="36"/>
  <c r="AY23" i="36"/>
  <c r="AX23" i="36"/>
  <c r="AW23" i="36"/>
  <c r="AV23" i="36"/>
  <c r="AU23" i="36"/>
  <c r="AT23" i="36"/>
  <c r="AG23" i="36"/>
  <c r="AF23" i="36"/>
  <c r="AE23" i="36"/>
  <c r="AD23" i="36"/>
  <c r="E23" i="36"/>
  <c r="D23" i="36"/>
  <c r="C23" i="36"/>
  <c r="C51" i="36" s="1"/>
  <c r="B23" i="36"/>
  <c r="B51" i="36" s="1"/>
  <c r="U47" i="36"/>
  <c r="T47" i="36"/>
  <c r="S47" i="36"/>
  <c r="R47" i="36"/>
  <c r="CW22" i="36"/>
  <c r="CV22" i="36"/>
  <c r="CU22" i="36"/>
  <c r="CT22" i="36"/>
  <c r="CR22" i="36"/>
  <c r="CQ22" i="36"/>
  <c r="CP22" i="36"/>
  <c r="CO22" i="36"/>
  <c r="CN22" i="36"/>
  <c r="CM22" i="36"/>
  <c r="CL22" i="36"/>
  <c r="CK22" i="36"/>
  <c r="CJ22" i="36"/>
  <c r="CH22" i="36"/>
  <c r="CG22" i="36"/>
  <c r="CE22" i="36"/>
  <c r="CD22" i="36"/>
  <c r="CC22" i="36"/>
  <c r="CB22" i="36"/>
  <c r="CA22" i="36"/>
  <c r="BZ22" i="36"/>
  <c r="BY22" i="36"/>
  <c r="BX22" i="36"/>
  <c r="BW22" i="36"/>
  <c r="BV22" i="36"/>
  <c r="BU22" i="36"/>
  <c r="BT22" i="36"/>
  <c r="BS22" i="36"/>
  <c r="BR22" i="36"/>
  <c r="BQ22" i="36"/>
  <c r="M50" i="36" s="1"/>
  <c r="BP22" i="36"/>
  <c r="BO22" i="36"/>
  <c r="BN22" i="36"/>
  <c r="BI22" i="36"/>
  <c r="BH22" i="36"/>
  <c r="BF22" i="36"/>
  <c r="BE22" i="36"/>
  <c r="BD22" i="36"/>
  <c r="BC22" i="36"/>
  <c r="BB22" i="36"/>
  <c r="BA22" i="36"/>
  <c r="AZ22" i="36"/>
  <c r="AY22" i="36"/>
  <c r="AX22" i="36"/>
  <c r="AW22" i="36"/>
  <c r="AV22" i="36"/>
  <c r="AU22" i="36"/>
  <c r="AT22" i="36"/>
  <c r="AG22" i="36"/>
  <c r="AF22" i="36"/>
  <c r="AE22" i="36"/>
  <c r="AD22" i="36"/>
  <c r="E22" i="36"/>
  <c r="E50" i="36" s="1"/>
  <c r="D22" i="36"/>
  <c r="D50" i="36" s="1"/>
  <c r="C22" i="36"/>
  <c r="B22" i="36"/>
  <c r="B50" i="36" s="1"/>
  <c r="U46" i="36"/>
  <c r="T46" i="36"/>
  <c r="S46" i="36"/>
  <c r="R46" i="36"/>
  <c r="CW21" i="36"/>
  <c r="CV21" i="36"/>
  <c r="CU21" i="36"/>
  <c r="CT21" i="36"/>
  <c r="CR21" i="36"/>
  <c r="CP21" i="36"/>
  <c r="CO21" i="36"/>
  <c r="CN21" i="36"/>
  <c r="CM21" i="36"/>
  <c r="CL21" i="36"/>
  <c r="CK21" i="36"/>
  <c r="CJ21" i="36"/>
  <c r="CI21" i="36"/>
  <c r="CH21" i="36"/>
  <c r="CG21" i="36"/>
  <c r="CF21" i="36"/>
  <c r="CD21" i="36"/>
  <c r="CC21" i="36"/>
  <c r="CB21" i="36"/>
  <c r="CA21" i="36"/>
  <c r="BZ21" i="36"/>
  <c r="BY21" i="36"/>
  <c r="BX21" i="36"/>
  <c r="BW21" i="36"/>
  <c r="BV21" i="36"/>
  <c r="BU21" i="36"/>
  <c r="BT21" i="36"/>
  <c r="BS21" i="36"/>
  <c r="BR21" i="36"/>
  <c r="BQ21" i="36"/>
  <c r="BP21" i="36"/>
  <c r="L49" i="36" s="1"/>
  <c r="BN21" i="36"/>
  <c r="BI21" i="36"/>
  <c r="BH21" i="36"/>
  <c r="BG21" i="36"/>
  <c r="BF21" i="36"/>
  <c r="BE21" i="36"/>
  <c r="BD21" i="36"/>
  <c r="BC21" i="36"/>
  <c r="BB21" i="36"/>
  <c r="BA21" i="36"/>
  <c r="AZ21" i="36"/>
  <c r="AX21" i="36"/>
  <c r="AW21" i="36"/>
  <c r="AT21" i="36"/>
  <c r="AG21" i="36"/>
  <c r="AF21" i="36"/>
  <c r="AE21" i="36"/>
  <c r="AD21" i="36"/>
  <c r="E21" i="36"/>
  <c r="E49" i="36" s="1"/>
  <c r="D21" i="36"/>
  <c r="D49" i="36" s="1"/>
  <c r="C21" i="36"/>
  <c r="C49" i="36" s="1"/>
  <c r="B21" i="36"/>
  <c r="U45" i="36"/>
  <c r="T45" i="36"/>
  <c r="S45" i="36"/>
  <c r="R45" i="36"/>
  <c r="CW20" i="36"/>
  <c r="CV20" i="36"/>
  <c r="CU20" i="36"/>
  <c r="CT20" i="36"/>
  <c r="CR20" i="36"/>
  <c r="CQ20" i="36"/>
  <c r="CP20" i="36"/>
  <c r="CO20" i="36"/>
  <c r="CL20" i="36"/>
  <c r="CK20" i="36"/>
  <c r="CJ20" i="36"/>
  <c r="CI20" i="36"/>
  <c r="CH20" i="36"/>
  <c r="CG20" i="36"/>
  <c r="CF20" i="36"/>
  <c r="CD20" i="36"/>
  <c r="CC20" i="36"/>
  <c r="CB20" i="36"/>
  <c r="BZ20" i="36"/>
  <c r="BY20" i="36"/>
  <c r="BV20" i="36"/>
  <c r="BU20" i="36"/>
  <c r="BT20" i="36"/>
  <c r="BR20" i="36"/>
  <c r="BQ20" i="36"/>
  <c r="BP20" i="36"/>
  <c r="BO20" i="36"/>
  <c r="BN20" i="36"/>
  <c r="BI20" i="36"/>
  <c r="BH20" i="36"/>
  <c r="BF20" i="36"/>
  <c r="BE20" i="36"/>
  <c r="BD20" i="36"/>
  <c r="BC20" i="36"/>
  <c r="BB20" i="36"/>
  <c r="BA20" i="36"/>
  <c r="AX20" i="36"/>
  <c r="AW20" i="36"/>
  <c r="AV20" i="36"/>
  <c r="H48" i="36" s="1"/>
  <c r="AT20" i="36"/>
  <c r="AG20" i="36"/>
  <c r="AF20" i="36"/>
  <c r="AE20" i="36"/>
  <c r="AD20" i="36"/>
  <c r="E20" i="36"/>
  <c r="D20" i="36"/>
  <c r="D48" i="36" s="1"/>
  <c r="C20" i="36"/>
  <c r="B20" i="36"/>
  <c r="U44" i="36"/>
  <c r="T44" i="36"/>
  <c r="S44" i="36"/>
  <c r="R44" i="36"/>
  <c r="CW19" i="36"/>
  <c r="CV19" i="36"/>
  <c r="CT19" i="36"/>
  <c r="CR19" i="36"/>
  <c r="CP19" i="36"/>
  <c r="CO19" i="36"/>
  <c r="CN19" i="36"/>
  <c r="CL19" i="36"/>
  <c r="CK19" i="36"/>
  <c r="CH19" i="36"/>
  <c r="CG19" i="36"/>
  <c r="CF19" i="36"/>
  <c r="CE19" i="36"/>
  <c r="CD19" i="36"/>
  <c r="CC19" i="36"/>
  <c r="CB19" i="36"/>
  <c r="CA19" i="36"/>
  <c r="BZ19" i="36"/>
  <c r="BY19" i="36"/>
  <c r="BX19" i="36"/>
  <c r="BW19" i="36"/>
  <c r="BV19" i="36"/>
  <c r="BU19" i="36"/>
  <c r="BT19" i="36"/>
  <c r="BR19" i="36"/>
  <c r="BQ19" i="36"/>
  <c r="M47" i="36" s="1"/>
  <c r="BP19" i="36"/>
  <c r="BO19" i="36"/>
  <c r="BN19" i="36"/>
  <c r="BI19" i="36"/>
  <c r="BH19" i="36"/>
  <c r="BF19" i="36"/>
  <c r="BE19" i="36"/>
  <c r="BD19" i="36"/>
  <c r="BC19" i="36"/>
  <c r="BB19" i="36"/>
  <c r="BA19" i="36"/>
  <c r="AZ19" i="36"/>
  <c r="AY19" i="36"/>
  <c r="AX19" i="36"/>
  <c r="AW19" i="36"/>
  <c r="AV19" i="36"/>
  <c r="AU19" i="36"/>
  <c r="AT19" i="36"/>
  <c r="AG19" i="36"/>
  <c r="AF19" i="36"/>
  <c r="AE19" i="36"/>
  <c r="AD19" i="36"/>
  <c r="E19" i="36"/>
  <c r="D19" i="36"/>
  <c r="D47" i="36" s="1"/>
  <c r="C19" i="36"/>
  <c r="C47" i="36" s="1"/>
  <c r="B19" i="36"/>
  <c r="B47" i="36" s="1"/>
  <c r="U43" i="36"/>
  <c r="S43" i="36"/>
  <c r="R43" i="36"/>
  <c r="CW18" i="36"/>
  <c r="CV18" i="36"/>
  <c r="CU18" i="36"/>
  <c r="CT18" i="36"/>
  <c r="CR18" i="36"/>
  <c r="CP18" i="36"/>
  <c r="CO18" i="36"/>
  <c r="CN18" i="36"/>
  <c r="CM18" i="36"/>
  <c r="CL18" i="36"/>
  <c r="CK18" i="36"/>
  <c r="CJ18" i="36"/>
  <c r="CH18" i="36"/>
  <c r="CG18" i="36"/>
  <c r="CE18" i="36"/>
  <c r="CD18" i="36"/>
  <c r="CC18" i="36"/>
  <c r="CA18" i="36"/>
  <c r="BZ18" i="36"/>
  <c r="BY18" i="36"/>
  <c r="BX18" i="36"/>
  <c r="BW18" i="36"/>
  <c r="BV18" i="36"/>
  <c r="BU18" i="36"/>
  <c r="BT18" i="36"/>
  <c r="BR18" i="36"/>
  <c r="BQ18" i="36"/>
  <c r="BP18" i="36"/>
  <c r="BO18" i="36"/>
  <c r="BN18" i="36"/>
  <c r="BI18" i="36"/>
  <c r="BH18" i="36"/>
  <c r="BG18" i="36"/>
  <c r="BF18" i="36"/>
  <c r="BE18" i="36"/>
  <c r="BD18" i="36"/>
  <c r="BC18" i="36"/>
  <c r="BB18" i="36"/>
  <c r="BA18" i="36"/>
  <c r="AZ18" i="36"/>
  <c r="AX18" i="36"/>
  <c r="AW18" i="36"/>
  <c r="AV18" i="36"/>
  <c r="AT18" i="36"/>
  <c r="AG18" i="36"/>
  <c r="AF18" i="36"/>
  <c r="AE18" i="36"/>
  <c r="AD18" i="36"/>
  <c r="E18" i="36"/>
  <c r="E46" i="36" s="1"/>
  <c r="D18" i="36"/>
  <c r="C18" i="36"/>
  <c r="B18" i="36"/>
  <c r="B46" i="36" s="1"/>
  <c r="U42" i="36"/>
  <c r="T42" i="36"/>
  <c r="S42" i="36"/>
  <c r="R42" i="36"/>
  <c r="CW17" i="36"/>
  <c r="CV17" i="36"/>
  <c r="CU17" i="36"/>
  <c r="CT17" i="36"/>
  <c r="CR17" i="36"/>
  <c r="CP17" i="36"/>
  <c r="CO17" i="36"/>
  <c r="CN17" i="36"/>
  <c r="CM17" i="36"/>
  <c r="CL17" i="36"/>
  <c r="CK17" i="36"/>
  <c r="CJ17" i="36"/>
  <c r="CI17" i="36"/>
  <c r="CH17" i="36"/>
  <c r="CG17" i="36"/>
  <c r="CD17" i="36"/>
  <c r="CC17" i="36"/>
  <c r="CA17" i="36"/>
  <c r="BZ17" i="36"/>
  <c r="BY17" i="36"/>
  <c r="BX17" i="36"/>
  <c r="BW17" i="36"/>
  <c r="BV17" i="36"/>
  <c r="BU17" i="36"/>
  <c r="BT17" i="36"/>
  <c r="BS17" i="36"/>
  <c r="BR17" i="36"/>
  <c r="BQ17" i="36"/>
  <c r="BN17" i="36"/>
  <c r="BI17" i="36"/>
  <c r="BH17" i="36"/>
  <c r="BG17" i="36"/>
  <c r="BF17" i="36"/>
  <c r="BE17" i="36"/>
  <c r="BD17" i="36"/>
  <c r="BC17" i="36"/>
  <c r="BB17" i="36"/>
  <c r="BA17" i="36"/>
  <c r="AZ17" i="36"/>
  <c r="AX17" i="36"/>
  <c r="AW17" i="36"/>
  <c r="I45" i="36" s="1"/>
  <c r="AV17" i="36"/>
  <c r="AT17" i="36"/>
  <c r="AG17" i="36"/>
  <c r="AF17" i="36"/>
  <c r="AE17" i="36"/>
  <c r="AD17" i="36"/>
  <c r="E17" i="36"/>
  <c r="E45" i="36" s="1"/>
  <c r="D17" i="36"/>
  <c r="D45" i="36" s="1"/>
  <c r="C17" i="36"/>
  <c r="C45" i="36" s="1"/>
  <c r="B17" i="36"/>
  <c r="U41" i="36"/>
  <c r="T41" i="36"/>
  <c r="S41" i="36"/>
  <c r="R41" i="36"/>
  <c r="CW16" i="36"/>
  <c r="CV16" i="36"/>
  <c r="CU16" i="36"/>
  <c r="CT16" i="36"/>
  <c r="CR16" i="36"/>
  <c r="CQ16" i="36"/>
  <c r="CP16" i="36"/>
  <c r="CO16" i="36"/>
  <c r="CN16" i="36"/>
  <c r="CL16" i="36"/>
  <c r="CK16" i="36"/>
  <c r="CJ16" i="36"/>
  <c r="CI16" i="36"/>
  <c r="CH16" i="36"/>
  <c r="CG16" i="36"/>
  <c r="CF16" i="36"/>
  <c r="CD16" i="36"/>
  <c r="CC16" i="36"/>
  <c r="CB16" i="36"/>
  <c r="BZ16" i="36"/>
  <c r="BY16" i="36"/>
  <c r="BX16" i="36"/>
  <c r="BV16" i="36"/>
  <c r="BU16" i="36"/>
  <c r="BR16" i="36"/>
  <c r="BQ16" i="36"/>
  <c r="BP16" i="36"/>
  <c r="BO16" i="36"/>
  <c r="BN16" i="36"/>
  <c r="BI16" i="36"/>
  <c r="BH16" i="36"/>
  <c r="BF16" i="36"/>
  <c r="BE16" i="36"/>
  <c r="BD16" i="36"/>
  <c r="BC16" i="36"/>
  <c r="BB16" i="36"/>
  <c r="BA16" i="36"/>
  <c r="AZ16" i="36"/>
  <c r="AX16" i="36"/>
  <c r="AW16" i="36"/>
  <c r="AT16" i="36"/>
  <c r="AG16" i="36"/>
  <c r="AF16" i="36"/>
  <c r="AE16" i="36"/>
  <c r="AD16" i="36"/>
  <c r="E16" i="36"/>
  <c r="E44" i="36" s="1"/>
  <c r="D16" i="36"/>
  <c r="C16" i="36"/>
  <c r="B16" i="36"/>
  <c r="U40" i="36"/>
  <c r="T40" i="36"/>
  <c r="S40" i="36"/>
  <c r="R40" i="36"/>
  <c r="CW15" i="36"/>
  <c r="CV15" i="36"/>
  <c r="CT15" i="36"/>
  <c r="CR15" i="36"/>
  <c r="CQ15" i="36"/>
  <c r="CP15" i="36"/>
  <c r="CO15" i="36"/>
  <c r="CN15" i="36"/>
  <c r="CM15" i="36"/>
  <c r="CL15" i="36"/>
  <c r="CK15" i="36"/>
  <c r="CJ15" i="36"/>
  <c r="CI15" i="36"/>
  <c r="CH15" i="36"/>
  <c r="CG15" i="36"/>
  <c r="CF15" i="36"/>
  <c r="CE15" i="36"/>
  <c r="CD15" i="36"/>
  <c r="CC15" i="36"/>
  <c r="CB15" i="36"/>
  <c r="CA15" i="36"/>
  <c r="BZ15" i="36"/>
  <c r="BY15" i="36"/>
  <c r="BX15" i="36"/>
  <c r="BW15" i="36"/>
  <c r="BV15" i="36"/>
  <c r="BU15" i="36"/>
  <c r="BT15" i="36"/>
  <c r="BR15" i="36"/>
  <c r="BQ15" i="36"/>
  <c r="BP15" i="36"/>
  <c r="BO15" i="36"/>
  <c r="BN15" i="36"/>
  <c r="BI15" i="36"/>
  <c r="BH15" i="36"/>
  <c r="BG15" i="36"/>
  <c r="BF15" i="36"/>
  <c r="BE15" i="36"/>
  <c r="BD15" i="36"/>
  <c r="BC15" i="36"/>
  <c r="BB15" i="36"/>
  <c r="BA15" i="36"/>
  <c r="AZ15" i="36"/>
  <c r="AY15" i="36"/>
  <c r="AX15" i="36"/>
  <c r="AW15" i="36"/>
  <c r="AV15" i="36"/>
  <c r="H43" i="36" s="1"/>
  <c r="AT15" i="36"/>
  <c r="AG15" i="36"/>
  <c r="AF15" i="36"/>
  <c r="AE15" i="36"/>
  <c r="AD15" i="36"/>
  <c r="E15" i="36"/>
  <c r="E43" i="36" s="1"/>
  <c r="D15" i="36"/>
  <c r="D43" i="36" s="1"/>
  <c r="C15" i="36"/>
  <c r="B15" i="36"/>
  <c r="B43" i="36" s="1"/>
  <c r="U39" i="36"/>
  <c r="T39" i="36"/>
  <c r="S39" i="36"/>
  <c r="R39" i="36"/>
  <c r="CW14" i="36"/>
  <c r="CV14" i="36"/>
  <c r="CU14" i="36"/>
  <c r="CT14" i="36"/>
  <c r="CR14" i="36"/>
  <c r="CP14" i="36"/>
  <c r="CO14" i="36"/>
  <c r="CN14" i="36"/>
  <c r="CM14" i="36"/>
  <c r="CL14" i="36"/>
  <c r="CK14" i="36"/>
  <c r="CJ14" i="36"/>
  <c r="CH14" i="36"/>
  <c r="CG14" i="36"/>
  <c r="CD14" i="36"/>
  <c r="CC14" i="36"/>
  <c r="CB14" i="36"/>
  <c r="BZ14" i="36"/>
  <c r="BY14" i="36"/>
  <c r="BX14" i="36"/>
  <c r="BW14" i="36"/>
  <c r="BV14" i="36"/>
  <c r="BU14" i="36"/>
  <c r="BT14" i="36"/>
  <c r="BR14" i="36"/>
  <c r="BQ14" i="36"/>
  <c r="BP14" i="36"/>
  <c r="BO14" i="36"/>
  <c r="BN14" i="36"/>
  <c r="BI14" i="36"/>
  <c r="BG14" i="36"/>
  <c r="BF14" i="36"/>
  <c r="BE14" i="36"/>
  <c r="BB14" i="36"/>
  <c r="BA14" i="36"/>
  <c r="AZ14" i="36"/>
  <c r="AX14" i="36"/>
  <c r="AW14" i="36"/>
  <c r="AV14" i="36"/>
  <c r="AT14" i="36"/>
  <c r="AG14" i="36"/>
  <c r="AF14" i="36"/>
  <c r="AE14" i="36"/>
  <c r="AD14" i="36"/>
  <c r="E14" i="36"/>
  <c r="E42" i="36" s="1"/>
  <c r="D14" i="36"/>
  <c r="C14" i="36"/>
  <c r="B14" i="36"/>
  <c r="B42" i="36" s="1"/>
  <c r="U38" i="36"/>
  <c r="T38" i="36"/>
  <c r="S38" i="36"/>
  <c r="R38" i="36"/>
  <c r="CW13" i="36"/>
  <c r="CV13" i="36"/>
  <c r="CU13" i="36"/>
  <c r="CT13" i="36"/>
  <c r="CQ13" i="36"/>
  <c r="CP13" i="36"/>
  <c r="CO13" i="36"/>
  <c r="CM13" i="36"/>
  <c r="CL13" i="36"/>
  <c r="CK13" i="36"/>
  <c r="CJ13" i="36"/>
  <c r="CI13" i="36"/>
  <c r="CH13" i="36"/>
  <c r="CG13" i="36"/>
  <c r="CF13" i="36"/>
  <c r="CD13" i="36"/>
  <c r="CC13" i="36"/>
  <c r="CB13" i="36"/>
  <c r="CA13" i="36"/>
  <c r="BZ13" i="36"/>
  <c r="BY13" i="36"/>
  <c r="BX13" i="36"/>
  <c r="BW13" i="36"/>
  <c r="BV13" i="36"/>
  <c r="BU13" i="36"/>
  <c r="BT13" i="36"/>
  <c r="BS13" i="36"/>
  <c r="BR13" i="36"/>
  <c r="BQ13" i="36"/>
  <c r="BP13" i="36"/>
  <c r="BN13" i="36"/>
  <c r="BI13" i="36"/>
  <c r="BH13" i="36"/>
  <c r="BG13" i="36"/>
  <c r="BF13" i="36"/>
  <c r="BE13" i="36"/>
  <c r="BD13" i="36"/>
  <c r="BC13" i="36"/>
  <c r="BB13" i="36"/>
  <c r="BA13" i="36"/>
  <c r="AZ13" i="36"/>
  <c r="AX13" i="36"/>
  <c r="AW13" i="36"/>
  <c r="AV13" i="36"/>
  <c r="AT13" i="36"/>
  <c r="AG13" i="36"/>
  <c r="AF13" i="36"/>
  <c r="AE13" i="36"/>
  <c r="AD13" i="36"/>
  <c r="E13" i="36"/>
  <c r="D13" i="36"/>
  <c r="D41" i="36" s="1"/>
  <c r="C13" i="36"/>
  <c r="B13" i="36"/>
  <c r="U37" i="36"/>
  <c r="T37" i="36"/>
  <c r="S37" i="36"/>
  <c r="R37" i="36"/>
  <c r="CW12" i="36"/>
  <c r="CV12" i="36"/>
  <c r="CU12" i="36"/>
  <c r="CT12" i="36"/>
  <c r="CR12" i="36"/>
  <c r="CQ12" i="36"/>
  <c r="CP12" i="36"/>
  <c r="CO12" i="36"/>
  <c r="CN12" i="36"/>
  <c r="CL12" i="36"/>
  <c r="CK12" i="36"/>
  <c r="CJ12" i="36"/>
  <c r="CI12" i="36"/>
  <c r="CH12" i="36"/>
  <c r="CG12" i="36"/>
  <c r="CF12" i="36"/>
  <c r="CD12" i="36"/>
  <c r="CC12" i="36"/>
  <c r="CB12" i="36"/>
  <c r="BZ12" i="36"/>
  <c r="BY12" i="36"/>
  <c r="BX12" i="36"/>
  <c r="BV12" i="36"/>
  <c r="BU12" i="36"/>
  <c r="BT12" i="36"/>
  <c r="BR12" i="36"/>
  <c r="BQ12" i="36"/>
  <c r="BP12" i="36"/>
  <c r="BO12" i="36"/>
  <c r="BN12" i="36"/>
  <c r="BI12" i="36"/>
  <c r="BH12" i="36"/>
  <c r="BF12" i="36"/>
  <c r="BE12" i="36"/>
  <c r="BD12" i="36"/>
  <c r="BC12" i="36"/>
  <c r="BB12" i="36"/>
  <c r="BA12" i="36"/>
  <c r="AZ12" i="36"/>
  <c r="AX12" i="36"/>
  <c r="AW12" i="36"/>
  <c r="AV12" i="36"/>
  <c r="AT12" i="36"/>
  <c r="AG12" i="36"/>
  <c r="AF12" i="36"/>
  <c r="AE12" i="36"/>
  <c r="AD12" i="36"/>
  <c r="E12" i="36"/>
  <c r="D12" i="36"/>
  <c r="C12" i="36"/>
  <c r="C40" i="36" s="1"/>
  <c r="B12" i="36"/>
  <c r="U36" i="36"/>
  <c r="T36" i="36"/>
  <c r="S36" i="36"/>
  <c r="R36" i="36"/>
  <c r="CW11" i="36"/>
  <c r="CT11" i="36"/>
  <c r="CR11" i="36"/>
  <c r="CP11" i="36"/>
  <c r="CO11" i="36"/>
  <c r="CN11" i="36"/>
  <c r="CM11" i="36"/>
  <c r="CL11" i="36"/>
  <c r="CK11" i="36"/>
  <c r="CJ11" i="36"/>
  <c r="CI11" i="36"/>
  <c r="CH11" i="36"/>
  <c r="CG11" i="36"/>
  <c r="CF11" i="36"/>
  <c r="CE11" i="36"/>
  <c r="CD11" i="36"/>
  <c r="CC11" i="36"/>
  <c r="CB11" i="36"/>
  <c r="CA11" i="36"/>
  <c r="BZ11" i="36"/>
  <c r="BY11" i="36"/>
  <c r="BX11" i="36"/>
  <c r="BW11" i="36"/>
  <c r="BV11" i="36"/>
  <c r="BU11" i="36"/>
  <c r="BT11" i="36"/>
  <c r="BR11" i="36"/>
  <c r="BQ11" i="36"/>
  <c r="BP11" i="36"/>
  <c r="BO11" i="36"/>
  <c r="BN11" i="36"/>
  <c r="BI11" i="36"/>
  <c r="BH11" i="36"/>
  <c r="BG11" i="36"/>
  <c r="BF11" i="36"/>
  <c r="BE11" i="36"/>
  <c r="BD11" i="36"/>
  <c r="BC11" i="36"/>
  <c r="BB11" i="36"/>
  <c r="BA11" i="36"/>
  <c r="AZ11" i="36"/>
  <c r="AY11" i="36"/>
  <c r="AX11" i="36"/>
  <c r="AW11" i="36"/>
  <c r="AV11" i="36"/>
  <c r="H39" i="36" s="1"/>
  <c r="AU11" i="36"/>
  <c r="AT11" i="36"/>
  <c r="AG11" i="36"/>
  <c r="AF11" i="36"/>
  <c r="AD11" i="36"/>
  <c r="E11" i="36"/>
  <c r="E39" i="36" s="1"/>
  <c r="D11" i="36"/>
  <c r="D39" i="36" s="1"/>
  <c r="C11" i="36"/>
  <c r="C39" i="36" s="1"/>
  <c r="B11" i="36"/>
  <c r="B39" i="36" s="1"/>
  <c r="U35" i="36"/>
  <c r="S35" i="36"/>
  <c r="R35" i="36"/>
  <c r="CW10" i="36"/>
  <c r="CV10" i="36"/>
  <c r="CU10" i="36"/>
  <c r="CT10" i="36"/>
  <c r="CQ10" i="36"/>
  <c r="CP10" i="36"/>
  <c r="CO10" i="36"/>
  <c r="CN10" i="36"/>
  <c r="CM10" i="36"/>
  <c r="CL10" i="36"/>
  <c r="CK10" i="36"/>
  <c r="CJ10" i="36"/>
  <c r="CH10" i="36"/>
  <c r="CG10" i="36"/>
  <c r="CD10" i="36"/>
  <c r="CC10" i="36"/>
  <c r="CB10" i="36"/>
  <c r="BZ10" i="36"/>
  <c r="BY10" i="36"/>
  <c r="BW10" i="36"/>
  <c r="BV10" i="36"/>
  <c r="BU10" i="36"/>
  <c r="BT10" i="36"/>
  <c r="BR10" i="36"/>
  <c r="BQ10" i="36"/>
  <c r="BP10" i="36"/>
  <c r="BO10" i="36"/>
  <c r="BN10" i="36"/>
  <c r="BI10" i="36"/>
  <c r="BH10" i="36"/>
  <c r="BF10" i="36"/>
  <c r="BE10" i="36"/>
  <c r="BD10" i="36"/>
  <c r="BB10" i="36"/>
  <c r="BA10" i="36"/>
  <c r="AZ10" i="36"/>
  <c r="AX10" i="36"/>
  <c r="AW10" i="36"/>
  <c r="AV10" i="36"/>
  <c r="AT10" i="36"/>
  <c r="AG10" i="36"/>
  <c r="AF10" i="36"/>
  <c r="AE10" i="36"/>
  <c r="AD10" i="36"/>
  <c r="E10" i="36"/>
  <c r="E38" i="36" s="1"/>
  <c r="D10" i="36"/>
  <c r="C10" i="36"/>
  <c r="B10" i="36"/>
  <c r="B38" i="36" s="1"/>
  <c r="U34" i="36"/>
  <c r="T34" i="36"/>
  <c r="S34" i="36"/>
  <c r="R34" i="36"/>
  <c r="CW9" i="36"/>
  <c r="CV9" i="36"/>
  <c r="CU9" i="36"/>
  <c r="CT9" i="36"/>
  <c r="CR9" i="36"/>
  <c r="CQ9" i="36"/>
  <c r="CP9" i="36"/>
  <c r="CO9" i="36"/>
  <c r="CM9" i="36"/>
  <c r="CL9" i="36"/>
  <c r="CK9" i="36"/>
  <c r="CJ9" i="36"/>
  <c r="CI9" i="36"/>
  <c r="CH9" i="36"/>
  <c r="CG9" i="36"/>
  <c r="CF9" i="36"/>
  <c r="CD9" i="36"/>
  <c r="CC9" i="36"/>
  <c r="CA9" i="36"/>
  <c r="BZ9" i="36"/>
  <c r="BY9" i="36"/>
  <c r="BW9" i="36"/>
  <c r="BV9" i="36"/>
  <c r="BU9" i="36"/>
  <c r="BT9" i="36"/>
  <c r="BS9" i="36"/>
  <c r="BR9" i="36"/>
  <c r="BQ9" i="36"/>
  <c r="BP9" i="36"/>
  <c r="BN9" i="36"/>
  <c r="BI9" i="36"/>
  <c r="BH9" i="36"/>
  <c r="BG9" i="36"/>
  <c r="BF9" i="36"/>
  <c r="BE9" i="36"/>
  <c r="BC9" i="36"/>
  <c r="BB9" i="36"/>
  <c r="BA9" i="36"/>
  <c r="AZ9" i="36"/>
  <c r="AX9" i="36"/>
  <c r="AW9" i="36"/>
  <c r="I37" i="36" s="1"/>
  <c r="AV9" i="36"/>
  <c r="AT9" i="36"/>
  <c r="AG9" i="36"/>
  <c r="AF9" i="36"/>
  <c r="AE9" i="36"/>
  <c r="AD9" i="36"/>
  <c r="E9" i="36"/>
  <c r="D9" i="36"/>
  <c r="C9" i="36"/>
  <c r="C37" i="36" s="1"/>
  <c r="B9" i="36"/>
  <c r="B37" i="36" s="1"/>
  <c r="U33" i="36"/>
  <c r="T33" i="36"/>
  <c r="S33" i="36"/>
  <c r="R33" i="36"/>
  <c r="CW8" i="36"/>
  <c r="CV8" i="36"/>
  <c r="CU8" i="36"/>
  <c r="CT8" i="36"/>
  <c r="CP8" i="36"/>
  <c r="CO8" i="36"/>
  <c r="CN8" i="36"/>
  <c r="CL8" i="36"/>
  <c r="CK8" i="36"/>
  <c r="CJ8" i="36"/>
  <c r="CI8" i="36"/>
  <c r="CH8" i="36"/>
  <c r="CG8" i="36"/>
  <c r="CD8" i="36"/>
  <c r="CC8" i="36"/>
  <c r="CB8" i="36"/>
  <c r="BZ8" i="36"/>
  <c r="BY8" i="36"/>
  <c r="BX8" i="36"/>
  <c r="BV8" i="36"/>
  <c r="BU8" i="36"/>
  <c r="BT8" i="36"/>
  <c r="BR8" i="36"/>
  <c r="BQ8" i="36"/>
  <c r="BP8" i="36"/>
  <c r="BO8" i="36"/>
  <c r="BN8" i="36"/>
  <c r="BI8" i="36"/>
  <c r="BH8" i="36"/>
  <c r="BF8" i="36"/>
  <c r="BE8" i="36"/>
  <c r="BD8" i="36"/>
  <c r="BC8" i="36"/>
  <c r="BB8" i="36"/>
  <c r="BA8" i="36"/>
  <c r="AZ8" i="36"/>
  <c r="AX8" i="36"/>
  <c r="AW8" i="36"/>
  <c r="AV8" i="36"/>
  <c r="AT8" i="36"/>
  <c r="AG8" i="36"/>
  <c r="AF8" i="36"/>
  <c r="AE8" i="36"/>
  <c r="AD8" i="36"/>
  <c r="E8" i="36"/>
  <c r="E36" i="36" s="1"/>
  <c r="D8" i="36"/>
  <c r="C8" i="36"/>
  <c r="C36" i="36" s="1"/>
  <c r="B8" i="36"/>
  <c r="U32" i="36"/>
  <c r="T32" i="36"/>
  <c r="S32" i="36"/>
  <c r="R32" i="36"/>
  <c r="CW7" i="36"/>
  <c r="CV7" i="36"/>
  <c r="CT7" i="36"/>
  <c r="CR7" i="36"/>
  <c r="CQ7" i="36"/>
  <c r="CP7" i="36"/>
  <c r="CO7" i="36"/>
  <c r="CN7" i="36"/>
  <c r="CM7" i="36"/>
  <c r="CL7" i="36"/>
  <c r="CK7" i="36"/>
  <c r="CJ7" i="36"/>
  <c r="CI7" i="36"/>
  <c r="CH7" i="36"/>
  <c r="CG7" i="36"/>
  <c r="CF7" i="36"/>
  <c r="CD7" i="36"/>
  <c r="CC7" i="36"/>
  <c r="CB7" i="36"/>
  <c r="CA7" i="36"/>
  <c r="BZ7" i="36"/>
  <c r="BY7" i="36"/>
  <c r="BX7" i="36"/>
  <c r="BW7" i="36"/>
  <c r="BV7" i="36"/>
  <c r="BU7" i="36"/>
  <c r="BT7" i="36"/>
  <c r="BR7" i="36"/>
  <c r="BQ7" i="36"/>
  <c r="BP7" i="36"/>
  <c r="BO7" i="36"/>
  <c r="BN7" i="36"/>
  <c r="BI7" i="36"/>
  <c r="BH7" i="36"/>
  <c r="BF7" i="36"/>
  <c r="BE7" i="36"/>
  <c r="BD7" i="36"/>
  <c r="BC7" i="36"/>
  <c r="BB7" i="36"/>
  <c r="BA7" i="36"/>
  <c r="AZ7" i="36"/>
  <c r="AY7" i="36"/>
  <c r="AX7" i="36"/>
  <c r="AW7" i="36"/>
  <c r="AV7" i="36"/>
  <c r="AU7" i="36"/>
  <c r="AT7" i="36"/>
  <c r="AG7" i="36"/>
  <c r="AF7" i="36"/>
  <c r="AD7" i="36"/>
  <c r="E7" i="36"/>
  <c r="E35" i="36" s="1"/>
  <c r="D7" i="36"/>
  <c r="C7" i="36"/>
  <c r="C35" i="36" s="1"/>
  <c r="B7" i="36"/>
  <c r="U31" i="36"/>
  <c r="S31" i="36"/>
  <c r="R31" i="36"/>
  <c r="CW6" i="36"/>
  <c r="CV6" i="36"/>
  <c r="CU6" i="36"/>
  <c r="CT6" i="36"/>
  <c r="CR6" i="36"/>
  <c r="CQ6" i="36"/>
  <c r="CP6" i="36"/>
  <c r="CO6" i="36"/>
  <c r="CN6" i="36"/>
  <c r="CM6" i="36"/>
  <c r="CL6" i="36"/>
  <c r="CK6" i="36"/>
  <c r="CJ6" i="36"/>
  <c r="CH6" i="36"/>
  <c r="CG6" i="36"/>
  <c r="CD6" i="36"/>
  <c r="CC6" i="36"/>
  <c r="BZ6" i="36"/>
  <c r="BY6" i="36"/>
  <c r="BX6" i="36"/>
  <c r="BW6" i="36"/>
  <c r="BV6" i="36"/>
  <c r="BU6" i="36"/>
  <c r="BT6" i="36"/>
  <c r="BR6" i="36"/>
  <c r="BQ6" i="36"/>
  <c r="BP6" i="36"/>
  <c r="BO6" i="36"/>
  <c r="BN6" i="36"/>
  <c r="BI6" i="36"/>
  <c r="BG6" i="36"/>
  <c r="BF6" i="36"/>
  <c r="BE6" i="36"/>
  <c r="BD6" i="36"/>
  <c r="BB6" i="36"/>
  <c r="BA6" i="36"/>
  <c r="AZ6" i="36"/>
  <c r="AX6" i="36"/>
  <c r="AW6" i="36"/>
  <c r="AV6" i="36"/>
  <c r="H34" i="36" s="1"/>
  <c r="AT6" i="36"/>
  <c r="AG6" i="36"/>
  <c r="AF6" i="36"/>
  <c r="AE6" i="36"/>
  <c r="AD6" i="36"/>
  <c r="E6" i="36"/>
  <c r="D6" i="36"/>
  <c r="D34" i="36" s="1"/>
  <c r="C6" i="36"/>
  <c r="C34" i="36" s="1"/>
  <c r="B6" i="36"/>
  <c r="B34" i="36" s="1"/>
  <c r="CW5" i="36"/>
  <c r="CV5" i="36"/>
  <c r="CU5" i="36"/>
  <c r="CT5" i="36"/>
  <c r="CR5" i="36"/>
  <c r="CP5" i="36"/>
  <c r="CO5" i="36"/>
  <c r="CN5" i="36"/>
  <c r="CM5" i="36"/>
  <c r="CL5" i="36"/>
  <c r="CK5" i="36"/>
  <c r="CJ5" i="36"/>
  <c r="CI5" i="36"/>
  <c r="CH5" i="36"/>
  <c r="CG5" i="36"/>
  <c r="CF5" i="36"/>
  <c r="CD5" i="36"/>
  <c r="CC5" i="36"/>
  <c r="BZ5" i="36"/>
  <c r="BY5" i="36"/>
  <c r="BX5" i="36"/>
  <c r="BW5" i="36"/>
  <c r="BV5" i="36"/>
  <c r="BU5" i="36"/>
  <c r="BT5" i="36"/>
  <c r="BS5" i="36"/>
  <c r="BR5" i="36"/>
  <c r="BQ5" i="36"/>
  <c r="BP5" i="36"/>
  <c r="BN5" i="36"/>
  <c r="BI5" i="36"/>
  <c r="BH5" i="36"/>
  <c r="BG5" i="36"/>
  <c r="BF5" i="36"/>
  <c r="BE5" i="36"/>
  <c r="BD5" i="36"/>
  <c r="BC5" i="36"/>
  <c r="BB5" i="36"/>
  <c r="BA5" i="36"/>
  <c r="AZ5" i="36"/>
  <c r="AY5" i="36"/>
  <c r="AX5" i="36"/>
  <c r="AW5" i="36"/>
  <c r="AV5" i="36"/>
  <c r="AT5" i="36"/>
  <c r="F33" i="36" s="1"/>
  <c r="AG5" i="36"/>
  <c r="AF5" i="36"/>
  <c r="AE5" i="36"/>
  <c r="AD5" i="36"/>
  <c r="E5" i="36"/>
  <c r="D5" i="36"/>
  <c r="D33" i="36" s="1"/>
  <c r="C5" i="36"/>
  <c r="C33" i="36" s="1"/>
  <c r="B5" i="36"/>
  <c r="B33" i="36" s="1"/>
  <c r="CW4" i="36"/>
  <c r="CV4" i="36"/>
  <c r="CU4" i="36"/>
  <c r="CU26" i="36" s="1"/>
  <c r="CT4" i="36"/>
  <c r="CR4" i="36"/>
  <c r="CQ4" i="36"/>
  <c r="CP4" i="36"/>
  <c r="CO4" i="36"/>
  <c r="CN4" i="36"/>
  <c r="CL4" i="36"/>
  <c r="CK4" i="36"/>
  <c r="CJ4" i="36"/>
  <c r="CI4" i="36"/>
  <c r="CH4" i="36"/>
  <c r="CG4" i="36"/>
  <c r="CF4" i="36"/>
  <c r="CD4" i="36"/>
  <c r="CC4" i="36"/>
  <c r="CB4" i="36"/>
  <c r="BZ4" i="36"/>
  <c r="BY4" i="36"/>
  <c r="BX4" i="36"/>
  <c r="BV4" i="36"/>
  <c r="BU4" i="36"/>
  <c r="BT4" i="36"/>
  <c r="BR4" i="36"/>
  <c r="BQ4" i="36"/>
  <c r="BP4" i="36"/>
  <c r="BN4" i="36"/>
  <c r="BI4" i="36"/>
  <c r="BH4" i="36"/>
  <c r="BF4" i="36"/>
  <c r="BE4" i="36"/>
  <c r="BD4" i="36"/>
  <c r="BC4" i="36"/>
  <c r="BB4" i="36"/>
  <c r="BA4" i="36"/>
  <c r="AZ4" i="36"/>
  <c r="AX4" i="36"/>
  <c r="AW4" i="36"/>
  <c r="AT4" i="36"/>
  <c r="AG4" i="36"/>
  <c r="AF4" i="36"/>
  <c r="AE4" i="36"/>
  <c r="AD4" i="36"/>
  <c r="E4" i="36"/>
  <c r="E32" i="36" s="1"/>
  <c r="D4" i="36"/>
  <c r="D32" i="36" s="1"/>
  <c r="C4" i="36"/>
  <c r="B4" i="36"/>
  <c r="DV3" i="36"/>
  <c r="DM3" i="36"/>
  <c r="DL3" i="36"/>
  <c r="DK3" i="36"/>
  <c r="DJ3" i="36"/>
  <c r="DI3" i="36"/>
  <c r="DH3" i="36"/>
  <c r="DF3" i="36"/>
  <c r="DB3" i="36"/>
  <c r="DA3" i="36"/>
  <c r="CZ3" i="36"/>
  <c r="CX3" i="36"/>
  <c r="CW3" i="36"/>
  <c r="CT3" i="36"/>
  <c r="CP3" i="36"/>
  <c r="CO3" i="36"/>
  <c r="CN3" i="36"/>
  <c r="CL3" i="36"/>
  <c r="CK3" i="36"/>
  <c r="CJ3" i="36"/>
  <c r="CI3" i="36"/>
  <c r="CH3" i="36"/>
  <c r="CG3" i="36"/>
  <c r="CF3" i="36"/>
  <c r="CE3" i="36"/>
  <c r="CD3" i="36"/>
  <c r="CC3" i="36"/>
  <c r="CA3" i="36"/>
  <c r="BZ3" i="36"/>
  <c r="BY3" i="36"/>
  <c r="BX3" i="36"/>
  <c r="BW3" i="36"/>
  <c r="BV3" i="36"/>
  <c r="BU3" i="36"/>
  <c r="BT3" i="36"/>
  <c r="BR3" i="36"/>
  <c r="BQ3" i="36"/>
  <c r="BP3" i="36"/>
  <c r="BO3" i="36"/>
  <c r="BN3" i="36"/>
  <c r="BM26" i="36"/>
  <c r="BI3" i="36"/>
  <c r="BH3" i="36"/>
  <c r="BG3" i="36"/>
  <c r="BF3" i="36"/>
  <c r="BE3" i="36"/>
  <c r="BD3" i="36"/>
  <c r="BC3" i="36"/>
  <c r="BB3" i="36"/>
  <c r="BA3" i="36"/>
  <c r="AZ3" i="36"/>
  <c r="AY3" i="36"/>
  <c r="AX3" i="36"/>
  <c r="AX26" i="36" s="1"/>
  <c r="AW3" i="36"/>
  <c r="AV3" i="36"/>
  <c r="AT3" i="36"/>
  <c r="AS3" i="36"/>
  <c r="AS26" i="36" s="1"/>
  <c r="AQ3" i="36"/>
  <c r="AP3" i="36"/>
  <c r="AP26" i="36" s="1"/>
  <c r="AO3" i="36"/>
  <c r="AN3" i="36"/>
  <c r="AL3" i="36"/>
  <c r="AK3" i="36"/>
  <c r="AJ3" i="36"/>
  <c r="AI3" i="36"/>
  <c r="AH3" i="36"/>
  <c r="AG3" i="36"/>
  <c r="AF3" i="36"/>
  <c r="AD3" i="36"/>
  <c r="AC3" i="36"/>
  <c r="Z3" i="36"/>
  <c r="V3" i="36"/>
  <c r="U3" i="36"/>
  <c r="R3" i="36"/>
  <c r="Q3" i="36"/>
  <c r="Q26" i="36" s="1"/>
  <c r="N3" i="36"/>
  <c r="N26" i="36" s="1"/>
  <c r="M3" i="36"/>
  <c r="J3" i="36"/>
  <c r="I3" i="36"/>
  <c r="E3" i="36"/>
  <c r="D3" i="36"/>
  <c r="C3" i="36"/>
  <c r="B3" i="36"/>
  <c r="AI24" i="39"/>
  <c r="AH24" i="39"/>
  <c r="AG24" i="39"/>
  <c r="AF24" i="39"/>
  <c r="AE24" i="39"/>
  <c r="AD24" i="39"/>
  <c r="AC24" i="39"/>
  <c r="AB24" i="39"/>
  <c r="AA24" i="39"/>
  <c r="Z24" i="39"/>
  <c r="Y24" i="39"/>
  <c r="X24" i="39"/>
  <c r="W24" i="39"/>
  <c r="V24" i="39"/>
  <c r="U24" i="39"/>
  <c r="T24" i="39"/>
  <c r="Q24" i="39"/>
  <c r="P24" i="39"/>
  <c r="O24" i="39"/>
  <c r="N24" i="39"/>
  <c r="M24" i="39"/>
  <c r="L24" i="39"/>
  <c r="I24" i="39"/>
  <c r="H24" i="39"/>
  <c r="G24" i="39"/>
  <c r="F24" i="39"/>
  <c r="AL23" i="39"/>
  <c r="J23" i="8" s="1"/>
  <c r="K23" i="8" s="1"/>
  <c r="S23" i="8" s="1"/>
  <c r="AK23" i="8" s="1"/>
  <c r="AM23" i="8" s="1"/>
  <c r="R23" i="39"/>
  <c r="AL22" i="39"/>
  <c r="J22" i="8" s="1"/>
  <c r="K22" i="8" s="1"/>
  <c r="S22" i="8" s="1"/>
  <c r="AK22" i="8" s="1"/>
  <c r="AM22" i="8" s="1"/>
  <c r="R22" i="39"/>
  <c r="J22" i="39"/>
  <c r="K22" i="39" s="1"/>
  <c r="S22" i="39" s="1"/>
  <c r="AL21" i="39"/>
  <c r="J21" i="8" s="1"/>
  <c r="K21" i="8" s="1"/>
  <c r="S21" i="8" s="1"/>
  <c r="R21" i="39"/>
  <c r="AL20" i="39"/>
  <c r="J20" i="8" s="1"/>
  <c r="K20" i="8" s="1"/>
  <c r="S20" i="8" s="1"/>
  <c r="R20" i="39"/>
  <c r="AL19" i="39"/>
  <c r="J19" i="8" s="1"/>
  <c r="K19" i="8" s="1"/>
  <c r="R19" i="39"/>
  <c r="AL18" i="39"/>
  <c r="J18" i="8" s="1"/>
  <c r="K18" i="8" s="1"/>
  <c r="S18" i="8" s="1"/>
  <c r="AK18" i="8" s="1"/>
  <c r="AM18" i="8" s="1"/>
  <c r="R18" i="39"/>
  <c r="AL17" i="39"/>
  <c r="J17" i="8" s="1"/>
  <c r="K17" i="8" s="1"/>
  <c r="S17" i="8" s="1"/>
  <c r="R17" i="39"/>
  <c r="AL16" i="39"/>
  <c r="J16" i="8" s="1"/>
  <c r="K16" i="8" s="1"/>
  <c r="R16" i="39"/>
  <c r="AL15" i="39"/>
  <c r="J15" i="8" s="1"/>
  <c r="K15" i="8" s="1"/>
  <c r="R15" i="39"/>
  <c r="AL14" i="39"/>
  <c r="J14" i="8" s="1"/>
  <c r="K14" i="8" s="1"/>
  <c r="S14" i="8" s="1"/>
  <c r="AK14" i="8" s="1"/>
  <c r="AM14" i="8" s="1"/>
  <c r="R14" i="39"/>
  <c r="AL13" i="39"/>
  <c r="J13" i="8" s="1"/>
  <c r="K13" i="8" s="1"/>
  <c r="S13" i="8" s="1"/>
  <c r="R13" i="39"/>
  <c r="AL12" i="39"/>
  <c r="J12" i="8" s="1"/>
  <c r="K12" i="8" s="1"/>
  <c r="R12" i="39"/>
  <c r="AL11" i="39"/>
  <c r="J11" i="8" s="1"/>
  <c r="K11" i="8" s="1"/>
  <c r="R11" i="39"/>
  <c r="AL10" i="39"/>
  <c r="J10" i="8" s="1"/>
  <c r="K10" i="8" s="1"/>
  <c r="S10" i="8" s="1"/>
  <c r="AK10" i="8" s="1"/>
  <c r="AM10" i="8" s="1"/>
  <c r="R10" i="39"/>
  <c r="AL9" i="39"/>
  <c r="J9" i="8" s="1"/>
  <c r="K9" i="8" s="1"/>
  <c r="S9" i="8" s="1"/>
  <c r="R9" i="39"/>
  <c r="AL8" i="39"/>
  <c r="J8" i="8" s="1"/>
  <c r="K8" i="8" s="1"/>
  <c r="R8" i="39"/>
  <c r="AL7" i="39"/>
  <c r="J7" i="8" s="1"/>
  <c r="K7" i="8" s="1"/>
  <c r="R7" i="39"/>
  <c r="AL6" i="39"/>
  <c r="J6" i="8" s="1"/>
  <c r="K6" i="8" s="1"/>
  <c r="S6" i="8" s="1"/>
  <c r="AK6" i="8" s="1"/>
  <c r="AM6" i="8" s="1"/>
  <c r="R6" i="39"/>
  <c r="AL5" i="39"/>
  <c r="J5" i="8" s="1"/>
  <c r="K5" i="8" s="1"/>
  <c r="S5" i="8" s="1"/>
  <c r="R5" i="39"/>
  <c r="AL4" i="39"/>
  <c r="J4" i="8" s="1"/>
  <c r="K4" i="8" s="1"/>
  <c r="R4" i="39"/>
  <c r="AL3" i="39"/>
  <c r="J3" i="8" s="1"/>
  <c r="AJ3" i="39"/>
  <c r="S3" i="36" s="1"/>
  <c r="R3" i="39"/>
  <c r="T3" i="36" s="1"/>
  <c r="AP24" i="37"/>
  <c r="AO24" i="37"/>
  <c r="AJ24" i="37"/>
  <c r="AI24" i="37"/>
  <c r="AH24" i="37"/>
  <c r="AG24" i="37"/>
  <c r="AF24" i="37"/>
  <c r="AE24" i="37"/>
  <c r="AD24" i="37"/>
  <c r="AC24" i="37"/>
  <c r="AB24" i="37"/>
  <c r="AA24" i="37"/>
  <c r="Z24" i="37"/>
  <c r="Y24" i="37"/>
  <c r="X24" i="37"/>
  <c r="W24" i="37"/>
  <c r="V24" i="37"/>
  <c r="U24" i="37"/>
  <c r="T24" i="37"/>
  <c r="S24" i="37"/>
  <c r="R24" i="37"/>
  <c r="Q24" i="37"/>
  <c r="N24" i="37"/>
  <c r="M24" i="37"/>
  <c r="L24" i="37"/>
  <c r="K24" i="37"/>
  <c r="J24" i="37"/>
  <c r="I24" i="37"/>
  <c r="F24" i="37"/>
  <c r="AM23" i="37"/>
  <c r="J23" i="39" s="1"/>
  <c r="K23" i="39" s="1"/>
  <c r="AK23" i="37"/>
  <c r="O23" i="37"/>
  <c r="AM22" i="37"/>
  <c r="AK22" i="37"/>
  <c r="O22" i="37"/>
  <c r="AM21" i="37"/>
  <c r="J21" i="39" s="1"/>
  <c r="K21" i="39" s="1"/>
  <c r="S21" i="39" s="1"/>
  <c r="AK21" i="39" s="1"/>
  <c r="AK21" i="37"/>
  <c r="O21" i="37"/>
  <c r="G21" i="37"/>
  <c r="H21" i="37" s="1"/>
  <c r="AM20" i="37"/>
  <c r="J20" i="39" s="1"/>
  <c r="K20" i="39" s="1"/>
  <c r="AK20" i="37"/>
  <c r="O20" i="37"/>
  <c r="AM19" i="37"/>
  <c r="J19" i="39" s="1"/>
  <c r="K19" i="39" s="1"/>
  <c r="AK19" i="37"/>
  <c r="O19" i="37"/>
  <c r="AM18" i="37"/>
  <c r="J18" i="39" s="1"/>
  <c r="K18" i="39" s="1"/>
  <c r="S18" i="39" s="1"/>
  <c r="AK18" i="37"/>
  <c r="O18" i="37"/>
  <c r="G18" i="37"/>
  <c r="H18" i="37" s="1"/>
  <c r="P18" i="37" s="1"/>
  <c r="AM17" i="37"/>
  <c r="J17" i="39" s="1"/>
  <c r="K17" i="39" s="1"/>
  <c r="AK17" i="37"/>
  <c r="O17" i="37"/>
  <c r="AM16" i="37"/>
  <c r="J16" i="39" s="1"/>
  <c r="K16" i="39" s="1"/>
  <c r="AK16" i="37"/>
  <c r="O16" i="37"/>
  <c r="AM15" i="37"/>
  <c r="J15" i="39" s="1"/>
  <c r="K15" i="39" s="1"/>
  <c r="S15" i="39" s="1"/>
  <c r="AK15" i="39" s="1"/>
  <c r="AK15" i="37"/>
  <c r="O15" i="37"/>
  <c r="AM14" i="37"/>
  <c r="J14" i="39" s="1"/>
  <c r="K14" i="39" s="1"/>
  <c r="AK14" i="37"/>
  <c r="O14" i="37"/>
  <c r="AM13" i="37"/>
  <c r="J13" i="39" s="1"/>
  <c r="K13" i="39" s="1"/>
  <c r="AK13" i="37"/>
  <c r="O13" i="37"/>
  <c r="AM12" i="37"/>
  <c r="J12" i="39" s="1"/>
  <c r="K12" i="39" s="1"/>
  <c r="AK12" i="37"/>
  <c r="O12" i="37"/>
  <c r="AM11" i="37"/>
  <c r="J11" i="39" s="1"/>
  <c r="K11" i="39" s="1"/>
  <c r="AK11" i="37"/>
  <c r="O11" i="37"/>
  <c r="AM10" i="37"/>
  <c r="J10" i="39" s="1"/>
  <c r="K10" i="39" s="1"/>
  <c r="AK10" i="37"/>
  <c r="O10" i="37"/>
  <c r="AM9" i="37"/>
  <c r="J9" i="39" s="1"/>
  <c r="K9" i="39" s="1"/>
  <c r="AK9" i="37"/>
  <c r="O9" i="37"/>
  <c r="AM8" i="37"/>
  <c r="J8" i="39" s="1"/>
  <c r="K8" i="39" s="1"/>
  <c r="AK8" i="37"/>
  <c r="O8" i="37"/>
  <c r="AM7" i="37"/>
  <c r="J7" i="39" s="1"/>
  <c r="K7" i="39" s="1"/>
  <c r="AK7" i="37"/>
  <c r="O7" i="37"/>
  <c r="AM6" i="37"/>
  <c r="J6" i="39" s="1"/>
  <c r="K6" i="39" s="1"/>
  <c r="S6" i="39" s="1"/>
  <c r="AK6" i="37"/>
  <c r="O6" i="37"/>
  <c r="AM5" i="37"/>
  <c r="J5" i="39" s="1"/>
  <c r="K5" i="39" s="1"/>
  <c r="AK5" i="37"/>
  <c r="O5" i="37"/>
  <c r="AM4" i="37"/>
  <c r="J4" i="39" s="1"/>
  <c r="K4" i="39" s="1"/>
  <c r="AK4" i="37"/>
  <c r="O4" i="37"/>
  <c r="AM3" i="37"/>
  <c r="J3" i="39" s="1"/>
  <c r="AK3" i="37"/>
  <c r="O3" i="36" s="1"/>
  <c r="O3" i="37"/>
  <c r="P3" i="36" s="1"/>
  <c r="AJ24" i="7"/>
  <c r="AI24" i="7"/>
  <c r="AH24" i="7"/>
  <c r="AG24" i="7"/>
  <c r="AF24" i="7"/>
  <c r="AE24" i="7"/>
  <c r="AD24" i="7"/>
  <c r="AC24" i="7"/>
  <c r="AB24" i="7"/>
  <c r="AA24" i="7"/>
  <c r="Z24" i="7"/>
  <c r="Y24" i="7"/>
  <c r="X24" i="7"/>
  <c r="W24" i="7"/>
  <c r="V24" i="7"/>
  <c r="U24" i="7"/>
  <c r="T24" i="7"/>
  <c r="S24" i="7"/>
  <c r="R24" i="7"/>
  <c r="Q24" i="7"/>
  <c r="N24" i="7"/>
  <c r="M24" i="7"/>
  <c r="L24" i="7"/>
  <c r="K24" i="7"/>
  <c r="J24" i="7"/>
  <c r="I24" i="7"/>
  <c r="F24" i="7"/>
  <c r="AM23" i="7"/>
  <c r="G23" i="37" s="1"/>
  <c r="H23" i="37" s="1"/>
  <c r="P23" i="37" s="1"/>
  <c r="AL23" i="37" s="1"/>
  <c r="O23" i="7"/>
  <c r="H23" i="7"/>
  <c r="G23" i="7"/>
  <c r="AM22" i="7"/>
  <c r="G22" i="37" s="1"/>
  <c r="H22" i="37" s="1"/>
  <c r="O22" i="7"/>
  <c r="AM21" i="7"/>
  <c r="O21" i="7"/>
  <c r="G21" i="7"/>
  <c r="H21" i="7" s="1"/>
  <c r="AM20" i="7"/>
  <c r="G20" i="37" s="1"/>
  <c r="H20" i="37" s="1"/>
  <c r="P20" i="37" s="1"/>
  <c r="O20" i="7"/>
  <c r="H20" i="7"/>
  <c r="G20" i="7"/>
  <c r="AM19" i="7"/>
  <c r="G19" i="37" s="1"/>
  <c r="H19" i="37" s="1"/>
  <c r="P19" i="37" s="1"/>
  <c r="O19" i="7"/>
  <c r="AM18" i="7"/>
  <c r="O18" i="7"/>
  <c r="G18" i="7"/>
  <c r="H18" i="7" s="1"/>
  <c r="AM17" i="7"/>
  <c r="G17" i="37" s="1"/>
  <c r="H17" i="37" s="1"/>
  <c r="P17" i="37" s="1"/>
  <c r="AL17" i="37" s="1"/>
  <c r="O17" i="7"/>
  <c r="AM16" i="7"/>
  <c r="G16" i="37" s="1"/>
  <c r="H16" i="37" s="1"/>
  <c r="P16" i="37" s="1"/>
  <c r="O16" i="7"/>
  <c r="AM15" i="7"/>
  <c r="G15" i="37" s="1"/>
  <c r="H15" i="37" s="1"/>
  <c r="O15" i="7"/>
  <c r="G15" i="7"/>
  <c r="H15" i="7" s="1"/>
  <c r="AM14" i="7"/>
  <c r="G14" i="37" s="1"/>
  <c r="H14" i="37" s="1"/>
  <c r="O14" i="7"/>
  <c r="AM13" i="7"/>
  <c r="G13" i="37" s="1"/>
  <c r="H13" i="37" s="1"/>
  <c r="P13" i="37" s="1"/>
  <c r="O13" i="7"/>
  <c r="AM12" i="7"/>
  <c r="G12" i="37" s="1"/>
  <c r="H12" i="37" s="1"/>
  <c r="P12" i="37" s="1"/>
  <c r="O12" i="7"/>
  <c r="AM11" i="7"/>
  <c r="G11" i="37" s="1"/>
  <c r="H11" i="37" s="1"/>
  <c r="O11" i="7"/>
  <c r="AM10" i="7"/>
  <c r="G10" i="37" s="1"/>
  <c r="H10" i="37" s="1"/>
  <c r="O10" i="7"/>
  <c r="AM9" i="7"/>
  <c r="G9" i="37" s="1"/>
  <c r="H9" i="37" s="1"/>
  <c r="P9" i="37" s="1"/>
  <c r="O9" i="7"/>
  <c r="AM8" i="7"/>
  <c r="G8" i="37" s="1"/>
  <c r="H8" i="37" s="1"/>
  <c r="P8" i="37" s="1"/>
  <c r="O8" i="7"/>
  <c r="AM7" i="7"/>
  <c r="G7" i="37" s="1"/>
  <c r="H7" i="37" s="1"/>
  <c r="O7" i="7"/>
  <c r="AM6" i="7"/>
  <c r="G6" i="37" s="1"/>
  <c r="H6" i="37" s="1"/>
  <c r="O6" i="7"/>
  <c r="AM5" i="7"/>
  <c r="G5" i="37" s="1"/>
  <c r="H5" i="37" s="1"/>
  <c r="O5" i="7"/>
  <c r="AM4" i="7"/>
  <c r="G4" i="37" s="1"/>
  <c r="H4" i="37" s="1"/>
  <c r="P4" i="37" s="1"/>
  <c r="O4" i="7"/>
  <c r="AM3" i="7"/>
  <c r="AK3" i="7"/>
  <c r="K3" i="36" s="1"/>
  <c r="O3" i="7"/>
  <c r="L3" i="36" s="1"/>
  <c r="AG24" i="40"/>
  <c r="AF24" i="40"/>
  <c r="AE24" i="40"/>
  <c r="AD24" i="40"/>
  <c r="AC24" i="40"/>
  <c r="AB24" i="40"/>
  <c r="AA24" i="40"/>
  <c r="Z24" i="40"/>
  <c r="Y24" i="40"/>
  <c r="X24" i="40"/>
  <c r="W24" i="40"/>
  <c r="V24" i="40"/>
  <c r="U24" i="40"/>
  <c r="T24" i="40"/>
  <c r="S24" i="40"/>
  <c r="P24" i="40"/>
  <c r="O24" i="40"/>
  <c r="N24" i="40"/>
  <c r="M24" i="40"/>
  <c r="L24" i="40"/>
  <c r="K24" i="40"/>
  <c r="G24" i="40"/>
  <c r="F24" i="40"/>
  <c r="AJ23" i="40"/>
  <c r="Q23" i="40"/>
  <c r="AJ22" i="40"/>
  <c r="G22" i="7" s="1"/>
  <c r="H22" i="7" s="1"/>
  <c r="P22" i="7" s="1"/>
  <c r="AL22" i="7" s="1"/>
  <c r="Q22" i="40"/>
  <c r="AJ21" i="40"/>
  <c r="Q21" i="40"/>
  <c r="AJ20" i="40"/>
  <c r="Q20" i="40"/>
  <c r="AJ19" i="40"/>
  <c r="G19" i="7" s="1"/>
  <c r="H19" i="7" s="1"/>
  <c r="P19" i="7" s="1"/>
  <c r="AL19" i="7" s="1"/>
  <c r="Q19" i="40"/>
  <c r="AJ18" i="40"/>
  <c r="Q18" i="40"/>
  <c r="AJ17" i="40"/>
  <c r="G17" i="7" s="1"/>
  <c r="H17" i="7" s="1"/>
  <c r="Q17" i="40"/>
  <c r="AJ16" i="40"/>
  <c r="G16" i="7" s="1"/>
  <c r="H16" i="7" s="1"/>
  <c r="P16" i="7" s="1"/>
  <c r="Q16" i="40"/>
  <c r="AJ15" i="40"/>
  <c r="Q15" i="40"/>
  <c r="AJ14" i="40"/>
  <c r="G14" i="7" s="1"/>
  <c r="H14" i="7" s="1"/>
  <c r="Q14" i="40"/>
  <c r="AJ13" i="40"/>
  <c r="G13" i="7" s="1"/>
  <c r="H13" i="7" s="1"/>
  <c r="P13" i="7" s="1"/>
  <c r="Q13" i="40"/>
  <c r="AJ12" i="40"/>
  <c r="G12" i="7" s="1"/>
  <c r="H12" i="7" s="1"/>
  <c r="Q12" i="40"/>
  <c r="AJ11" i="40"/>
  <c r="G11" i="7" s="1"/>
  <c r="H11" i="7" s="1"/>
  <c r="Q11" i="40"/>
  <c r="AJ10" i="40"/>
  <c r="G10" i="7" s="1"/>
  <c r="H10" i="7" s="1"/>
  <c r="P10" i="7" s="1"/>
  <c r="Q10" i="40"/>
  <c r="AJ9" i="40"/>
  <c r="G9" i="7" s="1"/>
  <c r="H9" i="7" s="1"/>
  <c r="Q9" i="40"/>
  <c r="AJ8" i="40"/>
  <c r="G8" i="7" s="1"/>
  <c r="H8" i="7" s="1"/>
  <c r="Q8" i="40"/>
  <c r="AJ7" i="40"/>
  <c r="G7" i="7" s="1"/>
  <c r="H7" i="7" s="1"/>
  <c r="P7" i="7" s="1"/>
  <c r="Q7" i="40"/>
  <c r="AJ6" i="40"/>
  <c r="G6" i="7" s="1"/>
  <c r="H6" i="7" s="1"/>
  <c r="Q6" i="40"/>
  <c r="AJ5" i="40"/>
  <c r="G5" i="7" s="1"/>
  <c r="H5" i="7" s="1"/>
  <c r="Q5" i="40"/>
  <c r="AJ4" i="40"/>
  <c r="G4" i="7" s="1"/>
  <c r="H4" i="7" s="1"/>
  <c r="Q4" i="40"/>
  <c r="AJ3" i="40"/>
  <c r="AH3" i="40"/>
  <c r="Q3" i="40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Q24" i="6"/>
  <c r="P24" i="6"/>
  <c r="O24" i="6"/>
  <c r="N24" i="6"/>
  <c r="M24" i="6"/>
  <c r="L24" i="6"/>
  <c r="K24" i="6"/>
  <c r="I24" i="6"/>
  <c r="H24" i="6"/>
  <c r="G24" i="6"/>
  <c r="F24" i="6"/>
  <c r="AI23" i="6"/>
  <c r="AG23" i="6"/>
  <c r="Q23" i="6"/>
  <c r="J23" i="6"/>
  <c r="R23" i="6" s="1"/>
  <c r="AH23" i="6" s="1"/>
  <c r="AI22" i="6"/>
  <c r="AG22" i="6"/>
  <c r="Q22" i="6"/>
  <c r="J22" i="6"/>
  <c r="R22" i="6" s="1"/>
  <c r="AH22" i="6" s="1"/>
  <c r="AI21" i="6"/>
  <c r="AG21" i="6"/>
  <c r="Q21" i="6"/>
  <c r="J21" i="6"/>
  <c r="R21" i="6" s="1"/>
  <c r="AH21" i="6" s="1"/>
  <c r="AI20" i="6"/>
  <c r="AG20" i="6"/>
  <c r="Q20" i="6"/>
  <c r="J20" i="6"/>
  <c r="R20" i="6" s="1"/>
  <c r="AH20" i="6" s="1"/>
  <c r="AI19" i="6"/>
  <c r="AG19" i="6"/>
  <c r="Q19" i="6"/>
  <c r="J19" i="6"/>
  <c r="R19" i="6" s="1"/>
  <c r="AH19" i="6" s="1"/>
  <c r="AI18" i="6"/>
  <c r="J18" i="40" s="1"/>
  <c r="R18" i="40" s="1"/>
  <c r="AG18" i="6"/>
  <c r="Q18" i="6"/>
  <c r="J18" i="6"/>
  <c r="R18" i="6" s="1"/>
  <c r="AH18" i="6" s="1"/>
  <c r="AJ18" i="6" s="1"/>
  <c r="AI17" i="6"/>
  <c r="AG17" i="6"/>
  <c r="Q17" i="6"/>
  <c r="J17" i="6"/>
  <c r="R17" i="6" s="1"/>
  <c r="AH17" i="6" s="1"/>
  <c r="AI16" i="6"/>
  <c r="AG16" i="6"/>
  <c r="Q16" i="6"/>
  <c r="J16" i="6"/>
  <c r="R16" i="6" s="1"/>
  <c r="AH16" i="6" s="1"/>
  <c r="AI15" i="6"/>
  <c r="J15" i="40" s="1"/>
  <c r="R15" i="40" s="1"/>
  <c r="AG15" i="6"/>
  <c r="Q15" i="6"/>
  <c r="J15" i="6"/>
  <c r="R15" i="6" s="1"/>
  <c r="AH15" i="6" s="1"/>
  <c r="AI14" i="6"/>
  <c r="AG14" i="6"/>
  <c r="Q14" i="6"/>
  <c r="J14" i="6"/>
  <c r="R14" i="6" s="1"/>
  <c r="AH14" i="6" s="1"/>
  <c r="AI13" i="6"/>
  <c r="AG13" i="6"/>
  <c r="Q13" i="6"/>
  <c r="J13" i="6"/>
  <c r="R13" i="6" s="1"/>
  <c r="AH13" i="6" s="1"/>
  <c r="AI12" i="6"/>
  <c r="AG12" i="6"/>
  <c r="Q12" i="6"/>
  <c r="J12" i="6"/>
  <c r="R12" i="6" s="1"/>
  <c r="AH12" i="6" s="1"/>
  <c r="AI11" i="6"/>
  <c r="AG11" i="6"/>
  <c r="Q11" i="6"/>
  <c r="J11" i="6"/>
  <c r="R11" i="6" s="1"/>
  <c r="AH11" i="6" s="1"/>
  <c r="AI10" i="6"/>
  <c r="AG10" i="6"/>
  <c r="Q10" i="6"/>
  <c r="J10" i="6"/>
  <c r="R10" i="6" s="1"/>
  <c r="AH10" i="6" s="1"/>
  <c r="AI9" i="6"/>
  <c r="AG9" i="6"/>
  <c r="Q9" i="6"/>
  <c r="J9" i="6"/>
  <c r="R9" i="6" s="1"/>
  <c r="AH9" i="6" s="1"/>
  <c r="AI8" i="6"/>
  <c r="AG8" i="6"/>
  <c r="Q8" i="6"/>
  <c r="J8" i="6"/>
  <c r="R8" i="6" s="1"/>
  <c r="AH8" i="6" s="1"/>
  <c r="AI7" i="6"/>
  <c r="AG7" i="6"/>
  <c r="Q7" i="6"/>
  <c r="J7" i="6"/>
  <c r="R7" i="6" s="1"/>
  <c r="AH7" i="6" s="1"/>
  <c r="AI6" i="6"/>
  <c r="J6" i="40" s="1"/>
  <c r="AG6" i="6"/>
  <c r="Q6" i="6"/>
  <c r="J6" i="6"/>
  <c r="R6" i="6" s="1"/>
  <c r="AH6" i="6" s="1"/>
  <c r="AJ6" i="6" s="1"/>
  <c r="AI5" i="6"/>
  <c r="AG5" i="6"/>
  <c r="Q5" i="6"/>
  <c r="J5" i="6"/>
  <c r="R5" i="6" s="1"/>
  <c r="AH5" i="6" s="1"/>
  <c r="AI4" i="6"/>
  <c r="AG4" i="6"/>
  <c r="Q4" i="6"/>
  <c r="J4" i="6"/>
  <c r="R4" i="6" s="1"/>
  <c r="AI3" i="6"/>
  <c r="J3" i="40" s="1"/>
  <c r="AG3" i="6"/>
  <c r="Q3" i="6"/>
  <c r="J3" i="6"/>
  <c r="R3" i="6" s="1"/>
  <c r="AH3" i="6" s="1"/>
  <c r="AJ3" i="6" s="1"/>
  <c r="AM26" i="33" l="1"/>
  <c r="DO3" i="36"/>
  <c r="DO26" i="36" s="1"/>
  <c r="S49" i="36" s="1"/>
  <c r="G14" i="32"/>
  <c r="H14" i="32" s="1"/>
  <c r="EB14" i="36"/>
  <c r="G13" i="32"/>
  <c r="H13" i="32" s="1"/>
  <c r="P13" i="32" s="1"/>
  <c r="AK13" i="32" s="1"/>
  <c r="AM13" i="32" s="1"/>
  <c r="EB13" i="36"/>
  <c r="G5" i="32"/>
  <c r="H5" i="32" s="1"/>
  <c r="EB5" i="36"/>
  <c r="EB26" i="36" s="1"/>
  <c r="AP17" i="33"/>
  <c r="AP5" i="33"/>
  <c r="AO26" i="33"/>
  <c r="G3" i="32"/>
  <c r="G26" i="32" s="1"/>
  <c r="Q11" i="33"/>
  <c r="AN11" i="33" s="1"/>
  <c r="P26" i="33"/>
  <c r="Q13" i="33"/>
  <c r="AN13" i="33" s="1"/>
  <c r="AP13" i="33" s="1"/>
  <c r="AK26" i="31"/>
  <c r="H3" i="33"/>
  <c r="H26" i="33" s="1"/>
  <c r="AM26" i="31"/>
  <c r="AJ26" i="30"/>
  <c r="O26" i="30"/>
  <c r="DG3" i="36"/>
  <c r="DG26" i="36" s="1"/>
  <c r="G3" i="30"/>
  <c r="G26" i="30" s="1"/>
  <c r="AL26" i="29"/>
  <c r="AJ26" i="29"/>
  <c r="P17" i="29"/>
  <c r="P11" i="29"/>
  <c r="AK11" i="29" s="1"/>
  <c r="AM11" i="29" s="1"/>
  <c r="P13" i="29"/>
  <c r="O26" i="29"/>
  <c r="G3" i="29"/>
  <c r="G26" i="29" s="1"/>
  <c r="AI26" i="28"/>
  <c r="J8" i="27"/>
  <c r="R8" i="27" s="1"/>
  <c r="AY8" i="27" s="1"/>
  <c r="BA8" i="27" s="1"/>
  <c r="H9" i="28"/>
  <c r="P9" i="28" s="1"/>
  <c r="AX26" i="27"/>
  <c r="R49" i="36"/>
  <c r="U49" i="36"/>
  <c r="O26" i="28"/>
  <c r="P13" i="28"/>
  <c r="P23" i="29"/>
  <c r="H32" i="36"/>
  <c r="H33" i="36"/>
  <c r="C38" i="36"/>
  <c r="B41" i="36"/>
  <c r="C42" i="36"/>
  <c r="I43" i="36"/>
  <c r="C46" i="36"/>
  <c r="M46" i="36"/>
  <c r="E47" i="36"/>
  <c r="M49" i="36"/>
  <c r="H50" i="36"/>
  <c r="F51" i="36"/>
  <c r="H40" i="36"/>
  <c r="B32" i="36"/>
  <c r="K50" i="36"/>
  <c r="H51" i="36"/>
  <c r="L43" i="36"/>
  <c r="F48" i="36"/>
  <c r="J48" i="36"/>
  <c r="C50" i="36"/>
  <c r="I51" i="36"/>
  <c r="H49" i="36"/>
  <c r="I35" i="36"/>
  <c r="H36" i="36"/>
  <c r="Q41" i="36"/>
  <c r="I48" i="36"/>
  <c r="L48" i="36"/>
  <c r="D51" i="36"/>
  <c r="L51" i="36"/>
  <c r="E40" i="36"/>
  <c r="F42" i="36"/>
  <c r="E51" i="36"/>
  <c r="M51" i="36"/>
  <c r="C26" i="36"/>
  <c r="Q39" i="36"/>
  <c r="AG26" i="36"/>
  <c r="I32" i="36"/>
  <c r="D35" i="36"/>
  <c r="I38" i="36"/>
  <c r="H41" i="36"/>
  <c r="F45" i="36"/>
  <c r="I46" i="36"/>
  <c r="J46" i="36"/>
  <c r="F49" i="36"/>
  <c r="O49" i="36"/>
  <c r="M32" i="36"/>
  <c r="D36" i="36"/>
  <c r="F37" i="36"/>
  <c r="G39" i="36"/>
  <c r="H44" i="36"/>
  <c r="BE26" i="36"/>
  <c r="BU26" i="36"/>
  <c r="E33" i="36"/>
  <c r="E34" i="36"/>
  <c r="I36" i="36"/>
  <c r="D40" i="36"/>
  <c r="B44" i="36"/>
  <c r="G47" i="36"/>
  <c r="M48" i="36"/>
  <c r="G32" i="36"/>
  <c r="G36" i="36"/>
  <c r="G40" i="36"/>
  <c r="G44" i="36"/>
  <c r="G48" i="36"/>
  <c r="E31" i="36"/>
  <c r="AD26" i="36"/>
  <c r="BF26" i="36"/>
  <c r="B35" i="36"/>
  <c r="F38" i="36"/>
  <c r="C44" i="36"/>
  <c r="Q44" i="36"/>
  <c r="F46" i="36"/>
  <c r="H47" i="36"/>
  <c r="B48" i="36"/>
  <c r="AF26" i="36"/>
  <c r="F32" i="36"/>
  <c r="M35" i="36"/>
  <c r="B36" i="36"/>
  <c r="M36" i="36"/>
  <c r="H38" i="36"/>
  <c r="F41" i="36"/>
  <c r="H42" i="36"/>
  <c r="N42" i="36"/>
  <c r="AG36" i="36" s="1"/>
  <c r="AH36" i="36" s="1"/>
  <c r="D44" i="36"/>
  <c r="H46" i="36"/>
  <c r="I47" i="36"/>
  <c r="C48" i="36"/>
  <c r="F39" i="36"/>
  <c r="I42" i="36"/>
  <c r="G33" i="36"/>
  <c r="G37" i="36"/>
  <c r="G41" i="36"/>
  <c r="G45" i="36"/>
  <c r="F31" i="36"/>
  <c r="BI26" i="36"/>
  <c r="N31" i="36"/>
  <c r="AG38" i="36" s="1"/>
  <c r="AH38" i="36" s="1"/>
  <c r="N33" i="36"/>
  <c r="AG34" i="36" s="1"/>
  <c r="AH34" i="36" s="1"/>
  <c r="M38" i="36"/>
  <c r="P40" i="36"/>
  <c r="I41" i="36"/>
  <c r="F43" i="36"/>
  <c r="H45" i="36"/>
  <c r="N45" i="36"/>
  <c r="L47" i="36"/>
  <c r="E48" i="36"/>
  <c r="I49" i="36"/>
  <c r="J49" i="36"/>
  <c r="F50" i="36"/>
  <c r="G49" i="36"/>
  <c r="F47" i="36"/>
  <c r="AI26" i="36"/>
  <c r="F34" i="36"/>
  <c r="H37" i="36"/>
  <c r="Q42" i="36"/>
  <c r="G50" i="36"/>
  <c r="D26" i="36"/>
  <c r="H31" i="36"/>
  <c r="CO26" i="36"/>
  <c r="I39" i="36"/>
  <c r="F40" i="36"/>
  <c r="M45" i="36"/>
  <c r="E26" i="36"/>
  <c r="G34" i="36"/>
  <c r="G42" i="36"/>
  <c r="G46" i="36"/>
  <c r="I31" i="36"/>
  <c r="C32" i="36"/>
  <c r="I33" i="36"/>
  <c r="I34" i="36"/>
  <c r="M37" i="36"/>
  <c r="D38" i="36"/>
  <c r="C41" i="36"/>
  <c r="D42" i="36"/>
  <c r="J43" i="36"/>
  <c r="B45" i="36"/>
  <c r="D46" i="36"/>
  <c r="B49" i="36"/>
  <c r="I50" i="36"/>
  <c r="J50" i="36"/>
  <c r="G51" i="36"/>
  <c r="BA26" i="36"/>
  <c r="CS26" i="36"/>
  <c r="M34" i="36"/>
  <c r="F35" i="36"/>
  <c r="I40" i="36"/>
  <c r="N41" i="36"/>
  <c r="F44" i="36"/>
  <c r="G35" i="36"/>
  <c r="N35" i="36"/>
  <c r="AG44" i="36" s="1"/>
  <c r="AH44" i="36" s="1"/>
  <c r="D37" i="36"/>
  <c r="E41" i="36"/>
  <c r="C43" i="36"/>
  <c r="I44" i="36"/>
  <c r="L50" i="36"/>
  <c r="G43" i="36"/>
  <c r="B31" i="36"/>
  <c r="BR26" i="36"/>
  <c r="Q31" i="36"/>
  <c r="H35" i="36"/>
  <c r="F36" i="36"/>
  <c r="E37" i="36"/>
  <c r="B40" i="36"/>
  <c r="M40" i="36"/>
  <c r="M43" i="36"/>
  <c r="G3" i="28"/>
  <c r="H3" i="28" s="1"/>
  <c r="AZ26" i="27"/>
  <c r="N47" i="36"/>
  <c r="AG45" i="36" s="1"/>
  <c r="AH45" i="36" s="1"/>
  <c r="N39" i="36"/>
  <c r="AG32" i="36" s="1"/>
  <c r="AH32" i="36" s="1"/>
  <c r="N36" i="36"/>
  <c r="AG42" i="36" s="1"/>
  <c r="AH42" i="36" s="1"/>
  <c r="DZ15" i="36"/>
  <c r="Q43" i="36"/>
  <c r="Q50" i="36"/>
  <c r="DZ22" i="36"/>
  <c r="Q38" i="36"/>
  <c r="DZ10" i="36"/>
  <c r="N51" i="36"/>
  <c r="AG50" i="36" s="1"/>
  <c r="AH50" i="36" s="1"/>
  <c r="N46" i="36"/>
  <c r="P47" i="36"/>
  <c r="DY19" i="36"/>
  <c r="Q33" i="36"/>
  <c r="DZ7" i="36"/>
  <c r="Q35" i="36"/>
  <c r="N38" i="36"/>
  <c r="AG35" i="36" s="1"/>
  <c r="AH35" i="36" s="1"/>
  <c r="Q47" i="36"/>
  <c r="DZ19" i="36"/>
  <c r="P51" i="36"/>
  <c r="DY23" i="36"/>
  <c r="P46" i="36"/>
  <c r="DZ23" i="36"/>
  <c r="Q51" i="36"/>
  <c r="Q46" i="36"/>
  <c r="DZ18" i="36"/>
  <c r="N49" i="36"/>
  <c r="DZ6" i="36"/>
  <c r="Q34" i="36"/>
  <c r="DZ17" i="36"/>
  <c r="Q45" i="36"/>
  <c r="N48" i="36"/>
  <c r="AG47" i="36" s="1"/>
  <c r="AH47" i="36" s="1"/>
  <c r="O51" i="36"/>
  <c r="DX23" i="36"/>
  <c r="DZ9" i="36"/>
  <c r="Q37" i="36"/>
  <c r="DY21" i="36"/>
  <c r="P49" i="36"/>
  <c r="DY20" i="36"/>
  <c r="P48" i="36"/>
  <c r="Q49" i="36"/>
  <c r="DZ21" i="36"/>
  <c r="N37" i="36"/>
  <c r="AG40" i="36" s="1"/>
  <c r="AH40" i="36" s="1"/>
  <c r="Q48" i="36"/>
  <c r="DZ20" i="36"/>
  <c r="N50" i="36"/>
  <c r="AG49" i="36" s="1"/>
  <c r="AH49" i="36" s="1"/>
  <c r="DZ8" i="36"/>
  <c r="Q36" i="36"/>
  <c r="N43" i="36"/>
  <c r="AG46" i="36" s="1"/>
  <c r="AH46" i="36" s="1"/>
  <c r="DX22" i="36"/>
  <c r="O50" i="36"/>
  <c r="P35" i="36"/>
  <c r="N40" i="36"/>
  <c r="AG37" i="36" s="1"/>
  <c r="AH37" i="36" s="1"/>
  <c r="DY15" i="36"/>
  <c r="P43" i="36"/>
  <c r="N44" i="36"/>
  <c r="AG41" i="36" s="1"/>
  <c r="AH41" i="36" s="1"/>
  <c r="P50" i="36"/>
  <c r="DY22" i="36"/>
  <c r="Q32" i="36"/>
  <c r="DZ4" i="36"/>
  <c r="AY7" i="27"/>
  <c r="BA7" i="27" s="1"/>
  <c r="AY19" i="27"/>
  <c r="BA19" i="27" s="1"/>
  <c r="AY15" i="27"/>
  <c r="BA15" i="27" s="1"/>
  <c r="R6" i="27"/>
  <c r="AY6" i="27" s="1"/>
  <c r="P44" i="36"/>
  <c r="R16" i="27"/>
  <c r="AY16" i="27" s="1"/>
  <c r="BA16" i="27" s="1"/>
  <c r="R9" i="27"/>
  <c r="AY9" i="27" s="1"/>
  <c r="BA9" i="27" s="1"/>
  <c r="P42" i="36"/>
  <c r="R14" i="27"/>
  <c r="AY14" i="27" s="1"/>
  <c r="R4" i="27"/>
  <c r="AY4" i="27" s="1"/>
  <c r="R5" i="27"/>
  <c r="AY5" i="27" s="1"/>
  <c r="R10" i="27"/>
  <c r="AY10" i="27" s="1"/>
  <c r="BA10" i="27" s="1"/>
  <c r="R11" i="27"/>
  <c r="AY11" i="27" s="1"/>
  <c r="BA11" i="27" s="1"/>
  <c r="N34" i="36"/>
  <c r="AG43" i="36" s="1"/>
  <c r="AH43" i="36" s="1"/>
  <c r="N32" i="36"/>
  <c r="AG33" i="36" s="1"/>
  <c r="AH33" i="36" s="1"/>
  <c r="P45" i="36"/>
  <c r="S17" i="26"/>
  <c r="S12" i="26"/>
  <c r="AR12" i="26" s="1"/>
  <c r="AT12" i="26" s="1"/>
  <c r="P38" i="36"/>
  <c r="S6" i="26"/>
  <c r="P34" i="36"/>
  <c r="P32" i="36"/>
  <c r="P33" i="36"/>
  <c r="P39" i="36"/>
  <c r="S13" i="26"/>
  <c r="S8" i="26"/>
  <c r="AR8" i="26" s="1"/>
  <c r="AT8" i="26" s="1"/>
  <c r="P36" i="36"/>
  <c r="P37" i="36"/>
  <c r="Q40" i="36"/>
  <c r="DZ12" i="36"/>
  <c r="AW8" i="24"/>
  <c r="AW12" i="24"/>
  <c r="AW20" i="24"/>
  <c r="J45" i="36"/>
  <c r="CG26" i="36"/>
  <c r="M42" i="36"/>
  <c r="DZ14" i="36"/>
  <c r="M41" i="36"/>
  <c r="DZ13" i="36"/>
  <c r="M44" i="36"/>
  <c r="DZ16" i="36"/>
  <c r="T7" i="23"/>
  <c r="M33" i="36"/>
  <c r="DZ5" i="36"/>
  <c r="K31" i="36"/>
  <c r="J41" i="36"/>
  <c r="J42" i="36"/>
  <c r="J36" i="36"/>
  <c r="J31" i="36"/>
  <c r="R16" i="22"/>
  <c r="AH16" i="22" s="1"/>
  <c r="AJ16" i="22" s="1"/>
  <c r="J47" i="36"/>
  <c r="J44" i="36"/>
  <c r="J40" i="36"/>
  <c r="J38" i="36"/>
  <c r="J39" i="36"/>
  <c r="J37" i="36"/>
  <c r="J35" i="36"/>
  <c r="J34" i="36"/>
  <c r="J33" i="36"/>
  <c r="J32" i="36"/>
  <c r="DZ11" i="36"/>
  <c r="M39" i="36"/>
  <c r="BY26" i="36"/>
  <c r="M31" i="36"/>
  <c r="K33" i="36"/>
  <c r="K49" i="36"/>
  <c r="F74" i="36" s="1"/>
  <c r="DX21" i="36"/>
  <c r="K40" i="36"/>
  <c r="K37" i="36"/>
  <c r="K42" i="36"/>
  <c r="K36" i="36"/>
  <c r="K35" i="36"/>
  <c r="K39" i="36"/>
  <c r="K41" i="36"/>
  <c r="K32" i="36"/>
  <c r="K47" i="36"/>
  <c r="F72" i="36" s="1"/>
  <c r="K45" i="36"/>
  <c r="K46" i="36"/>
  <c r="K38" i="36"/>
  <c r="K43" i="36"/>
  <c r="F68" i="36" s="1"/>
  <c r="K34" i="36"/>
  <c r="K44" i="36"/>
  <c r="L45" i="36"/>
  <c r="DY17" i="36"/>
  <c r="R17" i="21"/>
  <c r="R12" i="21"/>
  <c r="L40" i="36"/>
  <c r="DY12" i="36"/>
  <c r="R11" i="21"/>
  <c r="AK11" i="21" s="1"/>
  <c r="AM11" i="21" s="1"/>
  <c r="DY6" i="36"/>
  <c r="L34" i="36"/>
  <c r="R8" i="21"/>
  <c r="L36" i="36"/>
  <c r="DY8" i="36"/>
  <c r="L35" i="36"/>
  <c r="DY7" i="36"/>
  <c r="R16" i="21"/>
  <c r="DY16" i="36"/>
  <c r="L44" i="36"/>
  <c r="L37" i="36"/>
  <c r="DY9" i="36"/>
  <c r="L31" i="36"/>
  <c r="DY14" i="36"/>
  <c r="L42" i="36"/>
  <c r="R5" i="21"/>
  <c r="L33" i="36"/>
  <c r="DY5" i="36"/>
  <c r="L32" i="36"/>
  <c r="DY4" i="36"/>
  <c r="L38" i="36"/>
  <c r="DY10" i="36"/>
  <c r="R10" i="21"/>
  <c r="AK10" i="21" s="1"/>
  <c r="AM10" i="21" s="1"/>
  <c r="L39" i="36"/>
  <c r="DY11" i="36"/>
  <c r="Q24" i="21"/>
  <c r="R13" i="21"/>
  <c r="L41" i="36"/>
  <c r="AO9" i="11"/>
  <c r="AV4" i="20"/>
  <c r="AV8" i="20"/>
  <c r="AV12" i="20"/>
  <c r="AV16" i="20"/>
  <c r="AV20" i="20"/>
  <c r="AV6" i="20"/>
  <c r="AV5" i="20"/>
  <c r="AV9" i="20"/>
  <c r="AV13" i="20"/>
  <c r="AX13" i="20" s="1"/>
  <c r="AV21" i="20"/>
  <c r="AX21" i="20" s="1"/>
  <c r="AV10" i="20"/>
  <c r="AX10" i="20" s="1"/>
  <c r="BS26" i="36"/>
  <c r="AV7" i="20"/>
  <c r="AV11" i="20"/>
  <c r="AV15" i="20"/>
  <c r="AV19" i="20"/>
  <c r="AX19" i="20" s="1"/>
  <c r="AU24" i="20"/>
  <c r="AV17" i="20"/>
  <c r="AX17" i="20" s="1"/>
  <c r="AV14" i="20"/>
  <c r="AV18" i="20"/>
  <c r="BT26" i="36"/>
  <c r="Q24" i="20"/>
  <c r="BN26" i="36"/>
  <c r="BQ26" i="36"/>
  <c r="R6" i="19"/>
  <c r="AT6" i="19" s="1"/>
  <c r="R10" i="19"/>
  <c r="AT10" i="19" s="1"/>
  <c r="R14" i="19"/>
  <c r="AT14" i="19" s="1"/>
  <c r="Q24" i="19"/>
  <c r="BP26" i="36"/>
  <c r="BJ26" i="36"/>
  <c r="AS6" i="18"/>
  <c r="S17" i="18"/>
  <c r="AS17" i="18" s="1"/>
  <c r="S10" i="18"/>
  <c r="AS10" i="18" s="1"/>
  <c r="S5" i="18"/>
  <c r="S9" i="18"/>
  <c r="AS9" i="18" s="1"/>
  <c r="AU9" i="18" s="1"/>
  <c r="R24" i="18"/>
  <c r="BL26" i="36" s="1"/>
  <c r="BH26" i="36"/>
  <c r="Q24" i="17"/>
  <c r="BB26" i="36"/>
  <c r="R12" i="16"/>
  <c r="AR12" i="16" s="1"/>
  <c r="AT12" i="16" s="1"/>
  <c r="R11" i="16"/>
  <c r="AR11" i="16" s="1"/>
  <c r="R8" i="16"/>
  <c r="AR8" i="16" s="1"/>
  <c r="AT8" i="16" s="1"/>
  <c r="R9" i="16"/>
  <c r="R14" i="16"/>
  <c r="Q24" i="16"/>
  <c r="BD26" i="36"/>
  <c r="R4" i="16"/>
  <c r="AR4" i="16" s="1"/>
  <c r="AT4" i="16" s="1"/>
  <c r="AQ24" i="16"/>
  <c r="AR6" i="16"/>
  <c r="AT6" i="16" s="1"/>
  <c r="BC26" i="36"/>
  <c r="AR15" i="16"/>
  <c r="AR10" i="16"/>
  <c r="AT10" i="16" s="1"/>
  <c r="AR14" i="16"/>
  <c r="AT14" i="16" s="1"/>
  <c r="AR5" i="16"/>
  <c r="AT5" i="16" s="1"/>
  <c r="AR9" i="16"/>
  <c r="AT9" i="16" s="1"/>
  <c r="AR13" i="16"/>
  <c r="AT13" i="16" s="1"/>
  <c r="AS17" i="15"/>
  <c r="AS13" i="15"/>
  <c r="R16" i="15"/>
  <c r="R5" i="15"/>
  <c r="AQ5" i="15" s="1"/>
  <c r="AS5" i="15" s="1"/>
  <c r="R9" i="15"/>
  <c r="AQ9" i="15" s="1"/>
  <c r="AS9" i="15" s="1"/>
  <c r="AZ26" i="36"/>
  <c r="Q24" i="15"/>
  <c r="AQ21" i="15"/>
  <c r="AS21" i="15" s="1"/>
  <c r="AY26" i="36"/>
  <c r="AQ16" i="15"/>
  <c r="AS16" i="15" s="1"/>
  <c r="AP24" i="15"/>
  <c r="AQ18" i="15"/>
  <c r="AS18" i="15" s="1"/>
  <c r="AI14" i="14"/>
  <c r="AI20" i="14"/>
  <c r="AK20" i="14" s="1"/>
  <c r="AK17" i="14"/>
  <c r="AI8" i="14"/>
  <c r="AK8" i="14" s="1"/>
  <c r="R12" i="14"/>
  <c r="AI12" i="14" s="1"/>
  <c r="AK12" i="14" s="1"/>
  <c r="R6" i="14"/>
  <c r="AI6" i="14" s="1"/>
  <c r="AK6" i="14" s="1"/>
  <c r="R16" i="14"/>
  <c r="AI16" i="14" s="1"/>
  <c r="AK16" i="14" s="1"/>
  <c r="R9" i="14"/>
  <c r="AI9" i="14" s="1"/>
  <c r="AK9" i="14" s="1"/>
  <c r="AV26" i="36"/>
  <c r="R4" i="14"/>
  <c r="AI4" i="14" s="1"/>
  <c r="AK4" i="14" s="1"/>
  <c r="R13" i="14"/>
  <c r="AI13" i="14" s="1"/>
  <c r="AK13" i="14" s="1"/>
  <c r="Q24" i="14"/>
  <c r="AK19" i="13"/>
  <c r="AK15" i="13"/>
  <c r="AI9" i="13"/>
  <c r="AK9" i="13" s="1"/>
  <c r="AH24" i="13"/>
  <c r="AQ26" i="36"/>
  <c r="AI18" i="13"/>
  <c r="AI14" i="13"/>
  <c r="AI10" i="13"/>
  <c r="AK10" i="13" s="1"/>
  <c r="AI20" i="13"/>
  <c r="AK20" i="13" s="1"/>
  <c r="AI16" i="13"/>
  <c r="AK16" i="13" s="1"/>
  <c r="AI12" i="13"/>
  <c r="AK12" i="13" s="1"/>
  <c r="R17" i="13"/>
  <c r="AI17" i="13" s="1"/>
  <c r="AK17" i="13" s="1"/>
  <c r="R6" i="13"/>
  <c r="AI6" i="13" s="1"/>
  <c r="AK6" i="13" s="1"/>
  <c r="R8" i="13"/>
  <c r="AI8" i="13" s="1"/>
  <c r="AK8" i="13" s="1"/>
  <c r="R4" i="13"/>
  <c r="AI4" i="13" s="1"/>
  <c r="AK4" i="13" s="1"/>
  <c r="AR26" i="36"/>
  <c r="Q24" i="13"/>
  <c r="R11" i="13"/>
  <c r="AI11" i="13" s="1"/>
  <c r="AK11" i="13" s="1"/>
  <c r="R13" i="13"/>
  <c r="AI13" i="13" s="1"/>
  <c r="AK13" i="13" s="1"/>
  <c r="AO5" i="12"/>
  <c r="AO13" i="12"/>
  <c r="AN24" i="12"/>
  <c r="I3" i="13"/>
  <c r="AO26" i="36"/>
  <c r="AL26" i="36"/>
  <c r="AM4" i="12"/>
  <c r="AO4" i="12" s="1"/>
  <c r="AM16" i="12"/>
  <c r="AM20" i="12"/>
  <c r="AL24" i="12"/>
  <c r="AM10" i="12"/>
  <c r="AO10" i="12" s="1"/>
  <c r="AM14" i="12"/>
  <c r="AO14" i="12" s="1"/>
  <c r="AM18" i="12"/>
  <c r="AM11" i="12"/>
  <c r="AO11" i="12" s="1"/>
  <c r="AM19" i="12"/>
  <c r="AO19" i="12" s="1"/>
  <c r="AN24" i="11"/>
  <c r="P15" i="12"/>
  <c r="AN26" i="36"/>
  <c r="O24" i="12"/>
  <c r="AM3" i="36"/>
  <c r="AM26" i="36" s="1"/>
  <c r="AO15" i="11"/>
  <c r="AO23" i="11"/>
  <c r="AH26" i="36"/>
  <c r="AK26" i="36"/>
  <c r="AM13" i="10"/>
  <c r="S8" i="11"/>
  <c r="AM8" i="11" s="1"/>
  <c r="AO8" i="11" s="1"/>
  <c r="S12" i="11"/>
  <c r="AM12" i="11" s="1"/>
  <c r="AO12" i="11" s="1"/>
  <c r="AM17" i="10"/>
  <c r="AM21" i="10"/>
  <c r="AM18" i="10"/>
  <c r="AM9" i="10"/>
  <c r="AM19" i="10"/>
  <c r="AM4" i="10"/>
  <c r="AM23" i="10"/>
  <c r="AM5" i="10"/>
  <c r="AM10" i="10"/>
  <c r="AM15" i="10"/>
  <c r="AM8" i="10"/>
  <c r="AM16" i="10"/>
  <c r="AL24" i="10"/>
  <c r="AL12" i="9"/>
  <c r="AL6" i="9"/>
  <c r="AC26" i="36"/>
  <c r="Z26" i="36"/>
  <c r="Q11" i="9"/>
  <c r="P24" i="9"/>
  <c r="Q9" i="9"/>
  <c r="AJ9" i="9" s="1"/>
  <c r="AL9" i="9" s="1"/>
  <c r="AB3" i="36"/>
  <c r="D31" i="36" s="1"/>
  <c r="Q14" i="9"/>
  <c r="AJ14" i="9" s="1"/>
  <c r="AL14" i="9" s="1"/>
  <c r="Q13" i="9"/>
  <c r="AJ13" i="9" s="1"/>
  <c r="AL13" i="9" s="1"/>
  <c r="AJ7" i="9"/>
  <c r="AL7" i="9" s="1"/>
  <c r="AJ15" i="9"/>
  <c r="AL15" i="9" s="1"/>
  <c r="AI24" i="9"/>
  <c r="AA3" i="36"/>
  <c r="AA26" i="36" s="1"/>
  <c r="AJ19" i="9"/>
  <c r="AL19" i="9" s="1"/>
  <c r="V26" i="36"/>
  <c r="AK20" i="8"/>
  <c r="AM20" i="8" s="1"/>
  <c r="W26" i="36"/>
  <c r="E62" i="36"/>
  <c r="AK5" i="8"/>
  <c r="AM5" i="8" s="1"/>
  <c r="AK9" i="8"/>
  <c r="AM9" i="8" s="1"/>
  <c r="AK13" i="8"/>
  <c r="AM13" i="8" s="1"/>
  <c r="AK17" i="8"/>
  <c r="AM17" i="8" s="1"/>
  <c r="AK21" i="8"/>
  <c r="AM21" i="8" s="1"/>
  <c r="AJ24" i="8"/>
  <c r="S12" i="8"/>
  <c r="AK12" i="8" s="1"/>
  <c r="AM12" i="8" s="1"/>
  <c r="S16" i="8"/>
  <c r="AK16" i="8" s="1"/>
  <c r="AM16" i="8" s="1"/>
  <c r="S8" i="8"/>
  <c r="AK8" i="8" s="1"/>
  <c r="AM8" i="8" s="1"/>
  <c r="S4" i="8"/>
  <c r="AK4" i="8" s="1"/>
  <c r="AM4" i="8" s="1"/>
  <c r="X26" i="36"/>
  <c r="U26" i="36"/>
  <c r="S7" i="39"/>
  <c r="S9" i="39"/>
  <c r="AK9" i="39" s="1"/>
  <c r="AM9" i="39" s="1"/>
  <c r="S4" i="39"/>
  <c r="AK4" i="39" s="1"/>
  <c r="AM4" i="39" s="1"/>
  <c r="S13" i="39"/>
  <c r="AK13" i="39" s="1"/>
  <c r="AM13" i="39" s="1"/>
  <c r="R24" i="39"/>
  <c r="AK18" i="39"/>
  <c r="AM18" i="39" s="1"/>
  <c r="AN17" i="37"/>
  <c r="P5" i="37"/>
  <c r="AL5" i="37"/>
  <c r="AL9" i="37"/>
  <c r="AN9" i="37" s="1"/>
  <c r="AL13" i="37"/>
  <c r="AN13" i="37" s="1"/>
  <c r="AL16" i="37"/>
  <c r="AN16" i="37" s="1"/>
  <c r="AL4" i="37"/>
  <c r="AN4" i="37" s="1"/>
  <c r="AL8" i="37"/>
  <c r="AN8" i="37" s="1"/>
  <c r="AL12" i="37"/>
  <c r="AN12" i="37" s="1"/>
  <c r="AL20" i="37"/>
  <c r="AN20" i="37" s="1"/>
  <c r="AL18" i="37"/>
  <c r="AN18" i="37" s="1"/>
  <c r="AL19" i="37"/>
  <c r="AN19" i="37" s="1"/>
  <c r="O26" i="36"/>
  <c r="AK24" i="37"/>
  <c r="P26" i="36"/>
  <c r="P6" i="37"/>
  <c r="AL6" i="37" s="1"/>
  <c r="AN6" i="37" s="1"/>
  <c r="P10" i="37"/>
  <c r="AL10" i="37" s="1"/>
  <c r="AN10" i="37" s="1"/>
  <c r="P14" i="37"/>
  <c r="AL14" i="37" s="1"/>
  <c r="O24" i="37"/>
  <c r="P7" i="37"/>
  <c r="AL7" i="37" s="1"/>
  <c r="AN7" i="37" s="1"/>
  <c r="P11" i="37"/>
  <c r="AL11" i="37" s="1"/>
  <c r="AN11" i="37" s="1"/>
  <c r="P15" i="37"/>
  <c r="AL15" i="37" s="1"/>
  <c r="AN15" i="37" s="1"/>
  <c r="P22" i="37"/>
  <c r="AL22" i="37" s="1"/>
  <c r="AN22" i="37" s="1"/>
  <c r="P21" i="37"/>
  <c r="AL21" i="37" s="1"/>
  <c r="AN21" i="37" s="1"/>
  <c r="AM24" i="7"/>
  <c r="G3" i="37"/>
  <c r="J26" i="36"/>
  <c r="P4" i="7"/>
  <c r="AL4" i="7" s="1"/>
  <c r="AN4" i="7" s="1"/>
  <c r="AL7" i="7"/>
  <c r="AL16" i="7"/>
  <c r="AL10" i="7"/>
  <c r="K26" i="36"/>
  <c r="AK24" i="7"/>
  <c r="AL13" i="7"/>
  <c r="AJ24" i="40"/>
  <c r="G3" i="7"/>
  <c r="H3" i="7" s="1"/>
  <c r="I26" i="36"/>
  <c r="AH24" i="40"/>
  <c r="R6" i="40"/>
  <c r="AI6" i="40" s="1"/>
  <c r="AK6" i="40" s="1"/>
  <c r="Q24" i="40"/>
  <c r="F26" i="36"/>
  <c r="P14" i="32"/>
  <c r="AK14" i="32" s="1"/>
  <c r="AM14" i="32" s="1"/>
  <c r="P20" i="32"/>
  <c r="AK20" i="32" s="1"/>
  <c r="AM20" i="32" s="1"/>
  <c r="T49" i="36"/>
  <c r="P10" i="32"/>
  <c r="AK10" i="32" s="1"/>
  <c r="AM10" i="32" s="1"/>
  <c r="P11" i="32"/>
  <c r="AK11" i="32" s="1"/>
  <c r="AM11" i="32" s="1"/>
  <c r="Q16" i="33"/>
  <c r="AN16" i="33" s="1"/>
  <c r="AP16" i="33" s="1"/>
  <c r="Q23" i="33"/>
  <c r="AN23" i="33" s="1"/>
  <c r="AP23" i="33" s="1"/>
  <c r="P6" i="31"/>
  <c r="AL6" i="31" s="1"/>
  <c r="AN6" i="31" s="1"/>
  <c r="P16" i="31"/>
  <c r="AL16" i="31" s="1"/>
  <c r="AN16" i="31" s="1"/>
  <c r="P7" i="31"/>
  <c r="AL7" i="31" s="1"/>
  <c r="AN7" i="31" s="1"/>
  <c r="P22" i="31"/>
  <c r="AL22" i="31" s="1"/>
  <c r="AN22" i="31" s="1"/>
  <c r="P23" i="31"/>
  <c r="AL23" i="31" s="1"/>
  <c r="AN23" i="31" s="1"/>
  <c r="P8" i="31"/>
  <c r="AL8" i="31" s="1"/>
  <c r="AN8" i="31" s="1"/>
  <c r="P13" i="31"/>
  <c r="P18" i="31"/>
  <c r="AL18" i="31" s="1"/>
  <c r="AN18" i="31" s="1"/>
  <c r="P19" i="31"/>
  <c r="AL19" i="31" s="1"/>
  <c r="AN19" i="31" s="1"/>
  <c r="P14" i="31"/>
  <c r="AL14" i="31" s="1"/>
  <c r="AN14" i="31" s="1"/>
  <c r="P21" i="30"/>
  <c r="AI21" i="30" s="1"/>
  <c r="AK21" i="30" s="1"/>
  <c r="P22" i="30"/>
  <c r="AI22" i="30" s="1"/>
  <c r="AK22" i="30" s="1"/>
  <c r="P7" i="30"/>
  <c r="AI7" i="30" s="1"/>
  <c r="AK7" i="30" s="1"/>
  <c r="P19" i="30"/>
  <c r="AI19" i="30" s="1"/>
  <c r="AK19" i="30" s="1"/>
  <c r="P20" i="30"/>
  <c r="AI20" i="30" s="1"/>
  <c r="AK20" i="30" s="1"/>
  <c r="AK18" i="30"/>
  <c r="AK22" i="29"/>
  <c r="AM22" i="29" s="1"/>
  <c r="P12" i="29"/>
  <c r="AK12" i="29" s="1"/>
  <c r="AM12" i="29" s="1"/>
  <c r="P18" i="29"/>
  <c r="P14" i="29"/>
  <c r="AK14" i="29" s="1"/>
  <c r="AM14" i="29" s="1"/>
  <c r="P21" i="29"/>
  <c r="AK21" i="29" s="1"/>
  <c r="AM21" i="29" s="1"/>
  <c r="P15" i="29"/>
  <c r="AK15" i="29" s="1"/>
  <c r="AM15" i="29" s="1"/>
  <c r="AK23" i="29"/>
  <c r="AM23" i="29" s="1"/>
  <c r="P20" i="28"/>
  <c r="AH20" i="28" s="1"/>
  <c r="AJ20" i="28" s="1"/>
  <c r="AK18" i="29"/>
  <c r="AM18" i="29" s="1"/>
  <c r="BA12" i="27"/>
  <c r="S14" i="26"/>
  <c r="AR14" i="26" s="1"/>
  <c r="AT14" i="26" s="1"/>
  <c r="S7" i="26"/>
  <c r="AR7" i="26" s="1"/>
  <c r="AT7" i="26" s="1"/>
  <c r="S15" i="26"/>
  <c r="AR15" i="26" s="1"/>
  <c r="AT15" i="26" s="1"/>
  <c r="S16" i="26"/>
  <c r="AR16" i="26" s="1"/>
  <c r="AT16" i="26" s="1"/>
  <c r="BA18" i="27"/>
  <c r="AT23" i="26"/>
  <c r="AT22" i="26"/>
  <c r="P10" i="25"/>
  <c r="AH10" i="25" s="1"/>
  <c r="AJ10" i="25" s="1"/>
  <c r="P14" i="25"/>
  <c r="AH14" i="25" s="1"/>
  <c r="AJ14" i="25" s="1"/>
  <c r="P18" i="25"/>
  <c r="AH18" i="25" s="1"/>
  <c r="AJ18" i="25" s="1"/>
  <c r="P22" i="25"/>
  <c r="AH22" i="25" s="1"/>
  <c r="AJ22" i="25" s="1"/>
  <c r="P7" i="25"/>
  <c r="AH7" i="25" s="1"/>
  <c r="AJ7" i="25" s="1"/>
  <c r="P15" i="25"/>
  <c r="P19" i="25"/>
  <c r="P4" i="25"/>
  <c r="AH4" i="25" s="1"/>
  <c r="AJ4" i="25" s="1"/>
  <c r="P12" i="25"/>
  <c r="AH12" i="25" s="1"/>
  <c r="AJ12" i="25" s="1"/>
  <c r="P16" i="25"/>
  <c r="CK26" i="36"/>
  <c r="AU7" i="24"/>
  <c r="CJ26" i="36"/>
  <c r="AG39" i="36"/>
  <c r="AH39" i="36" s="1"/>
  <c r="T18" i="23"/>
  <c r="T19" i="23"/>
  <c r="AN19" i="23" s="1"/>
  <c r="T14" i="23"/>
  <c r="T20" i="23"/>
  <c r="AN20" i="23" s="1"/>
  <c r="AP20" i="23" s="1"/>
  <c r="T15" i="23"/>
  <c r="AN15" i="23" s="1"/>
  <c r="AP15" i="23" s="1"/>
  <c r="T11" i="23"/>
  <c r="AN11" i="23" s="1"/>
  <c r="AP11" i="23" s="1"/>
  <c r="T22" i="23"/>
  <c r="AN22" i="23" s="1"/>
  <c r="CD26" i="36"/>
  <c r="R15" i="22"/>
  <c r="R17" i="22"/>
  <c r="R23" i="22"/>
  <c r="AH23" i="22" s="1"/>
  <c r="BZ26" i="36"/>
  <c r="BX26" i="36"/>
  <c r="R6" i="21"/>
  <c r="AK6" i="21" s="1"/>
  <c r="AM6" i="21" s="1"/>
  <c r="R14" i="21"/>
  <c r="AK14" i="21" s="1"/>
  <c r="AM14" i="21" s="1"/>
  <c r="R4" i="21"/>
  <c r="AK4" i="21" s="1"/>
  <c r="AM4" i="21" s="1"/>
  <c r="R20" i="21"/>
  <c r="R9" i="21"/>
  <c r="AK9" i="21" s="1"/>
  <c r="AM9" i="21" s="1"/>
  <c r="R20" i="22"/>
  <c r="R21" i="22"/>
  <c r="R18" i="22"/>
  <c r="AG31" i="36"/>
  <c r="AH31" i="36" s="1"/>
  <c r="AG48" i="36"/>
  <c r="AH48" i="36" s="1"/>
  <c r="R22" i="22"/>
  <c r="AH22" i="22" s="1"/>
  <c r="AJ22" i="22" s="1"/>
  <c r="AX14" i="20"/>
  <c r="AX18" i="20"/>
  <c r="AX7" i="20"/>
  <c r="AX16" i="20"/>
  <c r="AX20" i="20"/>
  <c r="AS24" i="19"/>
  <c r="BO26" i="36"/>
  <c r="R7" i="19"/>
  <c r="AT7" i="19" s="1"/>
  <c r="R11" i="19"/>
  <c r="AT11" i="19" s="1"/>
  <c r="AV11" i="19" s="1"/>
  <c r="R15" i="19"/>
  <c r="AT15" i="19" s="1"/>
  <c r="AV15" i="19" s="1"/>
  <c r="R19" i="19"/>
  <c r="AT19" i="19" s="1"/>
  <c r="AV19" i="19" s="1"/>
  <c r="R23" i="19"/>
  <c r="AT23" i="19" s="1"/>
  <c r="AV23" i="19" s="1"/>
  <c r="R4" i="19"/>
  <c r="AT4" i="19" s="1"/>
  <c r="AV4" i="19" s="1"/>
  <c r="R8" i="19"/>
  <c r="AT8" i="19" s="1"/>
  <c r="AV8" i="19" s="1"/>
  <c r="R12" i="19"/>
  <c r="AT12" i="19" s="1"/>
  <c r="AV12" i="19" s="1"/>
  <c r="R16" i="19"/>
  <c r="AT16" i="19" s="1"/>
  <c r="AV16" i="19" s="1"/>
  <c r="R20" i="19"/>
  <c r="AT20" i="19" s="1"/>
  <c r="AV20" i="19" s="1"/>
  <c r="R9" i="19"/>
  <c r="AT9" i="19" s="1"/>
  <c r="AV9" i="19" s="1"/>
  <c r="R13" i="19"/>
  <c r="AT13" i="19" s="1"/>
  <c r="R17" i="19"/>
  <c r="AT17" i="19" s="1"/>
  <c r="R21" i="19"/>
  <c r="AT21" i="19" s="1"/>
  <c r="AV18" i="19"/>
  <c r="AS4" i="18"/>
  <c r="AU4" i="18" s="1"/>
  <c r="AS16" i="18"/>
  <c r="AU16" i="18" s="1"/>
  <c r="AS15" i="18"/>
  <c r="AS19" i="18"/>
  <c r="AU19" i="18" s="1"/>
  <c r="AU6" i="18"/>
  <c r="AU10" i="18"/>
  <c r="AU18" i="18"/>
  <c r="R9" i="17"/>
  <c r="AT9" i="17" s="1"/>
  <c r="AV9" i="17" s="1"/>
  <c r="R13" i="17"/>
  <c r="AT13" i="17" s="1"/>
  <c r="AV13" i="17" s="1"/>
  <c r="R17" i="17"/>
  <c r="AT17" i="17" s="1"/>
  <c r="AV17" i="17" s="1"/>
  <c r="R21" i="17"/>
  <c r="R6" i="17"/>
  <c r="AT6" i="17" s="1"/>
  <c r="AV6" i="17" s="1"/>
  <c r="R10" i="17"/>
  <c r="AT10" i="17" s="1"/>
  <c r="AV10" i="17" s="1"/>
  <c r="R14" i="17"/>
  <c r="AT14" i="17" s="1"/>
  <c r="AV14" i="17" s="1"/>
  <c r="R18" i="17"/>
  <c r="AT18" i="17" s="1"/>
  <c r="AV18" i="17" s="1"/>
  <c r="R22" i="17"/>
  <c r="R7" i="17"/>
  <c r="R11" i="17"/>
  <c r="R15" i="17"/>
  <c r="R19" i="17"/>
  <c r="R4" i="17"/>
  <c r="AT4" i="17" s="1"/>
  <c r="AV4" i="17" s="1"/>
  <c r="R8" i="17"/>
  <c r="AT8" i="17" s="1"/>
  <c r="AV8" i="17" s="1"/>
  <c r="R12" i="17"/>
  <c r="AT12" i="17" s="1"/>
  <c r="AV12" i="17" s="1"/>
  <c r="R16" i="17"/>
  <c r="AT16" i="17" s="1"/>
  <c r="AV16" i="17" s="1"/>
  <c r="R20" i="17"/>
  <c r="AT20" i="17" s="1"/>
  <c r="AV20" i="17" s="1"/>
  <c r="R19" i="16"/>
  <c r="AR19" i="16" s="1"/>
  <c r="AT19" i="16" s="1"/>
  <c r="R16" i="16"/>
  <c r="AR16" i="16" s="1"/>
  <c r="AT16" i="16" s="1"/>
  <c r="R20" i="16"/>
  <c r="AR20" i="16" s="1"/>
  <c r="AT20" i="16" s="1"/>
  <c r="R17" i="16"/>
  <c r="AR17" i="16" s="1"/>
  <c r="AT17" i="16" s="1"/>
  <c r="R21" i="16"/>
  <c r="AR21" i="16" s="1"/>
  <c r="AT21" i="16" s="1"/>
  <c r="R18" i="16"/>
  <c r="AR18" i="16" s="1"/>
  <c r="AT18" i="16" s="1"/>
  <c r="AT21" i="17"/>
  <c r="AV21" i="17" s="1"/>
  <c r="AT23" i="17"/>
  <c r="AV23" i="17" s="1"/>
  <c r="AT7" i="16"/>
  <c r="R6" i="15"/>
  <c r="AQ6" i="15" s="1"/>
  <c r="AS6" i="15" s="1"/>
  <c r="R10" i="15"/>
  <c r="AQ10" i="15" s="1"/>
  <c r="AS10" i="15" s="1"/>
  <c r="R14" i="15"/>
  <c r="AQ14" i="15" s="1"/>
  <c r="AS14" i="15" s="1"/>
  <c r="R4" i="15"/>
  <c r="AQ4" i="15" s="1"/>
  <c r="AS4" i="15" s="1"/>
  <c r="R23" i="15"/>
  <c r="AQ23" i="15" s="1"/>
  <c r="AS23" i="15" s="1"/>
  <c r="R22" i="15"/>
  <c r="AQ22" i="15" s="1"/>
  <c r="R8" i="15"/>
  <c r="AQ8" i="15" s="1"/>
  <c r="AS8" i="15" s="1"/>
  <c r="R12" i="15"/>
  <c r="AQ12" i="15" s="1"/>
  <c r="AS12" i="15" s="1"/>
  <c r="R20" i="15"/>
  <c r="AQ20" i="15" s="1"/>
  <c r="AS20" i="15" s="1"/>
  <c r="R19" i="15"/>
  <c r="AQ19" i="15" s="1"/>
  <c r="AS19" i="15" s="1"/>
  <c r="AS7" i="15"/>
  <c r="AS11" i="15"/>
  <c r="AS22" i="15"/>
  <c r="AI22" i="14"/>
  <c r="AK22" i="14" s="1"/>
  <c r="AW26" i="36"/>
  <c r="R10" i="14"/>
  <c r="AI10" i="14" s="1"/>
  <c r="AK10" i="14" s="1"/>
  <c r="R15" i="14"/>
  <c r="AI15" i="14" s="1"/>
  <c r="AK15" i="14" s="1"/>
  <c r="R19" i="14"/>
  <c r="AI19" i="14" s="1"/>
  <c r="AK19" i="14" s="1"/>
  <c r="R5" i="14"/>
  <c r="AI5" i="14" s="1"/>
  <c r="AK5" i="14" s="1"/>
  <c r="R21" i="14"/>
  <c r="AI21" i="14" s="1"/>
  <c r="AK21" i="14" s="1"/>
  <c r="AT26" i="36"/>
  <c r="AK14" i="14"/>
  <c r="J3" i="14"/>
  <c r="I24" i="14"/>
  <c r="AI11" i="14"/>
  <c r="AK11" i="14" s="1"/>
  <c r="AK5" i="13"/>
  <c r="AJ24" i="13"/>
  <c r="AK14" i="13"/>
  <c r="AK7" i="13"/>
  <c r="AK18" i="13"/>
  <c r="AM15" i="12"/>
  <c r="AO15" i="12" s="1"/>
  <c r="AM8" i="12"/>
  <c r="AO8" i="12" s="1"/>
  <c r="P6" i="12"/>
  <c r="AM6" i="12" s="1"/>
  <c r="AO6" i="12" s="1"/>
  <c r="P21" i="12"/>
  <c r="AM21" i="12" s="1"/>
  <c r="AO21" i="12" s="1"/>
  <c r="P12" i="12"/>
  <c r="AM12" i="12" s="1"/>
  <c r="AO12" i="12" s="1"/>
  <c r="I24" i="13"/>
  <c r="J3" i="13"/>
  <c r="AO16" i="12"/>
  <c r="AO9" i="12"/>
  <c r="AO20" i="12"/>
  <c r="AO17" i="12"/>
  <c r="AO18" i="12"/>
  <c r="AM19" i="11"/>
  <c r="AO19" i="11" s="1"/>
  <c r="AM21" i="11"/>
  <c r="AO21" i="11" s="1"/>
  <c r="E66" i="36"/>
  <c r="AJ26" i="36"/>
  <c r="S4" i="11"/>
  <c r="AM4" i="11" s="1"/>
  <c r="AO4" i="11" s="1"/>
  <c r="S6" i="11"/>
  <c r="AM6" i="11" s="1"/>
  <c r="AO6" i="11" s="1"/>
  <c r="R24" i="11"/>
  <c r="S16" i="11"/>
  <c r="AM16" i="11" s="1"/>
  <c r="AO16" i="11" s="1"/>
  <c r="S17" i="11"/>
  <c r="AM17" i="11" s="1"/>
  <c r="AO17" i="11" s="1"/>
  <c r="S22" i="11"/>
  <c r="AM22" i="11" s="1"/>
  <c r="AO22" i="11" s="1"/>
  <c r="G24" i="12"/>
  <c r="H3" i="12"/>
  <c r="AO7" i="11"/>
  <c r="AO11" i="11"/>
  <c r="AO13" i="11"/>
  <c r="G7" i="12"/>
  <c r="H7" i="12" s="1"/>
  <c r="P7" i="12" s="1"/>
  <c r="AM7" i="12" s="1"/>
  <c r="AO7" i="12" s="1"/>
  <c r="AO18" i="11"/>
  <c r="AK11" i="10"/>
  <c r="AM11" i="10" s="1"/>
  <c r="AE3" i="36"/>
  <c r="AE26" i="36" s="1"/>
  <c r="AK7" i="10"/>
  <c r="AM7" i="10" s="1"/>
  <c r="R22" i="10"/>
  <c r="AK22" i="10" s="1"/>
  <c r="AM22" i="10" s="1"/>
  <c r="R14" i="10"/>
  <c r="AK14" i="10" s="1"/>
  <c r="AM14" i="10" s="1"/>
  <c r="R20" i="10"/>
  <c r="AK20" i="10" s="1"/>
  <c r="AM20" i="10" s="1"/>
  <c r="J24" i="11"/>
  <c r="K3" i="11"/>
  <c r="AJ21" i="9"/>
  <c r="AL21" i="9" s="1"/>
  <c r="E74" i="36"/>
  <c r="AJ11" i="9"/>
  <c r="AL11" i="9" s="1"/>
  <c r="AJ10" i="9"/>
  <c r="AL10" i="9" s="1"/>
  <c r="AJ8" i="9"/>
  <c r="AL8" i="9" s="1"/>
  <c r="E71" i="36"/>
  <c r="Q5" i="9"/>
  <c r="AJ5" i="9" s="1"/>
  <c r="AL5" i="9" s="1"/>
  <c r="Q4" i="9"/>
  <c r="AJ4" i="9" s="1"/>
  <c r="AL4" i="9" s="1"/>
  <c r="Q20" i="9"/>
  <c r="AJ20" i="9" s="1"/>
  <c r="J3" i="10"/>
  <c r="I24" i="10"/>
  <c r="AK24" i="9"/>
  <c r="AL16" i="9"/>
  <c r="AL20" i="9"/>
  <c r="AL17" i="9"/>
  <c r="Y26" i="36"/>
  <c r="R24" i="8"/>
  <c r="S7" i="8"/>
  <c r="AK7" i="8" s="1"/>
  <c r="AM7" i="8" s="1"/>
  <c r="S11" i="8"/>
  <c r="AK11" i="8" s="1"/>
  <c r="AM11" i="8" s="1"/>
  <c r="S15" i="8"/>
  <c r="AK15" i="8" s="1"/>
  <c r="AM15" i="8" s="1"/>
  <c r="S19" i="8"/>
  <c r="AK19" i="8" s="1"/>
  <c r="AM19" i="8" s="1"/>
  <c r="H24" i="9"/>
  <c r="I3" i="9"/>
  <c r="AL24" i="8"/>
  <c r="S26" i="36"/>
  <c r="AJ24" i="39"/>
  <c r="AK6" i="39"/>
  <c r="AM6" i="39" s="1"/>
  <c r="AK22" i="39"/>
  <c r="AK7" i="39"/>
  <c r="AM7" i="39" s="1"/>
  <c r="T26" i="36"/>
  <c r="S19" i="39"/>
  <c r="AK19" i="39" s="1"/>
  <c r="AM19" i="39" s="1"/>
  <c r="S12" i="39"/>
  <c r="AK12" i="39" s="1"/>
  <c r="AM12" i="39" s="1"/>
  <c r="S23" i="39"/>
  <c r="AK23" i="39" s="1"/>
  <c r="AM23" i="39" s="1"/>
  <c r="S17" i="39"/>
  <c r="AK17" i="39" s="1"/>
  <c r="AM17" i="39" s="1"/>
  <c r="S5" i="39"/>
  <c r="AK5" i="39" s="1"/>
  <c r="AM5" i="39" s="1"/>
  <c r="S16" i="39"/>
  <c r="AK16" i="39" s="1"/>
  <c r="AM16" i="39" s="1"/>
  <c r="S11" i="39"/>
  <c r="AK11" i="39" s="1"/>
  <c r="AM11" i="39" s="1"/>
  <c r="S14" i="39"/>
  <c r="AK14" i="39" s="1"/>
  <c r="AM14" i="39" s="1"/>
  <c r="S20" i="39"/>
  <c r="AK20" i="39" s="1"/>
  <c r="AM20" i="39" s="1"/>
  <c r="S8" i="39"/>
  <c r="AK8" i="39" s="1"/>
  <c r="AM8" i="39" s="1"/>
  <c r="S10" i="39"/>
  <c r="AK10" i="39" s="1"/>
  <c r="AM10" i="39" s="1"/>
  <c r="K3" i="8"/>
  <c r="J24" i="8"/>
  <c r="R26" i="36"/>
  <c r="AM15" i="39"/>
  <c r="AL24" i="39"/>
  <c r="AM22" i="39"/>
  <c r="AM21" i="39"/>
  <c r="K3" i="39"/>
  <c r="J24" i="39"/>
  <c r="AM24" i="37"/>
  <c r="AN5" i="37"/>
  <c r="AN14" i="37"/>
  <c r="AN23" i="37"/>
  <c r="D72" i="36"/>
  <c r="M26" i="36"/>
  <c r="D73" i="36"/>
  <c r="D74" i="36"/>
  <c r="L26" i="36"/>
  <c r="O24" i="7"/>
  <c r="P5" i="7"/>
  <c r="AL5" i="7" s="1"/>
  <c r="AN5" i="7" s="1"/>
  <c r="P8" i="7"/>
  <c r="AL8" i="7" s="1"/>
  <c r="AN8" i="7" s="1"/>
  <c r="P11" i="7"/>
  <c r="AL11" i="7" s="1"/>
  <c r="AN11" i="7" s="1"/>
  <c r="P14" i="7"/>
  <c r="AL14" i="7" s="1"/>
  <c r="AN14" i="7" s="1"/>
  <c r="P17" i="7"/>
  <c r="AL17" i="7" s="1"/>
  <c r="AN17" i="7" s="1"/>
  <c r="P20" i="7"/>
  <c r="AL20" i="7" s="1"/>
  <c r="AN20" i="7" s="1"/>
  <c r="P23" i="7"/>
  <c r="AL23" i="7" s="1"/>
  <c r="AN23" i="7" s="1"/>
  <c r="P6" i="7"/>
  <c r="AL6" i="7" s="1"/>
  <c r="AN6" i="7" s="1"/>
  <c r="P9" i="7"/>
  <c r="AL9" i="7" s="1"/>
  <c r="AN9" i="7" s="1"/>
  <c r="P12" i="7"/>
  <c r="AL12" i="7" s="1"/>
  <c r="AN12" i="7" s="1"/>
  <c r="P15" i="7"/>
  <c r="AL15" i="7" s="1"/>
  <c r="AN15" i="7" s="1"/>
  <c r="P18" i="7"/>
  <c r="AL18" i="7" s="1"/>
  <c r="AN18" i="7" s="1"/>
  <c r="P21" i="7"/>
  <c r="AL21" i="7" s="1"/>
  <c r="AN21" i="7" s="1"/>
  <c r="G24" i="37"/>
  <c r="AN7" i="7"/>
  <c r="AN10" i="7"/>
  <c r="AN13" i="7"/>
  <c r="AN16" i="7"/>
  <c r="AN19" i="7"/>
  <c r="AN22" i="7"/>
  <c r="H3" i="37"/>
  <c r="AI15" i="40"/>
  <c r="AK15" i="40" s="1"/>
  <c r="AI18" i="40"/>
  <c r="AK18" i="40" s="1"/>
  <c r="G26" i="36"/>
  <c r="H26" i="36"/>
  <c r="J11" i="40"/>
  <c r="R11" i="40" s="1"/>
  <c r="AI11" i="40" s="1"/>
  <c r="AK11" i="40" s="1"/>
  <c r="J20" i="40"/>
  <c r="R20" i="40" s="1"/>
  <c r="AI20" i="40" s="1"/>
  <c r="AK20" i="40" s="1"/>
  <c r="J8" i="40"/>
  <c r="R8" i="40" s="1"/>
  <c r="AI8" i="40" s="1"/>
  <c r="AK8" i="40" s="1"/>
  <c r="J23" i="40"/>
  <c r="R23" i="40" s="1"/>
  <c r="AI23" i="40" s="1"/>
  <c r="AK23" i="40" s="1"/>
  <c r="J14" i="40"/>
  <c r="R14" i="40" s="1"/>
  <c r="AI14" i="40" s="1"/>
  <c r="AK14" i="40" s="1"/>
  <c r="J4" i="40"/>
  <c r="R4" i="40" s="1"/>
  <c r="AI4" i="40" s="1"/>
  <c r="AK4" i="40" s="1"/>
  <c r="J7" i="40"/>
  <c r="R7" i="40" s="1"/>
  <c r="AI7" i="40" s="1"/>
  <c r="AK7" i="40" s="1"/>
  <c r="J10" i="40"/>
  <c r="R10" i="40" s="1"/>
  <c r="AI10" i="40" s="1"/>
  <c r="AK10" i="40" s="1"/>
  <c r="J13" i="40"/>
  <c r="R13" i="40" s="1"/>
  <c r="AI13" i="40" s="1"/>
  <c r="AK13" i="40" s="1"/>
  <c r="J16" i="40"/>
  <c r="R16" i="40" s="1"/>
  <c r="AI16" i="40" s="1"/>
  <c r="AK16" i="40" s="1"/>
  <c r="J19" i="40"/>
  <c r="R19" i="40" s="1"/>
  <c r="AI19" i="40" s="1"/>
  <c r="AK19" i="40" s="1"/>
  <c r="AJ14" i="6"/>
  <c r="AJ15" i="6"/>
  <c r="AJ16" i="6"/>
  <c r="AJ17" i="6"/>
  <c r="AI24" i="6"/>
  <c r="AJ21" i="6"/>
  <c r="AJ9" i="6"/>
  <c r="R3" i="40"/>
  <c r="AJ12" i="6"/>
  <c r="AJ7" i="6"/>
  <c r="AJ22" i="6"/>
  <c r="AJ19" i="6"/>
  <c r="AH4" i="6"/>
  <c r="R24" i="6"/>
  <c r="AJ10" i="6"/>
  <c r="AJ11" i="6"/>
  <c r="AJ23" i="6"/>
  <c r="J22" i="40"/>
  <c r="R22" i="40" s="1"/>
  <c r="AI22" i="40" s="1"/>
  <c r="AK22" i="40" s="1"/>
  <c r="AJ13" i="6"/>
  <c r="AJ8" i="6"/>
  <c r="AJ20" i="6"/>
  <c r="J5" i="40"/>
  <c r="R5" i="40" s="1"/>
  <c r="AI5" i="40" s="1"/>
  <c r="AK5" i="40" s="1"/>
  <c r="J9" i="40"/>
  <c r="R9" i="40" s="1"/>
  <c r="AI9" i="40" s="1"/>
  <c r="AK9" i="40" s="1"/>
  <c r="J17" i="40"/>
  <c r="R17" i="40" s="1"/>
  <c r="AI17" i="40" s="1"/>
  <c r="AK17" i="40" s="1"/>
  <c r="J21" i="40"/>
  <c r="R21" i="40" s="1"/>
  <c r="AI21" i="40" s="1"/>
  <c r="AK21" i="40" s="1"/>
  <c r="J24" i="6"/>
  <c r="J12" i="40"/>
  <c r="R12" i="40" s="1"/>
  <c r="AI12" i="40" s="1"/>
  <c r="AK12" i="40" s="1"/>
  <c r="B26" i="36"/>
  <c r="AJ5" i="6"/>
  <c r="P12" i="32"/>
  <c r="AK12" i="32" s="1"/>
  <c r="AM12" i="32" s="1"/>
  <c r="P5" i="32"/>
  <c r="AK5" i="32" s="1"/>
  <c r="AM5" i="32" s="1"/>
  <c r="P23" i="32"/>
  <c r="AK23" i="32" s="1"/>
  <c r="AM23" i="32" s="1"/>
  <c r="P6" i="32"/>
  <c r="AK6" i="32" s="1"/>
  <c r="AM6" i="32" s="1"/>
  <c r="P17" i="32"/>
  <c r="AK17" i="32" s="1"/>
  <c r="AM17" i="32" s="1"/>
  <c r="P21" i="32"/>
  <c r="AK21" i="32" s="1"/>
  <c r="AM21" i="32" s="1"/>
  <c r="P8" i="32"/>
  <c r="AK8" i="32" s="1"/>
  <c r="AM8" i="32" s="1"/>
  <c r="P18" i="32"/>
  <c r="AK18" i="32" s="1"/>
  <c r="AM18" i="32" s="1"/>
  <c r="AP11" i="33"/>
  <c r="H3" i="32"/>
  <c r="H26" i="32" s="1"/>
  <c r="Q7" i="33"/>
  <c r="AN7" i="33" s="1"/>
  <c r="AP7" i="33" s="1"/>
  <c r="Q15" i="33"/>
  <c r="AN15" i="33" s="1"/>
  <c r="AP15" i="33" s="1"/>
  <c r="Q19" i="33"/>
  <c r="AN19" i="33" s="1"/>
  <c r="AP19" i="33" s="1"/>
  <c r="Q22" i="33"/>
  <c r="AN22" i="33" s="1"/>
  <c r="AP22" i="33" s="1"/>
  <c r="Q4" i="33"/>
  <c r="AN4" i="33" s="1"/>
  <c r="AP4" i="33" s="1"/>
  <c r="Q8" i="33"/>
  <c r="AN8" i="33" s="1"/>
  <c r="AP8" i="33" s="1"/>
  <c r="Q12" i="33"/>
  <c r="AN12" i="33" s="1"/>
  <c r="AP12" i="33" s="1"/>
  <c r="Q20" i="33"/>
  <c r="AN20" i="33" s="1"/>
  <c r="AP20" i="33" s="1"/>
  <c r="Q9" i="33"/>
  <c r="AN9" i="33" s="1"/>
  <c r="AP9" i="33" s="1"/>
  <c r="Q6" i="33"/>
  <c r="AN6" i="33" s="1"/>
  <c r="AP6" i="33" s="1"/>
  <c r="Q10" i="33"/>
  <c r="AN10" i="33" s="1"/>
  <c r="AP10" i="33" s="1"/>
  <c r="Q14" i="33"/>
  <c r="AN14" i="33" s="1"/>
  <c r="AP14" i="33" s="1"/>
  <c r="Q18" i="33"/>
  <c r="AN18" i="33" s="1"/>
  <c r="AP18" i="33" s="1"/>
  <c r="Q21" i="33"/>
  <c r="AN21" i="33" s="1"/>
  <c r="AP21" i="33" s="1"/>
  <c r="AN17" i="31"/>
  <c r="AL11" i="31"/>
  <c r="AN11" i="31" s="1"/>
  <c r="AK23" i="30"/>
  <c r="AL21" i="31"/>
  <c r="AN21" i="31" s="1"/>
  <c r="AL20" i="31"/>
  <c r="AN20" i="31" s="1"/>
  <c r="AN12" i="31"/>
  <c r="P9" i="31"/>
  <c r="AL9" i="31" s="1"/>
  <c r="AN9" i="31" s="1"/>
  <c r="P5" i="31"/>
  <c r="AL5" i="31" s="1"/>
  <c r="AN5" i="31" s="1"/>
  <c r="P4" i="31"/>
  <c r="AL4" i="31" s="1"/>
  <c r="AN4" i="31" s="1"/>
  <c r="P10" i="31"/>
  <c r="AL10" i="31" s="1"/>
  <c r="AN10" i="31" s="1"/>
  <c r="AL13" i="31"/>
  <c r="AN13" i="31" s="1"/>
  <c r="AL15" i="31"/>
  <c r="AN15" i="31" s="1"/>
  <c r="G3" i="31"/>
  <c r="G26" i="31" s="1"/>
  <c r="AI14" i="30"/>
  <c r="AK14" i="30" s="1"/>
  <c r="AI15" i="30"/>
  <c r="AK15" i="30" s="1"/>
  <c r="P17" i="30"/>
  <c r="AI17" i="30" s="1"/>
  <c r="AK17" i="30" s="1"/>
  <c r="P12" i="30"/>
  <c r="AI12" i="30" s="1"/>
  <c r="AK12" i="30" s="1"/>
  <c r="P6" i="30"/>
  <c r="AI6" i="30" s="1"/>
  <c r="AK6" i="30" s="1"/>
  <c r="P8" i="30"/>
  <c r="AI8" i="30" s="1"/>
  <c r="AK8" i="30" s="1"/>
  <c r="P16" i="30"/>
  <c r="AI16" i="30" s="1"/>
  <c r="AK16" i="30" s="1"/>
  <c r="P9" i="30"/>
  <c r="AI9" i="30" s="1"/>
  <c r="AK9" i="30" s="1"/>
  <c r="P5" i="30"/>
  <c r="AI5" i="30" s="1"/>
  <c r="AK5" i="30" s="1"/>
  <c r="P4" i="30"/>
  <c r="AI4" i="30" s="1"/>
  <c r="AK4" i="30" s="1"/>
  <c r="P10" i="30"/>
  <c r="AI10" i="30" s="1"/>
  <c r="AK10" i="30" s="1"/>
  <c r="P11" i="30"/>
  <c r="AI11" i="30" s="1"/>
  <c r="AK11" i="30" s="1"/>
  <c r="P13" i="30"/>
  <c r="AI13" i="30" s="1"/>
  <c r="AK13" i="30" s="1"/>
  <c r="H3" i="30"/>
  <c r="H26" i="30" s="1"/>
  <c r="AK20" i="29"/>
  <c r="AM20" i="29" s="1"/>
  <c r="AK7" i="29"/>
  <c r="AM7" i="29" s="1"/>
  <c r="AK13" i="29"/>
  <c r="AM13" i="29" s="1"/>
  <c r="AK19" i="29"/>
  <c r="AM19" i="29" s="1"/>
  <c r="AK17" i="29"/>
  <c r="AM17" i="29" s="1"/>
  <c r="P5" i="29"/>
  <c r="AK5" i="29" s="1"/>
  <c r="AM5" i="29" s="1"/>
  <c r="P10" i="29"/>
  <c r="AK10" i="29" s="1"/>
  <c r="AM10" i="29" s="1"/>
  <c r="P6" i="29"/>
  <c r="AK6" i="29" s="1"/>
  <c r="AM6" i="29" s="1"/>
  <c r="P8" i="29"/>
  <c r="AK8" i="29" s="1"/>
  <c r="AM8" i="29" s="1"/>
  <c r="P9" i="29"/>
  <c r="AK9" i="29" s="1"/>
  <c r="AM9" i="29" s="1"/>
  <c r="P16" i="29"/>
  <c r="AK16" i="29" s="1"/>
  <c r="AM16" i="29" s="1"/>
  <c r="P4" i="29"/>
  <c r="AK4" i="29" s="1"/>
  <c r="AM4" i="29" s="1"/>
  <c r="DD3" i="36"/>
  <c r="H3" i="29"/>
  <c r="H26" i="29" s="1"/>
  <c r="BA13" i="27"/>
  <c r="BA4" i="27"/>
  <c r="BA17" i="27"/>
  <c r="BA5" i="27"/>
  <c r="BA14" i="27"/>
  <c r="BA6" i="27"/>
  <c r="P8" i="28"/>
  <c r="P5" i="28"/>
  <c r="P17" i="28"/>
  <c r="P12" i="28"/>
  <c r="P10" i="28"/>
  <c r="P11" i="28"/>
  <c r="P6" i="28"/>
  <c r="P4" i="28"/>
  <c r="P14" i="28"/>
  <c r="P16" i="28"/>
  <c r="BA21" i="27"/>
  <c r="G18" i="28"/>
  <c r="H18" i="28" s="1"/>
  <c r="P18" i="28" s="1"/>
  <c r="G21" i="28"/>
  <c r="H21" i="28" s="1"/>
  <c r="P21" i="28" s="1"/>
  <c r="AH21" i="28" s="1"/>
  <c r="AJ21" i="28" s="1"/>
  <c r="BA20" i="27"/>
  <c r="BA23" i="27"/>
  <c r="BA22" i="27"/>
  <c r="AS24" i="26"/>
  <c r="I3" i="27"/>
  <c r="I26" i="27" s="1"/>
  <c r="CP26" i="36"/>
  <c r="AR19" i="26"/>
  <c r="AT19" i="26" s="1"/>
  <c r="AR21" i="26"/>
  <c r="AT21" i="26" s="1"/>
  <c r="AR17" i="26"/>
  <c r="AT17" i="26" s="1"/>
  <c r="AQ24" i="26"/>
  <c r="CQ18" i="36"/>
  <c r="CQ26" i="36" s="1"/>
  <c r="AR13" i="26"/>
  <c r="AT13" i="26" s="1"/>
  <c r="AR6" i="26"/>
  <c r="AT6" i="26" s="1"/>
  <c r="AW16" i="24"/>
  <c r="S10" i="26"/>
  <c r="AR10" i="26" s="1"/>
  <c r="AT10" i="26" s="1"/>
  <c r="S11" i="26"/>
  <c r="AR11" i="26" s="1"/>
  <c r="AT11" i="26" s="1"/>
  <c r="S9" i="26"/>
  <c r="AR9" i="26" s="1"/>
  <c r="AT9" i="26" s="1"/>
  <c r="S4" i="26"/>
  <c r="AR4" i="26" s="1"/>
  <c r="AT4" i="26" s="1"/>
  <c r="S5" i="26"/>
  <c r="AR5" i="26" s="1"/>
  <c r="AT5" i="26" s="1"/>
  <c r="R24" i="26"/>
  <c r="CR26" i="36"/>
  <c r="K3" i="26"/>
  <c r="J24" i="26"/>
  <c r="AI24" i="25"/>
  <c r="CL26" i="36"/>
  <c r="CM26" i="36"/>
  <c r="AH15" i="25"/>
  <c r="AJ15" i="25" s="1"/>
  <c r="AG24" i="25"/>
  <c r="AH19" i="25"/>
  <c r="AJ19" i="25" s="1"/>
  <c r="AH16" i="25"/>
  <c r="AJ16" i="25" s="1"/>
  <c r="AT24" i="24"/>
  <c r="P17" i="25"/>
  <c r="AH17" i="25" s="1"/>
  <c r="AJ17" i="25" s="1"/>
  <c r="O24" i="25"/>
  <c r="P9" i="25"/>
  <c r="AH9" i="25" s="1"/>
  <c r="AJ9" i="25" s="1"/>
  <c r="AU4" i="24"/>
  <c r="AW4" i="24" s="1"/>
  <c r="CN26" i="36"/>
  <c r="P20" i="25"/>
  <c r="AH20" i="25" s="1"/>
  <c r="AJ20" i="25" s="1"/>
  <c r="P11" i="25"/>
  <c r="AH11" i="25" s="1"/>
  <c r="AJ11" i="25" s="1"/>
  <c r="P13" i="25"/>
  <c r="AH13" i="25" s="1"/>
  <c r="AJ13" i="25" s="1"/>
  <c r="P21" i="25"/>
  <c r="AH21" i="25" s="1"/>
  <c r="AJ21" i="25" s="1"/>
  <c r="P8" i="25"/>
  <c r="AH8" i="25" s="1"/>
  <c r="AJ8" i="25" s="1"/>
  <c r="P5" i="25"/>
  <c r="AH5" i="25" s="1"/>
  <c r="AJ5" i="25" s="1"/>
  <c r="P23" i="25"/>
  <c r="AH23" i="25" s="1"/>
  <c r="AJ23" i="25" s="1"/>
  <c r="P6" i="25"/>
  <c r="AH6" i="25" s="1"/>
  <c r="AJ6" i="25" s="1"/>
  <c r="H3" i="25"/>
  <c r="G24" i="25"/>
  <c r="AV24" i="24"/>
  <c r="AW7" i="24"/>
  <c r="CI26" i="36"/>
  <c r="AU5" i="24"/>
  <c r="AW5" i="24" s="1"/>
  <c r="AU13" i="24"/>
  <c r="AW13" i="24" s="1"/>
  <c r="AU17" i="24"/>
  <c r="AW17" i="24" s="1"/>
  <c r="AU6" i="24"/>
  <c r="AW6" i="24" s="1"/>
  <c r="AU10" i="24"/>
  <c r="AW10" i="24" s="1"/>
  <c r="AU14" i="24"/>
  <c r="AW14" i="24" s="1"/>
  <c r="AU18" i="24"/>
  <c r="AW18" i="24" s="1"/>
  <c r="AU11" i="24"/>
  <c r="AW11" i="24" s="1"/>
  <c r="AJ23" i="22"/>
  <c r="T12" i="23"/>
  <c r="AP23" i="23"/>
  <c r="AP19" i="23"/>
  <c r="CB18" i="36"/>
  <c r="DY18" i="36" s="1"/>
  <c r="AH21" i="22"/>
  <c r="AJ21" i="22" s="1"/>
  <c r="R5" i="22"/>
  <c r="AH5" i="22" s="1"/>
  <c r="AJ5" i="22" s="1"/>
  <c r="AH20" i="22"/>
  <c r="AJ20" i="22" s="1"/>
  <c r="R8" i="22"/>
  <c r="AH8" i="22" s="1"/>
  <c r="AJ8" i="22" s="1"/>
  <c r="AH18" i="22"/>
  <c r="AJ18" i="22" s="1"/>
  <c r="AH17" i="22"/>
  <c r="AJ17" i="22" s="1"/>
  <c r="AM24" i="23"/>
  <c r="AN21" i="23"/>
  <c r="AP21" i="23" s="1"/>
  <c r="CE26" i="36"/>
  <c r="AP22" i="23"/>
  <c r="R21" i="24"/>
  <c r="AU21" i="24" s="1"/>
  <c r="AW21" i="24" s="1"/>
  <c r="R22" i="24"/>
  <c r="AU22" i="24" s="1"/>
  <c r="AW22" i="24" s="1"/>
  <c r="CH26" i="36"/>
  <c r="R23" i="24"/>
  <c r="AU23" i="24" s="1"/>
  <c r="AW23" i="24" s="1"/>
  <c r="R9" i="24"/>
  <c r="AU9" i="24" s="1"/>
  <c r="AW9" i="24" s="1"/>
  <c r="R19" i="24"/>
  <c r="AU19" i="24" s="1"/>
  <c r="AW19" i="24" s="1"/>
  <c r="R15" i="24"/>
  <c r="AU15" i="24" s="1"/>
  <c r="AW15" i="24" s="1"/>
  <c r="AO24" i="23"/>
  <c r="I24" i="24"/>
  <c r="J3" i="24"/>
  <c r="AN18" i="23"/>
  <c r="AP18" i="23" s="1"/>
  <c r="AN14" i="23"/>
  <c r="AP14" i="23" s="1"/>
  <c r="AN7" i="23"/>
  <c r="AP7" i="23" s="1"/>
  <c r="AN12" i="23"/>
  <c r="AP12" i="23" s="1"/>
  <c r="AX15" i="20"/>
  <c r="AU15" i="18"/>
  <c r="AT15" i="17"/>
  <c r="AV15" i="17" s="1"/>
  <c r="AT15" i="16"/>
  <c r="AS15" i="15"/>
  <c r="T17" i="23"/>
  <c r="AN17" i="23" s="1"/>
  <c r="AP17" i="23" s="1"/>
  <c r="T6" i="23"/>
  <c r="AN6" i="23" s="1"/>
  <c r="AP6" i="23" s="1"/>
  <c r="T8" i="23"/>
  <c r="AN8" i="23" s="1"/>
  <c r="AP8" i="23" s="1"/>
  <c r="T16" i="23"/>
  <c r="AN16" i="23" s="1"/>
  <c r="AP16" i="23" s="1"/>
  <c r="T9" i="23"/>
  <c r="AN9" i="23" s="1"/>
  <c r="AP9" i="23" s="1"/>
  <c r="T5" i="23"/>
  <c r="AN5" i="23" s="1"/>
  <c r="AP5" i="23" s="1"/>
  <c r="T4" i="23"/>
  <c r="AN4" i="23" s="1"/>
  <c r="AP4" i="23" s="1"/>
  <c r="T10" i="23"/>
  <c r="AN10" i="23" s="1"/>
  <c r="AP10" i="23" s="1"/>
  <c r="S24" i="23"/>
  <c r="CF26" i="36"/>
  <c r="T13" i="23"/>
  <c r="AN13" i="23" s="1"/>
  <c r="AP13" i="23" s="1"/>
  <c r="AX11" i="20"/>
  <c r="AX9" i="20"/>
  <c r="AX5" i="20"/>
  <c r="AT11" i="16"/>
  <c r="AT11" i="17"/>
  <c r="AV11" i="17" s="1"/>
  <c r="AS24" i="16"/>
  <c r="I5" i="17"/>
  <c r="J5" i="17" s="1"/>
  <c r="R5" i="17" s="1"/>
  <c r="AT5" i="17" s="1"/>
  <c r="AV5" i="17" s="1"/>
  <c r="J3" i="17"/>
  <c r="AR24" i="15"/>
  <c r="I24" i="16"/>
  <c r="J3" i="16"/>
  <c r="I24" i="15"/>
  <c r="J3" i="15"/>
  <c r="AJ24" i="14"/>
  <c r="AH24" i="14"/>
  <c r="AU3" i="36"/>
  <c r="AU26" i="36" s="1"/>
  <c r="K24" i="23"/>
  <c r="AI24" i="22"/>
  <c r="L3" i="23"/>
  <c r="CC26" i="36"/>
  <c r="AH19" i="22"/>
  <c r="AJ19" i="22" s="1"/>
  <c r="AH15" i="22"/>
  <c r="AJ15" i="22" s="1"/>
  <c r="CA20" i="36"/>
  <c r="CA26" i="36" s="1"/>
  <c r="AH7" i="22"/>
  <c r="AJ7" i="22" s="1"/>
  <c r="AG24" i="22"/>
  <c r="AT24" i="18"/>
  <c r="AS12" i="18"/>
  <c r="AU12" i="18" s="1"/>
  <c r="R12" i="22"/>
  <c r="AH12" i="22" s="1"/>
  <c r="AJ12" i="22" s="1"/>
  <c r="R14" i="22"/>
  <c r="AH14" i="22" s="1"/>
  <c r="AJ14" i="22" s="1"/>
  <c r="R10" i="22"/>
  <c r="AH10" i="22" s="1"/>
  <c r="AJ10" i="22" s="1"/>
  <c r="R11" i="22"/>
  <c r="AH11" i="22" s="1"/>
  <c r="AJ11" i="22" s="1"/>
  <c r="R13" i="22"/>
  <c r="AH13" i="22" s="1"/>
  <c r="AJ13" i="22" s="1"/>
  <c r="R6" i="22"/>
  <c r="AH6" i="22" s="1"/>
  <c r="AJ6" i="22" s="1"/>
  <c r="R9" i="22"/>
  <c r="AH9" i="22" s="1"/>
  <c r="AJ9" i="22" s="1"/>
  <c r="Q24" i="22"/>
  <c r="R4" i="22"/>
  <c r="AH4" i="22" s="1"/>
  <c r="AJ4" i="22" s="1"/>
  <c r="AM19" i="21"/>
  <c r="AM15" i="21"/>
  <c r="AM7" i="21"/>
  <c r="I24" i="22"/>
  <c r="J3" i="22"/>
  <c r="AL24" i="21"/>
  <c r="BV26" i="36"/>
  <c r="AK8" i="21"/>
  <c r="AM8" i="21" s="1"/>
  <c r="AK12" i="21"/>
  <c r="AM12" i="21" s="1"/>
  <c r="AK23" i="21"/>
  <c r="AM23" i="21" s="1"/>
  <c r="AK5" i="21"/>
  <c r="AM5" i="21" s="1"/>
  <c r="AK16" i="21"/>
  <c r="AM16" i="21" s="1"/>
  <c r="BW26" i="36"/>
  <c r="AK20" i="21"/>
  <c r="AM20" i="21" s="1"/>
  <c r="AK13" i="21"/>
  <c r="AM13" i="21" s="1"/>
  <c r="AK17" i="21"/>
  <c r="AM17" i="21" s="1"/>
  <c r="I24" i="21"/>
  <c r="J3" i="21"/>
  <c r="AX6" i="20"/>
  <c r="AX22" i="20"/>
  <c r="AW24" i="20"/>
  <c r="AX4" i="20"/>
  <c r="AX12" i="20"/>
  <c r="AX8" i="20"/>
  <c r="AX23" i="20"/>
  <c r="J3" i="20"/>
  <c r="I24" i="20"/>
  <c r="AV13" i="19"/>
  <c r="AV6" i="19"/>
  <c r="AU24" i="19"/>
  <c r="AV10" i="19"/>
  <c r="AV17" i="19"/>
  <c r="AV21" i="19"/>
  <c r="AV7" i="19"/>
  <c r="AV14" i="19"/>
  <c r="AR24" i="18"/>
  <c r="AS11" i="18"/>
  <c r="AU11" i="18" s="1"/>
  <c r="J3" i="19"/>
  <c r="AU17" i="18"/>
  <c r="I5" i="19"/>
  <c r="J5" i="19" s="1"/>
  <c r="R5" i="19" s="1"/>
  <c r="AT5" i="19" s="1"/>
  <c r="AV5" i="19" s="1"/>
  <c r="AS14" i="18"/>
  <c r="AU14" i="18" s="1"/>
  <c r="AS8" i="18"/>
  <c r="AU8" i="18" s="1"/>
  <c r="AS5" i="18"/>
  <c r="AU5" i="18" s="1"/>
  <c r="AS23" i="18"/>
  <c r="AU23" i="18" s="1"/>
  <c r="AS7" i="18"/>
  <c r="AU7" i="18" s="1"/>
  <c r="AS13" i="18"/>
  <c r="AU13" i="18" s="1"/>
  <c r="AS20" i="18"/>
  <c r="AU20" i="18" s="1"/>
  <c r="K3" i="18"/>
  <c r="J24" i="18"/>
  <c r="AU24" i="17"/>
  <c r="F60" i="36"/>
  <c r="AT7" i="17"/>
  <c r="AV7" i="17" s="1"/>
  <c r="AT19" i="17"/>
  <c r="AV19" i="17" s="1"/>
  <c r="AT22" i="17"/>
  <c r="AV22" i="17" s="1"/>
  <c r="AS24" i="17"/>
  <c r="BG26" i="36"/>
  <c r="G26" i="28" l="1"/>
  <c r="I3" i="33"/>
  <c r="I26" i="33" s="1"/>
  <c r="DZ26" i="36"/>
  <c r="G74" i="36"/>
  <c r="DY24" i="36"/>
  <c r="H26" i="28"/>
  <c r="P41" i="36"/>
  <c r="DY3" i="36"/>
  <c r="C31" i="36"/>
  <c r="L46" i="36"/>
  <c r="F71" i="36" s="1"/>
  <c r="P31" i="36"/>
  <c r="O48" i="36"/>
  <c r="G73" i="36" s="1"/>
  <c r="G31" i="36"/>
  <c r="G52" i="36" s="1"/>
  <c r="AB26" i="36"/>
  <c r="DY13" i="36"/>
  <c r="F59" i="36"/>
  <c r="F63" i="36"/>
  <c r="DX20" i="36"/>
  <c r="EA20" i="36" s="1"/>
  <c r="EC20" i="36" s="1"/>
  <c r="K48" i="36"/>
  <c r="F73" i="36" s="1"/>
  <c r="F58" i="36"/>
  <c r="F69" i="36"/>
  <c r="F64" i="36"/>
  <c r="L52" i="36"/>
  <c r="EA23" i="36"/>
  <c r="EC23" i="36" s="1"/>
  <c r="F67" i="36"/>
  <c r="F61" i="36"/>
  <c r="I24" i="17"/>
  <c r="F57" i="36"/>
  <c r="F62" i="36"/>
  <c r="E70" i="36"/>
  <c r="E67" i="36"/>
  <c r="E59" i="36"/>
  <c r="E69" i="36"/>
  <c r="E65" i="36"/>
  <c r="E64" i="36"/>
  <c r="E61" i="36"/>
  <c r="E72" i="36"/>
  <c r="E73" i="36"/>
  <c r="D67" i="36"/>
  <c r="D60" i="36"/>
  <c r="D71" i="36"/>
  <c r="D68" i="36"/>
  <c r="D64" i="36"/>
  <c r="D56" i="36"/>
  <c r="D69" i="36"/>
  <c r="G24" i="7"/>
  <c r="E52" i="36"/>
  <c r="D65" i="36"/>
  <c r="C52" i="36"/>
  <c r="D59" i="36"/>
  <c r="D57" i="36"/>
  <c r="D70" i="36"/>
  <c r="D63" i="36"/>
  <c r="D61" i="36"/>
  <c r="D66" i="36"/>
  <c r="U52" i="36"/>
  <c r="CB26" i="36"/>
  <c r="F70" i="36"/>
  <c r="F65" i="36"/>
  <c r="F66" i="36"/>
  <c r="J52" i="36"/>
  <c r="M52" i="36"/>
  <c r="J24" i="14"/>
  <c r="R3" i="14"/>
  <c r="J24" i="13"/>
  <c r="R3" i="13"/>
  <c r="P3" i="12"/>
  <c r="H24" i="12"/>
  <c r="I52" i="36"/>
  <c r="E63" i="36"/>
  <c r="E68" i="36"/>
  <c r="E57" i="36"/>
  <c r="K24" i="11"/>
  <c r="S3" i="11"/>
  <c r="E58" i="36"/>
  <c r="H52" i="36"/>
  <c r="F52" i="36"/>
  <c r="R3" i="10"/>
  <c r="J24" i="10"/>
  <c r="E60" i="36"/>
  <c r="I24" i="9"/>
  <c r="Q3" i="9"/>
  <c r="K24" i="8"/>
  <c r="S3" i="8"/>
  <c r="K24" i="39"/>
  <c r="S3" i="39"/>
  <c r="D58" i="36"/>
  <c r="D62" i="36"/>
  <c r="EA21" i="36"/>
  <c r="EC21" i="36" s="1"/>
  <c r="D52" i="36"/>
  <c r="P3" i="37"/>
  <c r="H24" i="37"/>
  <c r="P3" i="7"/>
  <c r="H24" i="7"/>
  <c r="B52" i="36"/>
  <c r="I24" i="40"/>
  <c r="AJ4" i="6"/>
  <c r="AJ24" i="6" s="1"/>
  <c r="AH24" i="6"/>
  <c r="R24" i="40"/>
  <c r="AI3" i="40"/>
  <c r="J24" i="40"/>
  <c r="P3" i="32"/>
  <c r="P26" i="32" s="1"/>
  <c r="H3" i="31"/>
  <c r="R52" i="36"/>
  <c r="P3" i="30"/>
  <c r="P26" i="30" s="1"/>
  <c r="T52" i="36"/>
  <c r="P3" i="29"/>
  <c r="P26" i="29" s="1"/>
  <c r="P3" i="28"/>
  <c r="P26" i="28" s="1"/>
  <c r="J3" i="27"/>
  <c r="J26" i="27" s="1"/>
  <c r="S3" i="26"/>
  <c r="K24" i="26"/>
  <c r="H24" i="25"/>
  <c r="P3" i="25"/>
  <c r="Q52" i="36"/>
  <c r="B74" i="36"/>
  <c r="C74" i="36" s="1"/>
  <c r="J74" i="36" s="1"/>
  <c r="K74" i="36" s="1"/>
  <c r="EA22" i="36"/>
  <c r="EC22" i="36" s="1"/>
  <c r="J24" i="24"/>
  <c r="R3" i="24"/>
  <c r="N52" i="36"/>
  <c r="F56" i="36"/>
  <c r="J24" i="17"/>
  <c r="R3" i="17"/>
  <c r="R3" i="16"/>
  <c r="J24" i="16"/>
  <c r="J24" i="15"/>
  <c r="R3" i="15"/>
  <c r="L24" i="23"/>
  <c r="T3" i="23"/>
  <c r="BK26" i="36"/>
  <c r="J24" i="22"/>
  <c r="R3" i="22"/>
  <c r="J24" i="21"/>
  <c r="R3" i="21"/>
  <c r="R3" i="20"/>
  <c r="J24" i="20"/>
  <c r="J24" i="19"/>
  <c r="R3" i="19"/>
  <c r="I24" i="19"/>
  <c r="S3" i="18"/>
  <c r="K24" i="18"/>
  <c r="DY26" i="36" l="1"/>
  <c r="Q3" i="33"/>
  <c r="Q26" i="33" s="1"/>
  <c r="P52" i="36"/>
  <c r="P3" i="31"/>
  <c r="P26" i="31" s="1"/>
  <c r="H26" i="31"/>
  <c r="F79" i="36"/>
  <c r="E56" i="36"/>
  <c r="B73" i="36"/>
  <c r="C73" i="36" s="1"/>
  <c r="J73" i="36" s="1"/>
  <c r="K73" i="36" s="1"/>
  <c r="K52" i="36"/>
  <c r="R24" i="14"/>
  <c r="AI3" i="14"/>
  <c r="AI3" i="13"/>
  <c r="R24" i="13"/>
  <c r="P24" i="12"/>
  <c r="AM3" i="12"/>
  <c r="AM3" i="11"/>
  <c r="S24" i="11"/>
  <c r="AK3" i="10"/>
  <c r="R24" i="10"/>
  <c r="Q24" i="9"/>
  <c r="AJ3" i="9"/>
  <c r="S24" i="8"/>
  <c r="AK3" i="8"/>
  <c r="S24" i="39"/>
  <c r="AK3" i="39"/>
  <c r="D79" i="36"/>
  <c r="P24" i="37"/>
  <c r="AL3" i="37"/>
  <c r="AL3" i="7"/>
  <c r="P24" i="7"/>
  <c r="AI24" i="40"/>
  <c r="AK3" i="40"/>
  <c r="AK24" i="40" s="1"/>
  <c r="AK3" i="32"/>
  <c r="AK26" i="32" s="1"/>
  <c r="AL3" i="31"/>
  <c r="AL26" i="31" s="1"/>
  <c r="AI3" i="30"/>
  <c r="AI26" i="30" s="1"/>
  <c r="AK3" i="29"/>
  <c r="AK26" i="29" s="1"/>
  <c r="R3" i="27"/>
  <c r="R26" i="27" s="1"/>
  <c r="S24" i="26"/>
  <c r="AR3" i="26"/>
  <c r="P24" i="25"/>
  <c r="AH3" i="25"/>
  <c r="I74" i="36"/>
  <c r="AU3" i="24"/>
  <c r="R24" i="24"/>
  <c r="R24" i="17"/>
  <c r="AT3" i="17"/>
  <c r="R24" i="16"/>
  <c r="AR3" i="16"/>
  <c r="AQ3" i="15"/>
  <c r="R24" i="15"/>
  <c r="AN3" i="23"/>
  <c r="T24" i="23"/>
  <c r="AH3" i="22"/>
  <c r="R24" i="22"/>
  <c r="AK3" i="21"/>
  <c r="R24" i="21"/>
  <c r="R24" i="20"/>
  <c r="AV3" i="20"/>
  <c r="AT3" i="19"/>
  <c r="R24" i="19"/>
  <c r="S24" i="18"/>
  <c r="AS3" i="18"/>
  <c r="AN3" i="33" l="1"/>
  <c r="AN26" i="33" s="1"/>
  <c r="E79" i="36"/>
  <c r="I73" i="36"/>
  <c r="AK3" i="14"/>
  <c r="AK24" i="14" s="1"/>
  <c r="AI24" i="14"/>
  <c r="AK3" i="13"/>
  <c r="AK24" i="13" s="1"/>
  <c r="AI24" i="13"/>
  <c r="AM24" i="12"/>
  <c r="AO3" i="12"/>
  <c r="AO24" i="12" s="1"/>
  <c r="AM24" i="11"/>
  <c r="AO3" i="11"/>
  <c r="AO24" i="11" s="1"/>
  <c r="AK24" i="10"/>
  <c r="AM3" i="10"/>
  <c r="AM24" i="10" s="1"/>
  <c r="AL3" i="9"/>
  <c r="AL24" i="9" s="1"/>
  <c r="AJ24" i="9"/>
  <c r="AK24" i="8"/>
  <c r="AM3" i="8"/>
  <c r="AM24" i="8" s="1"/>
  <c r="AK24" i="39"/>
  <c r="AM3" i="39"/>
  <c r="AM24" i="39" s="1"/>
  <c r="AL24" i="37"/>
  <c r="AN3" i="37"/>
  <c r="AN24" i="37" s="1"/>
  <c r="AL24" i="7"/>
  <c r="AN3" i="7"/>
  <c r="AN24" i="7" s="1"/>
  <c r="AM3" i="32"/>
  <c r="AM26" i="32" s="1"/>
  <c r="AN3" i="31"/>
  <c r="AN26" i="31" s="1"/>
  <c r="AK3" i="30"/>
  <c r="AK26" i="30" s="1"/>
  <c r="AM3" i="29"/>
  <c r="AM26" i="29" s="1"/>
  <c r="AY3" i="27"/>
  <c r="AY26" i="27" s="1"/>
  <c r="AR24" i="26"/>
  <c r="AT3" i="26"/>
  <c r="AT24" i="26" s="1"/>
  <c r="AJ3" i="25"/>
  <c r="AJ24" i="25" s="1"/>
  <c r="AH24" i="25"/>
  <c r="AU24" i="24"/>
  <c r="AW3" i="24"/>
  <c r="AW24" i="24" s="1"/>
  <c r="AV3" i="17"/>
  <c r="AV24" i="17" s="1"/>
  <c r="AT24" i="17"/>
  <c r="AR24" i="16"/>
  <c r="AT3" i="16"/>
  <c r="AT24" i="16" s="1"/>
  <c r="AS3" i="15"/>
  <c r="AS24" i="15" s="1"/>
  <c r="AQ24" i="15"/>
  <c r="AN24" i="23"/>
  <c r="AP3" i="23"/>
  <c r="AP24" i="23" s="1"/>
  <c r="AJ3" i="22"/>
  <c r="AJ24" i="22" s="1"/>
  <c r="AH24" i="22"/>
  <c r="AK24" i="21"/>
  <c r="AM3" i="21"/>
  <c r="AM24" i="21" s="1"/>
  <c r="AX3" i="20"/>
  <c r="AX24" i="20" s="1"/>
  <c r="AV24" i="20"/>
  <c r="AV3" i="19"/>
  <c r="AV24" i="19" s="1"/>
  <c r="AT24" i="19"/>
  <c r="AS24" i="18"/>
  <c r="AU3" i="18"/>
  <c r="AU24" i="18" s="1"/>
  <c r="AP3" i="33" l="1"/>
  <c r="AP26" i="33" s="1"/>
  <c r="BA3" i="27"/>
  <c r="BA26" i="27" s="1"/>
  <c r="AH14" i="28"/>
  <c r="AJ14" i="28" s="1"/>
  <c r="AH13" i="28"/>
  <c r="AH6" i="28"/>
  <c r="AJ6" i="28" s="1"/>
  <c r="AH11" i="28"/>
  <c r="AJ11" i="28" s="1"/>
  <c r="AH15" i="28"/>
  <c r="AJ15" i="28" s="1"/>
  <c r="AG3" i="28"/>
  <c r="AH16" i="28"/>
  <c r="AJ16" i="28" s="1"/>
  <c r="AH18" i="28"/>
  <c r="AJ18" i="28" s="1"/>
  <c r="AH7" i="28"/>
  <c r="AJ7" i="28" s="1"/>
  <c r="AH17" i="28"/>
  <c r="AJ17" i="28" s="1"/>
  <c r="AH8" i="28"/>
  <c r="AJ8" i="28" s="1"/>
  <c r="AH3" i="28" l="1"/>
  <c r="AJ3" i="28" s="1"/>
  <c r="AG26" i="28"/>
  <c r="DX24" i="36" s="1"/>
  <c r="EA24" i="36" s="1"/>
  <c r="EC24" i="36" s="1"/>
  <c r="CY3" i="36"/>
  <c r="DX3" i="36" s="1"/>
  <c r="AJ13" i="28"/>
  <c r="O31" i="36"/>
  <c r="G56" i="36" s="1"/>
  <c r="DX7" i="36"/>
  <c r="EA7" i="36" s="1"/>
  <c r="EC7" i="36" s="1"/>
  <c r="O35" i="36"/>
  <c r="G60" i="36" s="1"/>
  <c r="B60" i="36" s="1"/>
  <c r="O39" i="36"/>
  <c r="G64" i="36" s="1"/>
  <c r="B64" i="36" s="1"/>
  <c r="DX11" i="36"/>
  <c r="EA11" i="36" s="1"/>
  <c r="EC11" i="36" s="1"/>
  <c r="O34" i="36"/>
  <c r="G59" i="36" s="1"/>
  <c r="B59" i="36" s="1"/>
  <c r="DX6" i="36"/>
  <c r="EA6" i="36" s="1"/>
  <c r="EC6" i="36" s="1"/>
  <c r="O36" i="36"/>
  <c r="G61" i="36" s="1"/>
  <c r="B61" i="36" s="1"/>
  <c r="DX8" i="36"/>
  <c r="EA8" i="36" s="1"/>
  <c r="EC8" i="36" s="1"/>
  <c r="DX5" i="36"/>
  <c r="EA5" i="36" s="1"/>
  <c r="EC5" i="36" s="1"/>
  <c r="O33" i="36"/>
  <c r="G58" i="36" s="1"/>
  <c r="B58" i="36" s="1"/>
  <c r="O44" i="36"/>
  <c r="G69" i="36" s="1"/>
  <c r="B69" i="36" s="1"/>
  <c r="DX16" i="36"/>
  <c r="EA16" i="36" s="1"/>
  <c r="EC16" i="36" s="1"/>
  <c r="O37" i="36"/>
  <c r="G62" i="36" s="1"/>
  <c r="B62" i="36" s="1"/>
  <c r="DX9" i="36"/>
  <c r="EA9" i="36" s="1"/>
  <c r="EC9" i="36" s="1"/>
  <c r="O40" i="36"/>
  <c r="G65" i="36" s="1"/>
  <c r="B65" i="36" s="1"/>
  <c r="DX12" i="36"/>
  <c r="EA12" i="36" s="1"/>
  <c r="EC12" i="36" s="1"/>
  <c r="DX19" i="36"/>
  <c r="O47" i="36"/>
  <c r="G72" i="36" s="1"/>
  <c r="B72" i="36" s="1"/>
  <c r="DX10" i="36"/>
  <c r="EA10" i="36" s="1"/>
  <c r="EC10" i="36" s="1"/>
  <c r="O38" i="36"/>
  <c r="G63" i="36" s="1"/>
  <c r="B63" i="36" s="1"/>
  <c r="DX17" i="36"/>
  <c r="EA17" i="36" s="1"/>
  <c r="EC17" i="36" s="1"/>
  <c r="O45" i="36"/>
  <c r="G70" i="36" s="1"/>
  <c r="B70" i="36" s="1"/>
  <c r="O32" i="36"/>
  <c r="G57" i="36" s="1"/>
  <c r="B57" i="36" s="1"/>
  <c r="DX4" i="36"/>
  <c r="EA4" i="36" s="1"/>
  <c r="EC4" i="36" s="1"/>
  <c r="AH9" i="28"/>
  <c r="AJ9" i="28" s="1"/>
  <c r="AH10" i="28"/>
  <c r="AJ10" i="28" s="1"/>
  <c r="AH5" i="28"/>
  <c r="AJ5" i="28" s="1"/>
  <c r="AH4" i="28"/>
  <c r="AJ4" i="28" s="1"/>
  <c r="AH12" i="28"/>
  <c r="AJ12" i="28" s="1"/>
  <c r="AH19" i="28"/>
  <c r="AJ19" i="28" s="1"/>
  <c r="EA3" i="36" l="1"/>
  <c r="EC3" i="36" s="1"/>
  <c r="EA19" i="36"/>
  <c r="AH26" i="28"/>
  <c r="AJ26" i="28"/>
  <c r="C69" i="36"/>
  <c r="J69" i="36" s="1"/>
  <c r="K69" i="36" s="1"/>
  <c r="I69" i="36"/>
  <c r="O41" i="36"/>
  <c r="G66" i="36" s="1"/>
  <c r="B66" i="36" s="1"/>
  <c r="DX13" i="36"/>
  <c r="EA13" i="36" s="1"/>
  <c r="EC13" i="36" s="1"/>
  <c r="C63" i="36"/>
  <c r="J63" i="36" s="1"/>
  <c r="K63" i="36" s="1"/>
  <c r="I63" i="36"/>
  <c r="C58" i="36"/>
  <c r="J58" i="36" s="1"/>
  <c r="K58" i="36" s="1"/>
  <c r="I58" i="36"/>
  <c r="I61" i="36"/>
  <c r="C61" i="36"/>
  <c r="J61" i="36" s="1"/>
  <c r="K61" i="36" s="1"/>
  <c r="DX15" i="36"/>
  <c r="EA15" i="36" s="1"/>
  <c r="EC15" i="36" s="1"/>
  <c r="O43" i="36"/>
  <c r="G68" i="36" s="1"/>
  <c r="B68" i="36" s="1"/>
  <c r="I72" i="36"/>
  <c r="C72" i="36"/>
  <c r="J72" i="36" s="1"/>
  <c r="K72" i="36" s="1"/>
  <c r="DX18" i="36"/>
  <c r="EA18" i="36" s="1"/>
  <c r="EC18" i="36" s="1"/>
  <c r="O46" i="36"/>
  <c r="G71" i="36" s="1"/>
  <c r="B71" i="36" s="1"/>
  <c r="I65" i="36"/>
  <c r="C65" i="36"/>
  <c r="J65" i="36" s="1"/>
  <c r="K65" i="36" s="1"/>
  <c r="C59" i="36"/>
  <c r="J59" i="36" s="1"/>
  <c r="K59" i="36" s="1"/>
  <c r="I59" i="36"/>
  <c r="DX14" i="36"/>
  <c r="EA14" i="36" s="1"/>
  <c r="EC14" i="36" s="1"/>
  <c r="O42" i="36"/>
  <c r="G67" i="36" s="1"/>
  <c r="B67" i="36" s="1"/>
  <c r="C62" i="36"/>
  <c r="J62" i="36" s="1"/>
  <c r="K62" i="36" s="1"/>
  <c r="I62" i="36"/>
  <c r="I64" i="36"/>
  <c r="C64" i="36"/>
  <c r="J64" i="36" s="1"/>
  <c r="K64" i="36" s="1"/>
  <c r="I70" i="36"/>
  <c r="C70" i="36"/>
  <c r="J70" i="36" s="1"/>
  <c r="K70" i="36" s="1"/>
  <c r="I57" i="36"/>
  <c r="C57" i="36"/>
  <c r="J57" i="36" s="1"/>
  <c r="K57" i="36" s="1"/>
  <c r="B56" i="36"/>
  <c r="I60" i="36"/>
  <c r="C60" i="36"/>
  <c r="J60" i="36" s="1"/>
  <c r="K60" i="36" s="1"/>
  <c r="DX26" i="36" l="1"/>
  <c r="EC19" i="36"/>
  <c r="EC26" i="36" s="1"/>
  <c r="EA26" i="36"/>
  <c r="G79" i="36"/>
  <c r="C66" i="36"/>
  <c r="J66" i="36" s="1"/>
  <c r="K66" i="36" s="1"/>
  <c r="I66" i="36"/>
  <c r="C67" i="36"/>
  <c r="J67" i="36" s="1"/>
  <c r="K67" i="36" s="1"/>
  <c r="I67" i="36"/>
  <c r="C71" i="36"/>
  <c r="J71" i="36" s="1"/>
  <c r="K71" i="36" s="1"/>
  <c r="I71" i="36"/>
  <c r="C68" i="36"/>
  <c r="J68" i="36" s="1"/>
  <c r="K68" i="36" s="1"/>
  <c r="I68" i="36"/>
  <c r="C56" i="36"/>
  <c r="I56" i="36"/>
  <c r="B79" i="36"/>
  <c r="O52" i="36"/>
  <c r="S52" i="36"/>
  <c r="I79" i="36" l="1"/>
  <c r="J56" i="36"/>
  <c r="K56" i="36" s="1"/>
  <c r="C79" i="36"/>
</calcChain>
</file>

<file path=xl/comments1.xml><?xml version="1.0" encoding="utf-8"?>
<comments xmlns="http://schemas.openxmlformats.org/spreadsheetml/2006/main">
  <authors>
    <author>Windows User</author>
  </authors>
  <commentList>
    <comment ref="AD10" authorId="0" shapeId="0">
      <text>
        <r>
          <rPr>
            <b/>
            <sz val="10"/>
            <rFont val="Tahoma"/>
            <family val="2"/>
          </rPr>
          <t>Windows User:</t>
        </r>
        <r>
          <rPr>
            <sz val="10"/>
            <rFont val="Tahoma"/>
            <family val="2"/>
          </rPr>
          <t xml:space="preserve">
165 túi thieus gam
</t>
        </r>
      </text>
    </comment>
    <comment ref="O17" authorId="0" shapeId="0">
      <text>
        <r>
          <rPr>
            <b/>
            <sz val="10"/>
            <rFont val="Tahoma"/>
            <family val="2"/>
          </rPr>
          <t>Windows User:</t>
        </r>
        <r>
          <rPr>
            <sz val="10"/>
            <rFont val="Tahoma"/>
            <family val="2"/>
          </rPr>
          <t xml:space="preserve">
hnagf thường làm Km 28/9
</t>
        </r>
      </text>
    </comment>
  </commentList>
</comments>
</file>

<file path=xl/comments10.xml><?xml version="1.0" encoding="utf-8"?>
<comments xmlns="http://schemas.openxmlformats.org/spreadsheetml/2006/main">
  <authors>
    <author>Windows User</author>
  </authors>
  <commentList>
    <comment ref="F10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170 hàng từ thiện
</t>
        </r>
      </text>
    </comment>
  </commentList>
</comments>
</file>

<file path=xl/comments11.xml><?xml version="1.0" encoding="utf-8"?>
<comments xmlns="http://schemas.openxmlformats.org/spreadsheetml/2006/main">
  <authors>
    <author>Windows User</author>
  </authors>
  <commentList>
    <comment ref="AP8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tc đà nẵng đóng xong còn dư lại
</t>
        </r>
      </text>
    </comment>
    <comment ref="AP12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tc đà nẵng đóng xong còn dư lại</t>
        </r>
      </text>
    </comment>
    <comment ref="AP17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tc đà nẵng đóng hàng xong thiếu kho bù vào
</t>
        </r>
      </text>
    </comment>
    <comment ref="G19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nhà máy dư 2
đơn 200 thực nhập 202
</t>
        </r>
      </text>
    </comment>
  </commentList>
</comments>
</file>

<file path=xl/comments12.xml><?xml version="1.0" encoding="utf-8"?>
<comments xmlns="http://schemas.openxmlformats.org/spreadsheetml/2006/main">
  <authors>
    <author>Windows User</author>
  </authors>
  <commentList>
    <comment ref="EC6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TC ĐÀ NẴNG SOẠN HÀNG XONG DƯ LẠI 2 TÚI
GH TRẢ LẠI BÁO DƯ 3 TÚI</t>
        </r>
      </text>
    </comment>
    <comment ref="EC8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TC ĐÀ NẴNG SOẠN HÀNG XONG TRẢ LẠI</t>
        </r>
      </text>
    </comment>
    <comment ref="EC12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TC ĐÀ NẴNG SOẠN HÀNG XONG TRẢ LẠI</t>
        </r>
      </text>
    </comment>
    <comment ref="EC17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TC ĐÀ NẴNG SOẠN HÀNG XONG THIẾU KHO BÙ</t>
        </r>
      </text>
    </comment>
  </commentList>
</comments>
</file>

<file path=xl/comments13.xml><?xml version="1.0" encoding="utf-8"?>
<comments xmlns="http://schemas.openxmlformats.org/spreadsheetml/2006/main">
  <authors>
    <author>Windows User</author>
  </authors>
  <commentList>
    <comment ref="AM4" authorId="0" shapeId="0">
      <text>
        <r>
          <rPr>
            <b/>
            <sz val="10"/>
            <rFont val="Tahoma"/>
            <family val="2"/>
          </rPr>
          <t>Windows User:</t>
        </r>
        <r>
          <rPr>
            <sz val="10"/>
            <rFont val="Tahoma"/>
            <family val="2"/>
          </rPr>
          <t xml:space="preserve">
tc đà nẵng dư</t>
        </r>
      </text>
    </comment>
    <comment ref="AM17" authorId="0" shapeId="0">
      <text>
        <r>
          <rPr>
            <b/>
            <sz val="10"/>
            <rFont val="Tahoma"/>
            <family val="2"/>
          </rPr>
          <t>Windows User:</t>
        </r>
        <r>
          <rPr>
            <sz val="10"/>
            <rFont val="Tahoma"/>
            <family val="2"/>
          </rPr>
          <t xml:space="preserve">
tc đà nẵng dư
</t>
        </r>
      </text>
    </comment>
  </commentList>
</comments>
</file>

<file path=xl/comments2.xml><?xml version="1.0" encoding="utf-8"?>
<comments xmlns="http://schemas.openxmlformats.org/spreadsheetml/2006/main">
  <authors>
    <author>Windows User</author>
  </authors>
  <commentList>
    <comment ref="G4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a.Thanh trả 20c
a.Minh trả 10c</t>
        </r>
      </text>
    </comment>
    <comment ref="G5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a.Thanh trả
</t>
        </r>
      </text>
    </comment>
    <comment ref="G6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a.Thanh trả về</t>
        </r>
      </text>
    </comment>
  </commentList>
</comments>
</file>

<file path=xl/comments3.xml><?xml version="1.0" encoding="utf-8"?>
<comments xmlns="http://schemas.openxmlformats.org/spreadsheetml/2006/main">
  <authors>
    <author>Windows User</author>
  </authors>
  <commentList>
    <comment ref="X17" authorId="0" shapeId="0">
      <text>
        <r>
          <rPr>
            <b/>
            <sz val="10"/>
            <rFont val="Tahoma"/>
            <family val="2"/>
          </rPr>
          <t>Windows User:</t>
        </r>
        <r>
          <rPr>
            <sz val="10"/>
            <rFont val="Tahoma"/>
            <family val="2"/>
          </rPr>
          <t xml:space="preserve">
làm KM date 2/10</t>
        </r>
      </text>
    </comment>
  </commentList>
</comments>
</file>

<file path=xl/comments4.xml><?xml version="1.0" encoding="utf-8"?>
<comments xmlns="http://schemas.openxmlformats.org/spreadsheetml/2006/main">
  <authors>
    <author>Windows User</author>
  </authors>
  <commentList>
    <comment ref="AO4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tc đà nẵng thiếu 1</t>
        </r>
      </text>
    </comment>
    <comment ref="AO8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tc đà nẵng dư 1</t>
        </r>
      </text>
    </comment>
    <comment ref="Y20" authorId="0" shapeId="0">
      <text>
        <r>
          <rPr>
            <b/>
            <sz val="10"/>
            <rFont val="Tahoma"/>
            <family val="2"/>
          </rPr>
          <t>Windows User:</t>
        </r>
        <r>
          <rPr>
            <sz val="10"/>
            <rFont val="Tahoma"/>
            <family val="2"/>
          </rPr>
          <t xml:space="preserve">
giao nhầm
</t>
        </r>
      </text>
    </comment>
  </commentList>
</comments>
</file>

<file path=xl/comments5.xml><?xml version="1.0" encoding="utf-8"?>
<comments xmlns="http://schemas.openxmlformats.org/spreadsheetml/2006/main">
  <authors>
    <author>Windows User</author>
  </authors>
  <commentList>
    <comment ref="AU3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tc đà nẵng đóng xong thiếu 1</t>
        </r>
      </text>
    </comment>
  </commentList>
</comments>
</file>

<file path=xl/comments6.xml><?xml version="1.0" encoding="utf-8"?>
<comments xmlns="http://schemas.openxmlformats.org/spreadsheetml/2006/main">
  <authors>
    <author>Windows User</author>
  </authors>
  <commentList>
    <comment ref="AP6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a.Thanh gh trả lại kho xuất dư</t>
        </r>
      </text>
    </comment>
  </commentList>
</comments>
</file>

<file path=xl/comments7.xml><?xml version="1.0" encoding="utf-8"?>
<comments xmlns="http://schemas.openxmlformats.org/spreadsheetml/2006/main">
  <authors>
    <author>Windows User</author>
  </authors>
  <commentList>
    <comment ref="H12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211 nhập hàng phiếu 23/5
</t>
        </r>
      </text>
    </comment>
  </commentList>
</comments>
</file>

<file path=xl/comments8.xml><?xml version="1.0" encoding="utf-8"?>
<comments xmlns="http://schemas.openxmlformats.org/spreadsheetml/2006/main">
  <authors>
    <author>Windows User</author>
  </authors>
  <commentList>
    <comment ref="AJ6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tc đà nẵng dư 1
</t>
        </r>
      </text>
    </comment>
    <comment ref="AJ12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tc đà nẵng dư 2
</t>
        </r>
      </text>
    </comment>
    <comment ref="AJ17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tc đà nẵng thiếu 2
</t>
        </r>
      </text>
    </comment>
  </commentList>
</comments>
</file>

<file path=xl/comments9.xml><?xml version="1.0" encoding="utf-8"?>
<comments xmlns="http://schemas.openxmlformats.org/spreadsheetml/2006/main">
  <authors>
    <author>Windows User</author>
  </authors>
  <commentList>
    <comment ref="H24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nhập từ hàng mẫu nhà máy gửi lên cho 
Chị Thơm</t>
        </r>
      </text>
    </comment>
    <comment ref="H25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nhập từ hàng mẫu nhà máy gửi lên cho 
Chị Thơm
</t>
        </r>
      </text>
    </comment>
  </commentList>
</comments>
</file>

<file path=xl/sharedStrings.xml><?xml version="1.0" encoding="utf-8"?>
<sst xmlns="http://schemas.openxmlformats.org/spreadsheetml/2006/main" count="2980" uniqueCount="337">
  <si>
    <t>Mã hàng</t>
  </si>
  <si>
    <t>quy cách sọt</t>
  </si>
  <si>
    <t>số lượng sọt</t>
  </si>
  <si>
    <t>sọt lẻ</t>
  </si>
  <si>
    <t xml:space="preserve">Số lượng nhập kho </t>
  </si>
  <si>
    <t>hàng trả về</t>
  </si>
  <si>
    <t>SL tồn kho</t>
  </si>
  <si>
    <t>SL đầu ngày</t>
  </si>
  <si>
    <t>Trung chuyển</t>
  </si>
  <si>
    <t>Tổng SL trung chuyển</t>
  </si>
  <si>
    <t>Số lượng hàng sau khi trung chuyển</t>
  </si>
  <si>
    <t>a.Thanh</t>
  </si>
  <si>
    <t>a.minh</t>
  </si>
  <si>
    <t>a.phước</t>
  </si>
  <si>
    <t>a.Thực</t>
  </si>
  <si>
    <t>a.Đảng</t>
  </si>
  <si>
    <t>a.nhị</t>
  </si>
  <si>
    <t>a.Thái</t>
  </si>
  <si>
    <t>a.Thạch</t>
  </si>
  <si>
    <t>a.đảng</t>
  </si>
  <si>
    <t xml:space="preserve">kl </t>
  </si>
  <si>
    <t>Hàng xì</t>
  </si>
  <si>
    <t>SL hàng đi TP</t>
  </si>
  <si>
    <t>SL cuối ngày</t>
  </si>
  <si>
    <t>SL tồn thực tế trong kho</t>
  </si>
  <si>
    <t>chênh lệch</t>
  </si>
  <si>
    <t>DATE</t>
  </si>
  <si>
    <t>tổng</t>
  </si>
  <si>
    <t>win</t>
  </si>
  <si>
    <t>đà nẵng</t>
  </si>
  <si>
    <t>lotte</t>
  </si>
  <si>
    <t>gdvn</t>
  </si>
  <si>
    <t>coop</t>
  </si>
  <si>
    <t>bigC</t>
  </si>
  <si>
    <t xml:space="preserve">sáng </t>
  </si>
  <si>
    <t>sáng</t>
  </si>
  <si>
    <t>chiều</t>
  </si>
  <si>
    <t>đổi</t>
  </si>
  <si>
    <t>sampling t.Phú</t>
  </si>
  <si>
    <t>sampling b.tân</t>
  </si>
  <si>
    <t>mẫu GT</t>
  </si>
  <si>
    <t>chièu</t>
  </si>
  <si>
    <t>Gà muối 500g</t>
  </si>
  <si>
    <t>Chân giò heo muối 300g</t>
  </si>
  <si>
    <t>Chân giò heo muối 500g</t>
  </si>
  <si>
    <t>Tai heo muối 200g</t>
  </si>
  <si>
    <t>Tai heo muối 400g</t>
  </si>
  <si>
    <t>Mọc Nấm Hương 250g</t>
  </si>
  <si>
    <t>Giò Tai Lưỡi Xào 250g</t>
  </si>
  <si>
    <t>Chả nướng 300g</t>
  </si>
  <si>
    <t>Chả cốm 300g</t>
  </si>
  <si>
    <t>Giò lụa cây 250g</t>
  </si>
  <si>
    <t>Bắp giò heo muối vị Tayaki Coop Select 450g</t>
  </si>
  <si>
    <t>Gà hun cỏ xạ hương Coop Select 500g</t>
  </si>
  <si>
    <t>Gà muối hun khói 300g</t>
  </si>
  <si>
    <t>Gà xì dầu 500g</t>
  </si>
  <si>
    <t>sụn gà 250g</t>
  </si>
  <si>
    <t xml:space="preserve">giò sụn gà 45g </t>
  </si>
  <si>
    <t>Chân giò heo muối 100g</t>
  </si>
  <si>
    <t xml:space="preserve">giò lụa cây 500g </t>
  </si>
  <si>
    <t xml:space="preserve">giò tai nấm hương 500g </t>
  </si>
  <si>
    <t>Gà xì dầu 500g KM</t>
  </si>
  <si>
    <t>Giò lụa cây 250g KM</t>
  </si>
  <si>
    <t xml:space="preserve">hàng trả về </t>
  </si>
  <si>
    <t>mega</t>
  </si>
  <si>
    <t xml:space="preserve"> </t>
  </si>
  <si>
    <t>date</t>
  </si>
  <si>
    <t>phong</t>
  </si>
  <si>
    <t>a.Vinh</t>
  </si>
  <si>
    <t>a.Minh</t>
  </si>
  <si>
    <t>a.Phước</t>
  </si>
  <si>
    <t>a.Huy</t>
  </si>
  <si>
    <t>a.Nhị</t>
  </si>
  <si>
    <t>c.Thơ</t>
  </si>
  <si>
    <t>a.Vũ</t>
  </si>
  <si>
    <t>a.Tâm</t>
  </si>
  <si>
    <t>c.Thơm</t>
  </si>
  <si>
    <t>mượn</t>
  </si>
  <si>
    <t>chiều 2</t>
  </si>
  <si>
    <t>sampling</t>
  </si>
  <si>
    <t>đồi</t>
  </si>
  <si>
    <t>hội chợ</t>
  </si>
  <si>
    <t>tặng</t>
  </si>
  <si>
    <t>a.Hải</t>
  </si>
  <si>
    <t>kl</t>
  </si>
  <si>
    <t>xuất trả nhà máy</t>
  </si>
  <si>
    <t>kle</t>
  </si>
  <si>
    <t xml:space="preserve">chiều </t>
  </si>
  <si>
    <t>minh phước</t>
  </si>
  <si>
    <t>chuyến 1</t>
  </si>
  <si>
    <t>chuyến 2</t>
  </si>
  <si>
    <t>đơn CK a.Thanh</t>
  </si>
  <si>
    <t>bigc</t>
  </si>
  <si>
    <t>màu đậm</t>
  </si>
  <si>
    <t>chành xe</t>
  </si>
  <si>
    <t>ngày 1</t>
  </si>
  <si>
    <t>ngày 2</t>
  </si>
  <si>
    <t>ngày 3</t>
  </si>
  <si>
    <t>ngày 4</t>
  </si>
  <si>
    <t>ngày 5</t>
  </si>
  <si>
    <t>ngày 6</t>
  </si>
  <si>
    <t>ngày 7</t>
  </si>
  <si>
    <t>ngày 8</t>
  </si>
  <si>
    <t>ngày 9</t>
  </si>
  <si>
    <t>ngày 10</t>
  </si>
  <si>
    <t>ngày 11</t>
  </si>
  <si>
    <t>ngày 12</t>
  </si>
  <si>
    <t>ngày 13</t>
  </si>
  <si>
    <t>ngày 14</t>
  </si>
  <si>
    <t>ngày 15</t>
  </si>
  <si>
    <t>ngày 16</t>
  </si>
  <si>
    <t>ngày 17</t>
  </si>
  <si>
    <t>ngày 18</t>
  </si>
  <si>
    <t>ngày 19</t>
  </si>
  <si>
    <t>ngày 20</t>
  </si>
  <si>
    <t>ngày 21</t>
  </si>
  <si>
    <t>ngày 22</t>
  </si>
  <si>
    <t>ngày 23</t>
  </si>
  <si>
    <t>ngày 24</t>
  </si>
  <si>
    <t>ngày 25</t>
  </si>
  <si>
    <t>ngày 26</t>
  </si>
  <si>
    <t>ngày 27</t>
  </si>
  <si>
    <t>ngày 28</t>
  </si>
  <si>
    <t>ngày 29</t>
  </si>
  <si>
    <t>ngày 30</t>
  </si>
  <si>
    <t>ngày 31</t>
  </si>
  <si>
    <t>TỔNG</t>
  </si>
  <si>
    <t>hàng nhập</t>
  </si>
  <si>
    <t>giao trực tiếp</t>
  </si>
  <si>
    <t>giao DC</t>
  </si>
  <si>
    <t>hàng xì kho</t>
  </si>
  <si>
    <t>Tồn đầu kỳ</t>
  </si>
  <si>
    <t>file kho</t>
  </si>
  <si>
    <t>tồn kho thực tế</t>
  </si>
  <si>
    <t>Thứ 2</t>
  </si>
  <si>
    <t>Thứ 3</t>
  </si>
  <si>
    <t>Thứ 4</t>
  </si>
  <si>
    <t>Thứ 5</t>
  </si>
  <si>
    <t>Thứ 6</t>
  </si>
  <si>
    <t>Thứ 7</t>
  </si>
  <si>
    <t>hàng đặt</t>
  </si>
  <si>
    <t>hàng nhà máy giao</t>
  </si>
  <si>
    <t>Chả Cốm 300g</t>
  </si>
  <si>
    <t>Giò tai lưỡi xào 250g</t>
  </si>
  <si>
    <t>Mọc nấm hương 250g</t>
  </si>
  <si>
    <t>TỔNG SL BÁN</t>
  </si>
  <si>
    <t>TB/TUẦN</t>
  </si>
  <si>
    <t>Tuần 1</t>
  </si>
  <si>
    <t>Tuần 2</t>
  </si>
  <si>
    <t>Tuần 3</t>
  </si>
  <si>
    <t>Tuần 4</t>
  </si>
  <si>
    <t>sl dự kiến còn lại</t>
  </si>
  <si>
    <t xml:space="preserve">Gà muối 500g (KM) </t>
  </si>
  <si>
    <t>sụn gà 250g KM</t>
  </si>
  <si>
    <t>lụa 250 hội chợ</t>
  </si>
  <si>
    <t>sụn gà 250 hội chợ</t>
  </si>
  <si>
    <t>lạp xưởng</t>
  </si>
  <si>
    <t>Gà tết</t>
  </si>
  <si>
    <t>chân 300 tết</t>
  </si>
  <si>
    <t>Lụa 250 tết</t>
  </si>
  <si>
    <t>sụn 250 tết</t>
  </si>
  <si>
    <t>Lạp xưởng tết</t>
  </si>
  <si>
    <t>Gà xì dầu tết</t>
  </si>
  <si>
    <t>hàng trả lotte</t>
  </si>
  <si>
    <t>a.Quang</t>
  </si>
  <si>
    <t>a.Tâm sale</t>
  </si>
  <si>
    <t>a.Nhân</t>
  </si>
  <si>
    <t>hải</t>
  </si>
  <si>
    <t>quang</t>
  </si>
  <si>
    <t>nhị</t>
  </si>
  <si>
    <t>a.Vinhi sale</t>
  </si>
  <si>
    <t>ĐÀ NẴNG</t>
  </si>
  <si>
    <t>LOTTE</t>
  </si>
  <si>
    <t>tặng game</t>
  </si>
  <si>
    <t>trả nhà máy</t>
  </si>
  <si>
    <t>đi cung tc</t>
  </si>
  <si>
    <t>a.tâm</t>
  </si>
  <si>
    <t>vinh</t>
  </si>
  <si>
    <t>intermex</t>
  </si>
  <si>
    <t>sáng 2</t>
  </si>
  <si>
    <t>Trâm Hc</t>
  </si>
  <si>
    <t>Trâm</t>
  </si>
  <si>
    <t xml:space="preserve">trả </t>
  </si>
  <si>
    <t>intimex</t>
  </si>
  <si>
    <t>COOP</t>
  </si>
  <si>
    <t>mẫu</t>
  </si>
  <si>
    <t>kf</t>
  </si>
  <si>
    <t>bán hội chợ</t>
  </si>
  <si>
    <t>a.Tuấn</t>
  </si>
  <si>
    <t>tết</t>
  </si>
  <si>
    <t xml:space="preserve">a.Phước </t>
  </si>
  <si>
    <t>a.Thanh sale</t>
  </si>
  <si>
    <t>gs25</t>
  </si>
  <si>
    <t>big c</t>
  </si>
  <si>
    <t>thường làm KM 6/9 COOP</t>
  </si>
  <si>
    <t>a.nhân</t>
  </si>
  <si>
    <t>a.Ngọc</t>
  </si>
  <si>
    <t>a.Thơ</t>
  </si>
  <si>
    <t>c.Trâm</t>
  </si>
  <si>
    <t>hàng đổi</t>
  </si>
  <si>
    <t>hàng trả</t>
  </si>
  <si>
    <t>a.thạch</t>
  </si>
  <si>
    <t>tặng coop</t>
  </si>
  <si>
    <t>tặng Mega</t>
  </si>
  <si>
    <t>mẫu lotte</t>
  </si>
  <si>
    <t>sai date</t>
  </si>
  <si>
    <t>c.Hồng</t>
  </si>
  <si>
    <t>lotte tỉnh</t>
  </si>
  <si>
    <t>BIG C tỉnh</t>
  </si>
  <si>
    <t>CM tỉnh</t>
  </si>
  <si>
    <t>mẫu gà 75 ngày satra</t>
  </si>
  <si>
    <t>snhat coop</t>
  </si>
  <si>
    <t xml:space="preserve">a.Huy </t>
  </si>
  <si>
    <t>kho quang minh+ phúc kiểm</t>
  </si>
  <si>
    <t>INTERMEX</t>
  </si>
  <si>
    <t>chuyến 3</t>
  </si>
  <si>
    <t>a.Tâm GH</t>
  </si>
  <si>
    <t>c.THơ</t>
  </si>
  <si>
    <t>kho mega</t>
  </si>
  <si>
    <t>mega tỉnh</t>
  </si>
  <si>
    <t>a.Phú</t>
  </si>
  <si>
    <t xml:space="preserve">       </t>
  </si>
  <si>
    <t xml:space="preserve">a.Tâm </t>
  </si>
  <si>
    <t xml:space="preserve">sáng kl </t>
  </si>
  <si>
    <t>a.Nhị.</t>
  </si>
  <si>
    <t>kiểm dịch</t>
  </si>
  <si>
    <t>hc</t>
  </si>
  <si>
    <t>a.tâm sale</t>
  </si>
  <si>
    <t>thường làm KM 12/9</t>
  </si>
  <si>
    <t>sampling mega</t>
  </si>
  <si>
    <t>hội chợ trả</t>
  </si>
  <si>
    <t xml:space="preserve">bigc </t>
  </si>
  <si>
    <t>a.Thực + A.Phước</t>
  </si>
  <si>
    <t>a.Tuán</t>
  </si>
  <si>
    <t>mẫu kênh GT</t>
  </si>
  <si>
    <t>KF</t>
  </si>
  <si>
    <t>xuất dùng</t>
  </si>
  <si>
    <t>GDVN</t>
  </si>
  <si>
    <t>sampling (b.dương)</t>
  </si>
  <si>
    <t xml:space="preserve">PHIẾU XUẤT HÀNG XÌ TỪ 10/9 -14/9 </t>
  </si>
  <si>
    <t>10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</si>
  <si>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</si>
  <si>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</si>
  <si>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</si>
  <si>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</si>
  <si>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</si>
  <si>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</si>
  <si>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</si>
  <si>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</si>
  <si>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</si>
  <si>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</si>
  <si>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</si>
  <si>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</si>
  <si>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</si>
  <si>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Bắp bò muối 300g</t>
  </si>
  <si>
    <t>Chân gà thảo mộc 150g</t>
  </si>
  <si>
    <t>Chân gà xì dầu 150g</t>
  </si>
  <si>
    <t>Sườn hun khói 200g</t>
  </si>
  <si>
    <t>Giò lụa 500g</t>
  </si>
  <si>
    <t>Giò tai nấm hương 500g</t>
  </si>
  <si>
    <t>Bắp bò muối 500g</t>
  </si>
  <si>
    <t>Gà hun cỏ xạ hương 1kg</t>
  </si>
  <si>
    <t>Chân gà xì dầu 150g ( 2 chân )</t>
  </si>
  <si>
    <t>giò sụn gà 45g ( km)</t>
  </si>
  <si>
    <t>giò bì 45g (km)</t>
  </si>
  <si>
    <t>Mọc Nấm Hương  ( KM)</t>
  </si>
  <si>
    <t>Gà muối 500g (KM) + Chân</t>
  </si>
  <si>
    <t>Chân giò heo muối 300g KM</t>
  </si>
  <si>
    <t>Tai heo muối 200g KM</t>
  </si>
  <si>
    <t>Gà muối 500g (KM) + tai</t>
  </si>
  <si>
    <t>Mọc Nấm Hương 250 ( KM)</t>
  </si>
  <si>
    <t>Lưỡi KM</t>
  </si>
  <si>
    <t>LƯỠI KM 1-1</t>
  </si>
  <si>
    <t>KHO</t>
  </si>
  <si>
    <t>ghi chú: 41 gà xì dầu bão kẹt ở ga</t>
  </si>
  <si>
    <t>a.Thanh.</t>
  </si>
  <si>
    <t>a.huy</t>
  </si>
  <si>
    <t xml:space="preserve">a.vinh </t>
  </si>
  <si>
    <t>hàng thường làm KM coop</t>
  </si>
  <si>
    <t>tặng kiểm dịch</t>
  </si>
  <si>
    <t>test mẫu GT</t>
  </si>
  <si>
    <t>mẫu jmart</t>
  </si>
  <si>
    <t>chiều 3</t>
  </si>
  <si>
    <t>a.Qunag</t>
  </si>
  <si>
    <t>Bắp giò heo muối vị Tayaki 450g</t>
  </si>
  <si>
    <t>Giò sụn gà 250g</t>
  </si>
  <si>
    <t>Gà xì dầu 500gr</t>
  </si>
  <si>
    <t>đi cùng TC</t>
  </si>
  <si>
    <t>win chành</t>
  </si>
  <si>
    <t>MEGA</t>
  </si>
  <si>
    <t>hàng hội chợ (Trâm)</t>
  </si>
  <si>
    <t>đi cùng tc</t>
  </si>
  <si>
    <t>a.Hái</t>
  </si>
  <si>
    <t>a.ĐẢng</t>
  </si>
  <si>
    <t>c.Thơ.</t>
  </si>
  <si>
    <t>trả</t>
  </si>
  <si>
    <t xml:space="preserve">aeon </t>
  </si>
  <si>
    <t>BIGC</t>
  </si>
  <si>
    <t>tân phú</t>
  </si>
  <si>
    <t>.</t>
  </si>
  <si>
    <t>Phong</t>
  </si>
  <si>
    <t>a.Thưc</t>
  </si>
  <si>
    <t>a.Mminh</t>
  </si>
  <si>
    <t>sấng</t>
  </si>
  <si>
    <t>chiều kf</t>
  </si>
  <si>
    <t>Nhân</t>
  </si>
  <si>
    <t>sale</t>
  </si>
  <si>
    <t>c.Hồng sale</t>
  </si>
  <si>
    <t>a.Thực KF</t>
  </si>
  <si>
    <t>sáng2</t>
  </si>
  <si>
    <t xml:space="preserve">a.Minh </t>
  </si>
  <si>
    <t xml:space="preserve">hàng tặng </t>
  </si>
  <si>
    <t>chị hằng</t>
  </si>
  <si>
    <t>a.phước tặng</t>
  </si>
  <si>
    <t>c.Thợ</t>
  </si>
  <si>
    <t>a.Minh THực</t>
  </si>
  <si>
    <t>hỗ trợ</t>
  </si>
  <si>
    <t>BIG C bà rịa</t>
  </si>
  <si>
    <t>A.Thực</t>
  </si>
  <si>
    <t xml:space="preserve">a.Nhân </t>
  </si>
  <si>
    <t>c.THơm</t>
  </si>
  <si>
    <t>Tuần 1 ( 1/6-8/6)</t>
  </si>
  <si>
    <t>Tuần 2 ( 9/6-15/6 )</t>
  </si>
  <si>
    <t>Tuần 3 ( 16/6-22/6 )</t>
  </si>
  <si>
    <t>Tuần 4 ( 23/6-29/6 )</t>
  </si>
  <si>
    <t>Tuần 5 (30/6)</t>
  </si>
  <si>
    <t>tặng lotte</t>
  </si>
  <si>
    <t>Chân gà sả tắc 250g</t>
  </si>
  <si>
    <t>Tai heo sốt thái 250g</t>
  </si>
  <si>
    <t>bình phú</t>
  </si>
  <si>
    <t>lotte gò vấp</t>
  </si>
  <si>
    <t>lotte nam sg</t>
  </si>
  <si>
    <t>an phú</t>
  </si>
  <si>
    <t>hiệp phú</t>
  </si>
  <si>
    <t>sáng từ thiện</t>
  </si>
  <si>
    <t>samping</t>
  </si>
  <si>
    <t>C.ThƠ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</si>
</sst>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2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11"/>
      <name val="Times New Roman"/>
      <family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8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28"/>
      <name val="Calibri"/>
      <family val="2"/>
      <scheme val="minor"/>
    </font>
    <font>
      <sz val="28"/>
      <color rgb="FFFF0000"/>
      <name val="Calibri"/>
      <family val="2"/>
      <scheme val="minor"/>
    </font>
    <font>
      <b/>
      <u val="singleAccounting"/>
      <sz val="28"/>
      <color rgb="FFFF0000"/>
      <name val="Calibri"/>
      <family val="2"/>
      <scheme val="minor"/>
    </font>
    <font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Times New Roman"/>
      <family val="1"/>
    </font>
    <font>
      <sz val="10"/>
      <color rgb="FFFF0000"/>
      <name val="Times New Roman"/>
      <family val="1"/>
    </font>
    <font>
      <b/>
      <sz val="16"/>
      <color theme="1"/>
      <name val="Calibri"/>
      <family val="2"/>
      <scheme val="minor"/>
    </font>
    <font>
      <sz val="13"/>
      <name val="Times New Roman"/>
      <family val="1"/>
    </font>
    <font>
      <b/>
      <sz val="22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Cambria"/>
      <family val="1"/>
      <scheme val="major"/>
    </font>
    <font>
      <b/>
      <sz val="16"/>
      <name val="Times New Roman"/>
      <family val="1"/>
    </font>
    <font>
      <b/>
      <sz val="16"/>
      <color theme="1"/>
      <name val="Times New Roman"/>
      <family val="1"/>
    </font>
    <font>
      <sz val="11"/>
      <color rgb="FFFF0000"/>
      <name val="Times New Roman"/>
      <family val="1"/>
    </font>
    <font>
      <b/>
      <sz val="14"/>
      <color rgb="FFFF0000"/>
      <name val="Cambria"/>
      <family val="1"/>
      <scheme val="maj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charset val="1"/>
    </font>
    <font>
      <b/>
      <sz val="10"/>
      <color indexed="81"/>
      <name val="Tahoma"/>
      <charset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7" fillId="0" borderId="0" applyFont="0" applyFill="0" applyBorder="0" applyAlignment="0" applyProtection="0"/>
  </cellStyleXfs>
  <cellXfs count="477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64" fontId="0" fillId="0" borderId="2" xfId="1" applyNumberFormat="1" applyFont="1" applyBorder="1"/>
    <xf numFmtId="164" fontId="4" fillId="2" borderId="2" xfId="1" applyNumberFormat="1" applyFont="1" applyFill="1" applyBorder="1" applyAlignment="1">
      <alignment horizontal="center" vertical="center" wrapText="1"/>
    </xf>
    <xf numFmtId="164" fontId="4" fillId="3" borderId="2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0" fillId="0" borderId="2" xfId="0" applyBorder="1"/>
    <xf numFmtId="164" fontId="6" fillId="4" borderId="2" xfId="1" applyNumberFormat="1" applyFont="1" applyFill="1" applyBorder="1"/>
    <xf numFmtId="0" fontId="0" fillId="0" borderId="2" xfId="0" applyBorder="1" applyAlignment="1">
      <alignment horizontal="centerContinuous"/>
    </xf>
    <xf numFmtId="0" fontId="1" fillId="0" borderId="2" xfId="0" applyFont="1" applyBorder="1" applyAlignment="1">
      <alignment horizontal="centerContinuous"/>
    </xf>
    <xf numFmtId="0" fontId="0" fillId="0" borderId="2" xfId="0" applyBorder="1" applyAlignment="1">
      <alignment horizontal="center" vertical="center"/>
    </xf>
    <xf numFmtId="0" fontId="7" fillId="0" borderId="2" xfId="0" applyFont="1" applyBorder="1"/>
    <xf numFmtId="164" fontId="7" fillId="0" borderId="2" xfId="0" applyNumberFormat="1" applyFont="1" applyBorder="1"/>
    <xf numFmtId="164" fontId="0" fillId="5" borderId="2" xfId="1" applyNumberFormat="1" applyFont="1" applyFill="1" applyBorder="1"/>
    <xf numFmtId="164" fontId="0" fillId="6" borderId="2" xfId="0" applyNumberForma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164" fontId="6" fillId="0" borderId="2" xfId="1" applyNumberFormat="1" applyFont="1" applyBorder="1"/>
    <xf numFmtId="164" fontId="7" fillId="0" borderId="2" xfId="1" applyNumberFormat="1" applyFont="1" applyBorder="1"/>
    <xf numFmtId="0" fontId="0" fillId="0" borderId="0" xfId="0" applyAlignment="1">
      <alignment vertical="center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6" fillId="2" borderId="2" xfId="1" applyNumberFormat="1" applyFont="1" applyFill="1" applyBorder="1"/>
    <xf numFmtId="164" fontId="0" fillId="2" borderId="2" xfId="1" applyNumberFormat="1" applyFont="1" applyFill="1" applyBorder="1"/>
    <xf numFmtId="164" fontId="7" fillId="0" borderId="2" xfId="1" applyNumberFormat="1" applyFont="1" applyBorder="1" applyAlignment="1">
      <alignment horizontal="center" vertical="center"/>
    </xf>
    <xf numFmtId="164" fontId="8" fillId="0" borderId="2" xfId="0" applyNumberFormat="1" applyFont="1" applyBorder="1"/>
    <xf numFmtId="164" fontId="7" fillId="4" borderId="2" xfId="0" applyNumberFormat="1" applyFont="1" applyFill="1" applyBorder="1"/>
    <xf numFmtId="0" fontId="9" fillId="2" borderId="2" xfId="0" applyFont="1" applyFill="1" applyBorder="1" applyAlignment="1">
      <alignment horizontal="left" vertical="top"/>
    </xf>
    <xf numFmtId="14" fontId="4" fillId="2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2" borderId="2" xfId="0" applyFont="1" applyFill="1" applyBorder="1"/>
    <xf numFmtId="0" fontId="0" fillId="0" borderId="2" xfId="0" applyBorder="1" applyAlignment="1">
      <alignment horizontal="center" wrapText="1"/>
    </xf>
    <xf numFmtId="164" fontId="7" fillId="2" borderId="2" xfId="1" applyNumberFormat="1" applyFont="1" applyFill="1" applyBorder="1"/>
    <xf numFmtId="0" fontId="0" fillId="2" borderId="1" xfId="0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11" fillId="2" borderId="3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wrapText="1"/>
    </xf>
    <xf numFmtId="164" fontId="7" fillId="2" borderId="2" xfId="0" applyNumberFormat="1" applyFont="1" applyFill="1" applyBorder="1"/>
    <xf numFmtId="164" fontId="8" fillId="2" borderId="2" xfId="0" applyNumberFormat="1" applyFont="1" applyFill="1" applyBorder="1"/>
    <xf numFmtId="0" fontId="9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0" fillId="0" borderId="1" xfId="1" applyNumberFormat="1" applyFont="1" applyBorder="1"/>
    <xf numFmtId="164" fontId="4" fillId="2" borderId="1" xfId="1" applyNumberFormat="1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164" fontId="0" fillId="4" borderId="2" xfId="0" applyNumberFormat="1" applyFill="1" applyBorder="1"/>
    <xf numFmtId="0" fontId="7" fillId="0" borderId="1" xfId="0" applyFont="1" applyBorder="1"/>
    <xf numFmtId="164" fontId="0" fillId="5" borderId="1" xfId="1" applyNumberFormat="1" applyFont="1" applyFill="1" applyBorder="1"/>
    <xf numFmtId="164" fontId="0" fillId="6" borderId="1" xfId="0" applyNumberFormat="1" applyFill="1" applyBorder="1"/>
    <xf numFmtId="164" fontId="7" fillId="0" borderId="1" xfId="1" applyNumberFormat="1" applyFont="1" applyBorder="1"/>
    <xf numFmtId="0" fontId="0" fillId="0" borderId="1" xfId="0" applyBorder="1" applyAlignment="1">
      <alignment horizontal="center" wrapText="1"/>
    </xf>
    <xf numFmtId="0" fontId="10" fillId="2" borderId="3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164" fontId="7" fillId="2" borderId="1" xfId="1" applyNumberFormat="1" applyFont="1" applyFill="1" applyBorder="1"/>
    <xf numFmtId="0" fontId="0" fillId="0" borderId="1" xfId="0" applyBorder="1"/>
    <xf numFmtId="164" fontId="8" fillId="0" borderId="1" xfId="0" applyNumberFormat="1" applyFont="1" applyBorder="1"/>
    <xf numFmtId="164" fontId="7" fillId="0" borderId="1" xfId="0" applyNumberFormat="1" applyFont="1" applyBorder="1"/>
    <xf numFmtId="0" fontId="12" fillId="2" borderId="0" xfId="0" applyFont="1" applyFill="1"/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top"/>
    </xf>
    <xf numFmtId="0" fontId="14" fillId="2" borderId="2" xfId="0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14" fontId="12" fillId="0" borderId="2" xfId="0" applyNumberFormat="1" applyFont="1" applyBorder="1" applyAlignment="1">
      <alignment horizontal="center" vertical="center"/>
    </xf>
    <xf numFmtId="164" fontId="12" fillId="0" borderId="2" xfId="1" applyNumberFormat="1" applyFont="1" applyBorder="1"/>
    <xf numFmtId="164" fontId="12" fillId="2" borderId="2" xfId="1" applyNumberFormat="1" applyFont="1" applyFill="1" applyBorder="1"/>
    <xf numFmtId="0" fontId="12" fillId="0" borderId="2" xfId="0" applyFont="1" applyBorder="1"/>
    <xf numFmtId="164" fontId="15" fillId="4" borderId="2" xfId="1" applyNumberFormat="1" applyFont="1" applyFill="1" applyBorder="1"/>
    <xf numFmtId="0" fontId="12" fillId="0" borderId="2" xfId="0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0" fontId="16" fillId="0" borderId="2" xfId="0" applyFont="1" applyBorder="1"/>
    <xf numFmtId="164" fontId="12" fillId="5" borderId="2" xfId="1" applyNumberFormat="1" applyFont="1" applyFill="1" applyBorder="1"/>
    <xf numFmtId="164" fontId="12" fillId="6" borderId="2" xfId="0" applyNumberFormat="1" applyFont="1" applyFill="1" applyBorder="1"/>
    <xf numFmtId="164" fontId="12" fillId="7" borderId="2" xfId="0" applyNumberFormat="1" applyFont="1" applyFill="1" applyBorder="1"/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0" fillId="2" borderId="2" xfId="0" applyFont="1" applyFill="1" applyBorder="1" applyAlignment="1">
      <alignment horizontal="center" wrapText="1"/>
    </xf>
    <xf numFmtId="164" fontId="16" fillId="0" borderId="2" xfId="1" applyNumberFormat="1" applyFont="1" applyBorder="1"/>
    <xf numFmtId="164" fontId="16" fillId="2" borderId="2" xfId="1" applyNumberFormat="1" applyFont="1" applyFill="1" applyBorder="1"/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horizontal="center"/>
    </xf>
    <xf numFmtId="0" fontId="10" fillId="4" borderId="2" xfId="0" applyFont="1" applyFill="1" applyBorder="1" applyAlignment="1">
      <alignment horizontal="center" wrapText="1"/>
    </xf>
    <xf numFmtId="164" fontId="15" fillId="0" borderId="2" xfId="1" applyNumberFormat="1" applyFont="1" applyBorder="1"/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4" fontId="16" fillId="0" borderId="2" xfId="0" applyNumberFormat="1" applyFont="1" applyBorder="1"/>
    <xf numFmtId="164" fontId="17" fillId="0" borderId="2" xfId="0" applyNumberFormat="1" applyFont="1" applyBorder="1"/>
    <xf numFmtId="164" fontId="12" fillId="0" borderId="0" xfId="1" applyNumberFormat="1" applyFont="1" applyBorder="1"/>
    <xf numFmtId="0" fontId="0" fillId="0" borderId="2" xfId="0" applyBorder="1" applyAlignment="1">
      <alignment horizontal="left" wrapText="1"/>
    </xf>
    <xf numFmtId="164" fontId="16" fillId="0" borderId="0" xfId="1" applyNumberFormat="1" applyFont="1" applyBorder="1"/>
    <xf numFmtId="0" fontId="6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164" fontId="17" fillId="2" borderId="2" xfId="0" applyNumberFormat="1" applyFont="1" applyFill="1" applyBorder="1"/>
    <xf numFmtId="164" fontId="12" fillId="0" borderId="0" xfId="1" applyNumberFormat="1" applyFont="1" applyFill="1" applyBorder="1"/>
    <xf numFmtId="16" fontId="18" fillId="0" borderId="2" xfId="0" applyNumberFormat="1" applyFont="1" applyBorder="1" applyAlignment="1">
      <alignment horizontal="center"/>
    </xf>
    <xf numFmtId="164" fontId="19" fillId="0" borderId="2" xfId="1" applyNumberFormat="1" applyFont="1" applyFill="1" applyBorder="1"/>
    <xf numFmtId="0" fontId="19" fillId="2" borderId="2" xfId="0" applyFont="1" applyFill="1" applyBorder="1" applyAlignment="1">
      <alignment horizontal="center" vertical="center" wrapText="1"/>
    </xf>
    <xf numFmtId="14" fontId="19" fillId="2" borderId="2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21" fillId="2" borderId="2" xfId="0" applyFont="1" applyFill="1" applyBorder="1" applyAlignment="1">
      <alignment horizontal="center"/>
    </xf>
    <xf numFmtId="164" fontId="10" fillId="0" borderId="2" xfId="1" applyNumberFormat="1" applyFont="1" applyBorder="1"/>
    <xf numFmtId="164" fontId="19" fillId="2" borderId="2" xfId="1" applyNumberFormat="1" applyFont="1" applyFill="1" applyBorder="1" applyAlignment="1">
      <alignment horizontal="center" vertical="center" wrapText="1"/>
    </xf>
    <xf numFmtId="164" fontId="19" fillId="3" borderId="2" xfId="1" applyNumberFormat="1" applyFont="1" applyFill="1" applyBorder="1" applyAlignment="1">
      <alignment horizontal="center" vertical="center" wrapText="1"/>
    </xf>
    <xf numFmtId="0" fontId="10" fillId="0" borderId="2" xfId="0" applyFont="1" applyBorder="1"/>
    <xf numFmtId="164" fontId="22" fillId="4" borderId="2" xfId="1" applyNumberFormat="1" applyFont="1" applyFill="1" applyBorder="1"/>
    <xf numFmtId="0" fontId="10" fillId="0" borderId="2" xfId="0" applyFont="1" applyBorder="1" applyAlignment="1">
      <alignment horizontal="centerContinuous"/>
    </xf>
    <xf numFmtId="0" fontId="20" fillId="0" borderId="2" xfId="0" applyFont="1" applyBorder="1" applyAlignment="1">
      <alignment horizontal="centerContinuous"/>
    </xf>
    <xf numFmtId="0" fontId="23" fillId="0" borderId="2" xfId="0" applyFont="1" applyBorder="1"/>
    <xf numFmtId="164" fontId="10" fillId="5" borderId="2" xfId="1" applyNumberFormat="1" applyFont="1" applyFill="1" applyBorder="1"/>
    <xf numFmtId="164" fontId="10" fillId="6" borderId="2" xfId="0" applyNumberFormat="1" applyFont="1" applyFill="1" applyBorder="1"/>
    <xf numFmtId="0" fontId="10" fillId="0" borderId="1" xfId="0" applyFont="1" applyBorder="1" applyAlignment="1">
      <alignment horizontal="center"/>
    </xf>
    <xf numFmtId="164" fontId="23" fillId="0" borderId="2" xfId="1" applyNumberFormat="1" applyFont="1" applyBorder="1"/>
    <xf numFmtId="164" fontId="22" fillId="0" borderId="2" xfId="1" applyNumberFormat="1" applyFont="1" applyBorder="1"/>
    <xf numFmtId="0" fontId="10" fillId="2" borderId="2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10" fillId="0" borderId="4" xfId="0" applyFont="1" applyBorder="1" applyAlignment="1">
      <alignment horizontal="center"/>
    </xf>
    <xf numFmtId="164" fontId="23" fillId="0" borderId="2" xfId="0" applyNumberFormat="1" applyFont="1" applyBorder="1"/>
    <xf numFmtId="164" fontId="24" fillId="0" borderId="2" xfId="0" applyNumberFormat="1" applyFont="1" applyBorder="1"/>
    <xf numFmtId="0" fontId="0" fillId="2" borderId="3" xfId="0" applyFill="1" applyBorder="1" applyAlignment="1">
      <alignment horizontal="center" vertical="center" wrapText="1"/>
    </xf>
    <xf numFmtId="164" fontId="7" fillId="0" borderId="4" xfId="1" applyNumberFormat="1" applyFont="1" applyFill="1" applyBorder="1"/>
    <xf numFmtId="0" fontId="0" fillId="2" borderId="1" xfId="0" applyFill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 wrapText="1"/>
    </xf>
    <xf numFmtId="49" fontId="27" fillId="8" borderId="2" xfId="0" applyNumberFormat="1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left" vertical="top"/>
    </xf>
    <xf numFmtId="164" fontId="30" fillId="2" borderId="2" xfId="0" applyNumberFormat="1" applyFont="1" applyFill="1" applyBorder="1" applyAlignment="1">
      <alignment horizontal="center" vertical="center"/>
    </xf>
    <xf numFmtId="164" fontId="31" fillId="2" borderId="2" xfId="1" applyNumberFormat="1" applyFont="1" applyFill="1" applyBorder="1"/>
    <xf numFmtId="164" fontId="31" fillId="0" borderId="2" xfId="1" applyNumberFormat="1" applyFont="1" applyBorder="1"/>
    <xf numFmtId="164" fontId="32" fillId="0" borderId="2" xfId="1" applyNumberFormat="1" applyFont="1" applyBorder="1"/>
    <xf numFmtId="0" fontId="29" fillId="2" borderId="2" xfId="0" applyFont="1" applyFill="1" applyBorder="1" applyAlignment="1">
      <alignment horizontal="left" vertical="top" wrapText="1"/>
    </xf>
    <xf numFmtId="164" fontId="31" fillId="0" borderId="2" xfId="1" applyNumberFormat="1" applyFont="1" applyBorder="1" applyAlignment="1">
      <alignment horizontal="center" vertical="center"/>
    </xf>
    <xf numFmtId="164" fontId="31" fillId="0" borderId="2" xfId="1" applyNumberFormat="1" applyFont="1" applyBorder="1" applyAlignment="1">
      <alignment horizontal="left" vertical="center" indent="1"/>
    </xf>
    <xf numFmtId="0" fontId="31" fillId="0" borderId="2" xfId="0" applyFont="1" applyBorder="1" applyAlignment="1">
      <alignment horizontal="center" vertical="center"/>
    </xf>
    <xf numFmtId="164" fontId="33" fillId="2" borderId="2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5" fillId="0" borderId="0" xfId="0" applyFont="1"/>
    <xf numFmtId="0" fontId="35" fillId="0" borderId="1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6" fillId="2" borderId="2" xfId="0" applyFont="1" applyFill="1" applyBorder="1" applyAlignment="1">
      <alignment horizontal="left" vertical="top"/>
    </xf>
    <xf numFmtId="0" fontId="35" fillId="0" borderId="2" xfId="0" applyFont="1" applyBorder="1" applyAlignment="1">
      <alignment horizontal="centerContinuous"/>
    </xf>
    <xf numFmtId="0" fontId="37" fillId="0" borderId="2" xfId="0" applyFont="1" applyBorder="1" applyAlignment="1">
      <alignment horizontal="centerContinuous"/>
    </xf>
    <xf numFmtId="0" fontId="35" fillId="0" borderId="2" xfId="0" applyFont="1" applyBorder="1" applyAlignment="1">
      <alignment horizontal="center" vertical="center"/>
    </xf>
    <xf numFmtId="0" fontId="7" fillId="4" borderId="2" xfId="0" applyFont="1" applyFill="1" applyBorder="1"/>
    <xf numFmtId="0" fontId="35" fillId="0" borderId="1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2" borderId="2" xfId="0" applyFont="1" applyFill="1" applyBorder="1" applyAlignment="1">
      <alignment vertical="center" wrapText="1"/>
    </xf>
    <xf numFmtId="0" fontId="35" fillId="2" borderId="3" xfId="0" applyFont="1" applyFill="1" applyBorder="1" applyAlignment="1">
      <alignment vertical="center" wrapText="1"/>
    </xf>
    <xf numFmtId="164" fontId="7" fillId="4" borderId="2" xfId="1" applyNumberFormat="1" applyFont="1" applyFill="1" applyBorder="1"/>
    <xf numFmtId="0" fontId="35" fillId="4" borderId="2" xfId="0" applyFont="1" applyFill="1" applyBorder="1" applyAlignment="1">
      <alignment vertical="center" wrapText="1"/>
    </xf>
    <xf numFmtId="0" fontId="35" fillId="0" borderId="3" xfId="0" applyFont="1" applyBorder="1" applyAlignment="1">
      <alignment horizontal="center"/>
    </xf>
    <xf numFmtId="164" fontId="0" fillId="0" borderId="0" xfId="1" applyNumberFormat="1" applyFont="1"/>
    <xf numFmtId="0" fontId="39" fillId="2" borderId="2" xfId="0" applyFont="1" applyFill="1" applyBorder="1" applyAlignment="1">
      <alignment horizontal="left" vertical="top"/>
    </xf>
    <xf numFmtId="14" fontId="4" fillId="2" borderId="2" xfId="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164" fontId="7" fillId="0" borderId="2" xfId="1" applyNumberFormat="1" applyFont="1" applyBorder="1" applyAlignment="1"/>
    <xf numFmtId="164" fontId="7" fillId="2" borderId="2" xfId="1" applyNumberFormat="1" applyFont="1" applyFill="1" applyBorder="1" applyAlignment="1"/>
    <xf numFmtId="0" fontId="39" fillId="2" borderId="2" xfId="0" applyFont="1" applyFill="1" applyBorder="1"/>
    <xf numFmtId="0" fontId="3" fillId="2" borderId="8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5" fillId="0" borderId="4" xfId="0" applyFont="1" applyBorder="1" applyAlignment="1">
      <alignment horizontal="center" vertical="center"/>
    </xf>
    <xf numFmtId="164" fontId="6" fillId="4" borderId="3" xfId="1" applyNumberFormat="1" applyFont="1" applyFill="1" applyBorder="1"/>
    <xf numFmtId="0" fontId="7" fillId="0" borderId="3" xfId="0" applyFont="1" applyBorder="1"/>
    <xf numFmtId="0" fontId="0" fillId="2" borderId="2" xfId="0" applyFill="1" applyBorder="1"/>
    <xf numFmtId="164" fontId="7" fillId="2" borderId="3" xfId="1" applyNumberFormat="1" applyFont="1" applyFill="1" applyBorder="1"/>
    <xf numFmtId="164" fontId="7" fillId="0" borderId="3" xfId="1" applyNumberFormat="1" applyFont="1" applyBorder="1"/>
    <xf numFmtId="164" fontId="7" fillId="2" borderId="10" xfId="0" applyNumberFormat="1" applyFont="1" applyFill="1" applyBorder="1"/>
    <xf numFmtId="164" fontId="0" fillId="2" borderId="0" xfId="0" applyNumberFormat="1" applyFill="1"/>
    <xf numFmtId="0" fontId="40" fillId="2" borderId="0" xfId="0" applyFont="1" applyFill="1"/>
    <xf numFmtId="164" fontId="0" fillId="0" borderId="0" xfId="0" applyNumberFormat="1"/>
    <xf numFmtId="164" fontId="0" fillId="9" borderId="0" xfId="0" applyNumberFormat="1" applyFill="1"/>
    <xf numFmtId="0" fontId="4" fillId="2" borderId="0" xfId="0" applyFont="1" applyFill="1" applyAlignment="1">
      <alignment vertical="center"/>
    </xf>
    <xf numFmtId="164" fontId="40" fillId="2" borderId="0" xfId="1" applyNumberFormat="1" applyFont="1" applyFill="1" applyBorder="1"/>
    <xf numFmtId="164" fontId="40" fillId="0" borderId="0" xfId="1" applyNumberFormat="1" applyFont="1" applyFill="1" applyBorder="1"/>
    <xf numFmtId="0" fontId="4" fillId="2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164" fontId="0" fillId="2" borderId="3" xfId="1" applyNumberFormat="1" applyFont="1" applyFill="1" applyBorder="1"/>
    <xf numFmtId="0" fontId="35" fillId="4" borderId="2" xfId="0" applyFont="1" applyFill="1" applyBorder="1" applyAlignment="1">
      <alignment horizontal="center" wrapText="1"/>
    </xf>
    <xf numFmtId="164" fontId="7" fillId="2" borderId="2" xfId="1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5" fillId="0" borderId="2" xfId="0" applyFont="1" applyBorder="1"/>
    <xf numFmtId="164" fontId="0" fillId="0" borderId="3" xfId="1" applyNumberFormat="1" applyFont="1" applyBorder="1"/>
    <xf numFmtId="0" fontId="35" fillId="4" borderId="3" xfId="0" applyFont="1" applyFill="1" applyBorder="1" applyAlignment="1">
      <alignment horizontal="center" vertical="center" wrapText="1"/>
    </xf>
    <xf numFmtId="164" fontId="41" fillId="4" borderId="2" xfId="1" applyNumberFormat="1" applyFont="1" applyFill="1" applyBorder="1"/>
    <xf numFmtId="164" fontId="19" fillId="0" borderId="2" xfId="1" applyNumberFormat="1" applyFont="1" applyFill="1" applyBorder="1" applyAlignment="1">
      <alignment horizontal="center" vertical="center" wrapText="1"/>
    </xf>
    <xf numFmtId="164" fontId="41" fillId="4" borderId="2" xfId="1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/>
    </xf>
    <xf numFmtId="0" fontId="42" fillId="0" borderId="0" xfId="0" applyFont="1"/>
    <xf numFmtId="0" fontId="0" fillId="2" borderId="2" xfId="0" applyFill="1" applyBorder="1" applyAlignment="1">
      <alignment horizontal="center" vertical="center"/>
    </xf>
    <xf numFmtId="164" fontId="0" fillId="2" borderId="2" xfId="0" applyNumberFormat="1" applyFill="1" applyBorder="1"/>
    <xf numFmtId="0" fontId="0" fillId="0" borderId="2" xfId="0" applyBorder="1" applyAlignment="1">
      <alignment wrapText="1"/>
    </xf>
    <xf numFmtId="164" fontId="43" fillId="2" borderId="2" xfId="1" applyNumberFormat="1" applyFont="1" applyFill="1" applyBorder="1" applyAlignment="1">
      <alignment horizontal="center" vertical="center" wrapText="1"/>
    </xf>
    <xf numFmtId="164" fontId="7" fillId="10" borderId="2" xfId="0" applyNumberFormat="1" applyFont="1" applyFill="1" applyBorder="1"/>
    <xf numFmtId="164" fontId="7" fillId="5" borderId="2" xfId="1" applyNumberFormat="1" applyFont="1" applyFill="1" applyBorder="1"/>
    <xf numFmtId="164" fontId="7" fillId="6" borderId="2" xfId="0" applyNumberFormat="1" applyFont="1" applyFill="1" applyBorder="1"/>
    <xf numFmtId="0" fontId="0" fillId="4" borderId="2" xfId="0" applyFill="1" applyBorder="1" applyAlignment="1">
      <alignment horizontal="center"/>
    </xf>
    <xf numFmtId="0" fontId="44" fillId="2" borderId="2" xfId="0" applyFont="1" applyFill="1" applyBorder="1" applyAlignment="1">
      <alignment horizontal="left" vertical="top"/>
    </xf>
    <xf numFmtId="0" fontId="7" fillId="0" borderId="2" xfId="0" applyFont="1" applyBorder="1" applyAlignment="1">
      <alignment wrapText="1"/>
    </xf>
    <xf numFmtId="0" fontId="35" fillId="0" borderId="2" xfId="0" applyFont="1" applyBorder="1" applyAlignment="1">
      <alignment horizontal="center" wrapText="1"/>
    </xf>
    <xf numFmtId="0" fontId="7" fillId="0" borderId="4" xfId="0" applyFont="1" applyBorder="1"/>
    <xf numFmtId="14" fontId="4" fillId="2" borderId="2" xfId="0" applyNumberFormat="1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0" xfId="0" applyNumberFormat="1" applyFont="1" applyFill="1" applyAlignment="1">
      <alignment horizontal="center"/>
    </xf>
    <xf numFmtId="0" fontId="36" fillId="2" borderId="0" xfId="0" applyFont="1" applyFill="1" applyAlignment="1">
      <alignment horizontal="left" vertical="top"/>
    </xf>
    <xf numFmtId="0" fontId="35" fillId="4" borderId="2" xfId="0" applyFont="1" applyFill="1" applyBorder="1" applyAlignment="1">
      <alignment horizontal="center" vertical="center" wrapText="1"/>
    </xf>
    <xf numFmtId="0" fontId="45" fillId="4" borderId="1" xfId="0" applyFont="1" applyFill="1" applyBorder="1" applyAlignment="1">
      <alignment horizontal="center"/>
    </xf>
    <xf numFmtId="0" fontId="45" fillId="4" borderId="2" xfId="0" applyFont="1" applyFill="1" applyBorder="1" applyAlignment="1">
      <alignment horizontal="center"/>
    </xf>
    <xf numFmtId="164" fontId="6" fillId="4" borderId="2" xfId="0" applyNumberFormat="1" applyFont="1" applyFill="1" applyBorder="1"/>
    <xf numFmtId="0" fontId="36" fillId="2" borderId="2" xfId="0" applyFont="1" applyFill="1" applyBorder="1" applyAlignment="1">
      <alignment horizontal="left" vertical="top" wrapText="1"/>
    </xf>
    <xf numFmtId="0" fontId="35" fillId="2" borderId="1" xfId="0" applyFont="1" applyFill="1" applyBorder="1" applyAlignment="1">
      <alignment horizontal="center"/>
    </xf>
    <xf numFmtId="0" fontId="35" fillId="2" borderId="2" xfId="0" applyFont="1" applyFill="1" applyBorder="1" applyAlignment="1">
      <alignment horizontal="center"/>
    </xf>
    <xf numFmtId="164" fontId="0" fillId="11" borderId="2" xfId="0" applyNumberFormat="1" applyFill="1" applyBorder="1"/>
    <xf numFmtId="164" fontId="0" fillId="11" borderId="0" xfId="0" applyNumberFormat="1" applyFill="1"/>
    <xf numFmtId="0" fontId="13" fillId="0" borderId="0" xfId="0" applyFont="1"/>
    <xf numFmtId="0" fontId="13" fillId="0" borderId="2" xfId="0" applyFont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164" fontId="0" fillId="7" borderId="2" xfId="0" applyNumberFormat="1" applyFill="1" applyBorder="1"/>
    <xf numFmtId="164" fontId="7" fillId="2" borderId="2" xfId="1" applyNumberFormat="1" applyFont="1" applyFill="1" applyBorder="1" applyAlignment="1">
      <alignment wrapText="1"/>
    </xf>
    <xf numFmtId="0" fontId="13" fillId="0" borderId="3" xfId="0" applyFont="1" applyBorder="1" applyAlignment="1">
      <alignment horizontal="center"/>
    </xf>
    <xf numFmtId="0" fontId="40" fillId="4" borderId="0" xfId="0" applyFont="1" applyFill="1"/>
    <xf numFmtId="0" fontId="4" fillId="4" borderId="0" xfId="0" applyFont="1" applyFill="1" applyAlignment="1">
      <alignment vertical="center"/>
    </xf>
    <xf numFmtId="0" fontId="12" fillId="4" borderId="3" xfId="0" applyFont="1" applyFill="1" applyBorder="1" applyAlignment="1">
      <alignment horizontal="center" vertical="center"/>
    </xf>
    <xf numFmtId="0" fontId="16" fillId="2" borderId="2" xfId="0" applyFont="1" applyFill="1" applyBorder="1"/>
    <xf numFmtId="164" fontId="12" fillId="12" borderId="2" xfId="1" applyNumberFormat="1" applyFont="1" applyFill="1" applyBorder="1"/>
    <xf numFmtId="164" fontId="16" fillId="2" borderId="2" xfId="0" applyNumberFormat="1" applyFont="1" applyFill="1" applyBorder="1"/>
    <xf numFmtId="0" fontId="35" fillId="0" borderId="2" xfId="0" applyFont="1" applyBorder="1" applyAlignment="1">
      <alignment wrapText="1"/>
    </xf>
    <xf numFmtId="0" fontId="40" fillId="2" borderId="2" xfId="0" applyFont="1" applyFill="1" applyBorder="1" applyAlignment="1">
      <alignment horizontal="center" vertical="center" wrapText="1"/>
    </xf>
    <xf numFmtId="14" fontId="40" fillId="2" borderId="2" xfId="0" applyNumberFormat="1" applyFont="1" applyFill="1" applyBorder="1" applyAlignment="1">
      <alignment horizontal="center" vertical="center" wrapText="1"/>
    </xf>
    <xf numFmtId="164" fontId="0" fillId="2" borderId="2" xfId="1" applyNumberFormat="1" applyFont="1" applyFill="1" applyBorder="1" applyAlignment="1"/>
    <xf numFmtId="0" fontId="4" fillId="2" borderId="2" xfId="0" applyFont="1" applyFill="1" applyBorder="1" applyAlignment="1">
      <alignment wrapText="1"/>
    </xf>
    <xf numFmtId="0" fontId="40" fillId="2" borderId="2" xfId="0" applyFont="1" applyFill="1" applyBorder="1" applyAlignment="1">
      <alignment horizontal="center"/>
    </xf>
    <xf numFmtId="0" fontId="4" fillId="2" borderId="2" xfId="0" applyFont="1" applyFill="1" applyBorder="1"/>
    <xf numFmtId="14" fontId="40" fillId="2" borderId="2" xfId="0" applyNumberFormat="1" applyFont="1" applyFill="1" applyBorder="1" applyAlignment="1">
      <alignment horizontal="center"/>
    </xf>
    <xf numFmtId="0" fontId="46" fillId="2" borderId="2" xfId="0" applyFont="1" applyFill="1" applyBorder="1" applyAlignment="1">
      <alignment horizontal="center"/>
    </xf>
    <xf numFmtId="0" fontId="5" fillId="2" borderId="2" xfId="0" applyFont="1" applyFill="1" applyBorder="1"/>
    <xf numFmtId="164" fontId="0" fillId="0" borderId="2" xfId="1" applyNumberFormat="1" applyFont="1" applyBorder="1" applyAlignment="1"/>
    <xf numFmtId="164" fontId="6" fillId="4" borderId="2" xfId="1" applyNumberFormat="1" applyFont="1" applyFill="1" applyBorder="1" applyAlignment="1"/>
    <xf numFmtId="0" fontId="1" fillId="2" borderId="2" xfId="0" applyFont="1" applyFill="1" applyBorder="1" applyAlignment="1">
      <alignment horizontal="center"/>
    </xf>
    <xf numFmtId="0" fontId="46" fillId="2" borderId="3" xfId="0" applyFont="1" applyFill="1" applyBorder="1" applyAlignment="1">
      <alignment horizontal="center"/>
    </xf>
    <xf numFmtId="164" fontId="40" fillId="2" borderId="2" xfId="1" applyNumberFormat="1" applyFont="1" applyFill="1" applyBorder="1" applyAlignment="1">
      <alignment horizontal="center" vertical="center" wrapText="1"/>
    </xf>
    <xf numFmtId="164" fontId="40" fillId="3" borderId="2" xfId="1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4" borderId="1" xfId="0" applyFill="1" applyBorder="1" applyAlignment="1">
      <alignment horizontal="center"/>
    </xf>
    <xf numFmtId="164" fontId="0" fillId="4" borderId="2" xfId="1" applyNumberFormat="1" applyFont="1" applyFill="1" applyBorder="1"/>
    <xf numFmtId="164" fontId="0" fillId="4" borderId="3" xfId="1" applyNumberFormat="1" applyFont="1" applyFill="1" applyBorder="1"/>
    <xf numFmtId="164" fontId="0" fillId="0" borderId="2" xfId="0" applyNumberFormat="1" applyBorder="1"/>
    <xf numFmtId="0" fontId="47" fillId="0" borderId="0" xfId="0" applyFont="1"/>
    <xf numFmtId="0" fontId="40" fillId="0" borderId="0" xfId="0" applyFont="1"/>
    <xf numFmtId="0" fontId="46" fillId="0" borderId="0" xfId="0" applyFont="1"/>
    <xf numFmtId="0" fontId="47" fillId="0" borderId="3" xfId="0" applyFont="1" applyBorder="1" applyAlignment="1">
      <alignment horizontal="center" vertical="center"/>
    </xf>
    <xf numFmtId="0" fontId="48" fillId="2" borderId="2" xfId="0" applyFont="1" applyFill="1" applyBorder="1" applyAlignment="1">
      <alignment horizontal="left" vertical="top"/>
    </xf>
    <xf numFmtId="164" fontId="46" fillId="0" borderId="2" xfId="1" applyNumberFormat="1" applyFont="1" applyBorder="1"/>
    <xf numFmtId="164" fontId="46" fillId="0" borderId="3" xfId="1" applyNumberFormat="1" applyFont="1" applyBorder="1"/>
    <xf numFmtId="0" fontId="49" fillId="0" borderId="0" xfId="0" applyFont="1"/>
    <xf numFmtId="164" fontId="50" fillId="4" borderId="3" xfId="1" applyNumberFormat="1" applyFont="1" applyFill="1" applyBorder="1"/>
    <xf numFmtId="0" fontId="47" fillId="0" borderId="2" xfId="0" applyFont="1" applyBorder="1" applyAlignment="1">
      <alignment horizontal="centerContinuous"/>
    </xf>
    <xf numFmtId="0" fontId="47" fillId="0" borderId="2" xfId="0" applyFont="1" applyBorder="1" applyAlignment="1">
      <alignment horizontal="center" vertical="center"/>
    </xf>
    <xf numFmtId="0" fontId="47" fillId="2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164" fontId="46" fillId="5" borderId="2" xfId="1" applyNumberFormat="1" applyFont="1" applyFill="1" applyBorder="1"/>
    <xf numFmtId="0" fontId="50" fillId="0" borderId="2" xfId="0" applyFont="1" applyBorder="1"/>
    <xf numFmtId="0" fontId="5" fillId="0" borderId="3" xfId="0" applyFont="1" applyBorder="1"/>
    <xf numFmtId="0" fontId="47" fillId="0" borderId="1" xfId="0" applyFont="1" applyBorder="1" applyAlignment="1">
      <alignment horizontal="center"/>
    </xf>
    <xf numFmtId="0" fontId="47" fillId="0" borderId="1" xfId="0" applyFont="1" applyBorder="1" applyAlignment="1">
      <alignment horizontal="center" wrapText="1"/>
    </xf>
    <xf numFmtId="0" fontId="47" fillId="0" borderId="2" xfId="0" applyFont="1" applyBorder="1" applyAlignment="1">
      <alignment horizontal="center"/>
    </xf>
    <xf numFmtId="0" fontId="47" fillId="4" borderId="2" xfId="0" applyFont="1" applyFill="1" applyBorder="1" applyAlignment="1">
      <alignment horizontal="center" wrapText="1"/>
    </xf>
    <xf numFmtId="164" fontId="46" fillId="6" borderId="2" xfId="0" applyNumberFormat="1" applyFont="1" applyFill="1" applyBorder="1"/>
    <xf numFmtId="164" fontId="5" fillId="0" borderId="2" xfId="1" applyNumberFormat="1" applyFont="1" applyBorder="1"/>
    <xf numFmtId="164" fontId="5" fillId="0" borderId="3" xfId="1" applyNumberFormat="1" applyFont="1" applyBorder="1"/>
    <xf numFmtId="0" fontId="46" fillId="0" borderId="0" xfId="0" applyFont="1" applyAlignment="1">
      <alignment vertical="center"/>
    </xf>
    <xf numFmtId="0" fontId="47" fillId="0" borderId="3" xfId="0" applyFont="1" applyBorder="1" applyAlignment="1">
      <alignment horizontal="center"/>
    </xf>
    <xf numFmtId="164" fontId="46" fillId="0" borderId="0" xfId="0" applyNumberFormat="1" applyFont="1"/>
    <xf numFmtId="0" fontId="47" fillId="0" borderId="1" xfId="0" applyFont="1" applyBorder="1" applyAlignment="1">
      <alignment wrapText="1"/>
    </xf>
    <xf numFmtId="0" fontId="47" fillId="0" borderId="3" xfId="0" applyFont="1" applyBorder="1"/>
    <xf numFmtId="164" fontId="5" fillId="0" borderId="2" xfId="0" applyNumberFormat="1" applyFont="1" applyBorder="1"/>
    <xf numFmtId="164" fontId="50" fillId="0" borderId="2" xfId="0" applyNumberFormat="1" applyFont="1" applyBorder="1"/>
    <xf numFmtId="0" fontId="13" fillId="0" borderId="4" xfId="0" applyFont="1" applyBorder="1" applyAlignment="1">
      <alignment horizontal="center" vertical="center"/>
    </xf>
    <xf numFmtId="0" fontId="0" fillId="4" borderId="0" xfId="0" applyFill="1"/>
    <xf numFmtId="164" fontId="1" fillId="0" borderId="2" xfId="1" applyNumberFormat="1" applyFont="1" applyBorder="1" applyAlignment="1">
      <alignment horizontal="center" vertical="center"/>
    </xf>
    <xf numFmtId="164" fontId="1" fillId="3" borderId="2" xfId="1" applyNumberFormat="1" applyFont="1" applyFill="1" applyBorder="1" applyAlignment="1">
      <alignment horizontal="center" vertical="center"/>
    </xf>
    <xf numFmtId="164" fontId="14" fillId="2" borderId="2" xfId="1" applyNumberFormat="1" applyFont="1" applyFill="1" applyBorder="1" applyAlignment="1">
      <alignment horizontal="left" vertical="top"/>
    </xf>
    <xf numFmtId="164" fontId="0" fillId="3" borderId="2" xfId="1" applyNumberFormat="1" applyFont="1" applyFill="1" applyBorder="1"/>
    <xf numFmtId="164" fontId="8" fillId="4" borderId="2" xfId="1" applyNumberFormat="1" applyFont="1" applyFill="1" applyBorder="1"/>
    <xf numFmtId="164" fontId="1" fillId="8" borderId="2" xfId="1" applyNumberFormat="1" applyFont="1" applyFill="1" applyBorder="1" applyAlignment="1">
      <alignment horizontal="center" vertical="center"/>
    </xf>
    <xf numFmtId="164" fontId="0" fillId="8" borderId="2" xfId="1" applyNumberFormat="1" applyFont="1" applyFill="1" applyBorder="1"/>
    <xf numFmtId="164" fontId="8" fillId="0" borderId="2" xfId="1" applyNumberFormat="1" applyFont="1" applyBorder="1"/>
    <xf numFmtId="164" fontId="1" fillId="13" borderId="2" xfId="1" applyNumberFormat="1" applyFont="1" applyFill="1" applyBorder="1" applyAlignment="1">
      <alignment horizontal="center" vertical="center"/>
    </xf>
    <xf numFmtId="164" fontId="0" fillId="13" borderId="2" xfId="1" applyNumberFormat="1" applyFont="1" applyFill="1" applyBorder="1"/>
    <xf numFmtId="164" fontId="8" fillId="13" borderId="2" xfId="1" applyNumberFormat="1" applyFont="1" applyFill="1" applyBorder="1"/>
    <xf numFmtId="164" fontId="1" fillId="4" borderId="2" xfId="1" applyNumberFormat="1" applyFont="1" applyFill="1" applyBorder="1"/>
    <xf numFmtId="0" fontId="2" fillId="2" borderId="2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 wrapText="1"/>
    </xf>
    <xf numFmtId="0" fontId="7" fillId="2" borderId="0" xfId="0" applyFont="1" applyFill="1"/>
    <xf numFmtId="0" fontId="9" fillId="2" borderId="2" xfId="0" applyFont="1" applyFill="1" applyBorder="1" applyAlignment="1">
      <alignment horizontal="left" vertical="top" wrapText="1"/>
    </xf>
    <xf numFmtId="0" fontId="37" fillId="0" borderId="2" xfId="0" applyFont="1" applyBorder="1"/>
    <xf numFmtId="164" fontId="3" fillId="2" borderId="2" xfId="0" applyNumberFormat="1" applyFont="1" applyFill="1" applyBorder="1"/>
    <xf numFmtId="0" fontId="53" fillId="2" borderId="2" xfId="0" applyFont="1" applyFill="1" applyBorder="1" applyAlignment="1">
      <alignment horizontal="center"/>
    </xf>
    <xf numFmtId="0" fontId="52" fillId="0" borderId="0" xfId="0" applyFont="1"/>
    <xf numFmtId="0" fontId="0" fillId="2" borderId="2" xfId="0" applyFont="1" applyFill="1" applyBorder="1"/>
    <xf numFmtId="0" fontId="0" fillId="0" borderId="2" xfId="0" applyFont="1" applyBorder="1"/>
    <xf numFmtId="0" fontId="0" fillId="0" borderId="0" xfId="0" applyFont="1"/>
    <xf numFmtId="164" fontId="54" fillId="0" borderId="2" xfId="1" applyNumberFormat="1" applyFont="1" applyBorder="1"/>
    <xf numFmtId="0" fontId="0" fillId="0" borderId="4" xfId="0" applyBorder="1"/>
    <xf numFmtId="0" fontId="6" fillId="4" borderId="2" xfId="0" applyFont="1" applyFill="1" applyBorder="1"/>
    <xf numFmtId="0" fontId="0" fillId="3" borderId="2" xfId="0" applyFill="1" applyBorder="1"/>
    <xf numFmtId="0" fontId="0" fillId="12" borderId="2" xfId="0" applyFill="1" applyBorder="1"/>
    <xf numFmtId="0" fontId="0" fillId="6" borderId="2" xfId="0" applyFill="1" applyBorder="1"/>
    <xf numFmtId="0" fontId="0" fillId="4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/>
    <xf numFmtId="0" fontId="6" fillId="0" borderId="2" xfId="0" applyFont="1" applyBorder="1"/>
    <xf numFmtId="0" fontId="0" fillId="4" borderId="1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4" fillId="2" borderId="2" xfId="0" applyNumberFormat="1" applyFont="1" applyFill="1" applyBorder="1" applyAlignment="1">
      <alignment vertical="center"/>
    </xf>
    <xf numFmtId="14" fontId="4" fillId="2" borderId="2" xfId="0" applyNumberFormat="1" applyFont="1" applyFill="1" applyBorder="1" applyAlignment="1">
      <alignment vertical="center" wrapText="1"/>
    </xf>
    <xf numFmtId="14" fontId="5" fillId="2" borderId="2" xfId="0" applyNumberFormat="1" applyFont="1" applyFill="1" applyBorder="1" applyAlignment="1">
      <alignment vertical="center"/>
    </xf>
    <xf numFmtId="14" fontId="5" fillId="2" borderId="2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3" fillId="2" borderId="2" xfId="0" applyFont="1" applyFill="1" applyBorder="1"/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3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wrapText="1"/>
    </xf>
    <xf numFmtId="0" fontId="52" fillId="0" borderId="3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wrapText="1"/>
    </xf>
    <xf numFmtId="0" fontId="13" fillId="5" borderId="3" xfId="0" applyFont="1" applyFill="1" applyBorder="1" applyAlignment="1">
      <alignment horizontal="center" wrapText="1"/>
    </xf>
    <xf numFmtId="0" fontId="13" fillId="6" borderId="1" xfId="0" applyFont="1" applyFill="1" applyBorder="1" applyAlignment="1">
      <alignment horizontal="center" wrapText="1"/>
    </xf>
    <xf numFmtId="0" fontId="13" fillId="6" borderId="3" xfId="0" applyFont="1" applyFill="1" applyBorder="1" applyAlignment="1">
      <alignment horizontal="center" wrapText="1"/>
    </xf>
    <xf numFmtId="0" fontId="35" fillId="0" borderId="1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47" fillId="6" borderId="1" xfId="0" applyFont="1" applyFill="1" applyBorder="1" applyAlignment="1">
      <alignment horizontal="center" wrapText="1"/>
    </xf>
    <xf numFmtId="0" fontId="47" fillId="6" borderId="3" xfId="0" applyFont="1" applyFill="1" applyBorder="1" applyAlignment="1">
      <alignment horizontal="center" wrapText="1"/>
    </xf>
    <xf numFmtId="0" fontId="47" fillId="0" borderId="1" xfId="0" applyFont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 wrapText="1"/>
    </xf>
    <xf numFmtId="0" fontId="47" fillId="0" borderId="3" xfId="0" applyFont="1" applyBorder="1" applyAlignment="1">
      <alignment horizontal="center" vertical="center" wrapText="1"/>
    </xf>
    <xf numFmtId="0" fontId="47" fillId="3" borderId="2" xfId="0" applyFont="1" applyFill="1" applyBorder="1" applyAlignment="1">
      <alignment horizontal="center" vertical="center" wrapText="1"/>
    </xf>
    <xf numFmtId="0" fontId="47" fillId="5" borderId="1" xfId="0" applyFont="1" applyFill="1" applyBorder="1" applyAlignment="1">
      <alignment horizontal="center" wrapText="1"/>
    </xf>
    <xf numFmtId="0" fontId="47" fillId="5" borderId="3" xfId="0" applyFont="1" applyFill="1" applyBorder="1" applyAlignment="1">
      <alignment horizontal="center" wrapText="1"/>
    </xf>
    <xf numFmtId="0" fontId="37" fillId="0" borderId="1" xfId="0" applyFont="1" applyBorder="1" applyAlignment="1">
      <alignment horizontal="center" wrapText="1"/>
    </xf>
    <xf numFmtId="0" fontId="37" fillId="0" borderId="3" xfId="0" applyFont="1" applyBorder="1" applyAlignment="1">
      <alignment horizont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37" fillId="5" borderId="1" xfId="0" applyFont="1" applyFill="1" applyBorder="1" applyAlignment="1">
      <alignment horizontal="center" wrapText="1"/>
    </xf>
    <xf numFmtId="0" fontId="37" fillId="5" borderId="3" xfId="0" applyFont="1" applyFill="1" applyBorder="1" applyAlignment="1">
      <alignment horizontal="center" wrapText="1"/>
    </xf>
    <xf numFmtId="0" fontId="37" fillId="6" borderId="1" xfId="0" applyFont="1" applyFill="1" applyBorder="1" applyAlignment="1">
      <alignment horizontal="center" wrapText="1"/>
    </xf>
    <xf numFmtId="0" fontId="37" fillId="6" borderId="3" xfId="0" applyFont="1" applyFill="1" applyBorder="1" applyAlignment="1">
      <alignment horizont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/>
    </xf>
    <xf numFmtId="0" fontId="35" fillId="0" borderId="13" xfId="0" applyFont="1" applyBorder="1" applyAlignment="1">
      <alignment horizontal="center"/>
    </xf>
    <xf numFmtId="0" fontId="35" fillId="0" borderId="8" xfId="0" applyFont="1" applyBorder="1" applyAlignment="1">
      <alignment horizontal="center"/>
    </xf>
    <xf numFmtId="0" fontId="35" fillId="0" borderId="1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37" fillId="3" borderId="3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/>
    </xf>
    <xf numFmtId="0" fontId="35" fillId="0" borderId="6" xfId="0" applyFont="1" applyBorder="1" applyAlignment="1">
      <alignment horizontal="center"/>
    </xf>
    <xf numFmtId="0" fontId="35" fillId="0" borderId="12" xfId="0" applyFont="1" applyBorder="1" applyAlignment="1">
      <alignment horizontal="center"/>
    </xf>
    <xf numFmtId="0" fontId="38" fillId="0" borderId="9" xfId="0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wrapText="1"/>
    </xf>
    <xf numFmtId="0" fontId="20" fillId="0" borderId="3" xfId="0" applyFont="1" applyBorder="1" applyAlignment="1">
      <alignment horizontal="center" wrapText="1"/>
    </xf>
    <xf numFmtId="0" fontId="24" fillId="0" borderId="1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wrapText="1"/>
    </xf>
    <xf numFmtId="0" fontId="20" fillId="5" borderId="3" xfId="0" applyFont="1" applyFill="1" applyBorder="1" applyAlignment="1">
      <alignment horizontal="center" wrapText="1"/>
    </xf>
    <xf numFmtId="0" fontId="20" fillId="6" borderId="1" xfId="0" applyFont="1" applyFill="1" applyBorder="1" applyAlignment="1">
      <alignment horizontal="center" wrapText="1"/>
    </xf>
    <xf numFmtId="0" fontId="20" fillId="6" borderId="3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4" fontId="1" fillId="8" borderId="2" xfId="1" applyNumberFormat="1" applyFont="1" applyFill="1" applyBorder="1" applyAlignment="1">
      <alignment horizontal="center" vertical="center" wrapText="1"/>
    </xf>
    <xf numFmtId="164" fontId="0" fillId="0" borderId="2" xfId="1" applyNumberFormat="1" applyFont="1" applyBorder="1" applyAlignment="1">
      <alignment horizontal="center" vertical="center"/>
    </xf>
    <xf numFmtId="164" fontId="8" fillId="0" borderId="2" xfId="1" applyNumberFormat="1" applyFont="1" applyBorder="1" applyAlignment="1">
      <alignment horizontal="center"/>
    </xf>
    <xf numFmtId="164" fontId="1" fillId="13" borderId="9" xfId="1" applyNumberFormat="1" applyFont="1" applyFill="1" applyBorder="1" applyAlignment="1">
      <alignment horizontal="center"/>
    </xf>
    <xf numFmtId="164" fontId="1" fillId="13" borderId="5" xfId="1" applyNumberFormat="1" applyFont="1" applyFill="1" applyBorder="1" applyAlignment="1">
      <alignment horizontal="center"/>
    </xf>
    <xf numFmtId="164" fontId="8" fillId="3" borderId="2" xfId="1" applyNumberFormat="1" applyFont="1" applyFill="1" applyBorder="1" applyAlignment="1">
      <alignment horizontal="center"/>
    </xf>
    <xf numFmtId="164" fontId="8" fillId="8" borderId="2" xfId="1" applyNumberFormat="1" applyFont="1" applyFill="1" applyBorder="1" applyAlignment="1">
      <alignment horizontal="center"/>
    </xf>
    <xf numFmtId="0" fontId="27" fillId="0" borderId="5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26" fillId="0" borderId="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BDCB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24"/>
  <sheetViews>
    <sheetView workbookViewId="0">
      <pane xSplit="4" topLeftCell="U1" activePane="topRight" state="frozen"/>
      <selection pane="topRight" activeCell="F10" sqref="F10"/>
    </sheetView>
  </sheetViews>
  <sheetFormatPr defaultColWidth="9" defaultRowHeight="15"/>
  <cols>
    <col min="1" max="1" width="33.85546875" customWidth="1"/>
    <col min="2" max="4" width="9.7109375" customWidth="1"/>
    <col min="5" max="5" width="11.5703125" customWidth="1"/>
    <col min="6" max="9" width="9.85546875" customWidth="1"/>
    <col min="16" max="16" width="12.7109375" customWidth="1"/>
    <col min="17" max="17" width="16.42578125" customWidth="1"/>
    <col min="18" max="25" width="10.85546875" customWidth="1"/>
    <col min="26" max="26" width="13" customWidth="1"/>
    <col min="27" max="27" width="15.140625" customWidth="1"/>
    <col min="28" max="28" width="14.5703125" customWidth="1"/>
    <col min="29" max="31" width="10.85546875" customWidth="1"/>
    <col min="32" max="32" width="12.28515625" customWidth="1"/>
    <col min="33" max="33" width="10.85546875" customWidth="1"/>
    <col min="34" max="34" width="13" customWidth="1"/>
    <col min="35" max="35" width="15" customWidth="1"/>
  </cols>
  <sheetData>
    <row r="1" spans="1:36" ht="15" customHeight="1">
      <c r="A1" s="351" t="s">
        <v>0</v>
      </c>
      <c r="B1" s="361" t="s">
        <v>1</v>
      </c>
      <c r="C1" s="361" t="s">
        <v>2</v>
      </c>
      <c r="D1" s="351" t="s">
        <v>3</v>
      </c>
      <c r="E1" s="339"/>
      <c r="F1" s="361" t="s">
        <v>4</v>
      </c>
      <c r="G1" s="359" t="s">
        <v>5</v>
      </c>
      <c r="H1" s="339"/>
      <c r="I1" s="361" t="s">
        <v>6</v>
      </c>
      <c r="J1" s="363" t="s">
        <v>7</v>
      </c>
      <c r="K1" s="16" t="s">
        <v>8</v>
      </c>
      <c r="L1" s="16"/>
      <c r="M1" s="16"/>
      <c r="N1" s="17"/>
      <c r="O1" s="16"/>
      <c r="P1" s="16"/>
      <c r="Q1" s="364" t="s">
        <v>9</v>
      </c>
      <c r="R1" s="366" t="s">
        <v>10</v>
      </c>
      <c r="S1" s="23" t="s">
        <v>11</v>
      </c>
      <c r="T1" s="23" t="s">
        <v>12</v>
      </c>
      <c r="U1" s="23" t="s">
        <v>13</v>
      </c>
      <c r="V1" s="23" t="s">
        <v>14</v>
      </c>
      <c r="W1" s="23" t="s">
        <v>14</v>
      </c>
      <c r="X1" s="23" t="s">
        <v>15</v>
      </c>
      <c r="Y1" s="23" t="s">
        <v>16</v>
      </c>
      <c r="Z1" s="23" t="s">
        <v>16</v>
      </c>
      <c r="AA1" s="23" t="s">
        <v>17</v>
      </c>
      <c r="AB1" s="23" t="s">
        <v>18</v>
      </c>
      <c r="AC1" s="23" t="s">
        <v>14</v>
      </c>
      <c r="AD1" s="23" t="s">
        <v>19</v>
      </c>
      <c r="AE1" s="23" t="s">
        <v>20</v>
      </c>
      <c r="AF1" s="351" t="s">
        <v>21</v>
      </c>
      <c r="AG1" s="353" t="s">
        <v>22</v>
      </c>
      <c r="AH1" s="353" t="s">
        <v>23</v>
      </c>
      <c r="AI1" s="355" t="s">
        <v>24</v>
      </c>
      <c r="AJ1" s="357" t="s">
        <v>25</v>
      </c>
    </row>
    <row r="2" spans="1:36" ht="39.75" customHeight="1">
      <c r="A2" s="352"/>
      <c r="B2" s="362"/>
      <c r="C2" s="362"/>
      <c r="D2" s="352"/>
      <c r="E2" s="340" t="s">
        <v>26</v>
      </c>
      <c r="F2" s="362"/>
      <c r="G2" s="360"/>
      <c r="H2" s="340" t="s">
        <v>27</v>
      </c>
      <c r="I2" s="362"/>
      <c r="J2" s="363"/>
      <c r="K2" s="18" t="s">
        <v>28</v>
      </c>
      <c r="L2" s="18" t="s">
        <v>29</v>
      </c>
      <c r="M2" s="18" t="s">
        <v>30</v>
      </c>
      <c r="N2" s="18" t="s">
        <v>31</v>
      </c>
      <c r="O2" s="4" t="s">
        <v>32</v>
      </c>
      <c r="P2" s="4" t="s">
        <v>33</v>
      </c>
      <c r="Q2" s="365"/>
      <c r="R2" s="367"/>
      <c r="S2" s="24" t="s">
        <v>34</v>
      </c>
      <c r="T2" s="24" t="s">
        <v>34</v>
      </c>
      <c r="U2" s="24" t="s">
        <v>35</v>
      </c>
      <c r="V2" s="24" t="s">
        <v>35</v>
      </c>
      <c r="W2" s="24" t="s">
        <v>36</v>
      </c>
      <c r="X2" s="24" t="s">
        <v>36</v>
      </c>
      <c r="Y2" s="24" t="s">
        <v>37</v>
      </c>
      <c r="Z2" s="26" t="s">
        <v>38</v>
      </c>
      <c r="AA2" s="26" t="s">
        <v>39</v>
      </c>
      <c r="AB2" s="26" t="s">
        <v>40</v>
      </c>
      <c r="AC2" s="24" t="s">
        <v>41</v>
      </c>
      <c r="AD2" s="24" t="s">
        <v>35</v>
      </c>
      <c r="AE2" s="114"/>
      <c r="AF2" s="352"/>
      <c r="AG2" s="354"/>
      <c r="AH2" s="354"/>
      <c r="AI2" s="356"/>
      <c r="AJ2" s="358"/>
    </row>
    <row r="3" spans="1:36" ht="18" customHeight="1">
      <c r="A3" s="37" t="s">
        <v>42</v>
      </c>
      <c r="B3" s="7">
        <v>40</v>
      </c>
      <c r="C3" s="8"/>
      <c r="D3" s="8"/>
      <c r="E3" s="38"/>
      <c r="F3" s="9"/>
      <c r="G3" s="9"/>
      <c r="H3" s="9"/>
      <c r="I3" s="10">
        <v>2069</v>
      </c>
      <c r="J3" s="11">
        <f>SUM(H3:I3)</f>
        <v>2069</v>
      </c>
      <c r="K3" s="19"/>
      <c r="L3" s="19"/>
      <c r="M3" s="19"/>
      <c r="N3" s="19"/>
      <c r="O3" s="19"/>
      <c r="P3" s="19"/>
      <c r="Q3" s="21">
        <f t="shared" ref="Q3:Q17" si="0">SUBTOTAL(9,K3:P3)</f>
        <v>0</v>
      </c>
      <c r="R3" s="22">
        <f t="shared" ref="R3:R17" si="1">J3-Q3</f>
        <v>2069</v>
      </c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28"/>
      <c r="AF3" s="28"/>
      <c r="AG3" s="20">
        <f>SUM(S3:AE3)</f>
        <v>0</v>
      </c>
      <c r="AH3" s="35">
        <f t="shared" ref="AH3:AH17" si="2">R3-AG3</f>
        <v>2069</v>
      </c>
      <c r="AI3" s="19">
        <f t="shared" ref="AI3:AI19" si="3">(B3*C3)+D3</f>
        <v>0</v>
      </c>
      <c r="AJ3" s="20">
        <f>AI3+AF3-AH3</f>
        <v>-2069</v>
      </c>
    </row>
    <row r="4" spans="1:36" ht="18" customHeight="1">
      <c r="A4" s="37" t="s">
        <v>43</v>
      </c>
      <c r="B4" s="7">
        <v>70</v>
      </c>
      <c r="C4" s="8"/>
      <c r="D4" s="8"/>
      <c r="E4" s="341"/>
      <c r="F4" s="9"/>
      <c r="G4" s="9"/>
      <c r="H4" s="9"/>
      <c r="I4" s="10">
        <v>1118</v>
      </c>
      <c r="J4" s="11">
        <f t="shared" ref="J4:J23" si="4">SUM(H4:I4)</f>
        <v>1118</v>
      </c>
      <c r="K4" s="19"/>
      <c r="L4" s="19"/>
      <c r="M4" s="19"/>
      <c r="N4" s="19"/>
      <c r="O4" s="19"/>
      <c r="P4" s="19"/>
      <c r="Q4" s="21">
        <f t="shared" si="0"/>
        <v>0</v>
      </c>
      <c r="R4" s="22">
        <f t="shared" si="1"/>
        <v>1118</v>
      </c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0">
        <f t="shared" ref="AG4:AG23" si="5">SUM(S4:AE4)</f>
        <v>0</v>
      </c>
      <c r="AH4" s="35">
        <f t="shared" si="2"/>
        <v>1118</v>
      </c>
      <c r="AI4" s="19">
        <f t="shared" si="3"/>
        <v>0</v>
      </c>
      <c r="AJ4" s="20">
        <f t="shared" ref="AJ4:AJ16" si="6">AI4+AF4-AH4</f>
        <v>-1118</v>
      </c>
    </row>
    <row r="5" spans="1:36" ht="18" customHeight="1">
      <c r="A5" s="37" t="s">
        <v>44</v>
      </c>
      <c r="B5" s="7">
        <v>45</v>
      </c>
      <c r="C5" s="12"/>
      <c r="D5" s="12"/>
      <c r="E5" s="342"/>
      <c r="F5" s="9"/>
      <c r="G5" s="9"/>
      <c r="H5" s="9"/>
      <c r="I5" s="10">
        <v>568</v>
      </c>
      <c r="J5" s="11">
        <f t="shared" si="4"/>
        <v>568</v>
      </c>
      <c r="K5" s="19"/>
      <c r="L5" s="19"/>
      <c r="M5" s="19"/>
      <c r="N5" s="19"/>
      <c r="O5" s="19"/>
      <c r="P5" s="19"/>
      <c r="Q5" s="21">
        <f t="shared" si="0"/>
        <v>0</v>
      </c>
      <c r="R5" s="22">
        <f t="shared" si="1"/>
        <v>568</v>
      </c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0">
        <f t="shared" si="5"/>
        <v>0</v>
      </c>
      <c r="AH5" s="35">
        <f t="shared" si="2"/>
        <v>568</v>
      </c>
      <c r="AI5" s="19">
        <f t="shared" si="3"/>
        <v>0</v>
      </c>
      <c r="AJ5" s="20">
        <f t="shared" si="6"/>
        <v>-568</v>
      </c>
    </row>
    <row r="6" spans="1:36" ht="18" customHeight="1">
      <c r="A6" s="37" t="s">
        <v>45</v>
      </c>
      <c r="B6" s="7">
        <v>120</v>
      </c>
      <c r="C6" s="8"/>
      <c r="D6" s="8"/>
      <c r="E6" s="343"/>
      <c r="F6" s="9"/>
      <c r="G6" s="9"/>
      <c r="H6" s="9"/>
      <c r="I6" s="10">
        <v>769</v>
      </c>
      <c r="J6" s="11">
        <f t="shared" si="4"/>
        <v>769</v>
      </c>
      <c r="K6" s="19"/>
      <c r="L6" s="19"/>
      <c r="M6" s="19"/>
      <c r="N6" s="19"/>
      <c r="O6" s="19"/>
      <c r="P6" s="19"/>
      <c r="Q6" s="21">
        <f t="shared" si="0"/>
        <v>0</v>
      </c>
      <c r="R6" s="22">
        <f t="shared" si="1"/>
        <v>769</v>
      </c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0">
        <f t="shared" si="5"/>
        <v>0</v>
      </c>
      <c r="AH6" s="35">
        <f t="shared" si="2"/>
        <v>769</v>
      </c>
      <c r="AI6" s="19">
        <f t="shared" si="3"/>
        <v>0</v>
      </c>
      <c r="AJ6" s="20">
        <f t="shared" si="6"/>
        <v>-769</v>
      </c>
    </row>
    <row r="7" spans="1:36" ht="18" customHeight="1">
      <c r="A7" s="37" t="s">
        <v>46</v>
      </c>
      <c r="B7" s="7">
        <v>40</v>
      </c>
      <c r="C7" s="12"/>
      <c r="D7" s="12"/>
      <c r="E7" s="342"/>
      <c r="F7" s="33"/>
      <c r="G7" s="33"/>
      <c r="H7" s="9"/>
      <c r="I7" s="10">
        <v>60</v>
      </c>
      <c r="J7" s="11">
        <f t="shared" si="4"/>
        <v>60</v>
      </c>
      <c r="K7" s="40"/>
      <c r="L7" s="40"/>
      <c r="M7" s="40"/>
      <c r="N7" s="40"/>
      <c r="O7" s="40"/>
      <c r="P7" s="40"/>
      <c r="Q7" s="21">
        <f t="shared" si="0"/>
        <v>0</v>
      </c>
      <c r="R7" s="22">
        <f t="shared" si="1"/>
        <v>60</v>
      </c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20">
        <f t="shared" si="5"/>
        <v>0</v>
      </c>
      <c r="AH7" s="35">
        <f t="shared" si="2"/>
        <v>60</v>
      </c>
      <c r="AI7" s="19">
        <f t="shared" si="3"/>
        <v>0</v>
      </c>
      <c r="AJ7" s="20">
        <f t="shared" si="6"/>
        <v>-60</v>
      </c>
    </row>
    <row r="8" spans="1:36" ht="18" customHeight="1">
      <c r="A8" s="37" t="s">
        <v>47</v>
      </c>
      <c r="B8" s="7">
        <v>65</v>
      </c>
      <c r="C8" s="12"/>
      <c r="D8" s="12"/>
      <c r="E8" s="342"/>
      <c r="F8" s="9"/>
      <c r="G8" s="9"/>
      <c r="H8" s="9"/>
      <c r="I8" s="10">
        <v>322</v>
      </c>
      <c r="J8" s="11">
        <f t="shared" si="4"/>
        <v>322</v>
      </c>
      <c r="K8" s="19"/>
      <c r="L8" s="19"/>
      <c r="M8" s="19"/>
      <c r="N8" s="19"/>
      <c r="O8" s="19"/>
      <c r="P8" s="19"/>
      <c r="Q8" s="21">
        <f t="shared" si="0"/>
        <v>0</v>
      </c>
      <c r="R8" s="22">
        <f t="shared" si="1"/>
        <v>322</v>
      </c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0">
        <f t="shared" si="5"/>
        <v>0</v>
      </c>
      <c r="AH8" s="35">
        <f t="shared" si="2"/>
        <v>322</v>
      </c>
      <c r="AI8" s="19">
        <f t="shared" si="3"/>
        <v>0</v>
      </c>
      <c r="AJ8" s="20">
        <f t="shared" si="6"/>
        <v>-322</v>
      </c>
    </row>
    <row r="9" spans="1:36" ht="18" customHeight="1">
      <c r="A9" s="37" t="s">
        <v>48</v>
      </c>
      <c r="B9" s="7">
        <v>100</v>
      </c>
      <c r="C9" s="12"/>
      <c r="D9" s="12"/>
      <c r="E9" s="342"/>
      <c r="F9" s="33"/>
      <c r="G9" s="33"/>
      <c r="H9" s="9"/>
      <c r="I9" s="10">
        <v>591</v>
      </c>
      <c r="J9" s="11">
        <f t="shared" si="4"/>
        <v>591</v>
      </c>
      <c r="K9" s="40"/>
      <c r="L9" s="40"/>
      <c r="M9" s="40"/>
      <c r="N9" s="40"/>
      <c r="O9" s="40"/>
      <c r="P9" s="40"/>
      <c r="Q9" s="21">
        <f t="shared" si="0"/>
        <v>0</v>
      </c>
      <c r="R9" s="22">
        <f t="shared" si="1"/>
        <v>591</v>
      </c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20">
        <f t="shared" si="5"/>
        <v>0</v>
      </c>
      <c r="AH9" s="35">
        <f t="shared" si="2"/>
        <v>591</v>
      </c>
      <c r="AI9" s="19">
        <f t="shared" si="3"/>
        <v>0</v>
      </c>
      <c r="AJ9" s="20">
        <f t="shared" si="6"/>
        <v>-591</v>
      </c>
    </row>
    <row r="10" spans="1:36" ht="18" customHeight="1">
      <c r="A10" s="37" t="s">
        <v>49</v>
      </c>
      <c r="B10" s="7">
        <v>100</v>
      </c>
      <c r="C10" s="13"/>
      <c r="D10" s="13"/>
      <c r="E10" s="344"/>
      <c r="F10" s="9"/>
      <c r="G10" s="9"/>
      <c r="H10" s="9"/>
      <c r="I10" s="10">
        <v>396</v>
      </c>
      <c r="J10" s="11">
        <f t="shared" si="4"/>
        <v>396</v>
      </c>
      <c r="K10" s="19"/>
      <c r="L10" s="19"/>
      <c r="M10" s="19"/>
      <c r="N10" s="19"/>
      <c r="O10" s="19"/>
      <c r="P10" s="19"/>
      <c r="Q10" s="21">
        <f t="shared" si="0"/>
        <v>0</v>
      </c>
      <c r="R10" s="22">
        <f t="shared" si="1"/>
        <v>396</v>
      </c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0">
        <f t="shared" si="5"/>
        <v>0</v>
      </c>
      <c r="AH10" s="35">
        <f t="shared" si="2"/>
        <v>396</v>
      </c>
      <c r="AI10" s="19">
        <f t="shared" si="3"/>
        <v>0</v>
      </c>
      <c r="AJ10" s="20">
        <f t="shared" si="6"/>
        <v>-396</v>
      </c>
    </row>
    <row r="11" spans="1:36" ht="18" customHeight="1">
      <c r="A11" s="37" t="s">
        <v>50</v>
      </c>
      <c r="B11" s="7">
        <v>50</v>
      </c>
      <c r="C11" s="13"/>
      <c r="D11" s="13"/>
      <c r="E11" s="345"/>
      <c r="F11" s="9"/>
      <c r="G11" s="9"/>
      <c r="H11" s="9"/>
      <c r="I11" s="10">
        <v>558</v>
      </c>
      <c r="J11" s="11">
        <f t="shared" si="4"/>
        <v>558</v>
      </c>
      <c r="K11" s="19"/>
      <c r="L11" s="19"/>
      <c r="M11" s="19"/>
      <c r="N11" s="19"/>
      <c r="O11" s="19"/>
      <c r="P11" s="19"/>
      <c r="Q11" s="21">
        <f t="shared" si="0"/>
        <v>0</v>
      </c>
      <c r="R11" s="22">
        <f t="shared" si="1"/>
        <v>558</v>
      </c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28"/>
      <c r="AF11" s="28"/>
      <c r="AG11" s="20">
        <f t="shared" si="5"/>
        <v>0</v>
      </c>
      <c r="AH11" s="35">
        <f t="shared" si="2"/>
        <v>558</v>
      </c>
      <c r="AI11" s="19">
        <f t="shared" si="3"/>
        <v>0</v>
      </c>
      <c r="AJ11" s="20">
        <f t="shared" si="6"/>
        <v>-558</v>
      </c>
    </row>
    <row r="12" spans="1:36" ht="18" customHeight="1">
      <c r="A12" s="37" t="s">
        <v>51</v>
      </c>
      <c r="B12" s="7">
        <v>100</v>
      </c>
      <c r="C12" s="13"/>
      <c r="D12" s="13"/>
      <c r="E12" s="345"/>
      <c r="F12" s="33"/>
      <c r="G12" s="33"/>
      <c r="H12" s="9"/>
      <c r="I12" s="10">
        <v>483</v>
      </c>
      <c r="J12" s="11">
        <f t="shared" si="4"/>
        <v>483</v>
      </c>
      <c r="K12" s="40"/>
      <c r="L12" s="40"/>
      <c r="M12" s="40"/>
      <c r="N12" s="40"/>
      <c r="O12" s="40"/>
      <c r="P12" s="40"/>
      <c r="Q12" s="21">
        <f t="shared" si="0"/>
        <v>0</v>
      </c>
      <c r="R12" s="22">
        <f t="shared" si="1"/>
        <v>483</v>
      </c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20">
        <f t="shared" si="5"/>
        <v>0</v>
      </c>
      <c r="AH12" s="35">
        <f t="shared" si="2"/>
        <v>483</v>
      </c>
      <c r="AI12" s="19">
        <f t="shared" si="3"/>
        <v>0</v>
      </c>
      <c r="AJ12" s="20">
        <f t="shared" si="6"/>
        <v>-483</v>
      </c>
    </row>
    <row r="13" spans="1:36" ht="18" customHeight="1">
      <c r="A13" s="321" t="s">
        <v>52</v>
      </c>
      <c r="B13" s="7">
        <v>45</v>
      </c>
      <c r="C13" s="13"/>
      <c r="D13" s="13"/>
      <c r="E13" s="345"/>
      <c r="F13" s="9"/>
      <c r="G13" s="9"/>
      <c r="H13" s="9"/>
      <c r="I13" s="10">
        <v>129</v>
      </c>
      <c r="J13" s="11">
        <f t="shared" si="4"/>
        <v>129</v>
      </c>
      <c r="K13" s="19"/>
      <c r="L13" s="19"/>
      <c r="M13" s="19"/>
      <c r="N13" s="19"/>
      <c r="O13" s="19"/>
      <c r="P13" s="19"/>
      <c r="Q13" s="21">
        <f t="shared" si="0"/>
        <v>0</v>
      </c>
      <c r="R13" s="22">
        <f t="shared" si="1"/>
        <v>129</v>
      </c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0">
        <f t="shared" si="5"/>
        <v>0</v>
      </c>
      <c r="AH13" s="35">
        <f t="shared" si="2"/>
        <v>129</v>
      </c>
      <c r="AI13" s="19">
        <f t="shared" si="3"/>
        <v>0</v>
      </c>
      <c r="AJ13" s="20">
        <f t="shared" si="6"/>
        <v>-129</v>
      </c>
    </row>
    <row r="14" spans="1:36" ht="18" customHeight="1">
      <c r="A14" s="321" t="s">
        <v>53</v>
      </c>
      <c r="B14" s="7">
        <v>33</v>
      </c>
      <c r="C14" s="13"/>
      <c r="D14" s="13"/>
      <c r="E14" s="345"/>
      <c r="F14" s="9"/>
      <c r="G14" s="9"/>
      <c r="H14" s="9"/>
      <c r="I14" s="10">
        <v>211</v>
      </c>
      <c r="J14" s="11">
        <f t="shared" si="4"/>
        <v>211</v>
      </c>
      <c r="K14" s="19"/>
      <c r="L14" s="19"/>
      <c r="M14" s="19"/>
      <c r="N14" s="19"/>
      <c r="O14" s="19"/>
      <c r="P14" s="19"/>
      <c r="Q14" s="21">
        <f t="shared" si="0"/>
        <v>0</v>
      </c>
      <c r="R14" s="22">
        <f t="shared" si="1"/>
        <v>211</v>
      </c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0">
        <f t="shared" si="5"/>
        <v>0</v>
      </c>
      <c r="AH14" s="35">
        <f t="shared" si="2"/>
        <v>211</v>
      </c>
      <c r="AI14" s="19">
        <f t="shared" si="3"/>
        <v>0</v>
      </c>
      <c r="AJ14" s="20">
        <f t="shared" si="6"/>
        <v>-211</v>
      </c>
    </row>
    <row r="15" spans="1:36" ht="18" customHeight="1">
      <c r="A15" s="37" t="s">
        <v>54</v>
      </c>
      <c r="B15" s="7">
        <v>45</v>
      </c>
      <c r="C15" s="13"/>
      <c r="D15" s="13"/>
      <c r="E15" s="345"/>
      <c r="F15" s="42"/>
      <c r="G15" s="42"/>
      <c r="H15" s="9"/>
      <c r="I15" s="10">
        <v>29</v>
      </c>
      <c r="J15" s="11">
        <f t="shared" si="4"/>
        <v>29</v>
      </c>
      <c r="K15" s="40"/>
      <c r="L15" s="40"/>
      <c r="M15" s="40"/>
      <c r="N15" s="40"/>
      <c r="O15" s="40"/>
      <c r="P15" s="40"/>
      <c r="Q15" s="21">
        <f t="shared" si="0"/>
        <v>0</v>
      </c>
      <c r="R15" s="22">
        <f t="shared" si="1"/>
        <v>29</v>
      </c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20">
        <f t="shared" si="5"/>
        <v>0</v>
      </c>
      <c r="AH15" s="35">
        <f t="shared" si="2"/>
        <v>29</v>
      </c>
      <c r="AI15" s="19">
        <f t="shared" si="3"/>
        <v>0</v>
      </c>
      <c r="AJ15" s="20">
        <f t="shared" si="6"/>
        <v>-29</v>
      </c>
    </row>
    <row r="16" spans="1:36" ht="18" customHeight="1">
      <c r="A16" s="37" t="s">
        <v>55</v>
      </c>
      <c r="B16" s="7">
        <v>33</v>
      </c>
      <c r="C16" s="13"/>
      <c r="D16" s="13"/>
      <c r="E16" s="345"/>
      <c r="F16" s="9"/>
      <c r="G16" s="9"/>
      <c r="H16" s="9"/>
      <c r="I16" s="10">
        <v>200</v>
      </c>
      <c r="J16" s="11">
        <f t="shared" si="4"/>
        <v>200</v>
      </c>
      <c r="K16" s="19"/>
      <c r="L16" s="19"/>
      <c r="M16" s="19"/>
      <c r="N16" s="19"/>
      <c r="O16" s="19"/>
      <c r="P16" s="19"/>
      <c r="Q16" s="21">
        <f t="shared" si="0"/>
        <v>0</v>
      </c>
      <c r="R16" s="22">
        <f t="shared" si="1"/>
        <v>200</v>
      </c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0">
        <f t="shared" si="5"/>
        <v>0</v>
      </c>
      <c r="AH16" s="35">
        <f t="shared" si="2"/>
        <v>200</v>
      </c>
      <c r="AI16" s="19">
        <f t="shared" si="3"/>
        <v>0</v>
      </c>
      <c r="AJ16" s="20">
        <f t="shared" si="6"/>
        <v>-200</v>
      </c>
    </row>
    <row r="17" spans="1:36" ht="18" customHeight="1">
      <c r="A17" s="37" t="s">
        <v>56</v>
      </c>
      <c r="B17" s="7">
        <v>100</v>
      </c>
      <c r="C17" s="13"/>
      <c r="D17" s="13"/>
      <c r="E17" s="344"/>
      <c r="F17" s="9"/>
      <c r="G17" s="9"/>
      <c r="H17" s="9"/>
      <c r="I17" s="10">
        <v>178</v>
      </c>
      <c r="J17" s="11">
        <f t="shared" si="4"/>
        <v>178</v>
      </c>
      <c r="K17" s="19"/>
      <c r="L17" s="19"/>
      <c r="M17" s="19"/>
      <c r="N17" s="19"/>
      <c r="O17" s="19"/>
      <c r="P17" s="19"/>
      <c r="Q17" s="21">
        <f t="shared" si="0"/>
        <v>0</v>
      </c>
      <c r="R17" s="22">
        <f t="shared" si="1"/>
        <v>178</v>
      </c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0">
        <f t="shared" si="5"/>
        <v>0</v>
      </c>
      <c r="AH17" s="35">
        <f t="shared" si="2"/>
        <v>178</v>
      </c>
      <c r="AI17" s="19">
        <f t="shared" si="3"/>
        <v>0</v>
      </c>
      <c r="AJ17" s="20">
        <f t="shared" ref="AJ17" si="7">AI17+AF17-AH17</f>
        <v>-178</v>
      </c>
    </row>
    <row r="18" spans="1:36" ht="18" customHeight="1">
      <c r="A18" s="37" t="s">
        <v>57</v>
      </c>
      <c r="B18" s="7"/>
      <c r="C18" s="13"/>
      <c r="D18" s="13"/>
      <c r="E18" s="344"/>
      <c r="F18" s="9"/>
      <c r="G18" s="9"/>
      <c r="H18" s="9"/>
      <c r="I18" s="10">
        <v>0</v>
      </c>
      <c r="J18" s="11">
        <f t="shared" si="4"/>
        <v>0</v>
      </c>
      <c r="K18" s="19"/>
      <c r="L18" s="19"/>
      <c r="M18" s="19"/>
      <c r="N18" s="19"/>
      <c r="O18" s="19"/>
      <c r="P18" s="19"/>
      <c r="Q18" s="21">
        <f t="shared" ref="Q18:Q19" si="8">SUBTOTAL(9,K18:P18)</f>
        <v>0</v>
      </c>
      <c r="R18" s="22">
        <f t="shared" ref="R18:R19" si="9">J18-Q18</f>
        <v>0</v>
      </c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0">
        <f t="shared" si="5"/>
        <v>0</v>
      </c>
      <c r="AH18" s="35">
        <f t="shared" ref="AH18:AH19" si="10">R18-AG18</f>
        <v>0</v>
      </c>
      <c r="AI18" s="19">
        <f t="shared" si="3"/>
        <v>0</v>
      </c>
      <c r="AJ18" s="20">
        <f t="shared" ref="AJ18:AJ19" si="11">AI18+AF18-AH18</f>
        <v>0</v>
      </c>
    </row>
    <row r="19" spans="1:36" ht="18" customHeight="1">
      <c r="A19" s="37" t="s">
        <v>58</v>
      </c>
      <c r="B19" s="7"/>
      <c r="C19" s="13"/>
      <c r="D19" s="13"/>
      <c r="E19" s="344"/>
      <c r="F19" s="9"/>
      <c r="G19" s="9"/>
      <c r="H19" s="9"/>
      <c r="I19" s="10">
        <v>163</v>
      </c>
      <c r="J19" s="11">
        <f t="shared" si="4"/>
        <v>163</v>
      </c>
      <c r="K19" s="19"/>
      <c r="L19" s="19"/>
      <c r="M19" s="19"/>
      <c r="N19" s="19"/>
      <c r="O19" s="19"/>
      <c r="P19" s="19"/>
      <c r="Q19" s="21">
        <f t="shared" si="8"/>
        <v>0</v>
      </c>
      <c r="R19" s="22">
        <f t="shared" si="9"/>
        <v>163</v>
      </c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0">
        <f t="shared" si="5"/>
        <v>0</v>
      </c>
      <c r="AH19" s="35">
        <f t="shared" si="10"/>
        <v>163</v>
      </c>
      <c r="AI19" s="19">
        <f t="shared" si="3"/>
        <v>0</v>
      </c>
      <c r="AJ19" s="20">
        <f t="shared" si="11"/>
        <v>-163</v>
      </c>
    </row>
    <row r="20" spans="1:36" ht="18" customHeight="1">
      <c r="A20" s="37" t="s">
        <v>59</v>
      </c>
      <c r="B20" s="7"/>
      <c r="C20" s="13"/>
      <c r="D20" s="13"/>
      <c r="E20" s="344"/>
      <c r="F20" s="9"/>
      <c r="G20" s="9"/>
      <c r="H20" s="9"/>
      <c r="I20" s="10">
        <v>0</v>
      </c>
      <c r="J20" s="11">
        <f t="shared" si="4"/>
        <v>0</v>
      </c>
      <c r="K20" s="19"/>
      <c r="L20" s="19"/>
      <c r="M20" s="19"/>
      <c r="N20" s="19"/>
      <c r="O20" s="19"/>
      <c r="P20" s="19"/>
      <c r="Q20" s="21">
        <f t="shared" ref="Q20:Q23" si="12">SUBTOTAL(9,K20:P20)</f>
        <v>0</v>
      </c>
      <c r="R20" s="22">
        <f t="shared" ref="R20:R23" si="13">J20-Q20</f>
        <v>0</v>
      </c>
      <c r="S20" s="28"/>
      <c r="T20" s="28"/>
      <c r="U20" s="28"/>
      <c r="W20" s="28"/>
      <c r="X20" s="28"/>
      <c r="Y20" s="28"/>
      <c r="Z20" s="28"/>
      <c r="AB20" s="28"/>
      <c r="AC20" s="28"/>
      <c r="AD20" s="28"/>
      <c r="AE20" s="28"/>
      <c r="AF20" s="28"/>
      <c r="AG20" s="20">
        <f t="shared" si="5"/>
        <v>0</v>
      </c>
      <c r="AH20" s="35">
        <f t="shared" ref="AH20:AH21" si="14">R20-AG20</f>
        <v>0</v>
      </c>
      <c r="AI20" s="19">
        <f t="shared" ref="AI20:AI21" si="15">(B20*C20)+D20</f>
        <v>0</v>
      </c>
      <c r="AJ20" s="20">
        <f t="shared" ref="AJ20:AJ21" si="16">AI20+AF20-AH20</f>
        <v>0</v>
      </c>
    </row>
    <row r="21" spans="1:36" ht="18" customHeight="1">
      <c r="A21" s="37" t="s">
        <v>60</v>
      </c>
      <c r="B21" s="7"/>
      <c r="C21" s="13"/>
      <c r="D21" s="13"/>
      <c r="E21" s="344"/>
      <c r="F21" s="9"/>
      <c r="G21" s="9"/>
      <c r="H21" s="9"/>
      <c r="I21" s="10">
        <v>0</v>
      </c>
      <c r="J21" s="11">
        <f t="shared" si="4"/>
        <v>0</v>
      </c>
      <c r="K21" s="19"/>
      <c r="L21" s="19"/>
      <c r="M21" s="19"/>
      <c r="N21" s="19"/>
      <c r="O21" s="19"/>
      <c r="P21" s="19"/>
      <c r="Q21" s="21">
        <f t="shared" si="12"/>
        <v>0</v>
      </c>
      <c r="R21" s="22">
        <f t="shared" si="13"/>
        <v>0</v>
      </c>
      <c r="S21" s="28"/>
      <c r="T21" s="28"/>
      <c r="U21" s="28"/>
      <c r="W21" s="28"/>
      <c r="X21" s="28"/>
      <c r="Y21" s="28"/>
      <c r="Z21" s="28"/>
      <c r="AB21" s="28"/>
      <c r="AC21" s="28"/>
      <c r="AD21" s="28"/>
      <c r="AE21" s="28"/>
      <c r="AF21" s="28"/>
      <c r="AG21" s="20">
        <f t="shared" si="5"/>
        <v>0</v>
      </c>
      <c r="AH21" s="35">
        <f t="shared" si="14"/>
        <v>0</v>
      </c>
      <c r="AI21" s="19">
        <f t="shared" si="15"/>
        <v>0</v>
      </c>
      <c r="AJ21" s="20">
        <f t="shared" si="16"/>
        <v>0</v>
      </c>
    </row>
    <row r="22" spans="1:36" ht="18" customHeight="1">
      <c r="A22" s="37" t="s">
        <v>61</v>
      </c>
      <c r="B22" s="7">
        <v>33</v>
      </c>
      <c r="C22" s="13"/>
      <c r="D22" s="13"/>
      <c r="E22" s="344"/>
      <c r="F22" s="9"/>
      <c r="G22" s="9"/>
      <c r="H22" s="9"/>
      <c r="I22" s="10">
        <v>0</v>
      </c>
      <c r="J22" s="11">
        <f t="shared" si="4"/>
        <v>0</v>
      </c>
      <c r="K22" s="19"/>
      <c r="L22" s="19"/>
      <c r="M22" s="19"/>
      <c r="N22" s="19"/>
      <c r="O22" s="19"/>
      <c r="P22" s="19"/>
      <c r="Q22" s="21">
        <f t="shared" si="12"/>
        <v>0</v>
      </c>
      <c r="R22" s="22">
        <f t="shared" si="13"/>
        <v>0</v>
      </c>
      <c r="S22" s="28"/>
      <c r="T22" s="28"/>
      <c r="U22" s="28"/>
      <c r="W22" s="28"/>
      <c r="X22" s="42"/>
      <c r="Y22" s="28"/>
      <c r="Z22" s="28"/>
      <c r="AA22" s="28"/>
      <c r="AB22" s="28"/>
      <c r="AC22" s="28"/>
      <c r="AD22" s="28"/>
      <c r="AE22" s="28"/>
      <c r="AF22" s="28"/>
      <c r="AG22" s="20">
        <f t="shared" si="5"/>
        <v>0</v>
      </c>
      <c r="AH22" s="35">
        <f t="shared" ref="AH22:AH23" si="17">R22-AG22</f>
        <v>0</v>
      </c>
      <c r="AI22" s="19">
        <f t="shared" ref="AI22:AI23" si="18">(B22*C22)+D22</f>
        <v>0</v>
      </c>
      <c r="AJ22" s="20">
        <f t="shared" ref="AJ22:AJ23" si="19">AI22+AF22-AH22</f>
        <v>0</v>
      </c>
    </row>
    <row r="23" spans="1:36" ht="18" customHeight="1">
      <c r="A23" s="37" t="s">
        <v>62</v>
      </c>
      <c r="B23" s="7"/>
      <c r="C23" s="13"/>
      <c r="D23" s="13"/>
      <c r="E23" s="344"/>
      <c r="F23" s="9"/>
      <c r="G23" s="9"/>
      <c r="H23" s="9"/>
      <c r="I23" s="10">
        <v>0</v>
      </c>
      <c r="J23" s="11">
        <f t="shared" si="4"/>
        <v>0</v>
      </c>
      <c r="K23" s="19"/>
      <c r="L23" s="19"/>
      <c r="M23" s="19"/>
      <c r="N23" s="19"/>
      <c r="O23" s="19"/>
      <c r="P23" s="19"/>
      <c r="Q23" s="21">
        <f t="shared" si="12"/>
        <v>0</v>
      </c>
      <c r="R23" s="22">
        <f t="shared" si="13"/>
        <v>0</v>
      </c>
      <c r="S23" s="28"/>
      <c r="T23" s="28"/>
      <c r="U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0">
        <f t="shared" si="5"/>
        <v>0</v>
      </c>
      <c r="AH23" s="35">
        <f t="shared" si="17"/>
        <v>0</v>
      </c>
      <c r="AI23" s="19">
        <f t="shared" si="18"/>
        <v>0</v>
      </c>
      <c r="AJ23" s="20">
        <f t="shared" si="19"/>
        <v>0</v>
      </c>
    </row>
    <row r="24" spans="1:36" ht="12" customHeight="1">
      <c r="A24" s="14"/>
      <c r="B24" s="14"/>
      <c r="C24" s="14"/>
      <c r="D24" s="14"/>
      <c r="E24" s="14"/>
      <c r="F24" s="15">
        <f>SUM(F3:F23)</f>
        <v>0</v>
      </c>
      <c r="G24" s="15">
        <f t="shared" ref="G24:AJ24" si="20">SUM(G3:G23)</f>
        <v>0</v>
      </c>
      <c r="H24" s="15">
        <f t="shared" si="20"/>
        <v>0</v>
      </c>
      <c r="I24" s="15">
        <f t="shared" si="20"/>
        <v>7844</v>
      </c>
      <c r="J24" s="15">
        <f t="shared" si="20"/>
        <v>7844</v>
      </c>
      <c r="K24" s="15">
        <f t="shared" si="20"/>
        <v>0</v>
      </c>
      <c r="L24" s="15">
        <f t="shared" si="20"/>
        <v>0</v>
      </c>
      <c r="M24" s="15">
        <f t="shared" si="20"/>
        <v>0</v>
      </c>
      <c r="N24" s="15">
        <f t="shared" si="20"/>
        <v>0</v>
      </c>
      <c r="O24" s="15">
        <f t="shared" si="20"/>
        <v>0</v>
      </c>
      <c r="P24" s="15">
        <f t="shared" si="20"/>
        <v>0</v>
      </c>
      <c r="Q24" s="15">
        <f t="shared" si="20"/>
        <v>0</v>
      </c>
      <c r="R24" s="15">
        <f t="shared" si="20"/>
        <v>7844</v>
      </c>
      <c r="S24" s="15">
        <f t="shared" si="20"/>
        <v>0</v>
      </c>
      <c r="T24" s="15">
        <f t="shared" si="20"/>
        <v>0</v>
      </c>
      <c r="U24" s="15">
        <f t="shared" si="20"/>
        <v>0</v>
      </c>
      <c r="V24" s="15">
        <f t="shared" si="20"/>
        <v>0</v>
      </c>
      <c r="W24" s="15">
        <f t="shared" si="20"/>
        <v>0</v>
      </c>
      <c r="X24" s="15">
        <f t="shared" si="20"/>
        <v>0</v>
      </c>
      <c r="Y24" s="15">
        <f t="shared" si="20"/>
        <v>0</v>
      </c>
      <c r="Z24" s="15">
        <f t="shared" si="20"/>
        <v>0</v>
      </c>
      <c r="AA24" s="15">
        <f t="shared" si="20"/>
        <v>0</v>
      </c>
      <c r="AB24" s="15">
        <f t="shared" si="20"/>
        <v>0</v>
      </c>
      <c r="AC24" s="15">
        <f t="shared" si="20"/>
        <v>0</v>
      </c>
      <c r="AD24" s="15">
        <f t="shared" si="20"/>
        <v>0</v>
      </c>
      <c r="AE24" s="15">
        <f t="shared" si="20"/>
        <v>0</v>
      </c>
      <c r="AF24" s="15">
        <f t="shared" si="20"/>
        <v>0</v>
      </c>
      <c r="AG24" s="15">
        <f t="shared" si="20"/>
        <v>0</v>
      </c>
      <c r="AH24" s="15">
        <f t="shared" si="20"/>
        <v>7844</v>
      </c>
      <c r="AI24" s="15">
        <f t="shared" si="20"/>
        <v>0</v>
      </c>
      <c r="AJ24" s="15">
        <f t="shared" si="20"/>
        <v>-7844</v>
      </c>
    </row>
  </sheetData>
  <mergeCells count="15">
    <mergeCell ref="A1:A2"/>
    <mergeCell ref="B1:B2"/>
    <mergeCell ref="C1:C2"/>
    <mergeCell ref="D1:D2"/>
    <mergeCell ref="F1:F2"/>
    <mergeCell ref="G1:G2"/>
    <mergeCell ref="I1:I2"/>
    <mergeCell ref="J1:J2"/>
    <mergeCell ref="Q1:Q2"/>
    <mergeCell ref="R1:R2"/>
    <mergeCell ref="AF1:AF2"/>
    <mergeCell ref="AG1:AG2"/>
    <mergeCell ref="AH1:AH2"/>
    <mergeCell ref="AI1:AI2"/>
    <mergeCell ref="AJ1:AJ2"/>
  </mergeCells>
  <pageMargins left="0.7" right="0.7" top="0.75" bottom="0.75" header="0.3" footer="0.3"/>
  <pageSetup paperSize="9" orientation="portrait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7"/>
  <sheetViews>
    <sheetView zoomScale="85" zoomScaleNormal="85" workbookViewId="0">
      <pane xSplit="4" ySplit="2" topLeftCell="T3" activePane="bottomRight" state="frozen"/>
      <selection pane="topRight"/>
      <selection pane="bottomLeft"/>
      <selection pane="bottomRight" activeCell="D10" sqref="D10"/>
    </sheetView>
  </sheetViews>
  <sheetFormatPr defaultColWidth="9" defaultRowHeight="15"/>
  <cols>
    <col min="1" max="1" width="38.7109375" customWidth="1"/>
    <col min="2" max="6" width="11.7109375" customWidth="1"/>
    <col min="7" max="8" width="9.85546875" customWidth="1"/>
    <col min="9" max="9" width="9.140625" customWidth="1"/>
    <col min="15" max="15" width="12.7109375" customWidth="1"/>
    <col min="16" max="16" width="16.42578125" customWidth="1"/>
    <col min="17" max="17" width="10.85546875" customWidth="1"/>
    <col min="18" max="21" width="10.140625" customWidth="1"/>
    <col min="22" max="22" width="10" customWidth="1"/>
    <col min="23" max="23" width="9.7109375" customWidth="1"/>
    <col min="24" max="24" width="7.7109375" customWidth="1"/>
    <col min="25" max="25" width="11.7109375" customWidth="1"/>
    <col min="26" max="27" width="8.28515625" customWidth="1"/>
    <col min="28" max="28" width="8.42578125" customWidth="1"/>
    <col min="29" max="29" width="9" customWidth="1"/>
    <col min="30" max="30" width="9.5703125" customWidth="1"/>
    <col min="31" max="31" width="14.7109375" customWidth="1"/>
    <col min="32" max="37" width="10.85546875" customWidth="1"/>
    <col min="38" max="38" width="12.28515625" customWidth="1"/>
    <col min="39" max="39" width="10.85546875" customWidth="1"/>
    <col min="40" max="40" width="15.5703125" customWidth="1"/>
    <col min="41" max="41" width="13" customWidth="1"/>
  </cols>
  <sheetData>
    <row r="1" spans="1:41" ht="30" customHeight="1">
      <c r="A1" s="351" t="s">
        <v>0</v>
      </c>
      <c r="B1" s="361" t="s">
        <v>1</v>
      </c>
      <c r="C1" s="361" t="s">
        <v>2</v>
      </c>
      <c r="D1" s="361" t="s">
        <v>3</v>
      </c>
      <c r="E1" s="3" t="s">
        <v>66</v>
      </c>
      <c r="F1" s="402" t="s">
        <v>4</v>
      </c>
      <c r="G1" s="402" t="s">
        <v>6</v>
      </c>
      <c r="H1" s="395" t="s">
        <v>7</v>
      </c>
      <c r="I1" s="81" t="s">
        <v>8</v>
      </c>
      <c r="J1" s="81"/>
      <c r="K1" s="81"/>
      <c r="L1" s="82"/>
      <c r="M1" s="81"/>
      <c r="N1" s="81"/>
      <c r="O1" s="396" t="s">
        <v>9</v>
      </c>
      <c r="P1" s="398" t="s">
        <v>10</v>
      </c>
      <c r="Q1" s="87" t="s">
        <v>15</v>
      </c>
      <c r="R1" s="87" t="s">
        <v>14</v>
      </c>
      <c r="S1" s="87" t="s">
        <v>70</v>
      </c>
      <c r="T1" s="87" t="s">
        <v>70</v>
      </c>
      <c r="U1" s="87" t="s">
        <v>166</v>
      </c>
      <c r="V1" s="87" t="s">
        <v>11</v>
      </c>
      <c r="W1" s="87" t="s">
        <v>75</v>
      </c>
      <c r="X1" s="87" t="s">
        <v>72</v>
      </c>
      <c r="Y1" s="87" t="s">
        <v>316</v>
      </c>
      <c r="Z1" s="87" t="s">
        <v>68</v>
      </c>
      <c r="AA1" s="87" t="s">
        <v>68</v>
      </c>
      <c r="AB1" s="87" t="s">
        <v>68</v>
      </c>
      <c r="AC1" s="87" t="s">
        <v>188</v>
      </c>
      <c r="AD1" s="87" t="s">
        <v>73</v>
      </c>
      <c r="AE1" s="87" t="s">
        <v>72</v>
      </c>
      <c r="AF1" s="87" t="s">
        <v>72</v>
      </c>
      <c r="AG1" s="88" t="s">
        <v>17</v>
      </c>
      <c r="AH1" s="87" t="s">
        <v>72</v>
      </c>
      <c r="AI1" s="87" t="s">
        <v>17</v>
      </c>
      <c r="AJ1" s="87" t="s">
        <v>76</v>
      </c>
      <c r="AK1" s="389" t="s">
        <v>21</v>
      </c>
      <c r="AL1" s="404" t="s">
        <v>22</v>
      </c>
      <c r="AM1" s="404" t="s">
        <v>23</v>
      </c>
      <c r="AN1" s="393" t="s">
        <v>24</v>
      </c>
      <c r="AO1" s="385" t="s">
        <v>25</v>
      </c>
    </row>
    <row r="2" spans="1:41" ht="29.25" customHeight="1">
      <c r="A2" s="352"/>
      <c r="B2" s="362"/>
      <c r="C2" s="362"/>
      <c r="D2" s="362"/>
      <c r="E2" s="5"/>
      <c r="F2" s="403"/>
      <c r="G2" s="403"/>
      <c r="H2" s="395"/>
      <c r="I2" s="75" t="s">
        <v>32</v>
      </c>
      <c r="J2" s="75" t="s">
        <v>29</v>
      </c>
      <c r="K2" s="75" t="s">
        <v>172</v>
      </c>
      <c r="L2" s="246" t="s">
        <v>28</v>
      </c>
      <c r="M2" s="72" t="s">
        <v>64</v>
      </c>
      <c r="N2" s="72" t="s">
        <v>33</v>
      </c>
      <c r="O2" s="397"/>
      <c r="P2" s="399"/>
      <c r="Q2" s="88" t="s">
        <v>36</v>
      </c>
      <c r="R2" s="88" t="s">
        <v>36</v>
      </c>
      <c r="S2" s="88" t="s">
        <v>36</v>
      </c>
      <c r="T2" s="88" t="s">
        <v>77</v>
      </c>
      <c r="U2" s="88" t="s">
        <v>36</v>
      </c>
      <c r="V2" s="88" t="s">
        <v>35</v>
      </c>
      <c r="W2" s="88" t="s">
        <v>35</v>
      </c>
      <c r="X2" s="88" t="s">
        <v>35</v>
      </c>
      <c r="Y2" s="88" t="s">
        <v>317</v>
      </c>
      <c r="Z2" s="88" t="s">
        <v>37</v>
      </c>
      <c r="AA2" s="88" t="s">
        <v>189</v>
      </c>
      <c r="AB2" s="88" t="s">
        <v>189</v>
      </c>
      <c r="AC2" s="88" t="s">
        <v>189</v>
      </c>
      <c r="AD2" s="88" t="s">
        <v>189</v>
      </c>
      <c r="AE2" s="88" t="s">
        <v>189</v>
      </c>
      <c r="AF2" s="88" t="s">
        <v>79</v>
      </c>
      <c r="AG2" s="93" t="s">
        <v>189</v>
      </c>
      <c r="AH2" s="93" t="s">
        <v>189</v>
      </c>
      <c r="AI2" s="93" t="s">
        <v>79</v>
      </c>
      <c r="AJ2" s="93" t="s">
        <v>82</v>
      </c>
      <c r="AK2" s="390"/>
      <c r="AL2" s="405"/>
      <c r="AM2" s="405"/>
      <c r="AN2" s="394"/>
      <c r="AO2" s="386"/>
    </row>
    <row r="3" spans="1:41" s="1" customFormat="1" ht="20.100000000000001" customHeight="1">
      <c r="A3" s="37" t="s">
        <v>42</v>
      </c>
      <c r="B3" s="7">
        <v>33</v>
      </c>
      <c r="C3" s="8">
        <v>57</v>
      </c>
      <c r="D3" s="8">
        <v>52</v>
      </c>
      <c r="E3" s="38"/>
      <c r="F3" s="78">
        <v>260</v>
      </c>
      <c r="G3" s="10">
        <f>'9.6'!AN3</f>
        <v>2005</v>
      </c>
      <c r="H3" s="10">
        <f>SUM(F3:G3)</f>
        <v>2265</v>
      </c>
      <c r="I3" s="247">
        <v>23</v>
      </c>
      <c r="J3" s="247"/>
      <c r="K3" s="247">
        <v>15</v>
      </c>
      <c r="L3" s="247">
        <v>62</v>
      </c>
      <c r="M3" s="247"/>
      <c r="N3" s="247">
        <v>100</v>
      </c>
      <c r="O3" s="248">
        <f>SUM(I3:N3)</f>
        <v>200</v>
      </c>
      <c r="P3" s="86">
        <f t="shared" ref="P3:P17" si="0">H3-O3</f>
        <v>2065</v>
      </c>
      <c r="Q3" s="91">
        <v>2</v>
      </c>
      <c r="R3" s="91">
        <v>3</v>
      </c>
      <c r="S3" s="91">
        <v>29</v>
      </c>
      <c r="T3" s="91"/>
      <c r="U3" s="91">
        <v>18</v>
      </c>
      <c r="V3" s="91">
        <v>24</v>
      </c>
      <c r="W3" s="91">
        <v>41</v>
      </c>
      <c r="X3" s="91">
        <v>1</v>
      </c>
      <c r="Y3" s="91">
        <v>10</v>
      </c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>
        <v>4</v>
      </c>
      <c r="AL3" s="249">
        <f>SUM(Q3:AJ3)</f>
        <v>128</v>
      </c>
      <c r="AM3" s="106">
        <f t="shared" ref="AM3:AM17" si="1">P3-AL3</f>
        <v>1937</v>
      </c>
      <c r="AN3" s="247">
        <f t="shared" ref="AN3:AN17" si="2">(B3*C3)+D3</f>
        <v>1933</v>
      </c>
      <c r="AO3" s="249">
        <f>AN3+AK3-AM3</f>
        <v>0</v>
      </c>
    </row>
    <row r="4" spans="1:41" ht="20.100000000000001" customHeight="1">
      <c r="A4" s="37" t="s">
        <v>43</v>
      </c>
      <c r="B4" s="7">
        <v>70</v>
      </c>
      <c r="C4" s="8">
        <v>23</v>
      </c>
      <c r="D4" s="8">
        <v>50</v>
      </c>
      <c r="E4" s="38"/>
      <c r="F4" s="77">
        <v>280</v>
      </c>
      <c r="G4" s="10">
        <f>'9.6'!AN4</f>
        <v>2202</v>
      </c>
      <c r="H4" s="10">
        <f t="shared" ref="H4:H17" si="3">SUM(F4:G4)</f>
        <v>2482</v>
      </c>
      <c r="I4" s="83">
        <v>44</v>
      </c>
      <c r="J4" s="83"/>
      <c r="K4" s="83"/>
      <c r="L4" s="83">
        <v>330</v>
      </c>
      <c r="M4" s="83"/>
      <c r="N4" s="83">
        <v>200</v>
      </c>
      <c r="O4" s="248">
        <f t="shared" ref="O4:O17" si="4">SUM(I4:N4)</f>
        <v>574</v>
      </c>
      <c r="P4" s="86">
        <f t="shared" si="0"/>
        <v>1908</v>
      </c>
      <c r="Q4" s="90">
        <v>6</v>
      </c>
      <c r="R4" s="90">
        <v>16</v>
      </c>
      <c r="S4" s="90">
        <v>43</v>
      </c>
      <c r="T4" s="90"/>
      <c r="U4" s="90">
        <v>52</v>
      </c>
      <c r="V4" s="90">
        <v>74</v>
      </c>
      <c r="W4" s="90">
        <v>45</v>
      </c>
      <c r="X4" s="90">
        <v>1</v>
      </c>
      <c r="Y4" s="90">
        <v>10</v>
      </c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>
        <v>1</v>
      </c>
      <c r="AL4" s="249">
        <f t="shared" ref="AL4:AL23" si="5">SUM(Q4:AJ4)</f>
        <v>247</v>
      </c>
      <c r="AM4" s="106">
        <f t="shared" si="1"/>
        <v>1661</v>
      </c>
      <c r="AN4" s="247">
        <f t="shared" si="2"/>
        <v>1660</v>
      </c>
      <c r="AO4" s="249">
        <f t="shared" ref="AO4:AO16" si="6">AN4+AK4-AM4</f>
        <v>0</v>
      </c>
    </row>
    <row r="5" spans="1:41" ht="20.100000000000001" customHeight="1">
      <c r="A5" s="37" t="s">
        <v>44</v>
      </c>
      <c r="B5" s="7">
        <v>45</v>
      </c>
      <c r="C5" s="12">
        <v>7</v>
      </c>
      <c r="D5" s="12">
        <v>14</v>
      </c>
      <c r="E5" s="38"/>
      <c r="F5" s="77"/>
      <c r="G5" s="10">
        <f>'9.6'!AN5</f>
        <v>481</v>
      </c>
      <c r="H5" s="10">
        <f t="shared" si="3"/>
        <v>481</v>
      </c>
      <c r="I5" s="83">
        <v>41</v>
      </c>
      <c r="J5" s="83"/>
      <c r="K5" s="83">
        <v>15</v>
      </c>
      <c r="L5" s="83"/>
      <c r="M5" s="83"/>
      <c r="N5" s="83"/>
      <c r="O5" s="248">
        <f t="shared" si="4"/>
        <v>56</v>
      </c>
      <c r="P5" s="86">
        <f t="shared" si="0"/>
        <v>425</v>
      </c>
      <c r="Q5" s="90">
        <v>50</v>
      </c>
      <c r="R5" s="90">
        <v>4</v>
      </c>
      <c r="S5" s="90">
        <v>19</v>
      </c>
      <c r="T5" s="90"/>
      <c r="U5" s="90">
        <v>3</v>
      </c>
      <c r="V5" s="90">
        <v>10</v>
      </c>
      <c r="W5" s="90">
        <v>10</v>
      </c>
      <c r="X5" s="90">
        <v>0</v>
      </c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249">
        <f t="shared" si="5"/>
        <v>96</v>
      </c>
      <c r="AM5" s="106">
        <f t="shared" si="1"/>
        <v>329</v>
      </c>
      <c r="AN5" s="247">
        <f t="shared" si="2"/>
        <v>329</v>
      </c>
      <c r="AO5" s="249">
        <f t="shared" si="6"/>
        <v>0</v>
      </c>
    </row>
    <row r="6" spans="1:41" ht="20.100000000000001" customHeight="1">
      <c r="A6" s="37" t="s">
        <v>45</v>
      </c>
      <c r="B6" s="7">
        <v>120</v>
      </c>
      <c r="C6" s="8">
        <v>2</v>
      </c>
      <c r="D6" s="8">
        <v>111</v>
      </c>
      <c r="E6" s="8"/>
      <c r="F6" s="77"/>
      <c r="G6" s="10">
        <f>'9.6'!AN6</f>
        <v>564</v>
      </c>
      <c r="H6" s="10">
        <f t="shared" si="3"/>
        <v>564</v>
      </c>
      <c r="I6" s="83"/>
      <c r="J6" s="83"/>
      <c r="K6" s="83"/>
      <c r="L6" s="83">
        <v>108</v>
      </c>
      <c r="M6" s="83"/>
      <c r="N6" s="83">
        <v>20</v>
      </c>
      <c r="O6" s="248">
        <f t="shared" si="4"/>
        <v>128</v>
      </c>
      <c r="P6" s="86">
        <f t="shared" si="0"/>
        <v>436</v>
      </c>
      <c r="Q6" s="90">
        <v>7</v>
      </c>
      <c r="R6" s="90">
        <v>10</v>
      </c>
      <c r="S6" s="90">
        <v>20</v>
      </c>
      <c r="T6" s="90"/>
      <c r="U6" s="90">
        <v>16</v>
      </c>
      <c r="V6" s="90">
        <v>6</v>
      </c>
      <c r="W6" s="90">
        <v>21</v>
      </c>
      <c r="X6" s="90">
        <v>0</v>
      </c>
      <c r="Y6" s="90">
        <v>5</v>
      </c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249">
        <f t="shared" si="5"/>
        <v>85</v>
      </c>
      <c r="AM6" s="106">
        <f t="shared" si="1"/>
        <v>351</v>
      </c>
      <c r="AN6" s="247">
        <f t="shared" si="2"/>
        <v>351</v>
      </c>
      <c r="AO6" s="249">
        <f t="shared" si="6"/>
        <v>0</v>
      </c>
    </row>
    <row r="7" spans="1:41" ht="20.100000000000001" customHeight="1">
      <c r="A7" s="37" t="s">
        <v>46</v>
      </c>
      <c r="B7" s="7">
        <v>40</v>
      </c>
      <c r="C7" s="12"/>
      <c r="D7" s="12">
        <v>101</v>
      </c>
      <c r="E7" s="12"/>
      <c r="F7" s="77">
        <v>56</v>
      </c>
      <c r="G7" s="10">
        <f>'9.6'!AN7</f>
        <v>65</v>
      </c>
      <c r="H7" s="10">
        <f t="shared" si="3"/>
        <v>121</v>
      </c>
      <c r="I7" s="83"/>
      <c r="J7" s="83"/>
      <c r="K7" s="83">
        <v>10</v>
      </c>
      <c r="L7" s="83"/>
      <c r="M7" s="83"/>
      <c r="N7" s="83"/>
      <c r="O7" s="248">
        <f t="shared" si="4"/>
        <v>10</v>
      </c>
      <c r="P7" s="86">
        <f t="shared" si="0"/>
        <v>111</v>
      </c>
      <c r="Q7" s="90">
        <v>0</v>
      </c>
      <c r="R7" s="90">
        <v>0</v>
      </c>
      <c r="S7" s="90">
        <v>0</v>
      </c>
      <c r="T7" s="90"/>
      <c r="U7" s="90">
        <v>0</v>
      </c>
      <c r="V7" s="90">
        <v>0</v>
      </c>
      <c r="W7" s="90">
        <v>10</v>
      </c>
      <c r="X7" s="90">
        <v>0</v>
      </c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249">
        <f t="shared" si="5"/>
        <v>10</v>
      </c>
      <c r="AM7" s="106">
        <f t="shared" si="1"/>
        <v>101</v>
      </c>
      <c r="AN7" s="247">
        <f t="shared" si="2"/>
        <v>101</v>
      </c>
      <c r="AO7" s="249">
        <f t="shared" si="6"/>
        <v>0</v>
      </c>
    </row>
    <row r="8" spans="1:41" ht="20.100000000000001" customHeight="1">
      <c r="A8" s="37" t="s">
        <v>47</v>
      </c>
      <c r="B8" s="7">
        <v>65</v>
      </c>
      <c r="C8" s="12">
        <v>5</v>
      </c>
      <c r="D8" s="12">
        <v>37</v>
      </c>
      <c r="E8" s="38"/>
      <c r="F8" s="77"/>
      <c r="G8" s="10">
        <f>'9.6'!AN8</f>
        <v>416</v>
      </c>
      <c r="H8" s="10">
        <f t="shared" si="3"/>
        <v>416</v>
      </c>
      <c r="I8" s="83"/>
      <c r="J8" s="83"/>
      <c r="K8" s="83"/>
      <c r="L8" s="83">
        <v>26</v>
      </c>
      <c r="M8" s="83"/>
      <c r="N8" s="83"/>
      <c r="O8" s="248">
        <f t="shared" si="4"/>
        <v>26</v>
      </c>
      <c r="P8" s="86">
        <f t="shared" si="0"/>
        <v>390</v>
      </c>
      <c r="Q8" s="90">
        <v>3</v>
      </c>
      <c r="R8" s="90">
        <v>2</v>
      </c>
      <c r="S8" s="90">
        <v>6</v>
      </c>
      <c r="T8" s="90"/>
      <c r="U8" s="90">
        <v>9</v>
      </c>
      <c r="V8" s="90">
        <v>0</v>
      </c>
      <c r="W8" s="90">
        <v>8</v>
      </c>
      <c r="X8" s="90">
        <v>0</v>
      </c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249">
        <f t="shared" si="5"/>
        <v>28</v>
      </c>
      <c r="AM8" s="106">
        <f t="shared" si="1"/>
        <v>362</v>
      </c>
      <c r="AN8" s="247">
        <f t="shared" si="2"/>
        <v>362</v>
      </c>
      <c r="AO8" s="249">
        <f t="shared" si="6"/>
        <v>0</v>
      </c>
    </row>
    <row r="9" spans="1:41" ht="20.100000000000001" customHeight="1">
      <c r="A9" s="37" t="s">
        <v>48</v>
      </c>
      <c r="B9" s="7">
        <v>100</v>
      </c>
      <c r="C9" s="12">
        <v>8</v>
      </c>
      <c r="D9" s="12">
        <v>91</v>
      </c>
      <c r="E9" s="38"/>
      <c r="F9" s="77">
        <v>400</v>
      </c>
      <c r="G9" s="10">
        <f>'9.6'!AN9</f>
        <v>893</v>
      </c>
      <c r="H9" s="10">
        <f t="shared" si="3"/>
        <v>1293</v>
      </c>
      <c r="I9" s="83">
        <v>23</v>
      </c>
      <c r="J9" s="83"/>
      <c r="K9" s="83"/>
      <c r="L9" s="83">
        <v>145</v>
      </c>
      <c r="M9" s="83"/>
      <c r="N9" s="83">
        <v>48</v>
      </c>
      <c r="O9" s="248">
        <f t="shared" si="4"/>
        <v>216</v>
      </c>
      <c r="P9" s="86">
        <f t="shared" si="0"/>
        <v>1077</v>
      </c>
      <c r="Q9" s="90">
        <v>8</v>
      </c>
      <c r="R9" s="90">
        <v>5</v>
      </c>
      <c r="S9" s="90">
        <v>38</v>
      </c>
      <c r="T9" s="90"/>
      <c r="U9" s="90">
        <v>54</v>
      </c>
      <c r="V9" s="90">
        <v>42</v>
      </c>
      <c r="W9" s="90">
        <v>39</v>
      </c>
      <c r="X9" s="90">
        <v>0</v>
      </c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249">
        <f t="shared" si="5"/>
        <v>186</v>
      </c>
      <c r="AM9" s="106">
        <f t="shared" si="1"/>
        <v>891</v>
      </c>
      <c r="AN9" s="247">
        <f t="shared" si="2"/>
        <v>891</v>
      </c>
      <c r="AO9" s="249">
        <f t="shared" si="6"/>
        <v>0</v>
      </c>
    </row>
    <row r="10" spans="1:41" ht="20.100000000000001" customHeight="1">
      <c r="A10" s="37" t="s">
        <v>49</v>
      </c>
      <c r="B10" s="7">
        <v>100</v>
      </c>
      <c r="C10" s="13">
        <v>3</v>
      </c>
      <c r="D10" s="13">
        <v>66</v>
      </c>
      <c r="E10" s="13"/>
      <c r="F10" s="77">
        <v>100</v>
      </c>
      <c r="G10" s="10">
        <f>'9.6'!AN10</f>
        <v>362</v>
      </c>
      <c r="H10" s="10">
        <f t="shared" si="3"/>
        <v>462</v>
      </c>
      <c r="I10" s="83">
        <v>5</v>
      </c>
      <c r="J10" s="83"/>
      <c r="K10" s="83"/>
      <c r="L10" s="83">
        <v>33</v>
      </c>
      <c r="M10" s="83"/>
      <c r="N10" s="83"/>
      <c r="O10" s="248">
        <f t="shared" si="4"/>
        <v>38</v>
      </c>
      <c r="P10" s="86">
        <f t="shared" si="0"/>
        <v>424</v>
      </c>
      <c r="Q10" s="90">
        <v>2</v>
      </c>
      <c r="R10" s="90">
        <v>0</v>
      </c>
      <c r="S10" s="90">
        <v>17</v>
      </c>
      <c r="T10" s="90"/>
      <c r="U10" s="90">
        <v>19</v>
      </c>
      <c r="V10" s="90">
        <v>6</v>
      </c>
      <c r="W10" s="90">
        <v>13</v>
      </c>
      <c r="X10" s="90">
        <v>0</v>
      </c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>
        <v>1</v>
      </c>
      <c r="AL10" s="249">
        <f t="shared" si="5"/>
        <v>57</v>
      </c>
      <c r="AM10" s="106">
        <f t="shared" si="1"/>
        <v>367</v>
      </c>
      <c r="AN10" s="247">
        <f t="shared" si="2"/>
        <v>366</v>
      </c>
      <c r="AO10" s="249">
        <f t="shared" si="6"/>
        <v>0</v>
      </c>
    </row>
    <row r="11" spans="1:41" ht="20.100000000000001" customHeight="1">
      <c r="A11" s="37" t="s">
        <v>50</v>
      </c>
      <c r="B11" s="7">
        <v>50</v>
      </c>
      <c r="C11" s="13">
        <v>8</v>
      </c>
      <c r="D11" s="13">
        <v>41</v>
      </c>
      <c r="E11" s="38"/>
      <c r="F11" s="77">
        <v>180</v>
      </c>
      <c r="G11" s="10">
        <f>'9.6'!AN11</f>
        <v>400</v>
      </c>
      <c r="H11" s="10">
        <f t="shared" si="3"/>
        <v>580</v>
      </c>
      <c r="I11" s="83">
        <v>8</v>
      </c>
      <c r="J11" s="83"/>
      <c r="K11" s="83"/>
      <c r="L11" s="83">
        <v>72</v>
      </c>
      <c r="M11" s="83"/>
      <c r="N11" s="83"/>
      <c r="O11" s="248">
        <f t="shared" si="4"/>
        <v>80</v>
      </c>
      <c r="P11" s="86">
        <f t="shared" si="0"/>
        <v>500</v>
      </c>
      <c r="Q11" s="90">
        <v>3</v>
      </c>
      <c r="R11" s="90">
        <v>4</v>
      </c>
      <c r="S11" s="90">
        <v>23</v>
      </c>
      <c r="T11" s="90"/>
      <c r="U11" s="90">
        <v>9</v>
      </c>
      <c r="V11" s="90">
        <v>5</v>
      </c>
      <c r="W11" s="90">
        <v>15</v>
      </c>
      <c r="X11" s="90">
        <v>0</v>
      </c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249">
        <f t="shared" si="5"/>
        <v>59</v>
      </c>
      <c r="AM11" s="106">
        <f t="shared" si="1"/>
        <v>441</v>
      </c>
      <c r="AN11" s="247">
        <f t="shared" si="2"/>
        <v>441</v>
      </c>
      <c r="AO11" s="249">
        <f t="shared" si="6"/>
        <v>0</v>
      </c>
    </row>
    <row r="12" spans="1:41" s="1" customFormat="1" ht="20.100000000000001" customHeight="1">
      <c r="A12" s="37" t="s">
        <v>51</v>
      </c>
      <c r="B12" s="7">
        <v>100</v>
      </c>
      <c r="C12" s="13">
        <v>2</v>
      </c>
      <c r="D12" s="13">
        <v>33</v>
      </c>
      <c r="E12" s="38"/>
      <c r="F12" s="78"/>
      <c r="G12" s="10">
        <f>'9.6'!AN12</f>
        <v>353</v>
      </c>
      <c r="H12" s="10">
        <f t="shared" si="3"/>
        <v>353</v>
      </c>
      <c r="I12" s="247"/>
      <c r="J12" s="247"/>
      <c r="K12" s="247"/>
      <c r="L12" s="247">
        <v>63</v>
      </c>
      <c r="M12" s="247"/>
      <c r="N12" s="247"/>
      <c r="O12" s="248">
        <f t="shared" si="4"/>
        <v>63</v>
      </c>
      <c r="P12" s="86">
        <f t="shared" si="0"/>
        <v>290</v>
      </c>
      <c r="Q12" s="91">
        <v>6</v>
      </c>
      <c r="R12" s="91">
        <v>2</v>
      </c>
      <c r="S12" s="91">
        <v>3</v>
      </c>
      <c r="T12" s="91"/>
      <c r="U12" s="91">
        <v>11</v>
      </c>
      <c r="V12" s="91">
        <v>5</v>
      </c>
      <c r="W12" s="91">
        <v>30</v>
      </c>
      <c r="X12" s="91">
        <v>0</v>
      </c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249">
        <f t="shared" si="5"/>
        <v>57</v>
      </c>
      <c r="AM12" s="106">
        <f t="shared" si="1"/>
        <v>233</v>
      </c>
      <c r="AN12" s="247">
        <f t="shared" si="2"/>
        <v>233</v>
      </c>
      <c r="AO12" s="249">
        <f t="shared" si="6"/>
        <v>0</v>
      </c>
    </row>
    <row r="13" spans="1:41" ht="20.100000000000001" customHeight="1">
      <c r="A13" s="321" t="s">
        <v>52</v>
      </c>
      <c r="B13" s="7">
        <v>45</v>
      </c>
      <c r="C13" s="13">
        <v>2</v>
      </c>
      <c r="D13" s="13">
        <v>39</v>
      </c>
      <c r="E13" s="38"/>
      <c r="F13" s="77"/>
      <c r="G13" s="10">
        <f>'9.6'!AN13</f>
        <v>168</v>
      </c>
      <c r="H13" s="10">
        <f t="shared" si="3"/>
        <v>168</v>
      </c>
      <c r="I13" s="83">
        <v>13</v>
      </c>
      <c r="J13" s="83"/>
      <c r="K13" s="83"/>
      <c r="L13" s="83"/>
      <c r="M13" s="83"/>
      <c r="N13" s="83"/>
      <c r="O13" s="248">
        <f t="shared" si="4"/>
        <v>13</v>
      </c>
      <c r="P13" s="86">
        <f t="shared" si="0"/>
        <v>155</v>
      </c>
      <c r="Q13" s="90">
        <v>20</v>
      </c>
      <c r="R13" s="90">
        <v>0</v>
      </c>
      <c r="S13" s="90">
        <v>0</v>
      </c>
      <c r="T13" s="90"/>
      <c r="U13" s="90">
        <v>0</v>
      </c>
      <c r="V13" s="90">
        <v>0</v>
      </c>
      <c r="W13" s="90">
        <v>5</v>
      </c>
      <c r="X13" s="90">
        <v>1</v>
      </c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249">
        <f t="shared" si="5"/>
        <v>26</v>
      </c>
      <c r="AM13" s="106">
        <f t="shared" si="1"/>
        <v>129</v>
      </c>
      <c r="AN13" s="247">
        <f t="shared" si="2"/>
        <v>129</v>
      </c>
      <c r="AO13" s="249">
        <f t="shared" si="6"/>
        <v>0</v>
      </c>
    </row>
    <row r="14" spans="1:41" ht="20.100000000000001" customHeight="1">
      <c r="A14" s="321" t="s">
        <v>53</v>
      </c>
      <c r="B14" s="7">
        <v>33</v>
      </c>
      <c r="C14" s="13"/>
      <c r="D14" s="13">
        <v>32</v>
      </c>
      <c r="E14" s="13"/>
      <c r="F14" s="77"/>
      <c r="G14" s="10">
        <f>'9.6'!AN14</f>
        <v>92</v>
      </c>
      <c r="H14" s="10">
        <f t="shared" si="3"/>
        <v>92</v>
      </c>
      <c r="I14" s="83">
        <v>49</v>
      </c>
      <c r="J14" s="83"/>
      <c r="K14" s="83"/>
      <c r="L14" s="83"/>
      <c r="M14" s="83"/>
      <c r="N14" s="83"/>
      <c r="O14" s="248">
        <f t="shared" si="4"/>
        <v>49</v>
      </c>
      <c r="P14" s="86">
        <f t="shared" si="0"/>
        <v>43</v>
      </c>
      <c r="Q14" s="90">
        <v>5</v>
      </c>
      <c r="R14" s="90">
        <v>0</v>
      </c>
      <c r="S14" s="90">
        <v>0</v>
      </c>
      <c r="T14" s="90"/>
      <c r="U14" s="90">
        <v>1</v>
      </c>
      <c r="V14" s="90">
        <v>0</v>
      </c>
      <c r="W14" s="90">
        <v>5</v>
      </c>
      <c r="X14" s="90">
        <v>0</v>
      </c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249">
        <f t="shared" si="5"/>
        <v>11</v>
      </c>
      <c r="AM14" s="106">
        <f t="shared" si="1"/>
        <v>32</v>
      </c>
      <c r="AN14" s="247">
        <f t="shared" si="2"/>
        <v>32</v>
      </c>
      <c r="AO14" s="249">
        <f t="shared" si="6"/>
        <v>0</v>
      </c>
    </row>
    <row r="15" spans="1:41" ht="20.100000000000001" customHeight="1">
      <c r="A15" s="37" t="s">
        <v>54</v>
      </c>
      <c r="B15" s="7">
        <v>45</v>
      </c>
      <c r="C15" s="13"/>
      <c r="D15" s="13">
        <v>12</v>
      </c>
      <c r="E15" s="13"/>
      <c r="F15" s="77"/>
      <c r="G15" s="10">
        <f>'9.6'!AN15</f>
        <v>85</v>
      </c>
      <c r="H15" s="10">
        <f t="shared" si="3"/>
        <v>85</v>
      </c>
      <c r="I15" s="83"/>
      <c r="J15" s="83"/>
      <c r="K15" s="83"/>
      <c r="L15" s="83"/>
      <c r="M15" s="83"/>
      <c r="N15" s="83"/>
      <c r="O15" s="248">
        <f t="shared" si="4"/>
        <v>0</v>
      </c>
      <c r="P15" s="86">
        <f t="shared" si="0"/>
        <v>85</v>
      </c>
      <c r="Q15" s="90">
        <v>0</v>
      </c>
      <c r="R15" s="90">
        <v>0</v>
      </c>
      <c r="S15" s="90">
        <v>12</v>
      </c>
      <c r="T15" s="90"/>
      <c r="U15" s="90">
        <v>0</v>
      </c>
      <c r="V15" s="90">
        <v>59</v>
      </c>
      <c r="W15" s="90">
        <v>1</v>
      </c>
      <c r="X15" s="90">
        <v>0</v>
      </c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>
        <v>1</v>
      </c>
      <c r="AL15" s="249">
        <f t="shared" si="5"/>
        <v>72</v>
      </c>
      <c r="AM15" s="106">
        <f t="shared" si="1"/>
        <v>13</v>
      </c>
      <c r="AN15" s="247">
        <f t="shared" si="2"/>
        <v>12</v>
      </c>
      <c r="AO15" s="249">
        <f t="shared" si="6"/>
        <v>0</v>
      </c>
    </row>
    <row r="16" spans="1:41" ht="20.100000000000001" customHeight="1">
      <c r="A16" s="37" t="s">
        <v>55</v>
      </c>
      <c r="B16" s="7">
        <v>33</v>
      </c>
      <c r="C16" s="13">
        <v>5</v>
      </c>
      <c r="D16" s="13">
        <v>9</v>
      </c>
      <c r="E16" s="38"/>
      <c r="F16" s="77">
        <v>52</v>
      </c>
      <c r="G16" s="10">
        <f>'9.6'!AN16</f>
        <v>166</v>
      </c>
      <c r="H16" s="10">
        <f t="shared" si="3"/>
        <v>218</v>
      </c>
      <c r="I16" s="83">
        <v>2</v>
      </c>
      <c r="J16" s="83"/>
      <c r="K16" s="83"/>
      <c r="L16" s="83">
        <v>18</v>
      </c>
      <c r="M16" s="83"/>
      <c r="N16" s="83"/>
      <c r="O16" s="248">
        <f t="shared" si="4"/>
        <v>20</v>
      </c>
      <c r="P16" s="86">
        <f t="shared" si="0"/>
        <v>198</v>
      </c>
      <c r="Q16" s="90">
        <v>6</v>
      </c>
      <c r="R16" s="90">
        <v>2</v>
      </c>
      <c r="S16" s="90">
        <v>0</v>
      </c>
      <c r="T16" s="90"/>
      <c r="U16" s="90">
        <v>6</v>
      </c>
      <c r="V16" s="90">
        <v>6</v>
      </c>
      <c r="W16" s="90">
        <v>3</v>
      </c>
      <c r="X16" s="90">
        <v>0</v>
      </c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>
        <v>1</v>
      </c>
      <c r="AL16" s="249">
        <f t="shared" si="5"/>
        <v>23</v>
      </c>
      <c r="AM16" s="106">
        <f t="shared" si="1"/>
        <v>175</v>
      </c>
      <c r="AN16" s="247">
        <f t="shared" si="2"/>
        <v>174</v>
      </c>
      <c r="AO16" s="249">
        <f t="shared" si="6"/>
        <v>0</v>
      </c>
    </row>
    <row r="17" spans="1:41" ht="20.100000000000001" customHeight="1">
      <c r="A17" s="37" t="s">
        <v>56</v>
      </c>
      <c r="B17" s="7">
        <v>100</v>
      </c>
      <c r="C17" s="13"/>
      <c r="D17" s="13">
        <v>77</v>
      </c>
      <c r="E17" s="13"/>
      <c r="F17" s="77"/>
      <c r="G17" s="10">
        <f>'9.6'!AN17</f>
        <v>82</v>
      </c>
      <c r="H17" s="10">
        <f t="shared" si="3"/>
        <v>82</v>
      </c>
      <c r="I17" s="83"/>
      <c r="J17" s="83"/>
      <c r="K17" s="83"/>
      <c r="L17" s="83"/>
      <c r="M17" s="83"/>
      <c r="N17" s="83"/>
      <c r="O17" s="248">
        <f t="shared" si="4"/>
        <v>0</v>
      </c>
      <c r="P17" s="86">
        <f t="shared" si="0"/>
        <v>82</v>
      </c>
      <c r="Q17" s="90">
        <v>0</v>
      </c>
      <c r="R17" s="90">
        <v>0</v>
      </c>
      <c r="S17" s="90">
        <v>3</v>
      </c>
      <c r="T17" s="90"/>
      <c r="U17" s="90">
        <v>0</v>
      </c>
      <c r="V17" s="90">
        <v>0</v>
      </c>
      <c r="W17" s="90">
        <v>2</v>
      </c>
      <c r="X17" s="90">
        <v>0</v>
      </c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249">
        <f t="shared" si="5"/>
        <v>5</v>
      </c>
      <c r="AM17" s="106">
        <f t="shared" si="1"/>
        <v>77</v>
      </c>
      <c r="AN17" s="247">
        <f t="shared" si="2"/>
        <v>77</v>
      </c>
      <c r="AO17" s="249">
        <f t="shared" ref="AO17:AO21" si="7">AN17+AK17-AM17</f>
        <v>0</v>
      </c>
    </row>
    <row r="18" spans="1:41" ht="20.100000000000001" customHeight="1">
      <c r="A18" s="37" t="s">
        <v>57</v>
      </c>
      <c r="B18" s="7"/>
      <c r="C18" s="13"/>
      <c r="D18" s="13"/>
      <c r="E18" s="13"/>
      <c r="F18" s="77"/>
      <c r="G18" s="10">
        <f>'9.6'!AN18</f>
        <v>0</v>
      </c>
      <c r="H18" s="10">
        <f t="shared" ref="H18" si="8">SUM(F18:G18)</f>
        <v>0</v>
      </c>
      <c r="I18" s="83"/>
      <c r="J18" s="83"/>
      <c r="K18" s="83"/>
      <c r="L18" s="83"/>
      <c r="M18" s="83"/>
      <c r="N18" s="83"/>
      <c r="O18" s="248">
        <f t="shared" ref="O18" si="9">SUM(I18:N18)</f>
        <v>0</v>
      </c>
      <c r="P18" s="86">
        <f t="shared" ref="P18" si="10">H18-O18</f>
        <v>0</v>
      </c>
      <c r="Q18" s="90">
        <v>0</v>
      </c>
      <c r="R18" s="90">
        <v>0</v>
      </c>
      <c r="S18" s="90">
        <v>0</v>
      </c>
      <c r="T18" s="90"/>
      <c r="U18" s="90">
        <v>0</v>
      </c>
      <c r="V18" s="90">
        <v>0</v>
      </c>
      <c r="W18" s="90">
        <v>0</v>
      </c>
      <c r="X18" s="90">
        <v>0</v>
      </c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249">
        <f t="shared" si="5"/>
        <v>0</v>
      </c>
      <c r="AM18" s="106">
        <f t="shared" ref="AM18" si="11">P18-AL18</f>
        <v>0</v>
      </c>
      <c r="AN18" s="247">
        <f t="shared" ref="AN18" si="12">(B18*C18)+D18</f>
        <v>0</v>
      </c>
      <c r="AO18" s="249">
        <f t="shared" si="7"/>
        <v>0</v>
      </c>
    </row>
    <row r="19" spans="1:41" ht="20.100000000000001" customHeight="1">
      <c r="A19" s="6" t="s">
        <v>58</v>
      </c>
      <c r="B19" s="7"/>
      <c r="C19" s="13"/>
      <c r="D19" s="13">
        <v>452</v>
      </c>
      <c r="E19" s="13"/>
      <c r="F19" s="77">
        <v>200</v>
      </c>
      <c r="G19" s="10">
        <f>'9.6'!AN19</f>
        <v>441</v>
      </c>
      <c r="H19" s="10">
        <f t="shared" ref="H19" si="13">SUM(F19:G19)</f>
        <v>641</v>
      </c>
      <c r="I19" s="83"/>
      <c r="J19" s="83"/>
      <c r="K19" s="83"/>
      <c r="L19" s="83"/>
      <c r="M19" s="83"/>
      <c r="N19" s="83"/>
      <c r="O19" s="248">
        <f t="shared" ref="O19" si="14">SUM(I19:N19)</f>
        <v>0</v>
      </c>
      <c r="P19" s="86">
        <f t="shared" ref="P19" si="15">H19-O19</f>
        <v>641</v>
      </c>
      <c r="Q19" s="90">
        <v>0</v>
      </c>
      <c r="R19" s="90">
        <v>10</v>
      </c>
      <c r="S19" s="90">
        <v>34</v>
      </c>
      <c r="T19" s="90"/>
      <c r="U19" s="90">
        <v>34</v>
      </c>
      <c r="V19" s="90">
        <v>95</v>
      </c>
      <c r="W19" s="90">
        <v>16</v>
      </c>
      <c r="X19" s="90">
        <v>0</v>
      </c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249">
        <f t="shared" si="5"/>
        <v>189</v>
      </c>
      <c r="AM19" s="106">
        <f t="shared" ref="AM19" si="16">P19-AL19</f>
        <v>452</v>
      </c>
      <c r="AN19" s="247">
        <f t="shared" ref="AN19" si="17">(B19*C19)+D19</f>
        <v>452</v>
      </c>
      <c r="AO19" s="249">
        <f t="shared" si="7"/>
        <v>0</v>
      </c>
    </row>
    <row r="20" spans="1:41" ht="20.100000000000001" customHeight="1">
      <c r="A20" s="6" t="s">
        <v>59</v>
      </c>
      <c r="B20" s="7"/>
      <c r="C20" s="13"/>
      <c r="D20" s="13"/>
      <c r="E20" s="13"/>
      <c r="F20" s="77"/>
      <c r="G20" s="10">
        <f>'9.6'!AN20</f>
        <v>0</v>
      </c>
      <c r="H20" s="10">
        <f>SUM(E20:G20)</f>
        <v>0</v>
      </c>
      <c r="I20" s="83"/>
      <c r="J20" s="83"/>
      <c r="K20" s="83"/>
      <c r="L20" s="83"/>
      <c r="M20" s="83"/>
      <c r="N20" s="83"/>
      <c r="O20" s="248">
        <f t="shared" ref="O20" si="18">SUM(I20:N20)</f>
        <v>0</v>
      </c>
      <c r="P20" s="86">
        <f t="shared" ref="P20" si="19">H20-O20</f>
        <v>0</v>
      </c>
      <c r="Q20" s="90">
        <v>0</v>
      </c>
      <c r="R20" s="90">
        <v>0</v>
      </c>
      <c r="S20" s="90">
        <v>0</v>
      </c>
      <c r="T20" s="90"/>
      <c r="U20" s="90">
        <v>0</v>
      </c>
      <c r="V20" s="90">
        <v>0</v>
      </c>
      <c r="W20" s="90">
        <v>0</v>
      </c>
      <c r="X20" s="90">
        <v>0</v>
      </c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249">
        <f t="shared" si="5"/>
        <v>0</v>
      </c>
      <c r="AM20" s="106">
        <f t="shared" ref="AM20" si="20">P20-AL20</f>
        <v>0</v>
      </c>
      <c r="AN20" s="247">
        <f t="shared" ref="AN20" si="21">(B20*C20)+D20</f>
        <v>0</v>
      </c>
      <c r="AO20" s="249">
        <f t="shared" si="7"/>
        <v>0</v>
      </c>
    </row>
    <row r="21" spans="1:41" ht="20.100000000000001" customHeight="1">
      <c r="A21" s="6" t="s">
        <v>60</v>
      </c>
      <c r="B21" s="7"/>
      <c r="C21" s="13"/>
      <c r="D21" s="13"/>
      <c r="E21" s="13"/>
      <c r="F21" s="77"/>
      <c r="G21" s="10">
        <f>'9.6'!AN21</f>
        <v>0</v>
      </c>
      <c r="H21" s="10">
        <f t="shared" ref="H21" si="22">SUM(F21:G21)</f>
        <v>0</v>
      </c>
      <c r="I21" s="83"/>
      <c r="J21" s="83"/>
      <c r="K21" s="83"/>
      <c r="L21" s="83"/>
      <c r="M21" s="83"/>
      <c r="N21" s="83"/>
      <c r="O21" s="248">
        <f t="shared" ref="O21" si="23">SUM(I21:N21)</f>
        <v>0</v>
      </c>
      <c r="P21" s="86">
        <f t="shared" ref="P21" si="24">H21-O21</f>
        <v>0</v>
      </c>
      <c r="Q21" s="90">
        <v>0</v>
      </c>
      <c r="R21" s="90">
        <v>0</v>
      </c>
      <c r="S21" s="90">
        <v>0</v>
      </c>
      <c r="T21" s="90"/>
      <c r="U21" s="90">
        <v>0</v>
      </c>
      <c r="V21" s="90">
        <v>0</v>
      </c>
      <c r="W21" s="90">
        <v>0</v>
      </c>
      <c r="X21" s="90">
        <v>0</v>
      </c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249">
        <f t="shared" si="5"/>
        <v>0</v>
      </c>
      <c r="AM21" s="106">
        <f t="shared" ref="AM21" si="25">P21-AL21</f>
        <v>0</v>
      </c>
      <c r="AN21" s="247">
        <f t="shared" ref="AN21" si="26">(B21*C21)+D21</f>
        <v>0</v>
      </c>
      <c r="AO21" s="249">
        <f t="shared" si="7"/>
        <v>0</v>
      </c>
    </row>
    <row r="22" spans="1:41" ht="20.100000000000001" customHeight="1">
      <c r="A22" s="6" t="s">
        <v>61</v>
      </c>
      <c r="B22" s="7"/>
      <c r="C22" s="13"/>
      <c r="D22" s="13"/>
      <c r="E22" s="13"/>
      <c r="F22" s="77"/>
      <c r="G22" s="10">
        <f>'9.6'!AN22</f>
        <v>0</v>
      </c>
      <c r="H22" s="10">
        <f t="shared" ref="H22:H23" si="27">SUM(F22:G22)</f>
        <v>0</v>
      </c>
      <c r="I22" s="83"/>
      <c r="J22" s="83"/>
      <c r="K22" s="83"/>
      <c r="L22" s="83"/>
      <c r="M22" s="83"/>
      <c r="N22" s="83"/>
      <c r="O22" s="248">
        <f t="shared" ref="O22:O23" si="28">SUM(I22:N22)</f>
        <v>0</v>
      </c>
      <c r="P22" s="86">
        <f t="shared" ref="P22:P23" si="29">H22-O22</f>
        <v>0</v>
      </c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249">
        <f t="shared" si="5"/>
        <v>0</v>
      </c>
      <c r="AM22" s="106">
        <f t="shared" ref="AM22:AM23" si="30">P22-AL22</f>
        <v>0</v>
      </c>
      <c r="AN22" s="247">
        <f t="shared" ref="AN22:AN23" si="31">(B22*C22)+D22</f>
        <v>0</v>
      </c>
      <c r="AO22" s="249">
        <f t="shared" ref="AO22:AO23" si="32">AN22+AK22-AM22</f>
        <v>0</v>
      </c>
    </row>
    <row r="23" spans="1:41" ht="20.100000000000001" customHeight="1">
      <c r="A23" s="6" t="s">
        <v>62</v>
      </c>
      <c r="B23" s="7"/>
      <c r="C23" s="13"/>
      <c r="D23" s="13"/>
      <c r="E23" s="13"/>
      <c r="F23" s="77"/>
      <c r="G23" s="10">
        <f>'9.6'!AN23</f>
        <v>0</v>
      </c>
      <c r="H23" s="10">
        <f t="shared" si="27"/>
        <v>0</v>
      </c>
      <c r="I23" s="83"/>
      <c r="J23" s="83"/>
      <c r="K23" s="83"/>
      <c r="L23" s="83"/>
      <c r="M23" s="83"/>
      <c r="N23" s="83"/>
      <c r="O23" s="248">
        <f t="shared" si="28"/>
        <v>0</v>
      </c>
      <c r="P23" s="86">
        <f t="shared" si="29"/>
        <v>0</v>
      </c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249">
        <f t="shared" si="5"/>
        <v>0</v>
      </c>
      <c r="AM23" s="106">
        <f t="shared" si="30"/>
        <v>0</v>
      </c>
      <c r="AN23" s="247">
        <f t="shared" si="31"/>
        <v>0</v>
      </c>
      <c r="AO23" s="249">
        <f t="shared" si="32"/>
        <v>0</v>
      </c>
    </row>
    <row r="24" spans="1:41" ht="12" customHeight="1">
      <c r="A24" s="14"/>
      <c r="B24" s="14"/>
      <c r="C24" s="14"/>
      <c r="D24" s="14"/>
      <c r="E24" s="14"/>
      <c r="F24" s="80">
        <f>SUM(F3:F23)</f>
        <v>1528</v>
      </c>
      <c r="G24" s="80">
        <f t="shared" ref="G24:AO24" si="33">SUM(G3:G23)</f>
        <v>8775</v>
      </c>
      <c r="H24" s="80">
        <f t="shared" si="33"/>
        <v>10303</v>
      </c>
      <c r="I24" s="80">
        <f t="shared" si="33"/>
        <v>208</v>
      </c>
      <c r="J24" s="80">
        <f t="shared" si="33"/>
        <v>0</v>
      </c>
      <c r="K24" s="80">
        <f t="shared" si="33"/>
        <v>40</v>
      </c>
      <c r="L24" s="80">
        <f t="shared" si="33"/>
        <v>857</v>
      </c>
      <c r="M24" s="80">
        <f t="shared" si="33"/>
        <v>0</v>
      </c>
      <c r="N24" s="80">
        <f t="shared" si="33"/>
        <v>368</v>
      </c>
      <c r="O24" s="80">
        <f t="shared" si="33"/>
        <v>1473</v>
      </c>
      <c r="P24" s="80">
        <f t="shared" si="33"/>
        <v>8830</v>
      </c>
      <c r="Q24" s="80">
        <f t="shared" si="33"/>
        <v>118</v>
      </c>
      <c r="R24" s="80">
        <f t="shared" si="33"/>
        <v>58</v>
      </c>
      <c r="S24" s="80">
        <f t="shared" si="33"/>
        <v>247</v>
      </c>
      <c r="T24" s="80">
        <f t="shared" si="33"/>
        <v>0</v>
      </c>
      <c r="U24" s="80">
        <f t="shared" si="33"/>
        <v>232</v>
      </c>
      <c r="V24" s="80">
        <f t="shared" si="33"/>
        <v>332</v>
      </c>
      <c r="W24" s="80">
        <f t="shared" si="33"/>
        <v>264</v>
      </c>
      <c r="X24" s="80">
        <f t="shared" si="33"/>
        <v>3</v>
      </c>
      <c r="Y24" s="80">
        <f t="shared" si="33"/>
        <v>25</v>
      </c>
      <c r="Z24" s="80">
        <f t="shared" si="33"/>
        <v>0</v>
      </c>
      <c r="AA24" s="80">
        <f t="shared" si="33"/>
        <v>0</v>
      </c>
      <c r="AB24" s="80">
        <f t="shared" si="33"/>
        <v>0</v>
      </c>
      <c r="AC24" s="80">
        <f t="shared" si="33"/>
        <v>0</v>
      </c>
      <c r="AD24" s="80">
        <f t="shared" si="33"/>
        <v>0</v>
      </c>
      <c r="AE24" s="80">
        <f t="shared" si="33"/>
        <v>0</v>
      </c>
      <c r="AF24" s="80">
        <f t="shared" si="33"/>
        <v>0</v>
      </c>
      <c r="AG24" s="80">
        <f t="shared" si="33"/>
        <v>0</v>
      </c>
      <c r="AH24" s="80">
        <f t="shared" si="33"/>
        <v>0</v>
      </c>
      <c r="AI24" s="80">
        <f t="shared" si="33"/>
        <v>0</v>
      </c>
      <c r="AJ24" s="80">
        <f t="shared" si="33"/>
        <v>0</v>
      </c>
      <c r="AK24" s="80">
        <f t="shared" si="33"/>
        <v>8</v>
      </c>
      <c r="AL24" s="80">
        <f t="shared" si="33"/>
        <v>1279</v>
      </c>
      <c r="AM24" s="80">
        <f t="shared" si="33"/>
        <v>7551</v>
      </c>
      <c r="AN24" s="80">
        <f t="shared" si="33"/>
        <v>7543</v>
      </c>
      <c r="AO24" s="80">
        <f t="shared" si="33"/>
        <v>0</v>
      </c>
    </row>
    <row r="27" spans="1:41">
      <c r="O27" t="s">
        <v>65</v>
      </c>
      <c r="Q27" s="29"/>
      <c r="R27" s="29"/>
      <c r="S27" s="29"/>
      <c r="T27" s="29"/>
      <c r="U27" s="29"/>
      <c r="V27" s="29"/>
      <c r="W27" s="29"/>
      <c r="X27" s="29"/>
    </row>
  </sheetData>
  <mergeCells count="14">
    <mergeCell ref="A1:A2"/>
    <mergeCell ref="B1:B2"/>
    <mergeCell ref="C1:C2"/>
    <mergeCell ref="D1:D2"/>
    <mergeCell ref="F1:F2"/>
    <mergeCell ref="AL1:AL2"/>
    <mergeCell ref="AM1:AM2"/>
    <mergeCell ref="AN1:AN2"/>
    <mergeCell ref="AO1:AO2"/>
    <mergeCell ref="G1:G2"/>
    <mergeCell ref="H1:H2"/>
    <mergeCell ref="O1:O2"/>
    <mergeCell ref="P1:P2"/>
    <mergeCell ref="AK1:AK2"/>
  </mergeCells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7"/>
  <sheetViews>
    <sheetView zoomScale="85" zoomScaleNormal="85" workbookViewId="0">
      <pane xSplit="4" ySplit="2" topLeftCell="V3" activePane="bottomRight" state="frozen"/>
      <selection pane="topRight"/>
      <selection pane="bottomLeft"/>
      <selection pane="bottomRight" activeCell="D10" sqref="D10"/>
    </sheetView>
  </sheetViews>
  <sheetFormatPr defaultColWidth="9" defaultRowHeight="15"/>
  <cols>
    <col min="1" max="1" width="37.85546875" customWidth="1"/>
    <col min="2" max="2" width="12.140625" customWidth="1"/>
    <col min="3" max="3" width="11.140625" customWidth="1"/>
    <col min="4" max="4" width="10.28515625" customWidth="1"/>
    <col min="5" max="7" width="14.140625" customWidth="1"/>
    <col min="8" max="8" width="13" customWidth="1"/>
    <col min="9" max="9" width="17.140625" customWidth="1"/>
    <col min="10" max="10" width="9.85546875" customWidth="1"/>
    <col min="16" max="16" width="12.42578125" customWidth="1"/>
    <col min="17" max="17" width="12.7109375" customWidth="1"/>
    <col min="18" max="18" width="16.42578125" customWidth="1"/>
    <col min="19" max="20" width="10.85546875" customWidth="1"/>
    <col min="21" max="21" width="13.42578125" customWidth="1"/>
    <col min="22" max="24" width="10.85546875" customWidth="1"/>
    <col min="25" max="25" width="12.42578125" customWidth="1"/>
    <col min="26" max="28" width="10.85546875" customWidth="1"/>
    <col min="29" max="29" width="14.28515625" customWidth="1"/>
    <col min="30" max="33" width="10.85546875" customWidth="1"/>
    <col min="34" max="34" width="12.28515625" customWidth="1"/>
    <col min="35" max="35" width="10.85546875" customWidth="1"/>
    <col min="36" max="36" width="15.7109375" customWidth="1"/>
    <col min="37" max="37" width="17.7109375" customWidth="1"/>
    <col min="41" max="41" width="24.42578125" customWidth="1"/>
  </cols>
  <sheetData>
    <row r="1" spans="1:42" s="236" customFormat="1" ht="27" customHeight="1">
      <c r="A1" s="404" t="s">
        <v>0</v>
      </c>
      <c r="B1" s="391" t="s">
        <v>1</v>
      </c>
      <c r="C1" s="391" t="s">
        <v>2</v>
      </c>
      <c r="D1" s="404" t="s">
        <v>3</v>
      </c>
      <c r="E1" s="404" t="s">
        <v>26</v>
      </c>
      <c r="F1" s="96"/>
      <c r="G1" s="96"/>
      <c r="H1" s="391" t="s">
        <v>4</v>
      </c>
      <c r="I1" s="391" t="s">
        <v>6</v>
      </c>
      <c r="J1" s="395" t="s">
        <v>7</v>
      </c>
      <c r="K1" s="82" t="s">
        <v>8</v>
      </c>
      <c r="L1" s="82"/>
      <c r="M1" s="82"/>
      <c r="N1" s="82"/>
      <c r="O1" s="82"/>
      <c r="P1" s="82"/>
      <c r="Q1" s="396" t="s">
        <v>9</v>
      </c>
      <c r="R1" s="398" t="s">
        <v>10</v>
      </c>
      <c r="S1" s="239" t="s">
        <v>14</v>
      </c>
      <c r="T1" s="239" t="s">
        <v>190</v>
      </c>
      <c r="U1" s="239" t="s">
        <v>190</v>
      </c>
      <c r="V1" s="239" t="s">
        <v>166</v>
      </c>
      <c r="W1" s="239" t="s">
        <v>12</v>
      </c>
      <c r="X1" s="239" t="s">
        <v>12</v>
      </c>
      <c r="Y1" s="239" t="s">
        <v>191</v>
      </c>
      <c r="Z1" s="239" t="s">
        <v>72</v>
      </c>
      <c r="AA1" s="239" t="s">
        <v>15</v>
      </c>
      <c r="AB1" s="239" t="s">
        <v>11</v>
      </c>
      <c r="AC1" s="239" t="s">
        <v>166</v>
      </c>
      <c r="AD1" s="239" t="s">
        <v>84</v>
      </c>
      <c r="AE1" s="240" t="s">
        <v>68</v>
      </c>
      <c r="AF1" s="239" t="s">
        <v>181</v>
      </c>
      <c r="AG1" s="404" t="s">
        <v>21</v>
      </c>
      <c r="AH1" s="404" t="s">
        <v>22</v>
      </c>
      <c r="AI1" s="404" t="s">
        <v>23</v>
      </c>
      <c r="AJ1" s="393" t="s">
        <v>24</v>
      </c>
      <c r="AK1" s="385" t="s">
        <v>25</v>
      </c>
    </row>
    <row r="2" spans="1:42" s="236" customFormat="1" ht="39" customHeight="1">
      <c r="A2" s="405"/>
      <c r="B2" s="392"/>
      <c r="C2" s="392"/>
      <c r="D2" s="405"/>
      <c r="E2" s="405"/>
      <c r="F2" s="97" t="s">
        <v>89</v>
      </c>
      <c r="G2" s="97" t="s">
        <v>90</v>
      </c>
      <c r="H2" s="392"/>
      <c r="I2" s="392"/>
      <c r="J2" s="395"/>
      <c r="K2" s="237" t="s">
        <v>28</v>
      </c>
      <c r="L2" s="237" t="s">
        <v>192</v>
      </c>
      <c r="M2" s="237" t="s">
        <v>193</v>
      </c>
      <c r="N2" s="237" t="s">
        <v>30</v>
      </c>
      <c r="O2" s="97" t="s">
        <v>32</v>
      </c>
      <c r="P2" s="238" t="s">
        <v>194</v>
      </c>
      <c r="Q2" s="397"/>
      <c r="R2" s="399"/>
      <c r="S2" s="240" t="s">
        <v>35</v>
      </c>
      <c r="T2" s="240" t="s">
        <v>35</v>
      </c>
      <c r="U2" s="240" t="s">
        <v>77</v>
      </c>
      <c r="V2" s="240" t="s">
        <v>35</v>
      </c>
      <c r="W2" s="240" t="s">
        <v>35</v>
      </c>
      <c r="X2" s="240" t="s">
        <v>77</v>
      </c>
      <c r="Y2" s="240" t="s">
        <v>185</v>
      </c>
      <c r="Z2" s="240" t="s">
        <v>35</v>
      </c>
      <c r="AA2" s="240" t="s">
        <v>36</v>
      </c>
      <c r="AB2" s="240" t="s">
        <v>36</v>
      </c>
      <c r="AC2" s="240" t="s">
        <v>36</v>
      </c>
      <c r="AD2" s="240"/>
      <c r="AE2" s="243" t="s">
        <v>189</v>
      </c>
      <c r="AF2" s="243" t="s">
        <v>81</v>
      </c>
      <c r="AG2" s="405"/>
      <c r="AH2" s="405"/>
      <c r="AI2" s="405"/>
      <c r="AJ2" s="394"/>
      <c r="AK2" s="386"/>
    </row>
    <row r="3" spans="1:42" s="1" customFormat="1" ht="30" customHeight="1">
      <c r="A3" s="37" t="s">
        <v>42</v>
      </c>
      <c r="B3" s="7">
        <v>33</v>
      </c>
      <c r="C3" s="8">
        <v>56</v>
      </c>
      <c r="D3" s="8">
        <v>30</v>
      </c>
      <c r="E3" s="38"/>
      <c r="F3" s="8"/>
      <c r="G3" s="8"/>
      <c r="H3" s="33">
        <v>260</v>
      </c>
      <c r="I3" s="10">
        <f>'10.6'!AN3</f>
        <v>1933</v>
      </c>
      <c r="J3" s="10">
        <f>SUM(H3:I3)</f>
        <v>2193</v>
      </c>
      <c r="K3" s="40">
        <v>25</v>
      </c>
      <c r="L3" s="40"/>
      <c r="M3" s="40"/>
      <c r="N3" s="40"/>
      <c r="O3" s="40">
        <v>45</v>
      </c>
      <c r="P3" s="40"/>
      <c r="Q3" s="21">
        <f t="shared" ref="Q3:Q21" si="0">SUBTOTAL(9,K3:P3)</f>
        <v>70</v>
      </c>
      <c r="R3" s="241">
        <f t="shared" ref="R3:R21" si="1">J3-Q3</f>
        <v>2123</v>
      </c>
      <c r="S3" s="42">
        <v>41</v>
      </c>
      <c r="T3" s="42">
        <v>37</v>
      </c>
      <c r="U3" s="242"/>
      <c r="V3" s="42">
        <v>65</v>
      </c>
      <c r="W3" s="42">
        <v>41</v>
      </c>
      <c r="X3" s="32"/>
      <c r="Y3" s="32"/>
      <c r="Z3" s="32">
        <v>2</v>
      </c>
      <c r="AA3" s="32">
        <v>20</v>
      </c>
      <c r="AB3" s="32">
        <v>25</v>
      </c>
      <c r="AC3" s="32">
        <v>13</v>
      </c>
      <c r="AD3" s="32"/>
      <c r="AE3" s="32"/>
      <c r="AF3" s="32"/>
      <c r="AG3" s="42">
        <v>1</v>
      </c>
      <c r="AH3" s="48">
        <f>SUM(S3:AF3)</f>
        <v>244</v>
      </c>
      <c r="AI3" s="49">
        <f>R3-AH3</f>
        <v>1879</v>
      </c>
      <c r="AJ3" s="40">
        <f>(B3*C3)+D3</f>
        <v>1878</v>
      </c>
      <c r="AK3" s="48">
        <f>AJ3+AG3-AI3</f>
        <v>0</v>
      </c>
      <c r="AM3" s="188"/>
      <c r="AO3" s="189"/>
      <c r="AP3" s="193"/>
    </row>
    <row r="4" spans="1:42" s="1" customFormat="1" ht="21.95" customHeight="1">
      <c r="A4" s="37" t="s">
        <v>43</v>
      </c>
      <c r="B4" s="7">
        <v>70</v>
      </c>
      <c r="C4" s="8">
        <v>22</v>
      </c>
      <c r="D4" s="8">
        <v>63</v>
      </c>
      <c r="E4" s="38"/>
      <c r="F4" s="8"/>
      <c r="G4" s="8"/>
      <c r="H4" s="33">
        <v>560</v>
      </c>
      <c r="I4" s="10">
        <f>'10.6'!AN4</f>
        <v>1660</v>
      </c>
      <c r="J4" s="10">
        <f t="shared" ref="J4:J21" si="2">SUM(H4:I4)</f>
        <v>2220</v>
      </c>
      <c r="K4" s="40">
        <v>58</v>
      </c>
      <c r="L4" s="40"/>
      <c r="M4" s="40"/>
      <c r="N4" s="40"/>
      <c r="O4" s="40">
        <v>125</v>
      </c>
      <c r="P4" s="40"/>
      <c r="Q4" s="21">
        <f t="shared" si="0"/>
        <v>183</v>
      </c>
      <c r="R4" s="241">
        <f t="shared" si="1"/>
        <v>2037</v>
      </c>
      <c r="S4" s="42">
        <v>93</v>
      </c>
      <c r="T4" s="42">
        <v>64</v>
      </c>
      <c r="U4" s="42"/>
      <c r="V4" s="42">
        <v>47</v>
      </c>
      <c r="W4" s="42">
        <v>83</v>
      </c>
      <c r="X4" s="42"/>
      <c r="Y4" s="42">
        <v>1</v>
      </c>
      <c r="Z4" s="42"/>
      <c r="AA4" s="42">
        <v>0</v>
      </c>
      <c r="AB4" s="42">
        <v>120</v>
      </c>
      <c r="AC4" s="42">
        <v>16</v>
      </c>
      <c r="AD4" s="42">
        <v>10</v>
      </c>
      <c r="AE4" s="42"/>
      <c r="AF4" s="42"/>
      <c r="AG4" s="42"/>
      <c r="AH4" s="48">
        <f t="shared" ref="AH4:AH23" si="3">SUM(S4:AF4)</f>
        <v>434</v>
      </c>
      <c r="AI4" s="49">
        <f t="shared" ref="AI4:AI21" si="4">R4-AH4</f>
        <v>1603</v>
      </c>
      <c r="AJ4" s="40">
        <f t="shared" ref="AJ4:AJ21" si="5">(B4*C4)+D4</f>
        <v>1603</v>
      </c>
      <c r="AK4" s="48">
        <f t="shared" ref="AK4:AK21" si="6">AJ4+AG4-AI4</f>
        <v>0</v>
      </c>
      <c r="AM4" s="188"/>
      <c r="AO4" s="189"/>
      <c r="AP4" s="193"/>
    </row>
    <row r="5" spans="1:42" ht="21.95" customHeight="1">
      <c r="A5" s="37" t="s">
        <v>44</v>
      </c>
      <c r="B5" s="7">
        <v>45</v>
      </c>
      <c r="C5" s="12">
        <v>7</v>
      </c>
      <c r="D5" s="12">
        <v>21</v>
      </c>
      <c r="E5" s="12"/>
      <c r="F5" s="8"/>
      <c r="G5" s="8"/>
      <c r="H5" s="33">
        <v>90</v>
      </c>
      <c r="I5" s="10">
        <f>'10.6'!AN5</f>
        <v>329</v>
      </c>
      <c r="J5" s="10">
        <f t="shared" si="2"/>
        <v>419</v>
      </c>
      <c r="K5" s="19"/>
      <c r="L5" s="19"/>
      <c r="M5" s="19"/>
      <c r="N5" s="19"/>
      <c r="O5" s="19">
        <v>35</v>
      </c>
      <c r="P5" s="19"/>
      <c r="Q5" s="21">
        <f t="shared" si="0"/>
        <v>35</v>
      </c>
      <c r="R5" s="241">
        <f t="shared" si="1"/>
        <v>384</v>
      </c>
      <c r="S5" s="28">
        <v>10</v>
      </c>
      <c r="T5" s="28">
        <v>8</v>
      </c>
      <c r="U5" s="28"/>
      <c r="V5" s="28">
        <v>2</v>
      </c>
      <c r="W5" s="28">
        <v>28</v>
      </c>
      <c r="X5" s="28"/>
      <c r="Y5" s="28"/>
      <c r="Z5" s="28"/>
      <c r="AA5" s="28">
        <v>0</v>
      </c>
      <c r="AB5" s="28"/>
      <c r="AC5" s="28">
        <v>0</v>
      </c>
      <c r="AD5" s="28"/>
      <c r="AE5" s="28"/>
      <c r="AF5" s="28"/>
      <c r="AG5" s="28"/>
      <c r="AH5" s="48">
        <f t="shared" si="3"/>
        <v>48</v>
      </c>
      <c r="AI5" s="49">
        <f t="shared" si="4"/>
        <v>336</v>
      </c>
      <c r="AJ5" s="40">
        <f t="shared" si="5"/>
        <v>336</v>
      </c>
      <c r="AK5" s="48">
        <f t="shared" si="6"/>
        <v>0</v>
      </c>
      <c r="AM5" s="235"/>
      <c r="AO5" s="189"/>
      <c r="AP5" s="194"/>
    </row>
    <row r="6" spans="1:42" ht="21.95" customHeight="1">
      <c r="A6" s="37" t="s">
        <v>45</v>
      </c>
      <c r="B6" s="7">
        <v>120</v>
      </c>
      <c r="C6" s="12">
        <v>3</v>
      </c>
      <c r="D6" s="12">
        <v>113</v>
      </c>
      <c r="E6" s="12"/>
      <c r="F6" s="8"/>
      <c r="G6" s="8"/>
      <c r="H6" s="33">
        <v>240</v>
      </c>
      <c r="I6" s="10">
        <f>'10.6'!AN6</f>
        <v>351</v>
      </c>
      <c r="J6" s="10">
        <f t="shared" si="2"/>
        <v>591</v>
      </c>
      <c r="K6" s="19">
        <v>27</v>
      </c>
      <c r="L6" s="19"/>
      <c r="M6" s="19"/>
      <c r="N6" s="19"/>
      <c r="O6" s="19"/>
      <c r="P6" s="19"/>
      <c r="Q6" s="21">
        <f t="shared" si="0"/>
        <v>27</v>
      </c>
      <c r="R6" s="241">
        <f t="shared" si="1"/>
        <v>564</v>
      </c>
      <c r="S6" s="28">
        <v>18</v>
      </c>
      <c r="T6" s="28">
        <v>9</v>
      </c>
      <c r="U6" s="28"/>
      <c r="V6" s="28">
        <v>33</v>
      </c>
      <c r="W6" s="28">
        <v>23</v>
      </c>
      <c r="X6" s="28"/>
      <c r="Y6" s="28"/>
      <c r="Z6" s="28"/>
      <c r="AA6" s="28">
        <v>0</v>
      </c>
      <c r="AB6" s="28"/>
      <c r="AC6" s="28">
        <v>8</v>
      </c>
      <c r="AD6" s="28"/>
      <c r="AE6" s="28"/>
      <c r="AF6" s="28"/>
      <c r="AG6" s="28"/>
      <c r="AH6" s="48">
        <f t="shared" si="3"/>
        <v>91</v>
      </c>
      <c r="AI6" s="49">
        <f t="shared" si="4"/>
        <v>473</v>
      </c>
      <c r="AJ6" s="40">
        <f t="shared" si="5"/>
        <v>473</v>
      </c>
      <c r="AK6" s="48">
        <f t="shared" si="6"/>
        <v>0</v>
      </c>
      <c r="AM6" s="235"/>
      <c r="AO6" s="189"/>
      <c r="AP6" s="194"/>
    </row>
    <row r="7" spans="1:42" ht="21.95" customHeight="1">
      <c r="A7" s="37" t="s">
        <v>46</v>
      </c>
      <c r="B7" s="7">
        <v>40</v>
      </c>
      <c r="C7" s="8"/>
      <c r="D7" s="8">
        <v>87</v>
      </c>
      <c r="E7" s="8"/>
      <c r="F7" s="8"/>
      <c r="G7" s="8"/>
      <c r="H7" s="33"/>
      <c r="I7" s="10">
        <f>'10.6'!AN7</f>
        <v>101</v>
      </c>
      <c r="J7" s="10">
        <f t="shared" si="2"/>
        <v>101</v>
      </c>
      <c r="K7" s="19"/>
      <c r="L7" s="19"/>
      <c r="M7" s="19"/>
      <c r="N7" s="19"/>
      <c r="O7" s="19"/>
      <c r="P7" s="19"/>
      <c r="Q7" s="21">
        <f t="shared" si="0"/>
        <v>0</v>
      </c>
      <c r="R7" s="241">
        <f t="shared" si="1"/>
        <v>101</v>
      </c>
      <c r="S7" s="28">
        <v>0</v>
      </c>
      <c r="T7" s="28">
        <v>14</v>
      </c>
      <c r="U7" s="28"/>
      <c r="V7" s="28">
        <v>0</v>
      </c>
      <c r="W7" s="28">
        <v>0</v>
      </c>
      <c r="X7" s="28"/>
      <c r="Y7" s="28"/>
      <c r="Z7" s="28"/>
      <c r="AA7" s="28">
        <v>0</v>
      </c>
      <c r="AB7" s="28"/>
      <c r="AC7" s="28">
        <v>0</v>
      </c>
      <c r="AD7" s="28"/>
      <c r="AE7" s="28"/>
      <c r="AF7" s="28"/>
      <c r="AG7" s="28"/>
      <c r="AH7" s="48">
        <f t="shared" si="3"/>
        <v>14</v>
      </c>
      <c r="AI7" s="49">
        <f t="shared" si="4"/>
        <v>87</v>
      </c>
      <c r="AJ7" s="40">
        <f t="shared" si="5"/>
        <v>87</v>
      </c>
      <c r="AK7" s="48">
        <f t="shared" si="6"/>
        <v>0</v>
      </c>
      <c r="AM7" s="235"/>
      <c r="AO7" s="189"/>
      <c r="AP7" s="194"/>
    </row>
    <row r="8" spans="1:42" ht="21.95" customHeight="1">
      <c r="A8" s="37" t="s">
        <v>47</v>
      </c>
      <c r="B8" s="7">
        <v>65</v>
      </c>
      <c r="C8" s="12">
        <v>6</v>
      </c>
      <c r="D8" s="12">
        <v>24</v>
      </c>
      <c r="E8" s="12"/>
      <c r="F8" s="8"/>
      <c r="G8" s="8"/>
      <c r="H8" s="33">
        <v>130</v>
      </c>
      <c r="I8" s="10">
        <f>'10.6'!AN8</f>
        <v>362</v>
      </c>
      <c r="J8" s="10">
        <f t="shared" si="2"/>
        <v>492</v>
      </c>
      <c r="K8" s="19">
        <v>5</v>
      </c>
      <c r="L8" s="19"/>
      <c r="M8" s="19"/>
      <c r="N8" s="19"/>
      <c r="O8" s="19"/>
      <c r="P8" s="19"/>
      <c r="Q8" s="21">
        <f t="shared" si="0"/>
        <v>5</v>
      </c>
      <c r="R8" s="241">
        <f t="shared" si="1"/>
        <v>487</v>
      </c>
      <c r="S8" s="28">
        <v>29</v>
      </c>
      <c r="T8" s="28">
        <v>16</v>
      </c>
      <c r="U8" s="28"/>
      <c r="V8" s="28">
        <v>5</v>
      </c>
      <c r="W8" s="28">
        <v>13</v>
      </c>
      <c r="X8" s="28"/>
      <c r="Y8" s="28"/>
      <c r="Z8" s="28"/>
      <c r="AA8" s="28">
        <v>0</v>
      </c>
      <c r="AB8" s="28"/>
      <c r="AC8" s="28">
        <v>10</v>
      </c>
      <c r="AD8" s="28"/>
      <c r="AE8" s="28"/>
      <c r="AF8" s="28"/>
      <c r="AG8" s="28"/>
      <c r="AH8" s="48">
        <f t="shared" si="3"/>
        <v>73</v>
      </c>
      <c r="AI8" s="49">
        <f t="shared" si="4"/>
        <v>414</v>
      </c>
      <c r="AJ8" s="40">
        <f t="shared" si="5"/>
        <v>414</v>
      </c>
      <c r="AK8" s="48">
        <f t="shared" si="6"/>
        <v>0</v>
      </c>
      <c r="AM8" s="235"/>
      <c r="AO8" s="244"/>
      <c r="AP8" s="194"/>
    </row>
    <row r="9" spans="1:42" s="1" customFormat="1" ht="21.95" customHeight="1">
      <c r="A9" s="37" t="s">
        <v>48</v>
      </c>
      <c r="B9" s="7">
        <v>100</v>
      </c>
      <c r="C9" s="12">
        <v>7</v>
      </c>
      <c r="D9" s="12">
        <v>8</v>
      </c>
      <c r="E9" s="12"/>
      <c r="F9" s="8"/>
      <c r="G9" s="8"/>
      <c r="H9" s="33">
        <v>200</v>
      </c>
      <c r="I9" s="10">
        <f>'10.6'!AN9</f>
        <v>891</v>
      </c>
      <c r="J9" s="10">
        <f t="shared" si="2"/>
        <v>1091</v>
      </c>
      <c r="K9" s="40">
        <v>22</v>
      </c>
      <c r="L9" s="40"/>
      <c r="M9" s="40"/>
      <c r="N9" s="40"/>
      <c r="O9" s="40">
        <v>35</v>
      </c>
      <c r="P9" s="40"/>
      <c r="Q9" s="21">
        <f t="shared" si="0"/>
        <v>57</v>
      </c>
      <c r="R9" s="241">
        <f t="shared" si="1"/>
        <v>1034</v>
      </c>
      <c r="S9" s="42">
        <v>35</v>
      </c>
      <c r="T9" s="42">
        <v>18</v>
      </c>
      <c r="U9" s="42"/>
      <c r="V9" s="42">
        <v>21</v>
      </c>
      <c r="W9" s="42">
        <v>76</v>
      </c>
      <c r="X9" s="42"/>
      <c r="Y9" s="42">
        <v>1</v>
      </c>
      <c r="Z9" s="42">
        <v>3</v>
      </c>
      <c r="AA9" s="42">
        <v>10</v>
      </c>
      <c r="AB9" s="42">
        <v>150</v>
      </c>
      <c r="AC9" s="42">
        <v>12</v>
      </c>
      <c r="AD9" s="42"/>
      <c r="AE9" s="42"/>
      <c r="AF9" s="42"/>
      <c r="AG9" s="42"/>
      <c r="AH9" s="48">
        <f t="shared" si="3"/>
        <v>326</v>
      </c>
      <c r="AI9" s="49">
        <f t="shared" si="4"/>
        <v>708</v>
      </c>
      <c r="AJ9" s="40">
        <f t="shared" si="5"/>
        <v>708</v>
      </c>
      <c r="AK9" s="48">
        <f t="shared" si="6"/>
        <v>0</v>
      </c>
      <c r="AM9" s="188"/>
      <c r="AO9" s="189"/>
      <c r="AP9" s="193"/>
    </row>
    <row r="10" spans="1:42" s="1" customFormat="1" ht="21.95" customHeight="1">
      <c r="A10" s="37" t="s">
        <v>49</v>
      </c>
      <c r="B10" s="7">
        <v>100</v>
      </c>
      <c r="C10" s="12">
        <v>2</v>
      </c>
      <c r="D10" s="12">
        <v>99</v>
      </c>
      <c r="E10" s="38"/>
      <c r="F10" s="8"/>
      <c r="G10" s="8"/>
      <c r="H10" s="33"/>
      <c r="I10" s="10">
        <f>'10.6'!AN10</f>
        <v>366</v>
      </c>
      <c r="J10" s="10">
        <f t="shared" si="2"/>
        <v>366</v>
      </c>
      <c r="K10" s="40">
        <v>2</v>
      </c>
      <c r="L10" s="40"/>
      <c r="M10" s="40"/>
      <c r="N10" s="40"/>
      <c r="O10" s="40"/>
      <c r="P10" s="164"/>
      <c r="Q10" s="21">
        <f t="shared" si="0"/>
        <v>2</v>
      </c>
      <c r="R10" s="241">
        <f t="shared" si="1"/>
        <v>364</v>
      </c>
      <c r="S10" s="42">
        <v>21</v>
      </c>
      <c r="T10" s="42">
        <v>0</v>
      </c>
      <c r="U10" s="42"/>
      <c r="V10" s="42">
        <v>6</v>
      </c>
      <c r="W10" s="32">
        <v>23</v>
      </c>
      <c r="X10" s="32"/>
      <c r="Y10" s="32"/>
      <c r="Z10" s="32"/>
      <c r="AA10" s="32">
        <v>10</v>
      </c>
      <c r="AB10" s="32"/>
      <c r="AC10" s="32">
        <v>5</v>
      </c>
      <c r="AD10" s="32"/>
      <c r="AE10" s="32"/>
      <c r="AF10" s="32"/>
      <c r="AG10" s="42"/>
      <c r="AH10" s="48">
        <f t="shared" si="3"/>
        <v>65</v>
      </c>
      <c r="AI10" s="49">
        <f t="shared" si="4"/>
        <v>299</v>
      </c>
      <c r="AJ10" s="40">
        <f t="shared" si="5"/>
        <v>299</v>
      </c>
      <c r="AK10" s="48">
        <f t="shared" si="6"/>
        <v>0</v>
      </c>
      <c r="AM10" s="188"/>
      <c r="AO10" s="192"/>
      <c r="AP10" s="193"/>
    </row>
    <row r="11" spans="1:42" ht="21.95" customHeight="1">
      <c r="A11" s="37" t="s">
        <v>50</v>
      </c>
      <c r="B11" s="7">
        <v>50</v>
      </c>
      <c r="C11" s="13">
        <v>8</v>
      </c>
      <c r="D11" s="13">
        <v>3</v>
      </c>
      <c r="E11" s="13"/>
      <c r="F11" s="8"/>
      <c r="G11" s="8"/>
      <c r="H11" s="33">
        <v>90</v>
      </c>
      <c r="I11" s="10">
        <f>'10.6'!AN11</f>
        <v>441</v>
      </c>
      <c r="J11" s="10">
        <f t="shared" si="2"/>
        <v>531</v>
      </c>
      <c r="K11" s="19">
        <v>19</v>
      </c>
      <c r="L11" s="19"/>
      <c r="M11" s="19"/>
      <c r="N11" s="19"/>
      <c r="O11" s="19">
        <v>15</v>
      </c>
      <c r="P11" s="19"/>
      <c r="Q11" s="21">
        <f t="shared" si="0"/>
        <v>34</v>
      </c>
      <c r="R11" s="241">
        <f t="shared" si="1"/>
        <v>497</v>
      </c>
      <c r="S11" s="28">
        <v>30</v>
      </c>
      <c r="T11" s="28">
        <v>5</v>
      </c>
      <c r="U11" s="28"/>
      <c r="V11" s="42">
        <v>17</v>
      </c>
      <c r="W11" s="42">
        <v>33</v>
      </c>
      <c r="X11" s="42"/>
      <c r="Y11" s="42"/>
      <c r="Z11" s="28">
        <v>2</v>
      </c>
      <c r="AA11" s="28">
        <v>0</v>
      </c>
      <c r="AB11" s="28"/>
      <c r="AC11" s="28">
        <v>7</v>
      </c>
      <c r="AD11" s="28"/>
      <c r="AE11" s="28"/>
      <c r="AF11" s="28"/>
      <c r="AG11" s="28"/>
      <c r="AH11" s="48">
        <f t="shared" si="3"/>
        <v>94</v>
      </c>
      <c r="AI11" s="49">
        <f t="shared" si="4"/>
        <v>403</v>
      </c>
      <c r="AJ11" s="40">
        <f t="shared" si="5"/>
        <v>403</v>
      </c>
      <c r="AK11" s="48">
        <f t="shared" si="6"/>
        <v>0</v>
      </c>
      <c r="AM11" s="235"/>
      <c r="AO11" s="192"/>
      <c r="AP11" s="194"/>
    </row>
    <row r="12" spans="1:42" ht="21.95" customHeight="1">
      <c r="A12" s="37" t="s">
        <v>51</v>
      </c>
      <c r="B12" s="7">
        <v>100</v>
      </c>
      <c r="C12" s="13">
        <v>2</v>
      </c>
      <c r="D12" s="13">
        <v>52</v>
      </c>
      <c r="E12" s="38"/>
      <c r="F12" s="8"/>
      <c r="G12" s="8"/>
      <c r="H12" s="33">
        <v>100</v>
      </c>
      <c r="I12" s="10">
        <f>'10.6'!AN12</f>
        <v>233</v>
      </c>
      <c r="J12" s="10">
        <f t="shared" si="2"/>
        <v>333</v>
      </c>
      <c r="K12" s="19">
        <v>21</v>
      </c>
      <c r="L12" s="19"/>
      <c r="M12" s="19"/>
      <c r="N12" s="19"/>
      <c r="O12" s="19"/>
      <c r="P12" s="19"/>
      <c r="Q12" s="21">
        <f t="shared" si="0"/>
        <v>21</v>
      </c>
      <c r="R12" s="241">
        <f t="shared" si="1"/>
        <v>312</v>
      </c>
      <c r="S12" s="28">
        <v>23</v>
      </c>
      <c r="T12" s="28">
        <v>4</v>
      </c>
      <c r="U12" s="28"/>
      <c r="V12" s="42">
        <v>5</v>
      </c>
      <c r="W12" s="42">
        <v>12</v>
      </c>
      <c r="X12" s="42"/>
      <c r="Y12" s="42"/>
      <c r="Z12" s="28"/>
      <c r="AA12" s="28">
        <v>0</v>
      </c>
      <c r="AB12" s="28"/>
      <c r="AC12" s="28">
        <v>16</v>
      </c>
      <c r="AD12" s="28"/>
      <c r="AE12" s="28"/>
      <c r="AF12" s="28"/>
      <c r="AG12" s="28"/>
      <c r="AH12" s="48">
        <f t="shared" si="3"/>
        <v>60</v>
      </c>
      <c r="AI12" s="49">
        <f t="shared" si="4"/>
        <v>252</v>
      </c>
      <c r="AJ12" s="40">
        <f t="shared" si="5"/>
        <v>252</v>
      </c>
      <c r="AK12" s="48">
        <f t="shared" si="6"/>
        <v>0</v>
      </c>
      <c r="AM12" s="235"/>
      <c r="AO12" s="245"/>
      <c r="AP12" s="194"/>
    </row>
    <row r="13" spans="1:42" ht="21.95" customHeight="1">
      <c r="A13" s="37" t="s">
        <v>52</v>
      </c>
      <c r="B13" s="7">
        <v>45</v>
      </c>
      <c r="C13" s="13">
        <v>4</v>
      </c>
      <c r="D13" s="13">
        <v>14</v>
      </c>
      <c r="E13" s="13"/>
      <c r="F13" s="8"/>
      <c r="G13" s="8"/>
      <c r="H13" s="33">
        <v>90</v>
      </c>
      <c r="I13" s="10">
        <f>'10.6'!AN13</f>
        <v>129</v>
      </c>
      <c r="J13" s="10">
        <f t="shared" si="2"/>
        <v>219</v>
      </c>
      <c r="K13" s="19"/>
      <c r="L13" s="19"/>
      <c r="M13" s="19"/>
      <c r="N13" s="19"/>
      <c r="O13" s="19">
        <v>20</v>
      </c>
      <c r="P13" s="19"/>
      <c r="Q13" s="21">
        <f t="shared" si="0"/>
        <v>20</v>
      </c>
      <c r="R13" s="241">
        <f t="shared" si="1"/>
        <v>199</v>
      </c>
      <c r="S13" s="28">
        <v>5</v>
      </c>
      <c r="T13" s="28">
        <v>0</v>
      </c>
      <c r="U13" s="28"/>
      <c r="V13" s="42">
        <v>0</v>
      </c>
      <c r="W13" s="42">
        <v>0</v>
      </c>
      <c r="X13" s="42"/>
      <c r="Y13" s="42"/>
      <c r="Z13" s="42"/>
      <c r="AA13" s="28">
        <v>0</v>
      </c>
      <c r="AB13" s="28"/>
      <c r="AC13" s="28">
        <v>0</v>
      </c>
      <c r="AD13" s="42"/>
      <c r="AE13" s="28"/>
      <c r="AF13" s="28"/>
      <c r="AG13" s="28"/>
      <c r="AH13" s="48">
        <f t="shared" si="3"/>
        <v>5</v>
      </c>
      <c r="AI13" s="49">
        <f t="shared" si="4"/>
        <v>194</v>
      </c>
      <c r="AJ13" s="40">
        <f t="shared" si="5"/>
        <v>194</v>
      </c>
      <c r="AK13" s="48">
        <f t="shared" si="6"/>
        <v>0</v>
      </c>
      <c r="AM13" s="235"/>
      <c r="AO13" s="192"/>
      <c r="AP13" s="194"/>
    </row>
    <row r="14" spans="1:42" s="1" customFormat="1" ht="21.95" customHeight="1">
      <c r="A14" s="37" t="s">
        <v>53</v>
      </c>
      <c r="B14" s="7">
        <v>33</v>
      </c>
      <c r="C14" s="13">
        <v>2</v>
      </c>
      <c r="D14" s="13">
        <v>22</v>
      </c>
      <c r="E14" s="13"/>
      <c r="F14" s="8"/>
      <c r="G14" s="8"/>
      <c r="H14" s="33">
        <v>104</v>
      </c>
      <c r="I14" s="10">
        <f>'10.6'!AN14</f>
        <v>32</v>
      </c>
      <c r="J14" s="10">
        <f t="shared" si="2"/>
        <v>136</v>
      </c>
      <c r="K14" s="40"/>
      <c r="L14" s="40"/>
      <c r="M14" s="40"/>
      <c r="N14" s="40"/>
      <c r="O14" s="40">
        <v>34</v>
      </c>
      <c r="P14" s="40"/>
      <c r="Q14" s="21">
        <f t="shared" si="0"/>
        <v>34</v>
      </c>
      <c r="R14" s="241">
        <f t="shared" si="1"/>
        <v>102</v>
      </c>
      <c r="S14" s="42">
        <v>10</v>
      </c>
      <c r="T14" s="42">
        <v>0</v>
      </c>
      <c r="U14" s="42"/>
      <c r="V14" s="42">
        <v>0</v>
      </c>
      <c r="W14" s="42">
        <v>0</v>
      </c>
      <c r="X14" s="42"/>
      <c r="Y14" s="42"/>
      <c r="Z14" s="42">
        <v>4</v>
      </c>
      <c r="AA14" s="42">
        <v>0</v>
      </c>
      <c r="AB14" s="42"/>
      <c r="AC14" s="42">
        <v>0</v>
      </c>
      <c r="AD14" s="42"/>
      <c r="AE14" s="42"/>
      <c r="AF14" s="42"/>
      <c r="AG14" s="42"/>
      <c r="AH14" s="48">
        <f t="shared" si="3"/>
        <v>14</v>
      </c>
      <c r="AI14" s="49">
        <f t="shared" si="4"/>
        <v>88</v>
      </c>
      <c r="AJ14" s="40">
        <f t="shared" si="5"/>
        <v>88</v>
      </c>
      <c r="AK14" s="48">
        <f t="shared" si="6"/>
        <v>0</v>
      </c>
      <c r="AM14" s="188"/>
    </row>
    <row r="15" spans="1:42" ht="21.95" customHeight="1">
      <c r="A15" s="37" t="s">
        <v>54</v>
      </c>
      <c r="B15" s="7">
        <v>45</v>
      </c>
      <c r="C15" s="13">
        <v>1</v>
      </c>
      <c r="D15" s="13">
        <v>6</v>
      </c>
      <c r="E15" s="13"/>
      <c r="F15" s="8"/>
      <c r="G15" s="8"/>
      <c r="H15" s="33">
        <v>60</v>
      </c>
      <c r="I15" s="10">
        <f>'10.6'!AN15</f>
        <v>12</v>
      </c>
      <c r="J15" s="10">
        <f t="shared" si="2"/>
        <v>72</v>
      </c>
      <c r="K15" s="19"/>
      <c r="L15" s="19"/>
      <c r="M15" s="19"/>
      <c r="N15" s="19"/>
      <c r="O15" s="19"/>
      <c r="P15" s="19"/>
      <c r="Q15" s="21">
        <f t="shared" si="0"/>
        <v>0</v>
      </c>
      <c r="R15" s="241">
        <f t="shared" si="1"/>
        <v>72</v>
      </c>
      <c r="S15" s="28">
        <v>0</v>
      </c>
      <c r="T15" s="28">
        <v>5</v>
      </c>
      <c r="U15" s="28"/>
      <c r="V15" s="42">
        <v>0</v>
      </c>
      <c r="W15" s="42">
        <v>13</v>
      </c>
      <c r="X15" s="42"/>
      <c r="Y15" s="42"/>
      <c r="Z15" s="28"/>
      <c r="AA15" s="28">
        <v>0</v>
      </c>
      <c r="AB15" s="28"/>
      <c r="AC15" s="28">
        <v>3</v>
      </c>
      <c r="AD15" s="28"/>
      <c r="AE15" s="28"/>
      <c r="AF15" s="28"/>
      <c r="AG15" s="28"/>
      <c r="AH15" s="48">
        <f t="shared" si="3"/>
        <v>21</v>
      </c>
      <c r="AI15" s="49">
        <f t="shared" si="4"/>
        <v>51</v>
      </c>
      <c r="AJ15" s="40">
        <f t="shared" si="5"/>
        <v>51</v>
      </c>
      <c r="AK15" s="48">
        <f t="shared" si="6"/>
        <v>0</v>
      </c>
      <c r="AM15" s="235"/>
    </row>
    <row r="16" spans="1:42" ht="21.95" customHeight="1">
      <c r="A16" s="37" t="s">
        <v>55</v>
      </c>
      <c r="B16" s="7">
        <v>33</v>
      </c>
      <c r="C16" s="13">
        <v>4</v>
      </c>
      <c r="D16" s="13">
        <v>3</v>
      </c>
      <c r="E16" s="38"/>
      <c r="F16" s="8"/>
      <c r="G16" s="8"/>
      <c r="H16" s="33"/>
      <c r="I16" s="10">
        <f>'10.6'!AN16</f>
        <v>174</v>
      </c>
      <c r="J16" s="10">
        <f t="shared" si="2"/>
        <v>174</v>
      </c>
      <c r="K16" s="19">
        <v>7</v>
      </c>
      <c r="L16" s="19"/>
      <c r="M16" s="19"/>
      <c r="N16" s="19"/>
      <c r="O16" s="19"/>
      <c r="P16" s="19"/>
      <c r="Q16" s="21">
        <f t="shared" si="0"/>
        <v>7</v>
      </c>
      <c r="R16" s="241">
        <f t="shared" si="1"/>
        <v>167</v>
      </c>
      <c r="S16" s="28">
        <v>0</v>
      </c>
      <c r="T16" s="28">
        <v>2</v>
      </c>
      <c r="U16" s="28"/>
      <c r="V16" s="42">
        <v>0</v>
      </c>
      <c r="W16" s="42">
        <v>17</v>
      </c>
      <c r="X16" s="42"/>
      <c r="Y16" s="42">
        <v>1</v>
      </c>
      <c r="Z16" s="28"/>
      <c r="AA16" s="28">
        <v>0</v>
      </c>
      <c r="AB16" s="28"/>
      <c r="AC16" s="42">
        <v>12</v>
      </c>
      <c r="AD16" s="28"/>
      <c r="AE16" s="28"/>
      <c r="AF16" s="28"/>
      <c r="AG16" s="28"/>
      <c r="AH16" s="48">
        <f t="shared" si="3"/>
        <v>32</v>
      </c>
      <c r="AI16" s="49">
        <f t="shared" si="4"/>
        <v>135</v>
      </c>
      <c r="AJ16" s="40">
        <f t="shared" si="5"/>
        <v>135</v>
      </c>
      <c r="AK16" s="48">
        <f t="shared" si="6"/>
        <v>0</v>
      </c>
      <c r="AM16" s="235"/>
    </row>
    <row r="17" spans="1:39" ht="21.95" customHeight="1">
      <c r="A17" s="37" t="s">
        <v>56</v>
      </c>
      <c r="B17" s="7">
        <v>100</v>
      </c>
      <c r="C17" s="13"/>
      <c r="D17" s="13">
        <v>59</v>
      </c>
      <c r="E17" s="13"/>
      <c r="F17" s="8"/>
      <c r="G17" s="8"/>
      <c r="H17" s="33"/>
      <c r="I17" s="10">
        <f>'10.6'!AN17</f>
        <v>77</v>
      </c>
      <c r="J17" s="10">
        <f t="shared" si="2"/>
        <v>77</v>
      </c>
      <c r="K17" s="19">
        <v>13</v>
      </c>
      <c r="L17" s="19"/>
      <c r="M17" s="19"/>
      <c r="N17" s="19"/>
      <c r="O17" s="19"/>
      <c r="P17" s="19"/>
      <c r="Q17" s="21">
        <f t="shared" si="0"/>
        <v>13</v>
      </c>
      <c r="R17" s="241">
        <f t="shared" si="1"/>
        <v>64</v>
      </c>
      <c r="S17" s="28">
        <v>0</v>
      </c>
      <c r="T17" s="28">
        <v>0</v>
      </c>
      <c r="U17" s="28"/>
      <c r="V17" s="42">
        <v>5</v>
      </c>
      <c r="W17" s="42">
        <v>0</v>
      </c>
      <c r="X17" s="42"/>
      <c r="Y17" s="42"/>
      <c r="Z17" s="28"/>
      <c r="AA17" s="28">
        <v>0</v>
      </c>
      <c r="AB17" s="28"/>
      <c r="AC17" s="28">
        <v>0</v>
      </c>
      <c r="AD17" s="28"/>
      <c r="AE17" s="28"/>
      <c r="AF17" s="28"/>
      <c r="AG17" s="28"/>
      <c r="AH17" s="48">
        <f t="shared" si="3"/>
        <v>5</v>
      </c>
      <c r="AI17" s="49">
        <f t="shared" si="4"/>
        <v>59</v>
      </c>
      <c r="AJ17" s="40">
        <f t="shared" si="5"/>
        <v>59</v>
      </c>
      <c r="AK17" s="48">
        <f t="shared" si="6"/>
        <v>0</v>
      </c>
      <c r="AM17" s="235"/>
    </row>
    <row r="18" spans="1:39" ht="21.95" customHeight="1">
      <c r="A18" s="37" t="s">
        <v>57</v>
      </c>
      <c r="B18" s="7"/>
      <c r="C18" s="13"/>
      <c r="D18" s="13"/>
      <c r="E18" s="13"/>
      <c r="F18" s="8"/>
      <c r="G18" s="8"/>
      <c r="H18" s="33"/>
      <c r="I18" s="10">
        <f>'10.6'!AN18</f>
        <v>0</v>
      </c>
      <c r="J18" s="10">
        <f t="shared" si="2"/>
        <v>0</v>
      </c>
      <c r="K18" s="19"/>
      <c r="L18" s="19"/>
      <c r="M18" s="19"/>
      <c r="N18" s="19"/>
      <c r="O18" s="19"/>
      <c r="P18" s="19"/>
      <c r="Q18" s="21">
        <f t="shared" si="0"/>
        <v>0</v>
      </c>
      <c r="R18" s="241">
        <f t="shared" si="1"/>
        <v>0</v>
      </c>
      <c r="S18" s="28">
        <v>0</v>
      </c>
      <c r="T18" s="28">
        <v>0</v>
      </c>
      <c r="U18" s="28"/>
      <c r="V18" s="42">
        <v>0</v>
      </c>
      <c r="W18" s="42">
        <v>0</v>
      </c>
      <c r="X18" s="42"/>
      <c r="Y18" s="42"/>
      <c r="Z18" s="28"/>
      <c r="AA18" s="28">
        <v>0</v>
      </c>
      <c r="AB18" s="28"/>
      <c r="AC18" s="28">
        <v>0</v>
      </c>
      <c r="AD18" s="28"/>
      <c r="AE18" s="28"/>
      <c r="AF18" s="28"/>
      <c r="AG18" s="28"/>
      <c r="AH18" s="48">
        <f t="shared" si="3"/>
        <v>0</v>
      </c>
      <c r="AI18" s="49">
        <f t="shared" si="4"/>
        <v>0</v>
      </c>
      <c r="AJ18" s="40">
        <f t="shared" si="5"/>
        <v>0</v>
      </c>
      <c r="AK18" s="48">
        <f t="shared" si="6"/>
        <v>0</v>
      </c>
      <c r="AM18" s="235"/>
    </row>
    <row r="19" spans="1:39" ht="21.95" customHeight="1">
      <c r="A19" s="6" t="s">
        <v>58</v>
      </c>
      <c r="B19" s="7">
        <v>100</v>
      </c>
      <c r="C19" s="13"/>
      <c r="D19" s="13">
        <v>381</v>
      </c>
      <c r="E19" s="13"/>
      <c r="F19" s="8"/>
      <c r="G19" s="8"/>
      <c r="H19" s="33"/>
      <c r="I19" s="10">
        <f>'10.6'!AN19</f>
        <v>452</v>
      </c>
      <c r="J19" s="10">
        <f t="shared" si="2"/>
        <v>452</v>
      </c>
      <c r="K19" s="19"/>
      <c r="L19" s="19"/>
      <c r="M19" s="19"/>
      <c r="N19" s="19"/>
      <c r="O19" s="19"/>
      <c r="P19" s="19"/>
      <c r="Q19" s="21">
        <f t="shared" si="0"/>
        <v>0</v>
      </c>
      <c r="R19" s="241">
        <f t="shared" si="1"/>
        <v>452</v>
      </c>
      <c r="S19" s="28">
        <v>0</v>
      </c>
      <c r="T19" s="28">
        <v>54</v>
      </c>
      <c r="U19" s="28"/>
      <c r="V19" s="28">
        <v>0</v>
      </c>
      <c r="W19" s="28">
        <v>12</v>
      </c>
      <c r="X19" s="28"/>
      <c r="Y19" s="28"/>
      <c r="Z19" s="28"/>
      <c r="AA19" s="28">
        <v>0</v>
      </c>
      <c r="AB19" s="28"/>
      <c r="AC19" s="28">
        <v>5</v>
      </c>
      <c r="AD19" s="28"/>
      <c r="AE19" s="28"/>
      <c r="AF19" s="28"/>
      <c r="AG19" s="28"/>
      <c r="AH19" s="48">
        <f t="shared" si="3"/>
        <v>71</v>
      </c>
      <c r="AI19" s="49">
        <f t="shared" si="4"/>
        <v>381</v>
      </c>
      <c r="AJ19" s="40">
        <f t="shared" si="5"/>
        <v>381</v>
      </c>
      <c r="AK19" s="48">
        <f t="shared" si="6"/>
        <v>0</v>
      </c>
      <c r="AM19" s="235"/>
    </row>
    <row r="20" spans="1:39" ht="21.95" customHeight="1">
      <c r="A20" s="6" t="s">
        <v>59</v>
      </c>
      <c r="B20" s="7"/>
      <c r="C20" s="13"/>
      <c r="D20" s="13"/>
      <c r="E20" s="13"/>
      <c r="F20" s="8"/>
      <c r="G20" s="8"/>
      <c r="H20" s="33"/>
      <c r="I20" s="10">
        <f>'10.6'!AN20</f>
        <v>0</v>
      </c>
      <c r="J20" s="10">
        <f t="shared" si="2"/>
        <v>0</v>
      </c>
      <c r="K20" s="19"/>
      <c r="L20" s="19"/>
      <c r="M20" s="19"/>
      <c r="N20" s="19"/>
      <c r="O20" s="19"/>
      <c r="P20" s="19"/>
      <c r="Q20" s="21">
        <f t="shared" si="0"/>
        <v>0</v>
      </c>
      <c r="R20" s="241">
        <f t="shared" si="1"/>
        <v>0</v>
      </c>
      <c r="S20" s="28">
        <v>0</v>
      </c>
      <c r="T20" s="28">
        <v>0</v>
      </c>
      <c r="U20" s="28"/>
      <c r="V20" s="28">
        <v>0</v>
      </c>
      <c r="W20" s="28">
        <v>0</v>
      </c>
      <c r="X20" s="28"/>
      <c r="Y20" s="28"/>
      <c r="Z20" s="28"/>
      <c r="AA20" s="28"/>
      <c r="AB20" s="28"/>
      <c r="AC20" s="28">
        <v>0</v>
      </c>
      <c r="AD20" s="28"/>
      <c r="AE20" s="28"/>
      <c r="AF20" s="28"/>
      <c r="AG20" s="28"/>
      <c r="AH20" s="48">
        <f t="shared" si="3"/>
        <v>0</v>
      </c>
      <c r="AI20" s="49">
        <f t="shared" si="4"/>
        <v>0</v>
      </c>
      <c r="AJ20" s="40">
        <f t="shared" si="5"/>
        <v>0</v>
      </c>
      <c r="AK20" s="48">
        <f t="shared" si="6"/>
        <v>0</v>
      </c>
      <c r="AM20" s="235"/>
    </row>
    <row r="21" spans="1:39" ht="21.95" customHeight="1">
      <c r="A21" s="6" t="s">
        <v>60</v>
      </c>
      <c r="B21" s="7"/>
      <c r="C21" s="13"/>
      <c r="D21" s="13"/>
      <c r="E21" s="13"/>
      <c r="F21" s="8"/>
      <c r="G21" s="8"/>
      <c r="H21" s="33"/>
      <c r="I21" s="10">
        <f>'10.6'!AN21</f>
        <v>0</v>
      </c>
      <c r="J21" s="10">
        <f t="shared" si="2"/>
        <v>0</v>
      </c>
      <c r="K21" s="19"/>
      <c r="L21" s="19"/>
      <c r="M21" s="19"/>
      <c r="N21" s="19"/>
      <c r="O21" s="19"/>
      <c r="P21" s="19"/>
      <c r="Q21" s="21">
        <f t="shared" si="0"/>
        <v>0</v>
      </c>
      <c r="R21" s="241">
        <f t="shared" si="1"/>
        <v>0</v>
      </c>
      <c r="S21" s="28">
        <v>0</v>
      </c>
      <c r="T21" s="28"/>
      <c r="U21" s="28"/>
      <c r="V21" s="28">
        <v>0</v>
      </c>
      <c r="W21" s="28">
        <v>0</v>
      </c>
      <c r="X21" s="28"/>
      <c r="Y21" s="28"/>
      <c r="Z21" s="28"/>
      <c r="AA21" s="28"/>
      <c r="AB21" s="28"/>
      <c r="AC21" s="28">
        <v>0</v>
      </c>
      <c r="AD21" s="28"/>
      <c r="AE21" s="28"/>
      <c r="AF21" s="28"/>
      <c r="AG21" s="28"/>
      <c r="AH21" s="48">
        <f t="shared" si="3"/>
        <v>0</v>
      </c>
      <c r="AI21" s="49">
        <f t="shared" si="4"/>
        <v>0</v>
      </c>
      <c r="AJ21" s="40">
        <f t="shared" si="5"/>
        <v>0</v>
      </c>
      <c r="AK21" s="48">
        <f t="shared" si="6"/>
        <v>0</v>
      </c>
      <c r="AM21" s="235"/>
    </row>
    <row r="22" spans="1:39" ht="21.95" customHeight="1">
      <c r="A22" s="6" t="s">
        <v>61</v>
      </c>
      <c r="B22" s="7">
        <v>33</v>
      </c>
      <c r="C22" s="13"/>
      <c r="D22" s="13"/>
      <c r="E22" s="180"/>
      <c r="F22" s="8"/>
      <c r="G22" s="8"/>
      <c r="H22" s="33"/>
      <c r="I22" s="10">
        <f>'10.6'!AN22</f>
        <v>0</v>
      </c>
      <c r="J22" s="10">
        <f t="shared" ref="J22:J23" si="7">SUM(H22:I22)</f>
        <v>0</v>
      </c>
      <c r="K22" s="19"/>
      <c r="L22" s="19"/>
      <c r="M22" s="19"/>
      <c r="N22" s="19"/>
      <c r="O22" s="19"/>
      <c r="P22" s="19"/>
      <c r="Q22" s="21">
        <f t="shared" ref="Q22:Q23" si="8">SUBTOTAL(9,K22:P22)</f>
        <v>0</v>
      </c>
      <c r="R22" s="241">
        <f t="shared" ref="R22:R23" si="9">J22-Q22</f>
        <v>0</v>
      </c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48">
        <f t="shared" si="3"/>
        <v>0</v>
      </c>
      <c r="AI22" s="49">
        <f t="shared" ref="AI22:AI23" si="10">R22-AH22</f>
        <v>0</v>
      </c>
      <c r="AJ22" s="40">
        <f t="shared" ref="AJ22:AJ23" si="11">(B22*C22)+D22</f>
        <v>0</v>
      </c>
      <c r="AK22" s="48">
        <f t="shared" ref="AK22:AK23" si="12">AJ22+AG22-AI22</f>
        <v>0</v>
      </c>
      <c r="AM22" s="235"/>
    </row>
    <row r="23" spans="1:39" ht="21.95" customHeight="1">
      <c r="A23" s="6" t="s">
        <v>62</v>
      </c>
      <c r="B23" s="7"/>
      <c r="C23" s="13"/>
      <c r="D23" s="13"/>
      <c r="E23" s="180"/>
      <c r="F23" s="8"/>
      <c r="G23" s="8"/>
      <c r="H23" s="33"/>
      <c r="I23" s="10">
        <f>'10.6'!AN23</f>
        <v>0</v>
      </c>
      <c r="J23" s="10">
        <f t="shared" si="7"/>
        <v>0</v>
      </c>
      <c r="K23" s="19"/>
      <c r="L23" s="19"/>
      <c r="M23" s="19"/>
      <c r="N23" s="19"/>
      <c r="O23" s="19"/>
      <c r="P23" s="19"/>
      <c r="Q23" s="21">
        <f t="shared" si="8"/>
        <v>0</v>
      </c>
      <c r="R23" s="241">
        <f t="shared" si="9"/>
        <v>0</v>
      </c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48">
        <f t="shared" si="3"/>
        <v>0</v>
      </c>
      <c r="AI23" s="49">
        <f t="shared" si="10"/>
        <v>0</v>
      </c>
      <c r="AJ23" s="40">
        <f t="shared" si="11"/>
        <v>0</v>
      </c>
      <c r="AK23" s="48">
        <f t="shared" si="12"/>
        <v>0</v>
      </c>
      <c r="AM23" s="235"/>
    </row>
    <row r="24" spans="1:39" ht="12.75" customHeight="1">
      <c r="F24" s="15">
        <f>SUM(F3:F23)</f>
        <v>0</v>
      </c>
      <c r="G24" s="15">
        <f t="shared" ref="G24:AK24" si="13">SUM(G3:G23)</f>
        <v>0</v>
      </c>
      <c r="H24" s="15">
        <f t="shared" si="13"/>
        <v>1924</v>
      </c>
      <c r="I24" s="15">
        <f t="shared" si="13"/>
        <v>7543</v>
      </c>
      <c r="J24" s="15">
        <f t="shared" si="13"/>
        <v>9467</v>
      </c>
      <c r="K24" s="15">
        <f t="shared" si="13"/>
        <v>199</v>
      </c>
      <c r="L24" s="15">
        <f t="shared" si="13"/>
        <v>0</v>
      </c>
      <c r="M24" s="15">
        <f t="shared" si="13"/>
        <v>0</v>
      </c>
      <c r="N24" s="15">
        <f t="shared" si="13"/>
        <v>0</v>
      </c>
      <c r="O24" s="15">
        <f t="shared" si="13"/>
        <v>309</v>
      </c>
      <c r="P24" s="15">
        <f t="shared" si="13"/>
        <v>0</v>
      </c>
      <c r="Q24" s="15">
        <f t="shared" si="13"/>
        <v>508</v>
      </c>
      <c r="R24" s="15">
        <f t="shared" si="13"/>
        <v>8959</v>
      </c>
      <c r="S24" s="15">
        <f t="shared" si="13"/>
        <v>315</v>
      </c>
      <c r="T24" s="15">
        <f t="shared" si="13"/>
        <v>236</v>
      </c>
      <c r="U24" s="15">
        <f t="shared" si="13"/>
        <v>0</v>
      </c>
      <c r="V24" s="15">
        <f t="shared" si="13"/>
        <v>206</v>
      </c>
      <c r="W24" s="15">
        <f t="shared" si="13"/>
        <v>374</v>
      </c>
      <c r="X24" s="15">
        <f t="shared" si="13"/>
        <v>0</v>
      </c>
      <c r="Y24" s="15">
        <f t="shared" si="13"/>
        <v>3</v>
      </c>
      <c r="Z24" s="15">
        <f t="shared" si="13"/>
        <v>11</v>
      </c>
      <c r="AA24" s="15">
        <f t="shared" si="13"/>
        <v>40</v>
      </c>
      <c r="AB24" s="15">
        <f t="shared" si="13"/>
        <v>295</v>
      </c>
      <c r="AC24" s="15">
        <f t="shared" si="13"/>
        <v>107</v>
      </c>
      <c r="AD24" s="15">
        <f t="shared" si="13"/>
        <v>10</v>
      </c>
      <c r="AE24" s="15">
        <f t="shared" si="13"/>
        <v>0</v>
      </c>
      <c r="AF24" s="15">
        <f t="shared" si="13"/>
        <v>0</v>
      </c>
      <c r="AG24" s="15">
        <f t="shared" si="13"/>
        <v>1</v>
      </c>
      <c r="AH24" s="15">
        <f t="shared" si="13"/>
        <v>1597</v>
      </c>
      <c r="AI24" s="15">
        <f t="shared" si="13"/>
        <v>7362</v>
      </c>
      <c r="AJ24" s="15">
        <f t="shared" si="13"/>
        <v>7361</v>
      </c>
      <c r="AK24" s="15">
        <f t="shared" si="13"/>
        <v>0</v>
      </c>
      <c r="AL24" s="15">
        <f t="shared" ref="AL24:AM24" si="14">SUM(AL3:AL21)</f>
        <v>0</v>
      </c>
      <c r="AM24" s="15">
        <f t="shared" si="14"/>
        <v>0</v>
      </c>
    </row>
    <row r="27" spans="1:39">
      <c r="Q27" t="s">
        <v>65</v>
      </c>
      <c r="S27" s="29"/>
      <c r="T27" s="29"/>
      <c r="U27" s="29"/>
      <c r="V27" s="29"/>
      <c r="W27" s="29"/>
    </row>
  </sheetData>
  <mergeCells count="15">
    <mergeCell ref="A1:A2"/>
    <mergeCell ref="B1:B2"/>
    <mergeCell ref="C1:C2"/>
    <mergeCell ref="D1:D2"/>
    <mergeCell ref="E1:E2"/>
    <mergeCell ref="H1:H2"/>
    <mergeCell ref="I1:I2"/>
    <mergeCell ref="J1:J2"/>
    <mergeCell ref="Q1:Q2"/>
    <mergeCell ref="R1:R2"/>
    <mergeCell ref="AG1:AG2"/>
    <mergeCell ref="AH1:AH2"/>
    <mergeCell ref="AI1:AI2"/>
    <mergeCell ref="AJ1:AJ2"/>
    <mergeCell ref="AK1:AK2"/>
  </mergeCells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7"/>
  <sheetViews>
    <sheetView zoomScale="85" zoomScaleNormal="85" workbookViewId="0">
      <pane xSplit="4" ySplit="2" topLeftCell="T3" activePane="bottomRight" state="frozen"/>
      <selection pane="topRight"/>
      <selection pane="bottomLeft"/>
      <selection pane="bottomRight" activeCell="D10" sqref="D10"/>
    </sheetView>
  </sheetViews>
  <sheetFormatPr defaultColWidth="9" defaultRowHeight="15"/>
  <cols>
    <col min="1" max="1" width="48.5703125" customWidth="1"/>
    <col min="2" max="2" width="10.28515625" customWidth="1"/>
    <col min="3" max="3" width="11.7109375" customWidth="1"/>
    <col min="4" max="7" width="13.5703125" customWidth="1"/>
    <col min="8" max="8" width="11.85546875" customWidth="1"/>
    <col min="9" max="10" width="9.85546875" customWidth="1"/>
    <col min="16" max="16" width="13" customWidth="1"/>
    <col min="17" max="17" width="12.7109375" customWidth="1"/>
    <col min="18" max="18" width="16.42578125" customWidth="1"/>
    <col min="19" max="21" width="10.85546875" customWidth="1"/>
    <col min="22" max="22" width="13.42578125" customWidth="1"/>
    <col min="23" max="29" width="10.85546875" customWidth="1"/>
    <col min="30" max="30" width="15.5703125" customWidth="1"/>
    <col min="31" max="31" width="16.28515625" customWidth="1"/>
    <col min="32" max="33" width="10.85546875" customWidth="1"/>
    <col min="34" max="34" width="12.28515625" customWidth="1"/>
    <col min="35" max="35" width="10.85546875" customWidth="1"/>
    <col min="36" max="36" width="15.5703125" customWidth="1"/>
    <col min="37" max="37" width="10.85546875" customWidth="1"/>
  </cols>
  <sheetData>
    <row r="1" spans="1:37" s="157" customFormat="1" ht="18.75">
      <c r="A1" s="400" t="s">
        <v>0</v>
      </c>
      <c r="B1" s="430" t="s">
        <v>1</v>
      </c>
      <c r="C1" s="430" t="s">
        <v>2</v>
      </c>
      <c r="D1" s="400" t="s">
        <v>3</v>
      </c>
      <c r="E1" s="400" t="s">
        <v>66</v>
      </c>
      <c r="F1" s="430" t="s">
        <v>89</v>
      </c>
      <c r="G1" s="400" t="s">
        <v>90</v>
      </c>
      <c r="H1" s="430" t="s">
        <v>4</v>
      </c>
      <c r="I1" s="430" t="s">
        <v>6</v>
      </c>
      <c r="J1" s="438" t="s">
        <v>7</v>
      </c>
      <c r="K1" s="161" t="s">
        <v>8</v>
      </c>
      <c r="L1" s="161"/>
      <c r="M1" s="161"/>
      <c r="N1" s="162"/>
      <c r="O1" s="161"/>
      <c r="P1" s="161"/>
      <c r="Q1" s="421" t="s">
        <v>9</v>
      </c>
      <c r="R1" s="423" t="s">
        <v>10</v>
      </c>
      <c r="S1" s="165" t="s">
        <v>318</v>
      </c>
      <c r="T1" s="165" t="s">
        <v>70</v>
      </c>
      <c r="U1" s="165" t="s">
        <v>166</v>
      </c>
      <c r="V1" s="165" t="s">
        <v>166</v>
      </c>
      <c r="W1" s="165" t="s">
        <v>11</v>
      </c>
      <c r="X1" s="165" t="s">
        <v>319</v>
      </c>
      <c r="Y1" s="165" t="s">
        <v>75</v>
      </c>
      <c r="Z1" s="165" t="s">
        <v>69</v>
      </c>
      <c r="AA1" s="165" t="s">
        <v>69</v>
      </c>
      <c r="AB1" s="232" t="s">
        <v>14</v>
      </c>
      <c r="AC1" s="232" t="s">
        <v>198</v>
      </c>
      <c r="AD1" s="166" t="s">
        <v>67</v>
      </c>
      <c r="AE1" s="166" t="s">
        <v>72</v>
      </c>
      <c r="AF1" s="165"/>
      <c r="AG1" s="400" t="s">
        <v>21</v>
      </c>
      <c r="AH1" s="436" t="s">
        <v>22</v>
      </c>
      <c r="AI1" s="436" t="s">
        <v>23</v>
      </c>
      <c r="AJ1" s="417" t="s">
        <v>24</v>
      </c>
      <c r="AK1" s="434" t="s">
        <v>25</v>
      </c>
    </row>
    <row r="2" spans="1:37" s="157" customFormat="1" ht="18.75">
      <c r="A2" s="401"/>
      <c r="B2" s="431"/>
      <c r="C2" s="431"/>
      <c r="D2" s="401"/>
      <c r="E2" s="401"/>
      <c r="F2" s="431"/>
      <c r="G2" s="401"/>
      <c r="H2" s="431"/>
      <c r="I2" s="431"/>
      <c r="J2" s="438"/>
      <c r="K2" s="163" t="s">
        <v>28</v>
      </c>
      <c r="L2" s="163" t="s">
        <v>29</v>
      </c>
      <c r="M2" s="163" t="s">
        <v>172</v>
      </c>
      <c r="N2" s="163" t="s">
        <v>64</v>
      </c>
      <c r="O2" s="159" t="s">
        <v>32</v>
      </c>
      <c r="P2" s="159" t="s">
        <v>32</v>
      </c>
      <c r="Q2" s="422"/>
      <c r="R2" s="424"/>
      <c r="S2" s="166" t="s">
        <v>36</v>
      </c>
      <c r="T2" s="166" t="s">
        <v>41</v>
      </c>
      <c r="U2" s="166" t="s">
        <v>36</v>
      </c>
      <c r="V2" s="166" t="s">
        <v>77</v>
      </c>
      <c r="W2" s="166" t="s">
        <v>35</v>
      </c>
      <c r="X2" s="166" t="s">
        <v>35</v>
      </c>
      <c r="Y2" s="166" t="s">
        <v>34</v>
      </c>
      <c r="Z2" s="166" t="s">
        <v>35</v>
      </c>
      <c r="AA2" s="166" t="s">
        <v>77</v>
      </c>
      <c r="AB2" s="233" t="s">
        <v>35</v>
      </c>
      <c r="AC2" s="166" t="s">
        <v>84</v>
      </c>
      <c r="AD2" s="171" t="s">
        <v>36</v>
      </c>
      <c r="AE2" s="171" t="s">
        <v>199</v>
      </c>
      <c r="AF2" s="171"/>
      <c r="AG2" s="401"/>
      <c r="AH2" s="437"/>
      <c r="AI2" s="437"/>
      <c r="AJ2" s="418"/>
      <c r="AK2" s="435"/>
    </row>
    <row r="3" spans="1:37" ht="21.95" customHeight="1">
      <c r="A3" s="160" t="s">
        <v>42</v>
      </c>
      <c r="B3" s="7">
        <v>33</v>
      </c>
      <c r="C3" s="8">
        <v>61</v>
      </c>
      <c r="D3" s="8">
        <v>10</v>
      </c>
      <c r="E3" s="38"/>
      <c r="F3" s="158"/>
      <c r="G3" s="158"/>
      <c r="H3" s="9">
        <v>364</v>
      </c>
      <c r="I3" s="10">
        <f>'11.6'!AJ3</f>
        <v>1878</v>
      </c>
      <c r="J3" s="11">
        <f t="shared" ref="J3:J21" si="0">SUM(H3:I3)</f>
        <v>2242</v>
      </c>
      <c r="K3" s="19">
        <v>24</v>
      </c>
      <c r="L3" s="19"/>
      <c r="M3" s="19"/>
      <c r="N3" s="19"/>
      <c r="O3" s="19">
        <v>10</v>
      </c>
      <c r="P3" s="19"/>
      <c r="Q3" s="21">
        <f t="shared" ref="Q3:Q16" si="1">SUBTOTAL(9,K3:P3)</f>
        <v>34</v>
      </c>
      <c r="R3" s="22">
        <f t="shared" ref="R3:R21" si="2">J3-Q3</f>
        <v>2208</v>
      </c>
      <c r="S3" s="28">
        <v>9</v>
      </c>
      <c r="T3" s="28">
        <v>19</v>
      </c>
      <c r="U3" s="28">
        <v>20</v>
      </c>
      <c r="V3" s="28"/>
      <c r="W3" s="28">
        <v>18</v>
      </c>
      <c r="X3" s="27">
        <v>5</v>
      </c>
      <c r="Y3" s="28">
        <v>59</v>
      </c>
      <c r="Z3" s="28">
        <v>51</v>
      </c>
      <c r="AA3" s="28"/>
      <c r="AB3" s="28"/>
      <c r="AC3" s="28"/>
      <c r="AD3" s="28"/>
      <c r="AE3" s="28"/>
      <c r="AF3" s="28"/>
      <c r="AG3" s="28">
        <v>4</v>
      </c>
      <c r="AH3" s="20">
        <f>SUM(S3:AF3)</f>
        <v>181</v>
      </c>
      <c r="AI3" s="35">
        <f t="shared" ref="AI3:AI21" si="3">R3-AH3</f>
        <v>2027</v>
      </c>
      <c r="AJ3" s="19">
        <f t="shared" ref="AJ3:AJ21" si="4">(B3*C3)+D3</f>
        <v>2023</v>
      </c>
      <c r="AK3" s="20">
        <f>AJ3+AG3-AI3</f>
        <v>0</v>
      </c>
    </row>
    <row r="4" spans="1:37" ht="21.95" customHeight="1">
      <c r="A4" s="160" t="s">
        <v>43</v>
      </c>
      <c r="B4" s="7">
        <v>70</v>
      </c>
      <c r="C4" s="8">
        <v>22</v>
      </c>
      <c r="D4" s="8">
        <v>62</v>
      </c>
      <c r="E4" s="38"/>
      <c r="F4" s="158"/>
      <c r="G4" s="158"/>
      <c r="H4" s="9">
        <v>560</v>
      </c>
      <c r="I4" s="10">
        <f>'11.6'!AJ4</f>
        <v>1603</v>
      </c>
      <c r="J4" s="11">
        <f t="shared" si="0"/>
        <v>2163</v>
      </c>
      <c r="K4" s="19">
        <v>61</v>
      </c>
      <c r="L4" s="19"/>
      <c r="M4" s="19"/>
      <c r="N4" s="19">
        <v>80</v>
      </c>
      <c r="O4" s="19">
        <v>30</v>
      </c>
      <c r="P4" s="19"/>
      <c r="Q4" s="21">
        <f t="shared" si="1"/>
        <v>171</v>
      </c>
      <c r="R4" s="22">
        <f t="shared" si="2"/>
        <v>1992</v>
      </c>
      <c r="S4" s="28">
        <v>22</v>
      </c>
      <c r="T4" s="28">
        <v>47</v>
      </c>
      <c r="U4" s="28">
        <v>41</v>
      </c>
      <c r="V4" s="28"/>
      <c r="W4" s="28">
        <v>66</v>
      </c>
      <c r="X4" s="28">
        <v>16</v>
      </c>
      <c r="Y4" s="28">
        <v>116</v>
      </c>
      <c r="Z4" s="28">
        <v>78</v>
      </c>
      <c r="AA4" s="28"/>
      <c r="AB4" s="28">
        <v>4</v>
      </c>
      <c r="AC4" s="28"/>
      <c r="AD4" s="28"/>
      <c r="AE4" s="28"/>
      <c r="AF4" s="28"/>
      <c r="AG4" s="28"/>
      <c r="AH4" s="20">
        <f t="shared" ref="AH4:AH23" si="5">SUM(S4:AF4)</f>
        <v>390</v>
      </c>
      <c r="AI4" s="35">
        <f t="shared" si="3"/>
        <v>1602</v>
      </c>
      <c r="AJ4" s="19">
        <f t="shared" si="4"/>
        <v>1602</v>
      </c>
      <c r="AK4" s="20">
        <f t="shared" ref="AK4:AK21" si="6">AJ4+AG4-AI4</f>
        <v>0</v>
      </c>
    </row>
    <row r="5" spans="1:37" ht="21.95" customHeight="1">
      <c r="A5" s="160" t="s">
        <v>44</v>
      </c>
      <c r="B5" s="7">
        <v>45</v>
      </c>
      <c r="C5" s="12">
        <v>7</v>
      </c>
      <c r="D5" s="12">
        <v>8</v>
      </c>
      <c r="E5" s="223"/>
      <c r="F5" s="158"/>
      <c r="G5" s="158"/>
      <c r="H5" s="9">
        <v>90</v>
      </c>
      <c r="I5" s="10">
        <f>'11.6'!AJ5</f>
        <v>336</v>
      </c>
      <c r="J5" s="11">
        <f t="shared" si="0"/>
        <v>426</v>
      </c>
      <c r="K5" s="19"/>
      <c r="L5" s="19"/>
      <c r="M5" s="19"/>
      <c r="N5" s="19">
        <v>20</v>
      </c>
      <c r="O5" s="19">
        <v>15</v>
      </c>
      <c r="P5" s="19"/>
      <c r="Q5" s="21">
        <f t="shared" si="1"/>
        <v>35</v>
      </c>
      <c r="R5" s="22">
        <f t="shared" si="2"/>
        <v>391</v>
      </c>
      <c r="S5" s="28">
        <v>4</v>
      </c>
      <c r="T5" s="28">
        <v>51</v>
      </c>
      <c r="U5" s="28">
        <v>0</v>
      </c>
      <c r="V5" s="28"/>
      <c r="W5" s="28">
        <v>8</v>
      </c>
      <c r="X5" s="28">
        <v>0</v>
      </c>
      <c r="Y5" s="28">
        <v>0</v>
      </c>
      <c r="Z5" s="28">
        <v>5</v>
      </c>
      <c r="AA5" s="28"/>
      <c r="AB5" s="28"/>
      <c r="AC5" s="28"/>
      <c r="AD5" s="28"/>
      <c r="AE5" s="28"/>
      <c r="AF5" s="28"/>
      <c r="AG5" s="28"/>
      <c r="AH5" s="20">
        <f t="shared" si="5"/>
        <v>68</v>
      </c>
      <c r="AI5" s="35">
        <f t="shared" si="3"/>
        <v>323</v>
      </c>
      <c r="AJ5" s="19">
        <f t="shared" si="4"/>
        <v>323</v>
      </c>
      <c r="AK5" s="20">
        <f t="shared" si="6"/>
        <v>0</v>
      </c>
    </row>
    <row r="6" spans="1:37" ht="21.95" customHeight="1">
      <c r="A6" s="160" t="s">
        <v>45</v>
      </c>
      <c r="B6" s="7">
        <v>120</v>
      </c>
      <c r="C6" s="12">
        <v>4</v>
      </c>
      <c r="D6" s="12">
        <v>83</v>
      </c>
      <c r="E6" s="223"/>
      <c r="F6" s="158"/>
      <c r="G6" s="158"/>
      <c r="H6" s="9">
        <v>223</v>
      </c>
      <c r="I6" s="10">
        <f>'11.6'!AJ6</f>
        <v>473</v>
      </c>
      <c r="J6" s="11">
        <f t="shared" si="0"/>
        <v>696</v>
      </c>
      <c r="K6" s="19">
        <v>24</v>
      </c>
      <c r="L6" s="19"/>
      <c r="M6" s="19"/>
      <c r="N6" s="19"/>
      <c r="O6" s="19"/>
      <c r="P6" s="19"/>
      <c r="Q6" s="21">
        <f t="shared" si="1"/>
        <v>24</v>
      </c>
      <c r="R6" s="22">
        <f t="shared" si="2"/>
        <v>672</v>
      </c>
      <c r="S6" s="28">
        <v>4</v>
      </c>
      <c r="T6" s="28">
        <v>2</v>
      </c>
      <c r="U6" s="28">
        <v>20</v>
      </c>
      <c r="V6" s="28"/>
      <c r="W6" s="28">
        <v>15</v>
      </c>
      <c r="X6" s="28">
        <v>3</v>
      </c>
      <c r="Y6" s="28">
        <v>35</v>
      </c>
      <c r="Z6" s="28">
        <v>28</v>
      </c>
      <c r="AA6" s="28"/>
      <c r="AB6" s="28">
        <v>2</v>
      </c>
      <c r="AC6" s="28"/>
      <c r="AD6" s="28"/>
      <c r="AE6" s="28"/>
      <c r="AF6" s="28"/>
      <c r="AG6" s="28"/>
      <c r="AH6" s="20">
        <f t="shared" si="5"/>
        <v>109</v>
      </c>
      <c r="AI6" s="35">
        <f t="shared" si="3"/>
        <v>563</v>
      </c>
      <c r="AJ6" s="19">
        <f t="shared" si="4"/>
        <v>563</v>
      </c>
      <c r="AK6" s="20">
        <f t="shared" si="6"/>
        <v>0</v>
      </c>
    </row>
    <row r="7" spans="1:37" ht="21.95" customHeight="1">
      <c r="A7" s="160" t="s">
        <v>46</v>
      </c>
      <c r="B7" s="7">
        <v>40</v>
      </c>
      <c r="C7" s="8">
        <v>3</v>
      </c>
      <c r="D7" s="8">
        <v>23</v>
      </c>
      <c r="E7" s="38"/>
      <c r="F7" s="158"/>
      <c r="G7" s="158"/>
      <c r="H7" s="9">
        <v>60</v>
      </c>
      <c r="I7" s="10">
        <f>'11.6'!AJ7</f>
        <v>87</v>
      </c>
      <c r="J7" s="11">
        <f t="shared" si="0"/>
        <v>147</v>
      </c>
      <c r="K7" s="19"/>
      <c r="L7" s="19"/>
      <c r="M7" s="19"/>
      <c r="N7" s="19"/>
      <c r="O7" s="19"/>
      <c r="P7" s="19"/>
      <c r="Q7" s="21">
        <f t="shared" si="1"/>
        <v>0</v>
      </c>
      <c r="R7" s="22">
        <f t="shared" si="2"/>
        <v>147</v>
      </c>
      <c r="S7" s="28">
        <v>1</v>
      </c>
      <c r="T7" s="28">
        <v>0</v>
      </c>
      <c r="U7" s="28">
        <v>0</v>
      </c>
      <c r="V7" s="28"/>
      <c r="W7" s="28">
        <v>0</v>
      </c>
      <c r="X7" s="28">
        <v>0</v>
      </c>
      <c r="Y7" s="28">
        <v>0</v>
      </c>
      <c r="Z7" s="28">
        <v>3</v>
      </c>
      <c r="AA7" s="28"/>
      <c r="AB7" s="28"/>
      <c r="AC7" s="28"/>
      <c r="AD7" s="28"/>
      <c r="AE7" s="28"/>
      <c r="AF7" s="28"/>
      <c r="AG7" s="28"/>
      <c r="AH7" s="20">
        <f t="shared" si="5"/>
        <v>4</v>
      </c>
      <c r="AI7" s="35">
        <f t="shared" si="3"/>
        <v>143</v>
      </c>
      <c r="AJ7" s="19">
        <f t="shared" si="4"/>
        <v>143</v>
      </c>
      <c r="AK7" s="36">
        <f t="shared" si="6"/>
        <v>0</v>
      </c>
    </row>
    <row r="8" spans="1:37" ht="21.95" customHeight="1">
      <c r="A8" s="160" t="s">
        <v>47</v>
      </c>
      <c r="B8" s="7">
        <v>65</v>
      </c>
      <c r="C8" s="12">
        <v>7</v>
      </c>
      <c r="D8" s="12">
        <v>37</v>
      </c>
      <c r="E8" s="223"/>
      <c r="F8" s="158"/>
      <c r="G8" s="158"/>
      <c r="H8" s="9">
        <v>130</v>
      </c>
      <c r="I8" s="10">
        <f>'11.6'!AJ8</f>
        <v>414</v>
      </c>
      <c r="J8" s="11">
        <f t="shared" si="0"/>
        <v>544</v>
      </c>
      <c r="K8" s="19"/>
      <c r="L8" s="19"/>
      <c r="M8" s="19"/>
      <c r="N8" s="19"/>
      <c r="O8" s="19"/>
      <c r="P8" s="19"/>
      <c r="Q8" s="21">
        <f t="shared" si="1"/>
        <v>0</v>
      </c>
      <c r="R8" s="22">
        <f t="shared" si="2"/>
        <v>544</v>
      </c>
      <c r="S8" s="28">
        <v>0</v>
      </c>
      <c r="T8" s="28">
        <v>0</v>
      </c>
      <c r="U8" s="28">
        <v>7</v>
      </c>
      <c r="V8" s="28"/>
      <c r="W8" s="28">
        <v>10</v>
      </c>
      <c r="X8" s="28">
        <v>0</v>
      </c>
      <c r="Y8" s="28">
        <v>10</v>
      </c>
      <c r="Z8" s="28">
        <v>25</v>
      </c>
      <c r="AA8" s="28"/>
      <c r="AB8" s="28"/>
      <c r="AC8" s="28"/>
      <c r="AD8" s="28"/>
      <c r="AE8" s="28"/>
      <c r="AF8" s="28"/>
      <c r="AG8" s="28"/>
      <c r="AH8" s="20">
        <f t="shared" si="5"/>
        <v>52</v>
      </c>
      <c r="AI8" s="35">
        <f t="shared" si="3"/>
        <v>492</v>
      </c>
      <c r="AJ8" s="19">
        <f t="shared" si="4"/>
        <v>492</v>
      </c>
      <c r="AK8" s="20">
        <f t="shared" si="6"/>
        <v>0</v>
      </c>
    </row>
    <row r="9" spans="1:37" ht="21.95" customHeight="1">
      <c r="A9" s="160" t="s">
        <v>48</v>
      </c>
      <c r="B9" s="7">
        <v>100</v>
      </c>
      <c r="C9" s="12">
        <v>7</v>
      </c>
      <c r="D9" s="12">
        <v>62</v>
      </c>
      <c r="E9" s="223"/>
      <c r="F9" s="158"/>
      <c r="G9" s="158"/>
      <c r="H9" s="9">
        <v>400</v>
      </c>
      <c r="I9" s="10">
        <f>'11.6'!AJ9</f>
        <v>708</v>
      </c>
      <c r="J9" s="11">
        <f t="shared" si="0"/>
        <v>1108</v>
      </c>
      <c r="K9" s="19">
        <v>37</v>
      </c>
      <c r="L9" s="19"/>
      <c r="M9" s="19"/>
      <c r="N9" s="19">
        <v>5</v>
      </c>
      <c r="O9" s="19">
        <v>30</v>
      </c>
      <c r="P9" s="19"/>
      <c r="Q9" s="21">
        <f t="shared" si="1"/>
        <v>72</v>
      </c>
      <c r="R9" s="22">
        <f t="shared" si="2"/>
        <v>1036</v>
      </c>
      <c r="S9" s="28">
        <v>19</v>
      </c>
      <c r="T9" s="28">
        <v>57</v>
      </c>
      <c r="U9" s="28">
        <v>24</v>
      </c>
      <c r="V9" s="28"/>
      <c r="W9" s="28">
        <v>64</v>
      </c>
      <c r="X9" s="28">
        <v>14</v>
      </c>
      <c r="Y9" s="28">
        <v>50</v>
      </c>
      <c r="Z9" s="28">
        <v>46</v>
      </c>
      <c r="AA9" s="28"/>
      <c r="AB9" s="28"/>
      <c r="AC9" s="28"/>
      <c r="AD9" s="28"/>
      <c r="AE9" s="28"/>
      <c r="AF9" s="28"/>
      <c r="AG9" s="28"/>
      <c r="AH9" s="20">
        <f t="shared" si="5"/>
        <v>274</v>
      </c>
      <c r="AI9" s="35">
        <f t="shared" si="3"/>
        <v>762</v>
      </c>
      <c r="AJ9" s="19">
        <f t="shared" si="4"/>
        <v>762</v>
      </c>
      <c r="AK9" s="20">
        <f t="shared" si="6"/>
        <v>0</v>
      </c>
    </row>
    <row r="10" spans="1:37" ht="21.95" customHeight="1">
      <c r="A10" s="160" t="s">
        <v>49</v>
      </c>
      <c r="B10" s="7">
        <v>100</v>
      </c>
      <c r="C10" s="12">
        <v>3</v>
      </c>
      <c r="D10" s="12">
        <v>31</v>
      </c>
      <c r="E10" s="223"/>
      <c r="F10" s="158"/>
      <c r="G10" s="158"/>
      <c r="H10" s="9">
        <v>100</v>
      </c>
      <c r="I10" s="10">
        <f>'11.6'!AJ10</f>
        <v>299</v>
      </c>
      <c r="J10" s="11">
        <f t="shared" si="0"/>
        <v>399</v>
      </c>
      <c r="K10" s="19">
        <v>4</v>
      </c>
      <c r="L10" s="19"/>
      <c r="M10" s="19"/>
      <c r="N10" s="19"/>
      <c r="O10" s="19"/>
      <c r="P10" s="164"/>
      <c r="Q10" s="21">
        <f t="shared" si="1"/>
        <v>4</v>
      </c>
      <c r="R10" s="22">
        <f t="shared" si="2"/>
        <v>395</v>
      </c>
      <c r="S10" s="28">
        <v>0</v>
      </c>
      <c r="T10" s="42">
        <v>10</v>
      </c>
      <c r="U10" s="42">
        <v>7</v>
      </c>
      <c r="V10" s="42"/>
      <c r="W10" s="42">
        <v>20</v>
      </c>
      <c r="X10" s="42">
        <v>5</v>
      </c>
      <c r="Y10" s="42">
        <v>3</v>
      </c>
      <c r="Z10" s="42">
        <v>19</v>
      </c>
      <c r="AA10" s="42"/>
      <c r="AB10" s="42"/>
      <c r="AC10" s="42"/>
      <c r="AD10" s="28"/>
      <c r="AE10" s="28"/>
      <c r="AF10" s="28"/>
      <c r="AG10" s="28"/>
      <c r="AH10" s="20">
        <f t="shared" si="5"/>
        <v>64</v>
      </c>
      <c r="AI10" s="35">
        <f t="shared" si="3"/>
        <v>331</v>
      </c>
      <c r="AJ10" s="19">
        <f t="shared" si="4"/>
        <v>331</v>
      </c>
      <c r="AK10" s="36">
        <f t="shared" si="6"/>
        <v>0</v>
      </c>
    </row>
    <row r="11" spans="1:37" ht="21.95" customHeight="1">
      <c r="A11" s="160" t="s">
        <v>50</v>
      </c>
      <c r="B11" s="7">
        <v>50</v>
      </c>
      <c r="C11" s="13">
        <v>10</v>
      </c>
      <c r="D11" s="13">
        <v>40</v>
      </c>
      <c r="E11" s="224"/>
      <c r="F11" s="158"/>
      <c r="G11" s="158"/>
      <c r="H11" s="9">
        <v>270</v>
      </c>
      <c r="I11" s="10">
        <f>'11.6'!AJ11</f>
        <v>403</v>
      </c>
      <c r="J11" s="11">
        <f t="shared" si="0"/>
        <v>673</v>
      </c>
      <c r="K11" s="19"/>
      <c r="L11" s="19"/>
      <c r="M11" s="19"/>
      <c r="N11" s="19"/>
      <c r="O11" s="19"/>
      <c r="P11" s="19"/>
      <c r="Q11" s="21">
        <f t="shared" si="1"/>
        <v>0</v>
      </c>
      <c r="R11" s="22">
        <f t="shared" si="2"/>
        <v>673</v>
      </c>
      <c r="S11" s="28">
        <v>5</v>
      </c>
      <c r="T11" s="28">
        <v>19</v>
      </c>
      <c r="U11" s="28">
        <v>26</v>
      </c>
      <c r="V11" s="28"/>
      <c r="W11" s="28">
        <v>5</v>
      </c>
      <c r="X11" s="28">
        <v>9</v>
      </c>
      <c r="Y11" s="28">
        <v>33</v>
      </c>
      <c r="Z11" s="28">
        <v>36</v>
      </c>
      <c r="AA11" s="28"/>
      <c r="AB11" s="28"/>
      <c r="AC11" s="28"/>
      <c r="AD11" s="28"/>
      <c r="AE11" s="28"/>
      <c r="AF11" s="28"/>
      <c r="AG11" s="28"/>
      <c r="AH11" s="20">
        <f t="shared" si="5"/>
        <v>133</v>
      </c>
      <c r="AI11" s="35">
        <f t="shared" si="3"/>
        <v>540</v>
      </c>
      <c r="AJ11" s="19">
        <f t="shared" si="4"/>
        <v>540</v>
      </c>
      <c r="AK11" s="20">
        <f t="shared" si="6"/>
        <v>0</v>
      </c>
    </row>
    <row r="12" spans="1:37" ht="21.95" customHeight="1">
      <c r="A12" s="160" t="s">
        <v>51</v>
      </c>
      <c r="B12" s="7">
        <v>100</v>
      </c>
      <c r="C12" s="13">
        <v>2</v>
      </c>
      <c r="D12" s="13">
        <v>76</v>
      </c>
      <c r="E12" s="224"/>
      <c r="F12" s="158"/>
      <c r="G12" s="158"/>
      <c r="H12" s="9">
        <v>101</v>
      </c>
      <c r="I12" s="10">
        <f>'11.6'!AJ12</f>
        <v>252</v>
      </c>
      <c r="J12" s="11">
        <f t="shared" si="0"/>
        <v>353</v>
      </c>
      <c r="K12" s="19">
        <v>4</v>
      </c>
      <c r="L12" s="19"/>
      <c r="M12" s="19"/>
      <c r="N12" s="19"/>
      <c r="O12" s="19"/>
      <c r="P12" s="19"/>
      <c r="Q12" s="21">
        <f t="shared" si="1"/>
        <v>4</v>
      </c>
      <c r="R12" s="22">
        <f t="shared" si="2"/>
        <v>349</v>
      </c>
      <c r="S12" s="28">
        <v>0</v>
      </c>
      <c r="T12" s="28">
        <v>2</v>
      </c>
      <c r="U12" s="28">
        <v>11</v>
      </c>
      <c r="V12" s="28"/>
      <c r="W12" s="28">
        <v>3</v>
      </c>
      <c r="X12" s="28">
        <v>0</v>
      </c>
      <c r="Y12" s="28">
        <v>25</v>
      </c>
      <c r="Z12" s="28">
        <v>32</v>
      </c>
      <c r="AA12" s="28"/>
      <c r="AB12" s="28"/>
      <c r="AC12" s="28"/>
      <c r="AD12" s="28"/>
      <c r="AE12" s="27"/>
      <c r="AF12" s="28"/>
      <c r="AG12" s="28"/>
      <c r="AH12" s="20">
        <f t="shared" si="5"/>
        <v>73</v>
      </c>
      <c r="AI12" s="35">
        <f t="shared" si="3"/>
        <v>276</v>
      </c>
      <c r="AJ12" s="19">
        <f t="shared" si="4"/>
        <v>276</v>
      </c>
      <c r="AK12" s="20">
        <f t="shared" si="6"/>
        <v>0</v>
      </c>
    </row>
    <row r="13" spans="1:37" ht="21.95" customHeight="1">
      <c r="A13" s="160" t="s">
        <v>52</v>
      </c>
      <c r="B13" s="7">
        <v>45</v>
      </c>
      <c r="C13" s="13">
        <v>3</v>
      </c>
      <c r="D13" s="13">
        <v>44</v>
      </c>
      <c r="E13" s="224"/>
      <c r="F13" s="158"/>
      <c r="G13" s="158"/>
      <c r="H13" s="9"/>
      <c r="I13" s="10">
        <f>'11.6'!AJ13</f>
        <v>194</v>
      </c>
      <c r="J13" s="11">
        <f t="shared" si="0"/>
        <v>194</v>
      </c>
      <c r="K13" s="19"/>
      <c r="L13" s="19"/>
      <c r="M13" s="19"/>
      <c r="N13" s="19"/>
      <c r="O13" s="19">
        <v>10</v>
      </c>
      <c r="P13" s="19"/>
      <c r="Q13" s="21">
        <f t="shared" si="1"/>
        <v>10</v>
      </c>
      <c r="R13" s="22">
        <f t="shared" si="2"/>
        <v>184</v>
      </c>
      <c r="S13" s="28">
        <v>0</v>
      </c>
      <c r="T13" s="28">
        <v>5</v>
      </c>
      <c r="U13" s="28">
        <v>0</v>
      </c>
      <c r="V13" s="28"/>
      <c r="W13" s="28"/>
      <c r="X13" s="28">
        <v>0</v>
      </c>
      <c r="Y13" s="28">
        <v>0</v>
      </c>
      <c r="Z13" s="28">
        <v>0</v>
      </c>
      <c r="AA13" s="28"/>
      <c r="AB13" s="28"/>
      <c r="AC13" s="28"/>
      <c r="AD13" s="28"/>
      <c r="AE13" s="28"/>
      <c r="AF13" s="28"/>
      <c r="AG13" s="28"/>
      <c r="AH13" s="20">
        <f t="shared" si="5"/>
        <v>5</v>
      </c>
      <c r="AI13" s="35">
        <f t="shared" si="3"/>
        <v>179</v>
      </c>
      <c r="AJ13" s="19">
        <f t="shared" si="4"/>
        <v>179</v>
      </c>
      <c r="AK13" s="20">
        <f t="shared" si="6"/>
        <v>0</v>
      </c>
    </row>
    <row r="14" spans="1:37" ht="21.95" customHeight="1">
      <c r="A14" s="231" t="s">
        <v>53</v>
      </c>
      <c r="B14" s="7">
        <v>33</v>
      </c>
      <c r="C14" s="13">
        <v>2</v>
      </c>
      <c r="D14" s="13">
        <v>17</v>
      </c>
      <c r="E14" s="224"/>
      <c r="F14" s="158"/>
      <c r="G14" s="158"/>
      <c r="H14" s="9"/>
      <c r="I14" s="10">
        <f>'11.6'!AJ14</f>
        <v>88</v>
      </c>
      <c r="J14" s="11">
        <f t="shared" si="0"/>
        <v>88</v>
      </c>
      <c r="K14" s="19"/>
      <c r="L14" s="19"/>
      <c r="M14" s="19"/>
      <c r="N14" s="19"/>
      <c r="O14" s="19">
        <v>5</v>
      </c>
      <c r="P14" s="19"/>
      <c r="Q14" s="21">
        <f t="shared" si="1"/>
        <v>5</v>
      </c>
      <c r="R14" s="22">
        <f t="shared" si="2"/>
        <v>83</v>
      </c>
      <c r="S14" s="28">
        <v>0</v>
      </c>
      <c r="T14" s="28">
        <v>0</v>
      </c>
      <c r="U14" s="28">
        <v>0</v>
      </c>
      <c r="V14" s="28"/>
      <c r="W14" s="28">
        <v>0</v>
      </c>
      <c r="X14" s="28">
        <v>0</v>
      </c>
      <c r="Y14" s="28">
        <v>0</v>
      </c>
      <c r="Z14" s="28">
        <v>0</v>
      </c>
      <c r="AA14" s="28"/>
      <c r="AB14" s="28"/>
      <c r="AC14" s="28"/>
      <c r="AD14" s="28"/>
      <c r="AE14" s="28"/>
      <c r="AF14" s="28"/>
      <c r="AG14" s="28"/>
      <c r="AH14" s="20">
        <f t="shared" si="5"/>
        <v>0</v>
      </c>
      <c r="AI14" s="35">
        <f t="shared" si="3"/>
        <v>83</v>
      </c>
      <c r="AJ14" s="19">
        <f t="shared" si="4"/>
        <v>83</v>
      </c>
      <c r="AK14" s="20">
        <f t="shared" si="6"/>
        <v>0</v>
      </c>
    </row>
    <row r="15" spans="1:37" ht="21.95" customHeight="1">
      <c r="A15" s="231" t="s">
        <v>54</v>
      </c>
      <c r="B15" s="7">
        <v>45</v>
      </c>
      <c r="C15" s="13"/>
      <c r="D15" s="13">
        <v>16</v>
      </c>
      <c r="E15" s="224"/>
      <c r="F15" s="158"/>
      <c r="G15" s="158"/>
      <c r="H15" s="9"/>
      <c r="I15" s="10">
        <f>'11.6'!AJ15</f>
        <v>51</v>
      </c>
      <c r="J15" s="11">
        <f t="shared" si="0"/>
        <v>51</v>
      </c>
      <c r="K15" s="19"/>
      <c r="L15" s="19"/>
      <c r="M15" s="19"/>
      <c r="N15" s="19"/>
      <c r="O15" s="19"/>
      <c r="P15" s="19"/>
      <c r="Q15" s="21">
        <f t="shared" si="1"/>
        <v>0</v>
      </c>
      <c r="R15" s="22">
        <f t="shared" si="2"/>
        <v>51</v>
      </c>
      <c r="S15" s="28">
        <v>8</v>
      </c>
      <c r="T15" s="28">
        <v>1</v>
      </c>
      <c r="U15" s="28">
        <v>0</v>
      </c>
      <c r="V15" s="28"/>
      <c r="W15" s="28">
        <v>21</v>
      </c>
      <c r="X15" s="28">
        <v>0</v>
      </c>
      <c r="Y15" s="28">
        <v>0</v>
      </c>
      <c r="Z15" s="28">
        <v>5</v>
      </c>
      <c r="AA15" s="28"/>
      <c r="AB15" s="28"/>
      <c r="AC15" s="28"/>
      <c r="AD15" s="28"/>
      <c r="AE15" s="28"/>
      <c r="AF15" s="28"/>
      <c r="AG15" s="28"/>
      <c r="AH15" s="20">
        <f t="shared" si="5"/>
        <v>35</v>
      </c>
      <c r="AI15" s="35">
        <f t="shared" si="3"/>
        <v>16</v>
      </c>
      <c r="AJ15" s="19">
        <f t="shared" si="4"/>
        <v>16</v>
      </c>
      <c r="AK15" s="20">
        <f t="shared" si="6"/>
        <v>0</v>
      </c>
    </row>
    <row r="16" spans="1:37" ht="21.95" customHeight="1">
      <c r="A16" s="160" t="s">
        <v>55</v>
      </c>
      <c r="B16" s="7">
        <v>33</v>
      </c>
      <c r="C16" s="13">
        <v>3</v>
      </c>
      <c r="D16" s="13">
        <v>26</v>
      </c>
      <c r="E16" s="224"/>
      <c r="F16" s="158"/>
      <c r="G16" s="158"/>
      <c r="H16" s="9">
        <v>52</v>
      </c>
      <c r="I16" s="10">
        <f>'11.6'!AJ16</f>
        <v>135</v>
      </c>
      <c r="J16" s="11">
        <f t="shared" si="0"/>
        <v>187</v>
      </c>
      <c r="K16" s="19">
        <v>2</v>
      </c>
      <c r="L16" s="19"/>
      <c r="M16" s="19"/>
      <c r="N16" s="19">
        <v>5</v>
      </c>
      <c r="O16" s="19"/>
      <c r="P16" s="19"/>
      <c r="Q16" s="21">
        <f t="shared" si="1"/>
        <v>7</v>
      </c>
      <c r="R16" s="22">
        <f t="shared" si="2"/>
        <v>180</v>
      </c>
      <c r="S16" s="28">
        <v>2</v>
      </c>
      <c r="T16" s="28">
        <v>2</v>
      </c>
      <c r="U16" s="28">
        <v>2</v>
      </c>
      <c r="V16" s="28"/>
      <c r="W16" s="28">
        <v>12</v>
      </c>
      <c r="X16" s="28">
        <v>2</v>
      </c>
      <c r="Y16" s="28">
        <v>2</v>
      </c>
      <c r="Z16" s="28">
        <v>33</v>
      </c>
      <c r="AA16" s="28"/>
      <c r="AB16" s="28"/>
      <c r="AC16" s="28"/>
      <c r="AD16" s="28"/>
      <c r="AE16" s="28"/>
      <c r="AF16" s="28"/>
      <c r="AG16" s="28"/>
      <c r="AH16" s="20">
        <f t="shared" si="5"/>
        <v>55</v>
      </c>
      <c r="AI16" s="35">
        <f t="shared" si="3"/>
        <v>125</v>
      </c>
      <c r="AJ16" s="19">
        <f t="shared" si="4"/>
        <v>125</v>
      </c>
      <c r="AK16" s="20">
        <f t="shared" si="6"/>
        <v>0</v>
      </c>
    </row>
    <row r="17" spans="1:38" ht="21.95" customHeight="1">
      <c r="A17" s="160" t="s">
        <v>56</v>
      </c>
      <c r="B17" s="7">
        <v>100</v>
      </c>
      <c r="C17" s="13"/>
      <c r="D17" s="13">
        <v>52</v>
      </c>
      <c r="E17" s="224"/>
      <c r="F17" s="158"/>
      <c r="G17" s="158"/>
      <c r="H17" s="9"/>
      <c r="I17" s="10">
        <f>'11.6'!AJ17</f>
        <v>59</v>
      </c>
      <c r="J17" s="11">
        <f t="shared" si="0"/>
        <v>59</v>
      </c>
      <c r="K17" s="19"/>
      <c r="L17" s="19"/>
      <c r="M17" s="19"/>
      <c r="N17" s="19"/>
      <c r="O17" s="19"/>
      <c r="P17" s="19"/>
      <c r="Q17" s="21">
        <f t="shared" ref="Q17:Q21" si="7">SUBTOTAL(9,K17:P17)</f>
        <v>0</v>
      </c>
      <c r="R17" s="22">
        <f t="shared" si="2"/>
        <v>59</v>
      </c>
      <c r="S17" s="28">
        <v>0</v>
      </c>
      <c r="T17" s="28">
        <v>2</v>
      </c>
      <c r="U17" s="28">
        <v>0</v>
      </c>
      <c r="V17" s="28"/>
      <c r="W17" s="28">
        <v>0</v>
      </c>
      <c r="X17" s="28">
        <v>0</v>
      </c>
      <c r="Y17" s="28">
        <v>0</v>
      </c>
      <c r="Z17" s="28">
        <v>5</v>
      </c>
      <c r="AA17" s="28"/>
      <c r="AB17" s="28"/>
      <c r="AC17" s="28"/>
      <c r="AD17" s="28"/>
      <c r="AE17" s="28"/>
      <c r="AF17" s="28"/>
      <c r="AG17" s="20"/>
      <c r="AH17" s="20">
        <f t="shared" si="5"/>
        <v>7</v>
      </c>
      <c r="AI17" s="35">
        <f t="shared" si="3"/>
        <v>52</v>
      </c>
      <c r="AJ17" s="19">
        <f t="shared" si="4"/>
        <v>52</v>
      </c>
      <c r="AK17" s="20">
        <f t="shared" si="6"/>
        <v>0</v>
      </c>
      <c r="AL17" s="234"/>
    </row>
    <row r="18" spans="1:38" ht="21.95" customHeight="1">
      <c r="A18" s="160" t="s">
        <v>57</v>
      </c>
      <c r="B18" s="7"/>
      <c r="C18" s="13"/>
      <c r="D18" s="13"/>
      <c r="E18" s="224"/>
      <c r="F18" s="158"/>
      <c r="G18" s="158"/>
      <c r="H18" s="9"/>
      <c r="I18" s="10">
        <f>'11.6'!AJ18</f>
        <v>0</v>
      </c>
      <c r="J18" s="11">
        <f t="shared" si="0"/>
        <v>0</v>
      </c>
      <c r="K18" s="19"/>
      <c r="L18" s="19"/>
      <c r="M18" s="19"/>
      <c r="N18" s="19"/>
      <c r="O18" s="19"/>
      <c r="P18" s="19"/>
      <c r="Q18" s="21">
        <f t="shared" si="7"/>
        <v>0</v>
      </c>
      <c r="R18" s="22">
        <f t="shared" si="2"/>
        <v>0</v>
      </c>
      <c r="S18" s="28">
        <v>0</v>
      </c>
      <c r="T18" s="28">
        <v>0</v>
      </c>
      <c r="U18" s="28">
        <v>0</v>
      </c>
      <c r="V18" s="28"/>
      <c r="W18" s="28">
        <v>0</v>
      </c>
      <c r="X18" s="28">
        <v>0</v>
      </c>
      <c r="Y18" s="28">
        <v>0</v>
      </c>
      <c r="Z18" s="28">
        <v>0</v>
      </c>
      <c r="AA18" s="28"/>
      <c r="AB18" s="28"/>
      <c r="AC18" s="28"/>
      <c r="AD18" s="28"/>
      <c r="AE18" s="28"/>
      <c r="AF18" s="28"/>
      <c r="AG18" s="20"/>
      <c r="AH18" s="20">
        <f t="shared" si="5"/>
        <v>0</v>
      </c>
      <c r="AI18" s="35">
        <f t="shared" si="3"/>
        <v>0</v>
      </c>
      <c r="AJ18" s="19">
        <f t="shared" si="4"/>
        <v>0</v>
      </c>
      <c r="AK18" s="20">
        <f t="shared" si="6"/>
        <v>0</v>
      </c>
      <c r="AL18" s="234"/>
    </row>
    <row r="19" spans="1:38" ht="21.95" customHeight="1">
      <c r="A19" s="160" t="s">
        <v>58</v>
      </c>
      <c r="B19" s="7">
        <v>100</v>
      </c>
      <c r="C19" s="13"/>
      <c r="D19" s="13">
        <v>485</v>
      </c>
      <c r="E19" s="224"/>
      <c r="F19" s="158"/>
      <c r="G19" s="158"/>
      <c r="H19" s="9">
        <v>201</v>
      </c>
      <c r="I19" s="10">
        <f>'11.6'!AJ19</f>
        <v>381</v>
      </c>
      <c r="J19" s="11">
        <f t="shared" si="0"/>
        <v>582</v>
      </c>
      <c r="K19" s="19"/>
      <c r="L19" s="19"/>
      <c r="M19" s="19"/>
      <c r="N19" s="19"/>
      <c r="O19" s="19"/>
      <c r="P19" s="19"/>
      <c r="Q19" s="21">
        <f t="shared" si="7"/>
        <v>0</v>
      </c>
      <c r="R19" s="22">
        <f t="shared" si="2"/>
        <v>582</v>
      </c>
      <c r="S19" s="28">
        <v>0</v>
      </c>
      <c r="T19" s="28">
        <v>0</v>
      </c>
      <c r="U19" s="28">
        <v>10</v>
      </c>
      <c r="V19" s="28"/>
      <c r="W19" s="28">
        <v>72</v>
      </c>
      <c r="X19" s="28">
        <v>0</v>
      </c>
      <c r="Y19" s="28">
        <v>0</v>
      </c>
      <c r="Z19" s="28">
        <v>15</v>
      </c>
      <c r="AA19" s="28"/>
      <c r="AB19" s="28"/>
      <c r="AC19" s="28"/>
      <c r="AD19" s="28"/>
      <c r="AE19" s="28"/>
      <c r="AF19" s="28"/>
      <c r="AG19" s="20"/>
      <c r="AH19" s="20">
        <f t="shared" si="5"/>
        <v>97</v>
      </c>
      <c r="AI19" s="35">
        <f t="shared" si="3"/>
        <v>485</v>
      </c>
      <c r="AJ19" s="19">
        <f t="shared" si="4"/>
        <v>485</v>
      </c>
      <c r="AK19" s="20">
        <f t="shared" si="6"/>
        <v>0</v>
      </c>
      <c r="AL19" s="234"/>
    </row>
    <row r="20" spans="1:38" ht="21.95" customHeight="1">
      <c r="A20" s="160" t="s">
        <v>59</v>
      </c>
      <c r="B20" s="7"/>
      <c r="C20" s="13"/>
      <c r="D20" s="13"/>
      <c r="E20" s="224"/>
      <c r="F20" s="158"/>
      <c r="G20" s="158"/>
      <c r="H20" s="9"/>
      <c r="I20" s="10">
        <f>'11.6'!AJ20</f>
        <v>0</v>
      </c>
      <c r="J20" s="11">
        <f t="shared" si="0"/>
        <v>0</v>
      </c>
      <c r="K20" s="19"/>
      <c r="L20" s="19"/>
      <c r="M20" s="19"/>
      <c r="N20" s="19"/>
      <c r="O20" s="19"/>
      <c r="P20" s="19"/>
      <c r="Q20" s="21">
        <f t="shared" si="7"/>
        <v>0</v>
      </c>
      <c r="R20" s="22">
        <f t="shared" si="2"/>
        <v>0</v>
      </c>
      <c r="S20">
        <v>0</v>
      </c>
      <c r="T20" s="28">
        <v>0</v>
      </c>
      <c r="U20" s="28">
        <v>0</v>
      </c>
      <c r="V20" s="28"/>
      <c r="W20" s="28">
        <v>0</v>
      </c>
      <c r="X20" s="28">
        <v>0</v>
      </c>
      <c r="Y20" s="28">
        <v>0</v>
      </c>
      <c r="Z20" s="28">
        <v>0</v>
      </c>
      <c r="AA20" s="28"/>
      <c r="AB20" s="169"/>
      <c r="AC20" s="28"/>
      <c r="AD20" s="28"/>
      <c r="AE20" s="28"/>
      <c r="AF20" s="28"/>
      <c r="AG20" s="20"/>
      <c r="AH20" s="20">
        <f t="shared" si="5"/>
        <v>0</v>
      </c>
      <c r="AI20" s="35">
        <f t="shared" si="3"/>
        <v>0</v>
      </c>
      <c r="AJ20" s="19">
        <f t="shared" si="4"/>
        <v>0</v>
      </c>
      <c r="AK20" s="20">
        <f t="shared" si="6"/>
        <v>0</v>
      </c>
      <c r="AL20" s="234"/>
    </row>
    <row r="21" spans="1:38" ht="21.95" customHeight="1">
      <c r="A21" s="160" t="s">
        <v>60</v>
      </c>
      <c r="B21" s="7"/>
      <c r="C21" s="13"/>
      <c r="D21" s="13"/>
      <c r="E21" s="224"/>
      <c r="F21" s="158"/>
      <c r="G21" s="158"/>
      <c r="H21" s="9"/>
      <c r="I21" s="10">
        <f>'11.6'!AJ21</f>
        <v>0</v>
      </c>
      <c r="J21" s="11">
        <f t="shared" si="0"/>
        <v>0</v>
      </c>
      <c r="K21" s="19"/>
      <c r="L21" s="19"/>
      <c r="M21" s="19"/>
      <c r="N21" s="19"/>
      <c r="O21" s="19"/>
      <c r="P21" s="19"/>
      <c r="Q21" s="21">
        <f t="shared" si="7"/>
        <v>0</v>
      </c>
      <c r="R21" s="22">
        <f t="shared" si="2"/>
        <v>0</v>
      </c>
      <c r="S21">
        <v>0</v>
      </c>
      <c r="T21" s="28">
        <v>0</v>
      </c>
      <c r="U21" s="28">
        <v>0</v>
      </c>
      <c r="V21" s="28"/>
      <c r="W21" s="28">
        <v>0</v>
      </c>
      <c r="X21" s="28">
        <v>0</v>
      </c>
      <c r="Y21" s="28">
        <v>0</v>
      </c>
      <c r="Z21" s="28">
        <v>0</v>
      </c>
      <c r="AA21" s="28"/>
      <c r="AB21" s="28"/>
      <c r="AC21" s="28"/>
      <c r="AD21" s="28"/>
      <c r="AE21" s="28"/>
      <c r="AF21" s="28"/>
      <c r="AG21" s="20"/>
      <c r="AH21" s="20">
        <f t="shared" si="5"/>
        <v>0</v>
      </c>
      <c r="AI21" s="35">
        <f t="shared" si="3"/>
        <v>0</v>
      </c>
      <c r="AJ21" s="19">
        <f t="shared" si="4"/>
        <v>0</v>
      </c>
      <c r="AK21" s="20">
        <f t="shared" si="6"/>
        <v>0</v>
      </c>
      <c r="AL21" s="235"/>
    </row>
    <row r="22" spans="1:38" ht="21.95" customHeight="1">
      <c r="A22" s="160" t="s">
        <v>61</v>
      </c>
      <c r="B22" s="7"/>
      <c r="C22" s="13"/>
      <c r="D22" s="13"/>
      <c r="E22" s="225"/>
      <c r="F22" s="158"/>
      <c r="G22" s="158"/>
      <c r="H22" s="9"/>
      <c r="I22" s="10">
        <f>'11.6'!AJ22</f>
        <v>0</v>
      </c>
      <c r="J22" s="11">
        <f t="shared" ref="J22:J23" si="8">SUM(H22:I22)</f>
        <v>0</v>
      </c>
      <c r="K22" s="19"/>
      <c r="L22" s="19"/>
      <c r="M22" s="19"/>
      <c r="N22" s="19"/>
      <c r="O22" s="19"/>
      <c r="P22" s="19"/>
      <c r="Q22" s="21">
        <f t="shared" ref="Q22:Q23" si="9">SUBTOTAL(9,K22:P22)</f>
        <v>0</v>
      </c>
      <c r="R22" s="22">
        <f t="shared" ref="R22:R23" si="10">J22-Q22</f>
        <v>0</v>
      </c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0"/>
      <c r="AH22" s="20">
        <f t="shared" si="5"/>
        <v>0</v>
      </c>
      <c r="AI22" s="35">
        <f t="shared" ref="AI22:AI23" si="11">R22-AH22</f>
        <v>0</v>
      </c>
      <c r="AJ22" s="19">
        <f t="shared" ref="AJ22:AJ23" si="12">(B22*C22)+D22</f>
        <v>0</v>
      </c>
      <c r="AK22" s="20">
        <f t="shared" ref="AK22:AK23" si="13">AJ22+AG22-AI22</f>
        <v>0</v>
      </c>
      <c r="AL22" s="235"/>
    </row>
    <row r="23" spans="1:38" ht="21.95" customHeight="1">
      <c r="A23" s="160" t="s">
        <v>62</v>
      </c>
      <c r="B23" s="7"/>
      <c r="C23" s="13"/>
      <c r="D23" s="13"/>
      <c r="E23" s="225"/>
      <c r="F23" s="158"/>
      <c r="G23" s="158"/>
      <c r="H23" s="9"/>
      <c r="I23" s="10">
        <f>'11.6'!AJ23</f>
        <v>0</v>
      </c>
      <c r="J23" s="11">
        <f t="shared" si="8"/>
        <v>0</v>
      </c>
      <c r="K23" s="19"/>
      <c r="L23" s="19"/>
      <c r="M23" s="19"/>
      <c r="N23" s="19"/>
      <c r="O23" s="19"/>
      <c r="P23" s="19"/>
      <c r="Q23" s="21">
        <f t="shared" si="9"/>
        <v>0</v>
      </c>
      <c r="R23" s="22">
        <f t="shared" si="10"/>
        <v>0</v>
      </c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0"/>
      <c r="AH23" s="20">
        <f t="shared" si="5"/>
        <v>0</v>
      </c>
      <c r="AI23" s="35">
        <f t="shared" si="11"/>
        <v>0</v>
      </c>
      <c r="AJ23" s="19">
        <f t="shared" si="12"/>
        <v>0</v>
      </c>
      <c r="AK23" s="20">
        <f t="shared" si="13"/>
        <v>0</v>
      </c>
      <c r="AL23" s="235"/>
    </row>
    <row r="24" spans="1:38" ht="12.75" customHeight="1">
      <c r="F24" s="15">
        <f>SUM(F3:F23)</f>
        <v>0</v>
      </c>
      <c r="G24" s="15">
        <f t="shared" ref="G24:AK24" si="14">SUM(G3:G23)</f>
        <v>0</v>
      </c>
      <c r="H24" s="15">
        <f t="shared" si="14"/>
        <v>2551</v>
      </c>
      <c r="I24" s="15">
        <f t="shared" si="14"/>
        <v>7361</v>
      </c>
      <c r="J24" s="15">
        <f t="shared" si="14"/>
        <v>9912</v>
      </c>
      <c r="K24" s="15">
        <f t="shared" si="14"/>
        <v>156</v>
      </c>
      <c r="L24" s="15">
        <f t="shared" si="14"/>
        <v>0</v>
      </c>
      <c r="M24" s="15">
        <f t="shared" si="14"/>
        <v>0</v>
      </c>
      <c r="N24" s="15">
        <f t="shared" si="14"/>
        <v>110</v>
      </c>
      <c r="O24" s="15">
        <f t="shared" si="14"/>
        <v>100</v>
      </c>
      <c r="P24" s="15">
        <f t="shared" si="14"/>
        <v>0</v>
      </c>
      <c r="Q24" s="15">
        <f t="shared" si="14"/>
        <v>366</v>
      </c>
      <c r="R24" s="15">
        <f t="shared" si="14"/>
        <v>9546</v>
      </c>
      <c r="S24" s="15">
        <f t="shared" si="14"/>
        <v>74</v>
      </c>
      <c r="T24" s="15">
        <f t="shared" si="14"/>
        <v>217</v>
      </c>
      <c r="U24" s="15">
        <f t="shared" si="14"/>
        <v>168</v>
      </c>
      <c r="V24" s="15">
        <f t="shared" si="14"/>
        <v>0</v>
      </c>
      <c r="W24" s="15">
        <f t="shared" si="14"/>
        <v>314</v>
      </c>
      <c r="X24" s="15">
        <f t="shared" si="14"/>
        <v>54</v>
      </c>
      <c r="Y24" s="15">
        <f t="shared" si="14"/>
        <v>333</v>
      </c>
      <c r="Z24" s="15">
        <f t="shared" si="14"/>
        <v>381</v>
      </c>
      <c r="AA24" s="15">
        <f t="shared" si="14"/>
        <v>0</v>
      </c>
      <c r="AB24" s="15">
        <f t="shared" si="14"/>
        <v>6</v>
      </c>
      <c r="AC24" s="15">
        <f t="shared" si="14"/>
        <v>0</v>
      </c>
      <c r="AD24" s="15">
        <f t="shared" si="14"/>
        <v>0</v>
      </c>
      <c r="AE24" s="15">
        <f t="shared" si="14"/>
        <v>0</v>
      </c>
      <c r="AF24" s="15">
        <f t="shared" si="14"/>
        <v>0</v>
      </c>
      <c r="AG24" s="15">
        <f t="shared" si="14"/>
        <v>4</v>
      </c>
      <c r="AH24" s="15">
        <f t="shared" si="14"/>
        <v>1547</v>
      </c>
      <c r="AI24" s="15">
        <f t="shared" si="14"/>
        <v>7999</v>
      </c>
      <c r="AJ24" s="15">
        <f t="shared" si="14"/>
        <v>7995</v>
      </c>
      <c r="AK24" s="15">
        <f t="shared" si="14"/>
        <v>0</v>
      </c>
    </row>
    <row r="27" spans="1:38">
      <c r="Q27" t="s">
        <v>65</v>
      </c>
      <c r="S27" s="29"/>
      <c r="T27" s="29"/>
      <c r="U27" s="29"/>
      <c r="V27" s="29"/>
      <c r="W27" s="29"/>
    </row>
  </sheetData>
  <mergeCells count="17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AJ1:AJ2"/>
    <mergeCell ref="AK1:AK2"/>
    <mergeCell ref="Q1:Q2"/>
    <mergeCell ref="R1:R2"/>
    <mergeCell ref="AG1:AG2"/>
    <mergeCell ref="AH1:AH2"/>
    <mergeCell ref="AI1:AI2"/>
  </mergeCells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7"/>
  <sheetViews>
    <sheetView zoomScale="85" zoomScaleNormal="85" workbookViewId="0">
      <pane xSplit="4" ySplit="2" topLeftCell="Z3" activePane="bottomRight" state="frozen"/>
      <selection pane="topRight"/>
      <selection pane="bottomLeft"/>
      <selection pane="bottomRight" activeCell="AE14" sqref="AE14"/>
    </sheetView>
  </sheetViews>
  <sheetFormatPr defaultColWidth="9" defaultRowHeight="15"/>
  <cols>
    <col min="1" max="1" width="48.85546875" customWidth="1"/>
    <col min="2" max="2" width="10.28515625" customWidth="1"/>
    <col min="3" max="3" width="8.42578125" customWidth="1"/>
    <col min="4" max="4" width="8.7109375" customWidth="1"/>
    <col min="5" max="5" width="13.42578125" customWidth="1"/>
    <col min="6" max="8" width="11.85546875" customWidth="1"/>
    <col min="9" max="10" width="9.85546875" customWidth="1"/>
    <col min="13" max="13" width="11.28515625" customWidth="1"/>
    <col min="14" max="14" width="15" customWidth="1"/>
    <col min="17" max="17" width="12.7109375" customWidth="1"/>
    <col min="18" max="18" width="16.42578125" customWidth="1"/>
    <col min="19" max="20" width="10.85546875" customWidth="1"/>
    <col min="21" max="21" width="12.140625" customWidth="1"/>
    <col min="22" max="22" width="14.28515625" customWidth="1"/>
    <col min="23" max="34" width="10.85546875" customWidth="1"/>
    <col min="35" max="35" width="14" customWidth="1"/>
    <col min="36" max="38" width="10.85546875" customWidth="1"/>
    <col min="39" max="39" width="13.5703125" customWidth="1"/>
    <col min="40" max="40" width="14" customWidth="1"/>
    <col min="41" max="41" width="10.85546875" customWidth="1"/>
    <col min="42" max="42" width="12.28515625" customWidth="1"/>
    <col min="43" max="43" width="10.85546875" customWidth="1"/>
    <col min="44" max="44" width="15.5703125" customWidth="1"/>
    <col min="45" max="45" width="10.85546875" customWidth="1"/>
  </cols>
  <sheetData>
    <row r="1" spans="1:45" s="157" customFormat="1" ht="30.75" customHeight="1">
      <c r="A1" s="400" t="s">
        <v>0</v>
      </c>
      <c r="B1" s="430" t="s">
        <v>1</v>
      </c>
      <c r="C1" s="430" t="s">
        <v>2</v>
      </c>
      <c r="D1" s="400" t="s">
        <v>3</v>
      </c>
      <c r="E1" s="400" t="s">
        <v>66</v>
      </c>
      <c r="F1" s="430" t="s">
        <v>200</v>
      </c>
      <c r="G1" s="430" t="s">
        <v>4</v>
      </c>
      <c r="H1" s="430" t="s">
        <v>4</v>
      </c>
      <c r="I1" s="430" t="s">
        <v>6</v>
      </c>
      <c r="J1" s="438" t="s">
        <v>7</v>
      </c>
      <c r="K1" s="440" t="s">
        <v>8</v>
      </c>
      <c r="L1" s="441"/>
      <c r="M1" s="441"/>
      <c r="N1" s="441"/>
      <c r="O1" s="441"/>
      <c r="P1" s="442"/>
      <c r="Q1" s="421" t="s">
        <v>9</v>
      </c>
      <c r="R1" s="423" t="s">
        <v>10</v>
      </c>
      <c r="S1" s="165" t="s">
        <v>73</v>
      </c>
      <c r="T1" s="165" t="s">
        <v>70</v>
      </c>
      <c r="U1" s="165" t="s">
        <v>11</v>
      </c>
      <c r="V1" s="165" t="s">
        <v>69</v>
      </c>
      <c r="W1" s="165" t="s">
        <v>166</v>
      </c>
      <c r="X1" s="165" t="s">
        <v>14</v>
      </c>
      <c r="Y1" s="165" t="s">
        <v>67</v>
      </c>
      <c r="Z1" s="165" t="s">
        <v>19</v>
      </c>
      <c r="AA1" s="165" t="s">
        <v>14</v>
      </c>
      <c r="AB1" s="165" t="s">
        <v>13</v>
      </c>
      <c r="AC1" s="165" t="s">
        <v>13</v>
      </c>
      <c r="AD1" s="165" t="s">
        <v>201</v>
      </c>
      <c r="AE1" s="165" t="s">
        <v>174</v>
      </c>
      <c r="AF1" s="165" t="s">
        <v>19</v>
      </c>
      <c r="AG1" s="228" t="s">
        <v>17</v>
      </c>
      <c r="AH1" s="165" t="s">
        <v>73</v>
      </c>
      <c r="AI1" s="165" t="s">
        <v>68</v>
      </c>
      <c r="AJ1" s="165" t="s">
        <v>73</v>
      </c>
      <c r="AK1" s="166" t="s">
        <v>17</v>
      </c>
      <c r="AL1" s="166" t="s">
        <v>72</v>
      </c>
      <c r="AM1" s="166" t="s">
        <v>202</v>
      </c>
      <c r="AN1" s="166" t="s">
        <v>203</v>
      </c>
      <c r="AO1" s="439" t="s">
        <v>21</v>
      </c>
      <c r="AP1" s="436" t="s">
        <v>22</v>
      </c>
      <c r="AQ1" s="436" t="s">
        <v>23</v>
      </c>
      <c r="AR1" s="417" t="s">
        <v>24</v>
      </c>
      <c r="AS1" s="434" t="s">
        <v>25</v>
      </c>
    </row>
    <row r="2" spans="1:45" s="157" customFormat="1" ht="27.75" customHeight="1">
      <c r="A2" s="401"/>
      <c r="B2" s="431"/>
      <c r="C2" s="431"/>
      <c r="D2" s="401"/>
      <c r="E2" s="401"/>
      <c r="F2" s="431"/>
      <c r="G2" s="431"/>
      <c r="H2" s="431"/>
      <c r="I2" s="431"/>
      <c r="J2" s="438"/>
      <c r="K2" s="163" t="s">
        <v>28</v>
      </c>
      <c r="L2" s="163" t="s">
        <v>29</v>
      </c>
      <c r="M2" s="163" t="s">
        <v>30</v>
      </c>
      <c r="N2" s="227" t="s">
        <v>64</v>
      </c>
      <c r="O2" s="159" t="s">
        <v>32</v>
      </c>
      <c r="P2" s="159" t="s">
        <v>33</v>
      </c>
      <c r="Q2" s="422"/>
      <c r="R2" s="424"/>
      <c r="S2" s="166" t="s">
        <v>35</v>
      </c>
      <c r="T2" s="166" t="s">
        <v>35</v>
      </c>
      <c r="U2" s="166" t="s">
        <v>35</v>
      </c>
      <c r="V2" s="166" t="s">
        <v>35</v>
      </c>
      <c r="W2" s="166" t="s">
        <v>35</v>
      </c>
      <c r="X2" s="166" t="s">
        <v>35</v>
      </c>
      <c r="Y2" s="166" t="s">
        <v>36</v>
      </c>
      <c r="Z2" s="166" t="s">
        <v>35</v>
      </c>
      <c r="AA2" s="166" t="s">
        <v>35</v>
      </c>
      <c r="AB2" s="166" t="s">
        <v>35</v>
      </c>
      <c r="AC2" s="166" t="s">
        <v>77</v>
      </c>
      <c r="AD2" s="166" t="s">
        <v>204</v>
      </c>
      <c r="AE2" s="166" t="s">
        <v>205</v>
      </c>
      <c r="AF2" s="166" t="s">
        <v>35</v>
      </c>
      <c r="AG2" s="229" t="s">
        <v>37</v>
      </c>
      <c r="AH2" s="166" t="s">
        <v>37</v>
      </c>
      <c r="AI2" s="166" t="s">
        <v>189</v>
      </c>
      <c r="AJ2" s="166" t="s">
        <v>189</v>
      </c>
      <c r="AK2" s="171" t="s">
        <v>189</v>
      </c>
      <c r="AL2" s="171" t="s">
        <v>189</v>
      </c>
      <c r="AM2" s="171" t="s">
        <v>189</v>
      </c>
      <c r="AN2" s="171" t="s">
        <v>189</v>
      </c>
      <c r="AO2" s="439"/>
      <c r="AP2" s="437"/>
      <c r="AQ2" s="437"/>
      <c r="AR2" s="418"/>
      <c r="AS2" s="435"/>
    </row>
    <row r="3" spans="1:45" s="1" customFormat="1" ht="21.95" customHeight="1">
      <c r="A3" s="160" t="s">
        <v>42</v>
      </c>
      <c r="B3" s="7">
        <v>33</v>
      </c>
      <c r="C3" s="8"/>
      <c r="D3" s="8">
        <v>1860</v>
      </c>
      <c r="E3" s="38"/>
      <c r="F3" s="33"/>
      <c r="G3" s="33"/>
      <c r="H3" s="33"/>
      <c r="I3" s="10">
        <f>'12.6'!AJ3</f>
        <v>2023</v>
      </c>
      <c r="J3" s="11">
        <f>SUM(H3:I3)</f>
        <v>2023</v>
      </c>
      <c r="K3" s="19">
        <v>6</v>
      </c>
      <c r="L3" s="19"/>
      <c r="M3" s="19">
        <v>10</v>
      </c>
      <c r="N3" s="19"/>
      <c r="O3" s="19"/>
      <c r="P3" s="19">
        <v>50</v>
      </c>
      <c r="Q3" s="21">
        <f t="shared" ref="Q3:Q21" si="0">SUBTOTAL(9,K3:P3)</f>
        <v>66</v>
      </c>
      <c r="R3" s="22">
        <f t="shared" ref="R3:R21" si="1">J3-Q3</f>
        <v>1957</v>
      </c>
      <c r="S3" s="42"/>
      <c r="T3" s="42">
        <v>12</v>
      </c>
      <c r="U3" s="42">
        <v>22</v>
      </c>
      <c r="V3" s="42">
        <v>40</v>
      </c>
      <c r="W3" s="42">
        <v>12</v>
      </c>
      <c r="X3" s="42">
        <v>7</v>
      </c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>
        <v>4</v>
      </c>
      <c r="AP3" s="48">
        <f>SUM(S3:AN3)</f>
        <v>93</v>
      </c>
      <c r="AQ3" s="49">
        <f t="shared" ref="AQ3:AQ21" si="2">R3-AP3</f>
        <v>1864</v>
      </c>
      <c r="AR3" s="19">
        <f t="shared" ref="AR3:AR21" si="3">(B3*C3)+D3</f>
        <v>1860</v>
      </c>
      <c r="AS3" s="230">
        <f>AR3+AO3-AQ3</f>
        <v>0</v>
      </c>
    </row>
    <row r="4" spans="1:45" ht="21.95" customHeight="1">
      <c r="A4" s="160" t="s">
        <v>43</v>
      </c>
      <c r="B4" s="7">
        <v>70</v>
      </c>
      <c r="C4" s="8"/>
      <c r="D4" s="8">
        <v>1370</v>
      </c>
      <c r="E4" s="38"/>
      <c r="F4" s="9"/>
      <c r="G4" s="9"/>
      <c r="H4" s="33"/>
      <c r="I4" s="10">
        <f>'12.6'!AJ4</f>
        <v>1602</v>
      </c>
      <c r="J4" s="11">
        <f t="shared" ref="J4:J21" si="4">SUM(H4:I4)</f>
        <v>1602</v>
      </c>
      <c r="K4" s="19">
        <v>20</v>
      </c>
      <c r="L4" s="19"/>
      <c r="M4" s="19"/>
      <c r="N4" s="19"/>
      <c r="O4" s="19">
        <v>5</v>
      </c>
      <c r="P4" s="19">
        <v>60</v>
      </c>
      <c r="Q4" s="21">
        <f t="shared" si="0"/>
        <v>85</v>
      </c>
      <c r="R4" s="22">
        <f t="shared" si="1"/>
        <v>1517</v>
      </c>
      <c r="S4" s="42">
        <v>2</v>
      </c>
      <c r="T4" s="42">
        <v>18</v>
      </c>
      <c r="U4" s="42">
        <v>67</v>
      </c>
      <c r="V4" s="42">
        <v>47</v>
      </c>
      <c r="W4" s="42">
        <v>3</v>
      </c>
      <c r="X4" s="42">
        <v>10</v>
      </c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8">
        <f t="shared" ref="AP4:AP23" si="5">SUM(S4:AN4)</f>
        <v>147</v>
      </c>
      <c r="AQ4" s="49">
        <f t="shared" si="2"/>
        <v>1370</v>
      </c>
      <c r="AR4" s="19">
        <f t="shared" si="3"/>
        <v>1370</v>
      </c>
      <c r="AS4" s="230">
        <f t="shared" ref="AS4:AS21" si="6">AR4+AO4-AQ4</f>
        <v>0</v>
      </c>
    </row>
    <row r="5" spans="1:45" ht="21.95" customHeight="1">
      <c r="A5" s="160" t="s">
        <v>44</v>
      </c>
      <c r="B5" s="7">
        <v>45</v>
      </c>
      <c r="C5" s="12"/>
      <c r="D5" s="12">
        <v>256</v>
      </c>
      <c r="E5" s="223"/>
      <c r="F5" s="9"/>
      <c r="G5" s="9"/>
      <c r="H5" s="33"/>
      <c r="I5" s="10">
        <f>'12.6'!AJ5</f>
        <v>323</v>
      </c>
      <c r="J5" s="11">
        <f t="shared" si="4"/>
        <v>323</v>
      </c>
      <c r="K5" s="19"/>
      <c r="L5" s="19"/>
      <c r="M5" s="19"/>
      <c r="N5" s="19"/>
      <c r="O5" s="19">
        <v>10</v>
      </c>
      <c r="P5" s="19"/>
      <c r="Q5" s="21">
        <f t="shared" si="0"/>
        <v>10</v>
      </c>
      <c r="R5" s="22">
        <f t="shared" si="1"/>
        <v>313</v>
      </c>
      <c r="S5" s="42"/>
      <c r="T5" s="42">
        <v>20</v>
      </c>
      <c r="U5" s="42">
        <v>27</v>
      </c>
      <c r="V5" s="42">
        <v>3</v>
      </c>
      <c r="W5" s="42">
        <v>5</v>
      </c>
      <c r="X5" s="42">
        <v>2</v>
      </c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8">
        <f t="shared" si="5"/>
        <v>57</v>
      </c>
      <c r="AQ5" s="49">
        <f t="shared" si="2"/>
        <v>256</v>
      </c>
      <c r="AR5" s="19">
        <f t="shared" si="3"/>
        <v>256</v>
      </c>
      <c r="AS5" s="230">
        <f t="shared" si="6"/>
        <v>0</v>
      </c>
    </row>
    <row r="6" spans="1:45" ht="21.95" customHeight="1">
      <c r="A6" s="160" t="s">
        <v>45</v>
      </c>
      <c r="B6" s="7">
        <v>120</v>
      </c>
      <c r="C6" s="12"/>
      <c r="D6" s="12">
        <v>507</v>
      </c>
      <c r="E6" s="223"/>
      <c r="F6" s="9"/>
      <c r="G6" s="9"/>
      <c r="H6" s="33"/>
      <c r="I6" s="10">
        <f>'12.6'!AJ6</f>
        <v>563</v>
      </c>
      <c r="J6" s="11">
        <f t="shared" si="4"/>
        <v>563</v>
      </c>
      <c r="K6" s="19">
        <v>2</v>
      </c>
      <c r="L6" s="19"/>
      <c r="M6" s="19"/>
      <c r="N6" s="19"/>
      <c r="O6" s="19"/>
      <c r="P6" s="19">
        <v>20</v>
      </c>
      <c r="Q6" s="21">
        <f t="shared" si="0"/>
        <v>22</v>
      </c>
      <c r="R6" s="22">
        <f t="shared" si="1"/>
        <v>541</v>
      </c>
      <c r="S6" s="42"/>
      <c r="T6" s="42">
        <v>14</v>
      </c>
      <c r="U6" s="42">
        <v>9</v>
      </c>
      <c r="V6" s="42">
        <v>8</v>
      </c>
      <c r="W6" s="42">
        <v>0</v>
      </c>
      <c r="X6" s="42">
        <v>3</v>
      </c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8">
        <f t="shared" si="5"/>
        <v>34</v>
      </c>
      <c r="AQ6" s="49">
        <f t="shared" si="2"/>
        <v>507</v>
      </c>
      <c r="AR6" s="19">
        <f t="shared" si="3"/>
        <v>507</v>
      </c>
      <c r="AS6" s="230">
        <f t="shared" si="6"/>
        <v>0</v>
      </c>
    </row>
    <row r="7" spans="1:45" s="1" customFormat="1" ht="21.95" customHeight="1">
      <c r="A7" s="160" t="s">
        <v>46</v>
      </c>
      <c r="B7" s="7">
        <v>40</v>
      </c>
      <c r="C7" s="8"/>
      <c r="D7" s="8">
        <v>103</v>
      </c>
      <c r="E7" s="38"/>
      <c r="F7" s="33"/>
      <c r="G7" s="33"/>
      <c r="H7" s="33"/>
      <c r="I7" s="10">
        <f>'12.6'!AJ7</f>
        <v>143</v>
      </c>
      <c r="J7" s="11">
        <f t="shared" si="4"/>
        <v>143</v>
      </c>
      <c r="K7" s="19"/>
      <c r="L7" s="19"/>
      <c r="M7" s="19">
        <v>10</v>
      </c>
      <c r="N7" s="19"/>
      <c r="O7" s="19"/>
      <c r="P7" s="19"/>
      <c r="Q7" s="21">
        <f t="shared" si="0"/>
        <v>10</v>
      </c>
      <c r="R7" s="22">
        <f t="shared" si="1"/>
        <v>133</v>
      </c>
      <c r="S7" s="42"/>
      <c r="T7" s="42">
        <v>0</v>
      </c>
      <c r="U7" s="42">
        <v>10</v>
      </c>
      <c r="V7" s="42">
        <v>20</v>
      </c>
      <c r="W7" s="42">
        <v>0</v>
      </c>
      <c r="X7" s="42">
        <v>0</v>
      </c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8">
        <f t="shared" si="5"/>
        <v>30</v>
      </c>
      <c r="AQ7" s="49">
        <f t="shared" si="2"/>
        <v>103</v>
      </c>
      <c r="AR7" s="19">
        <f t="shared" si="3"/>
        <v>103</v>
      </c>
      <c r="AS7" s="230">
        <f t="shared" si="6"/>
        <v>0</v>
      </c>
    </row>
    <row r="8" spans="1:45" ht="21.95" customHeight="1">
      <c r="A8" s="160" t="s">
        <v>47</v>
      </c>
      <c r="B8" s="7">
        <v>65</v>
      </c>
      <c r="C8" s="12"/>
      <c r="D8" s="12">
        <v>450</v>
      </c>
      <c r="E8" s="223"/>
      <c r="F8" s="9"/>
      <c r="G8" s="9"/>
      <c r="H8" s="33"/>
      <c r="I8" s="10">
        <f>'12.6'!AJ8</f>
        <v>492</v>
      </c>
      <c r="J8" s="11">
        <f t="shared" si="4"/>
        <v>492</v>
      </c>
      <c r="K8" s="19">
        <v>12</v>
      </c>
      <c r="L8" s="19"/>
      <c r="M8" s="19"/>
      <c r="N8" s="19"/>
      <c r="O8" s="19"/>
      <c r="P8" s="19">
        <v>6</v>
      </c>
      <c r="Q8" s="21">
        <f t="shared" si="0"/>
        <v>18</v>
      </c>
      <c r="R8" s="22">
        <f t="shared" si="1"/>
        <v>474</v>
      </c>
      <c r="S8" s="42"/>
      <c r="T8" s="42">
        <v>2</v>
      </c>
      <c r="U8" s="42">
        <v>8</v>
      </c>
      <c r="V8" s="42">
        <v>2</v>
      </c>
      <c r="W8" s="42">
        <v>0</v>
      </c>
      <c r="X8" s="42">
        <v>12</v>
      </c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8">
        <f t="shared" si="5"/>
        <v>24</v>
      </c>
      <c r="AQ8" s="49">
        <f t="shared" si="2"/>
        <v>450</v>
      </c>
      <c r="AR8" s="19">
        <f t="shared" si="3"/>
        <v>450</v>
      </c>
      <c r="AS8" s="230">
        <f t="shared" si="6"/>
        <v>0</v>
      </c>
    </row>
    <row r="9" spans="1:45" ht="21.95" customHeight="1">
      <c r="A9" s="160" t="s">
        <v>48</v>
      </c>
      <c r="B9" s="7">
        <v>100</v>
      </c>
      <c r="C9" s="12"/>
      <c r="D9" s="12">
        <v>592</v>
      </c>
      <c r="E9" s="223"/>
      <c r="F9" s="9"/>
      <c r="G9" s="9"/>
      <c r="H9" s="33"/>
      <c r="I9" s="10">
        <f>'12.6'!AJ9</f>
        <v>762</v>
      </c>
      <c r="J9" s="11">
        <f t="shared" si="4"/>
        <v>762</v>
      </c>
      <c r="K9" s="19">
        <v>11</v>
      </c>
      <c r="L9" s="19"/>
      <c r="M9" s="19"/>
      <c r="N9" s="19"/>
      <c r="O9" s="19">
        <v>15</v>
      </c>
      <c r="P9" s="19">
        <v>24</v>
      </c>
      <c r="Q9" s="21">
        <f t="shared" si="0"/>
        <v>50</v>
      </c>
      <c r="R9" s="22">
        <f t="shared" si="1"/>
        <v>712</v>
      </c>
      <c r="S9" s="42"/>
      <c r="T9" s="42">
        <v>8</v>
      </c>
      <c r="U9" s="42">
        <v>64</v>
      </c>
      <c r="V9" s="42">
        <v>40</v>
      </c>
      <c r="W9" s="42">
        <v>0</v>
      </c>
      <c r="X9" s="42">
        <v>8</v>
      </c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8">
        <f t="shared" si="5"/>
        <v>120</v>
      </c>
      <c r="AQ9" s="49">
        <f t="shared" si="2"/>
        <v>592</v>
      </c>
      <c r="AR9" s="19">
        <f t="shared" si="3"/>
        <v>592</v>
      </c>
      <c r="AS9" s="230">
        <f t="shared" si="6"/>
        <v>0</v>
      </c>
    </row>
    <row r="10" spans="1:45" ht="21.95" customHeight="1">
      <c r="A10" s="160" t="s">
        <v>49</v>
      </c>
      <c r="B10" s="7">
        <v>100</v>
      </c>
      <c r="C10" s="12"/>
      <c r="D10" s="12">
        <v>277</v>
      </c>
      <c r="E10" s="223"/>
      <c r="F10" s="9"/>
      <c r="G10" s="9"/>
      <c r="H10" s="33"/>
      <c r="I10" s="10">
        <f>'12.6'!AJ10</f>
        <v>331</v>
      </c>
      <c r="J10" s="11">
        <f t="shared" si="4"/>
        <v>331</v>
      </c>
      <c r="K10" s="19">
        <v>2</v>
      </c>
      <c r="L10" s="19"/>
      <c r="M10" s="19"/>
      <c r="N10" s="19"/>
      <c r="O10" s="19"/>
      <c r="P10" s="19"/>
      <c r="Q10" s="21">
        <f t="shared" si="0"/>
        <v>2</v>
      </c>
      <c r="R10" s="22">
        <f t="shared" si="1"/>
        <v>329</v>
      </c>
      <c r="S10" s="42"/>
      <c r="T10" s="42">
        <v>11</v>
      </c>
      <c r="U10" s="42">
        <v>22</v>
      </c>
      <c r="V10" s="42">
        <v>10</v>
      </c>
      <c r="W10" s="42">
        <v>3</v>
      </c>
      <c r="X10" s="42">
        <v>6</v>
      </c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8">
        <f t="shared" si="5"/>
        <v>52</v>
      </c>
      <c r="AQ10" s="49">
        <f t="shared" si="2"/>
        <v>277</v>
      </c>
      <c r="AR10" s="19">
        <f t="shared" si="3"/>
        <v>277</v>
      </c>
      <c r="AS10" s="230">
        <f t="shared" si="6"/>
        <v>0</v>
      </c>
    </row>
    <row r="11" spans="1:45" ht="21.95" customHeight="1">
      <c r="A11" s="160" t="s">
        <v>50</v>
      </c>
      <c r="B11" s="7">
        <v>50</v>
      </c>
      <c r="C11" s="13"/>
      <c r="D11" s="13">
        <v>478</v>
      </c>
      <c r="E11" s="224"/>
      <c r="F11" s="9"/>
      <c r="G11" s="9"/>
      <c r="H11" s="33"/>
      <c r="I11" s="10">
        <f>'12.6'!AJ11</f>
        <v>540</v>
      </c>
      <c r="J11" s="11">
        <f t="shared" si="4"/>
        <v>540</v>
      </c>
      <c r="K11" s="19">
        <v>12</v>
      </c>
      <c r="L11" s="19"/>
      <c r="M11" s="19"/>
      <c r="N11" s="19"/>
      <c r="O11" s="19"/>
      <c r="P11" s="19"/>
      <c r="Q11" s="21">
        <f t="shared" si="0"/>
        <v>12</v>
      </c>
      <c r="R11" s="22">
        <f t="shared" si="1"/>
        <v>528</v>
      </c>
      <c r="S11" s="42"/>
      <c r="T11" s="42">
        <v>6</v>
      </c>
      <c r="U11" s="42">
        <v>8</v>
      </c>
      <c r="V11" s="42">
        <v>13</v>
      </c>
      <c r="W11" s="42">
        <v>3</v>
      </c>
      <c r="X11" s="42">
        <v>20</v>
      </c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8">
        <f t="shared" si="5"/>
        <v>50</v>
      </c>
      <c r="AQ11" s="49">
        <f t="shared" si="2"/>
        <v>478</v>
      </c>
      <c r="AR11" s="19">
        <f t="shared" si="3"/>
        <v>478</v>
      </c>
      <c r="AS11" s="230">
        <f t="shared" si="6"/>
        <v>0</v>
      </c>
    </row>
    <row r="12" spans="1:45" s="1" customFormat="1" ht="21.95" customHeight="1">
      <c r="A12" s="160" t="s">
        <v>51</v>
      </c>
      <c r="B12" s="7">
        <v>100</v>
      </c>
      <c r="C12" s="13"/>
      <c r="D12" s="13">
        <v>245</v>
      </c>
      <c r="E12" s="224"/>
      <c r="F12" s="33"/>
      <c r="G12" s="33"/>
      <c r="H12" s="33"/>
      <c r="I12" s="10">
        <f>'12.6'!AJ12</f>
        <v>276</v>
      </c>
      <c r="J12" s="11">
        <f t="shared" si="4"/>
        <v>276</v>
      </c>
      <c r="K12" s="19">
        <v>15</v>
      </c>
      <c r="L12" s="19"/>
      <c r="M12" s="19"/>
      <c r="N12" s="19"/>
      <c r="O12" s="19"/>
      <c r="P12" s="19"/>
      <c r="Q12" s="21">
        <f t="shared" si="0"/>
        <v>15</v>
      </c>
      <c r="R12" s="22">
        <f t="shared" si="1"/>
        <v>261</v>
      </c>
      <c r="S12" s="42"/>
      <c r="T12" s="42">
        <v>0</v>
      </c>
      <c r="U12" s="42">
        <v>8</v>
      </c>
      <c r="V12" s="42">
        <v>2</v>
      </c>
      <c r="W12" s="42">
        <v>0</v>
      </c>
      <c r="X12" s="42">
        <v>6</v>
      </c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8">
        <f t="shared" si="5"/>
        <v>16</v>
      </c>
      <c r="AQ12" s="49">
        <f t="shared" si="2"/>
        <v>245</v>
      </c>
      <c r="AR12" s="19">
        <f t="shared" si="3"/>
        <v>245</v>
      </c>
      <c r="AS12" s="230">
        <f t="shared" si="6"/>
        <v>0</v>
      </c>
    </row>
    <row r="13" spans="1:45" ht="21.95" customHeight="1">
      <c r="A13" s="160" t="s">
        <v>52</v>
      </c>
      <c r="B13" s="7">
        <v>45</v>
      </c>
      <c r="C13" s="13"/>
      <c r="D13" s="13">
        <v>173</v>
      </c>
      <c r="E13" s="224"/>
      <c r="F13" s="9"/>
      <c r="G13" s="9"/>
      <c r="H13" s="33"/>
      <c r="I13" s="10">
        <f>'12.6'!AJ13</f>
        <v>179</v>
      </c>
      <c r="J13" s="11">
        <f t="shared" si="4"/>
        <v>179</v>
      </c>
      <c r="K13" s="19"/>
      <c r="L13" s="19"/>
      <c r="M13" s="19"/>
      <c r="N13" s="19"/>
      <c r="O13" s="19"/>
      <c r="P13" s="19"/>
      <c r="Q13" s="21">
        <f t="shared" si="0"/>
        <v>0</v>
      </c>
      <c r="R13" s="22">
        <f t="shared" si="1"/>
        <v>179</v>
      </c>
      <c r="S13" s="42"/>
      <c r="T13" s="42">
        <v>0</v>
      </c>
      <c r="U13" s="42">
        <v>0</v>
      </c>
      <c r="V13" s="42">
        <v>0</v>
      </c>
      <c r="W13" s="42">
        <v>5</v>
      </c>
      <c r="X13" s="42">
        <v>1</v>
      </c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8">
        <f t="shared" si="5"/>
        <v>6</v>
      </c>
      <c r="AQ13" s="49">
        <f t="shared" si="2"/>
        <v>173</v>
      </c>
      <c r="AR13" s="19">
        <f t="shared" si="3"/>
        <v>173</v>
      </c>
      <c r="AS13" s="230">
        <f t="shared" si="6"/>
        <v>0</v>
      </c>
    </row>
    <row r="14" spans="1:45" s="1" customFormat="1" ht="21.95" customHeight="1">
      <c r="A14" s="160" t="s">
        <v>53</v>
      </c>
      <c r="B14" s="7">
        <v>33</v>
      </c>
      <c r="C14" s="13"/>
      <c r="D14" s="13">
        <v>78</v>
      </c>
      <c r="E14" s="224"/>
      <c r="F14" s="33"/>
      <c r="G14" s="33"/>
      <c r="H14" s="33"/>
      <c r="I14" s="10">
        <f>'12.6'!AJ14</f>
        <v>83</v>
      </c>
      <c r="J14" s="11">
        <f t="shared" si="4"/>
        <v>83</v>
      </c>
      <c r="K14" s="19"/>
      <c r="L14" s="19"/>
      <c r="M14" s="19"/>
      <c r="N14" s="19"/>
      <c r="O14" s="19"/>
      <c r="P14" s="19"/>
      <c r="Q14" s="21">
        <f t="shared" si="0"/>
        <v>0</v>
      </c>
      <c r="R14" s="22">
        <f t="shared" si="1"/>
        <v>83</v>
      </c>
      <c r="S14" s="42"/>
      <c r="T14" s="42">
        <v>0</v>
      </c>
      <c r="U14" s="42">
        <v>0</v>
      </c>
      <c r="V14" s="42">
        <v>0</v>
      </c>
      <c r="W14" s="42">
        <v>5</v>
      </c>
      <c r="X14" s="42">
        <v>0</v>
      </c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8">
        <f t="shared" si="5"/>
        <v>5</v>
      </c>
      <c r="AQ14" s="49">
        <f t="shared" si="2"/>
        <v>78</v>
      </c>
      <c r="AR14" s="19">
        <f t="shared" si="3"/>
        <v>78</v>
      </c>
      <c r="AS14" s="230">
        <f t="shared" si="6"/>
        <v>0</v>
      </c>
    </row>
    <row r="15" spans="1:45" ht="21.95" customHeight="1">
      <c r="A15" s="160" t="s">
        <v>54</v>
      </c>
      <c r="B15" s="7">
        <v>45</v>
      </c>
      <c r="C15" s="13"/>
      <c r="D15" s="13"/>
      <c r="E15" s="224"/>
      <c r="F15" s="9"/>
      <c r="G15" s="9"/>
      <c r="H15" s="33"/>
      <c r="I15" s="10">
        <f>'12.6'!AJ15</f>
        <v>16</v>
      </c>
      <c r="J15" s="11">
        <f t="shared" si="4"/>
        <v>16</v>
      </c>
      <c r="K15" s="19"/>
      <c r="L15" s="19"/>
      <c r="M15" s="19"/>
      <c r="N15" s="19"/>
      <c r="O15" s="19"/>
      <c r="P15" s="19"/>
      <c r="Q15" s="21">
        <f t="shared" si="0"/>
        <v>0</v>
      </c>
      <c r="R15" s="22">
        <f t="shared" si="1"/>
        <v>16</v>
      </c>
      <c r="S15" s="42"/>
      <c r="T15" s="42">
        <v>0</v>
      </c>
      <c r="U15" s="42">
        <v>16</v>
      </c>
      <c r="V15" s="42">
        <v>0</v>
      </c>
      <c r="W15" s="42">
        <v>0</v>
      </c>
      <c r="X15" s="42">
        <v>0</v>
      </c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8">
        <f t="shared" si="5"/>
        <v>16</v>
      </c>
      <c r="AQ15" s="49">
        <f t="shared" si="2"/>
        <v>0</v>
      </c>
      <c r="AR15" s="19">
        <f t="shared" si="3"/>
        <v>0</v>
      </c>
      <c r="AS15" s="230">
        <f t="shared" si="6"/>
        <v>0</v>
      </c>
    </row>
    <row r="16" spans="1:45" ht="21.95" customHeight="1">
      <c r="A16" s="160" t="s">
        <v>55</v>
      </c>
      <c r="B16" s="7">
        <v>33</v>
      </c>
      <c r="C16" s="13"/>
      <c r="D16" s="13">
        <v>105</v>
      </c>
      <c r="E16" s="224"/>
      <c r="F16" s="9"/>
      <c r="G16" s="9"/>
      <c r="H16" s="33"/>
      <c r="I16" s="10">
        <f>'12.6'!AJ16</f>
        <v>125</v>
      </c>
      <c r="J16" s="11">
        <f t="shared" si="4"/>
        <v>125</v>
      </c>
      <c r="K16" s="19">
        <v>7</v>
      </c>
      <c r="L16" s="19"/>
      <c r="M16" s="19"/>
      <c r="N16" s="19"/>
      <c r="O16" s="19"/>
      <c r="P16" s="19"/>
      <c r="Q16" s="21">
        <f t="shared" si="0"/>
        <v>7</v>
      </c>
      <c r="R16" s="22">
        <f t="shared" si="1"/>
        <v>118</v>
      </c>
      <c r="S16" s="42"/>
      <c r="T16" s="42">
        <v>3</v>
      </c>
      <c r="U16" s="42">
        <v>8</v>
      </c>
      <c r="V16" s="42">
        <v>0</v>
      </c>
      <c r="W16" s="42">
        <v>0</v>
      </c>
      <c r="X16" s="42">
        <v>2</v>
      </c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8">
        <f t="shared" si="5"/>
        <v>13</v>
      </c>
      <c r="AQ16" s="49">
        <f t="shared" si="2"/>
        <v>105</v>
      </c>
      <c r="AR16" s="19">
        <f t="shared" si="3"/>
        <v>105</v>
      </c>
      <c r="AS16" s="230">
        <f t="shared" si="6"/>
        <v>0</v>
      </c>
    </row>
    <row r="17" spans="1:45" ht="21.95" customHeight="1">
      <c r="A17" s="160" t="s">
        <v>56</v>
      </c>
      <c r="B17" s="7">
        <v>100</v>
      </c>
      <c r="C17" s="13"/>
      <c r="D17" s="13">
        <v>50</v>
      </c>
      <c r="E17" s="224"/>
      <c r="F17" s="9"/>
      <c r="G17" s="9"/>
      <c r="H17" s="33"/>
      <c r="I17" s="10">
        <f>'12.6'!AJ17</f>
        <v>52</v>
      </c>
      <c r="J17" s="11">
        <f t="shared" si="4"/>
        <v>52</v>
      </c>
      <c r="K17" s="19"/>
      <c r="L17" s="19"/>
      <c r="M17" s="19"/>
      <c r="N17" s="19"/>
      <c r="O17" s="19"/>
      <c r="P17" s="19"/>
      <c r="Q17" s="21">
        <f t="shared" si="0"/>
        <v>0</v>
      </c>
      <c r="R17" s="22">
        <f t="shared" si="1"/>
        <v>52</v>
      </c>
      <c r="S17" s="42"/>
      <c r="T17" s="42">
        <v>0</v>
      </c>
      <c r="U17" s="42">
        <v>0</v>
      </c>
      <c r="V17" s="42">
        <v>2</v>
      </c>
      <c r="W17" s="42">
        <v>0</v>
      </c>
      <c r="X17" s="42">
        <v>0</v>
      </c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8">
        <f t="shared" si="5"/>
        <v>2</v>
      </c>
      <c r="AQ17" s="49">
        <f t="shared" si="2"/>
        <v>50</v>
      </c>
      <c r="AR17" s="19">
        <f t="shared" si="3"/>
        <v>50</v>
      </c>
      <c r="AS17" s="230">
        <f t="shared" si="6"/>
        <v>0</v>
      </c>
    </row>
    <row r="18" spans="1:45" ht="21.95" customHeight="1">
      <c r="A18" s="160" t="s">
        <v>57</v>
      </c>
      <c r="B18" s="7"/>
      <c r="C18" s="13"/>
      <c r="D18" s="13"/>
      <c r="E18" s="224"/>
      <c r="F18" s="9"/>
      <c r="G18" s="9"/>
      <c r="H18" s="33"/>
      <c r="I18" s="10">
        <f>'12.6'!AJ18</f>
        <v>0</v>
      </c>
      <c r="J18" s="11">
        <f t="shared" si="4"/>
        <v>0</v>
      </c>
      <c r="K18" s="19"/>
      <c r="L18" s="19"/>
      <c r="M18" s="19"/>
      <c r="N18" s="19"/>
      <c r="O18" s="19"/>
      <c r="P18" s="19"/>
      <c r="Q18" s="21">
        <f t="shared" si="0"/>
        <v>0</v>
      </c>
      <c r="R18" s="22">
        <f t="shared" si="1"/>
        <v>0</v>
      </c>
      <c r="S18" s="42"/>
      <c r="T18" s="42">
        <v>0</v>
      </c>
      <c r="U18" s="42">
        <v>0</v>
      </c>
      <c r="V18" s="42">
        <v>0</v>
      </c>
      <c r="W18" s="42">
        <v>0</v>
      </c>
      <c r="X18" s="42">
        <v>0</v>
      </c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8">
        <f t="shared" si="5"/>
        <v>0</v>
      </c>
      <c r="AQ18" s="49">
        <f t="shared" si="2"/>
        <v>0</v>
      </c>
      <c r="AR18" s="19">
        <f t="shared" si="3"/>
        <v>0</v>
      </c>
      <c r="AS18" s="48">
        <f t="shared" si="6"/>
        <v>0</v>
      </c>
    </row>
    <row r="19" spans="1:45" ht="21.95" customHeight="1">
      <c r="A19" s="160" t="s">
        <v>58</v>
      </c>
      <c r="B19" s="7">
        <v>100</v>
      </c>
      <c r="C19" s="13"/>
      <c r="D19" s="13">
        <v>368</v>
      </c>
      <c r="E19" s="224"/>
      <c r="F19" s="9"/>
      <c r="G19" s="9"/>
      <c r="H19" s="33"/>
      <c r="I19" s="10">
        <f>'12.6'!AJ19</f>
        <v>485</v>
      </c>
      <c r="J19" s="11">
        <f t="shared" si="4"/>
        <v>485</v>
      </c>
      <c r="K19" s="19"/>
      <c r="L19" s="19"/>
      <c r="M19" s="19"/>
      <c r="N19" s="19"/>
      <c r="O19" s="19"/>
      <c r="P19" s="19"/>
      <c r="Q19" s="21">
        <f t="shared" si="0"/>
        <v>0</v>
      </c>
      <c r="R19" s="22">
        <f t="shared" si="1"/>
        <v>485</v>
      </c>
      <c r="S19" s="42"/>
      <c r="T19" s="42">
        <v>0</v>
      </c>
      <c r="U19" s="42">
        <v>117</v>
      </c>
      <c r="V19" s="42">
        <v>0</v>
      </c>
      <c r="W19" s="42">
        <v>0</v>
      </c>
      <c r="X19" s="42">
        <v>0</v>
      </c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8">
        <f t="shared" si="5"/>
        <v>117</v>
      </c>
      <c r="AQ19" s="49">
        <f t="shared" si="2"/>
        <v>368</v>
      </c>
      <c r="AR19" s="19">
        <f t="shared" si="3"/>
        <v>368</v>
      </c>
      <c r="AS19" s="48">
        <f t="shared" si="6"/>
        <v>0</v>
      </c>
    </row>
    <row r="20" spans="1:45" ht="21.95" customHeight="1">
      <c r="A20" s="160" t="s">
        <v>59</v>
      </c>
      <c r="B20" s="7"/>
      <c r="C20" s="13"/>
      <c r="D20" s="13"/>
      <c r="E20" s="224"/>
      <c r="F20" s="9"/>
      <c r="G20" s="9"/>
      <c r="H20" s="33"/>
      <c r="I20" s="10">
        <f>'12.6'!AJ20</f>
        <v>0</v>
      </c>
      <c r="J20" s="11">
        <f t="shared" si="4"/>
        <v>0</v>
      </c>
      <c r="K20" s="19"/>
      <c r="L20" s="19"/>
      <c r="M20" s="19"/>
      <c r="N20" s="19"/>
      <c r="O20" s="19"/>
      <c r="P20" s="19"/>
      <c r="Q20" s="21">
        <f t="shared" si="0"/>
        <v>0</v>
      </c>
      <c r="R20" s="22">
        <f t="shared" si="1"/>
        <v>0</v>
      </c>
      <c r="S20" s="42"/>
      <c r="T20" s="42">
        <v>0</v>
      </c>
      <c r="U20" s="42">
        <v>0</v>
      </c>
      <c r="V20" s="42">
        <v>0</v>
      </c>
      <c r="W20" s="42">
        <v>0</v>
      </c>
      <c r="X20" s="42">
        <v>0</v>
      </c>
      <c r="Y20" s="42"/>
      <c r="Z20" s="42"/>
      <c r="AA20" s="42"/>
      <c r="AB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8">
        <f t="shared" si="5"/>
        <v>0</v>
      </c>
      <c r="AQ20" s="49">
        <f t="shared" si="2"/>
        <v>0</v>
      </c>
      <c r="AR20" s="19">
        <f t="shared" si="3"/>
        <v>0</v>
      </c>
      <c r="AS20" s="48">
        <f t="shared" si="6"/>
        <v>0</v>
      </c>
    </row>
    <row r="21" spans="1:45" ht="21.95" customHeight="1">
      <c r="A21" s="160" t="s">
        <v>60</v>
      </c>
      <c r="B21" s="7"/>
      <c r="C21" s="13"/>
      <c r="D21" s="13"/>
      <c r="E21" s="224"/>
      <c r="F21" s="9"/>
      <c r="G21" s="9"/>
      <c r="H21" s="33"/>
      <c r="I21" s="10">
        <f>'12.6'!AJ21</f>
        <v>0</v>
      </c>
      <c r="J21" s="11">
        <f t="shared" si="4"/>
        <v>0</v>
      </c>
      <c r="K21" s="19"/>
      <c r="L21" s="19"/>
      <c r="M21" s="19"/>
      <c r="N21" s="19"/>
      <c r="O21" s="19"/>
      <c r="P21" s="19"/>
      <c r="Q21" s="21">
        <f t="shared" si="0"/>
        <v>0</v>
      </c>
      <c r="R21" s="22">
        <f t="shared" si="1"/>
        <v>0</v>
      </c>
      <c r="S21" s="42"/>
      <c r="T21" s="42">
        <v>0</v>
      </c>
      <c r="U21" s="42">
        <v>0</v>
      </c>
      <c r="V21" s="42">
        <v>0</v>
      </c>
      <c r="W21" s="42">
        <v>0</v>
      </c>
      <c r="X21" s="42">
        <v>0</v>
      </c>
      <c r="Y21" s="42"/>
      <c r="Z21" s="42"/>
      <c r="AA21" s="42"/>
      <c r="AB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8">
        <f t="shared" si="5"/>
        <v>0</v>
      </c>
      <c r="AQ21" s="49">
        <f t="shared" si="2"/>
        <v>0</v>
      </c>
      <c r="AR21" s="19">
        <f t="shared" si="3"/>
        <v>0</v>
      </c>
      <c r="AS21" s="48">
        <f t="shared" si="6"/>
        <v>0</v>
      </c>
    </row>
    <row r="22" spans="1:45" ht="21.95" customHeight="1">
      <c r="A22" s="160" t="s">
        <v>61</v>
      </c>
      <c r="B22" s="7">
        <v>33</v>
      </c>
      <c r="C22" s="13"/>
      <c r="D22" s="13"/>
      <c r="E22" s="225"/>
      <c r="F22" s="9"/>
      <c r="G22" s="9"/>
      <c r="H22" s="33"/>
      <c r="I22" s="10">
        <f>'12.6'!AJ22</f>
        <v>0</v>
      </c>
      <c r="J22" s="11">
        <f t="shared" ref="J22:J23" si="7">SUM(H22:I22)</f>
        <v>0</v>
      </c>
      <c r="K22" s="19"/>
      <c r="L22" s="19"/>
      <c r="M22" s="19"/>
      <c r="N22" s="19"/>
      <c r="O22" s="19"/>
      <c r="P22" s="19"/>
      <c r="Q22" s="21">
        <f t="shared" ref="Q22:Q23" si="8">SUBTOTAL(9,K22:P22)</f>
        <v>0</v>
      </c>
      <c r="R22" s="22">
        <f t="shared" ref="R22:R23" si="9">J22-Q22</f>
        <v>0</v>
      </c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8">
        <f t="shared" si="5"/>
        <v>0</v>
      </c>
      <c r="AQ22" s="49">
        <f t="shared" ref="AQ22:AQ23" si="10">R22-AP22</f>
        <v>0</v>
      </c>
      <c r="AR22" s="19">
        <f t="shared" ref="AR22:AR23" si="11">(B22*C22)+D22</f>
        <v>0</v>
      </c>
      <c r="AS22" s="48">
        <f t="shared" ref="AS22:AS23" si="12">AR22+AO22-AQ22</f>
        <v>0</v>
      </c>
    </row>
    <row r="23" spans="1:45" ht="21.95" customHeight="1">
      <c r="A23" s="160" t="s">
        <v>62</v>
      </c>
      <c r="B23" s="7"/>
      <c r="C23" s="13"/>
      <c r="D23" s="13"/>
      <c r="E23" s="225"/>
      <c r="F23" s="9"/>
      <c r="G23" s="9"/>
      <c r="H23" s="33"/>
      <c r="I23" s="10">
        <f>'12.6'!AJ23</f>
        <v>0</v>
      </c>
      <c r="J23" s="11">
        <f t="shared" si="7"/>
        <v>0</v>
      </c>
      <c r="K23" s="19"/>
      <c r="L23" s="19"/>
      <c r="M23" s="19"/>
      <c r="N23" s="19"/>
      <c r="O23" s="19"/>
      <c r="P23" s="19"/>
      <c r="Q23" s="21">
        <f t="shared" si="8"/>
        <v>0</v>
      </c>
      <c r="R23" s="22">
        <f t="shared" si="9"/>
        <v>0</v>
      </c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8">
        <f t="shared" si="5"/>
        <v>0</v>
      </c>
      <c r="AQ23" s="49">
        <f t="shared" si="10"/>
        <v>0</v>
      </c>
      <c r="AR23" s="19">
        <f t="shared" si="11"/>
        <v>0</v>
      </c>
      <c r="AS23" s="48">
        <f t="shared" si="12"/>
        <v>0</v>
      </c>
    </row>
    <row r="24" spans="1:45" ht="12" customHeight="1">
      <c r="A24" s="226"/>
      <c r="F24" s="15">
        <f>SUM(F3:F23)</f>
        <v>0</v>
      </c>
      <c r="G24" s="15">
        <f t="shared" ref="G24:AS24" si="13">SUM(G3:G23)</f>
        <v>0</v>
      </c>
      <c r="H24" s="15">
        <f t="shared" si="13"/>
        <v>0</v>
      </c>
      <c r="I24" s="15">
        <f t="shared" si="13"/>
        <v>7995</v>
      </c>
      <c r="J24" s="15">
        <f t="shared" si="13"/>
        <v>7995</v>
      </c>
      <c r="K24" s="15">
        <f t="shared" si="13"/>
        <v>87</v>
      </c>
      <c r="L24" s="15">
        <f t="shared" si="13"/>
        <v>0</v>
      </c>
      <c r="M24" s="15">
        <f t="shared" si="13"/>
        <v>20</v>
      </c>
      <c r="N24" s="15">
        <f t="shared" si="13"/>
        <v>0</v>
      </c>
      <c r="O24" s="15">
        <f t="shared" si="13"/>
        <v>30</v>
      </c>
      <c r="P24" s="15">
        <f t="shared" si="13"/>
        <v>160</v>
      </c>
      <c r="Q24" s="15">
        <f t="shared" si="13"/>
        <v>297</v>
      </c>
      <c r="R24" s="15">
        <f t="shared" si="13"/>
        <v>7698</v>
      </c>
      <c r="S24" s="15">
        <f t="shared" si="13"/>
        <v>2</v>
      </c>
      <c r="T24" s="15">
        <f t="shared" si="13"/>
        <v>94</v>
      </c>
      <c r="U24" s="15">
        <f t="shared" si="13"/>
        <v>386</v>
      </c>
      <c r="V24" s="15">
        <f t="shared" si="13"/>
        <v>187</v>
      </c>
      <c r="W24" s="15">
        <f t="shared" si="13"/>
        <v>36</v>
      </c>
      <c r="X24" s="15">
        <f t="shared" si="13"/>
        <v>77</v>
      </c>
      <c r="Y24" s="15">
        <f t="shared" si="13"/>
        <v>0</v>
      </c>
      <c r="Z24" s="15">
        <f t="shared" si="13"/>
        <v>0</v>
      </c>
      <c r="AA24" s="15">
        <f t="shared" si="13"/>
        <v>0</v>
      </c>
      <c r="AB24" s="15">
        <f t="shared" si="13"/>
        <v>0</v>
      </c>
      <c r="AC24" s="15">
        <f t="shared" si="13"/>
        <v>0</v>
      </c>
      <c r="AD24" s="15">
        <f t="shared" si="13"/>
        <v>0</v>
      </c>
      <c r="AE24" s="15">
        <f t="shared" si="13"/>
        <v>0</v>
      </c>
      <c r="AF24" s="15">
        <f t="shared" si="13"/>
        <v>0</v>
      </c>
      <c r="AG24" s="15">
        <f t="shared" si="13"/>
        <v>0</v>
      </c>
      <c r="AH24" s="15">
        <f t="shared" si="13"/>
        <v>0</v>
      </c>
      <c r="AI24" s="15">
        <f t="shared" si="13"/>
        <v>0</v>
      </c>
      <c r="AJ24" s="15">
        <f t="shared" si="13"/>
        <v>0</v>
      </c>
      <c r="AK24" s="15">
        <f t="shared" si="13"/>
        <v>0</v>
      </c>
      <c r="AL24" s="15">
        <f t="shared" si="13"/>
        <v>0</v>
      </c>
      <c r="AM24" s="15">
        <f t="shared" si="13"/>
        <v>0</v>
      </c>
      <c r="AN24" s="15">
        <f t="shared" si="13"/>
        <v>0</v>
      </c>
      <c r="AO24" s="15">
        <f t="shared" si="13"/>
        <v>4</v>
      </c>
      <c r="AP24" s="15">
        <f t="shared" si="13"/>
        <v>782</v>
      </c>
      <c r="AQ24" s="15">
        <f t="shared" si="13"/>
        <v>6916</v>
      </c>
      <c r="AR24" s="15">
        <f t="shared" si="13"/>
        <v>6912</v>
      </c>
      <c r="AS24" s="15">
        <f t="shared" si="13"/>
        <v>0</v>
      </c>
    </row>
    <row r="27" spans="1:45">
      <c r="Q27" t="s">
        <v>65</v>
      </c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</row>
  </sheetData>
  <mergeCells count="18">
    <mergeCell ref="K1:P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AR1:AR2"/>
    <mergeCell ref="AS1:AS2"/>
    <mergeCell ref="Q1:Q2"/>
    <mergeCell ref="R1:R2"/>
    <mergeCell ref="AO1:AO2"/>
    <mergeCell ref="AP1:AP2"/>
    <mergeCell ref="AQ1:AQ2"/>
  </mergeCells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7"/>
  <sheetViews>
    <sheetView zoomScale="85" zoomScaleNormal="85" workbookViewId="0">
      <pane xSplit="4" topLeftCell="E1" activePane="topRight" state="frozen"/>
      <selection pane="topRight" activeCell="H5" sqref="H5"/>
    </sheetView>
  </sheetViews>
  <sheetFormatPr defaultColWidth="9" defaultRowHeight="15"/>
  <cols>
    <col min="1" max="1" width="51" customWidth="1"/>
    <col min="2" max="2" width="8.140625" customWidth="1"/>
    <col min="3" max="3" width="11.28515625" customWidth="1"/>
    <col min="4" max="5" width="9.42578125" customWidth="1"/>
    <col min="6" max="6" width="11.5703125" customWidth="1"/>
    <col min="7" max="7" width="11.7109375" customWidth="1"/>
    <col min="8" max="8" width="11.85546875" customWidth="1"/>
    <col min="9" max="10" width="9.85546875" customWidth="1"/>
    <col min="12" max="12" width="13" customWidth="1"/>
    <col min="16" max="16" width="15" customWidth="1"/>
    <col min="17" max="17" width="12.7109375" customWidth="1"/>
    <col min="18" max="18" width="16.42578125" customWidth="1"/>
    <col min="19" max="19" width="10.85546875" customWidth="1"/>
    <col min="20" max="23" width="14.42578125" customWidth="1"/>
    <col min="24" max="29" width="10.85546875" customWidth="1"/>
    <col min="30" max="30" width="14.28515625" customWidth="1"/>
    <col min="31" max="32" width="10.85546875" customWidth="1"/>
    <col min="33" max="33" width="17" customWidth="1"/>
    <col min="34" max="34" width="10.85546875" customWidth="1"/>
    <col min="35" max="35" width="13.140625" customWidth="1"/>
    <col min="36" max="38" width="10.85546875" customWidth="1"/>
    <col min="39" max="39" width="14.85546875" customWidth="1"/>
    <col min="40" max="41" width="16" customWidth="1"/>
    <col min="42" max="42" width="10.85546875" customWidth="1"/>
    <col min="43" max="43" width="12.28515625" customWidth="1"/>
    <col min="44" max="44" width="10.85546875" customWidth="1"/>
    <col min="45" max="45" width="15.5703125" customWidth="1"/>
    <col min="46" max="46" width="10.85546875" customWidth="1"/>
  </cols>
  <sheetData>
    <row r="1" spans="1:46" s="157" customFormat="1" ht="35.25" customHeight="1">
      <c r="A1" s="400" t="s">
        <v>0</v>
      </c>
      <c r="B1" s="430" t="s">
        <v>1</v>
      </c>
      <c r="C1" s="430" t="s">
        <v>2</v>
      </c>
      <c r="D1" s="400" t="s">
        <v>3</v>
      </c>
      <c r="E1" s="400" t="s">
        <v>66</v>
      </c>
      <c r="F1" s="430" t="s">
        <v>89</v>
      </c>
      <c r="G1" s="400" t="s">
        <v>90</v>
      </c>
      <c r="H1" s="430" t="s">
        <v>4</v>
      </c>
      <c r="I1" s="430" t="s">
        <v>6</v>
      </c>
      <c r="J1" s="438" t="s">
        <v>7</v>
      </c>
      <c r="K1" s="161" t="s">
        <v>8</v>
      </c>
      <c r="L1" s="161"/>
      <c r="M1" s="161"/>
      <c r="N1" s="162"/>
      <c r="O1" s="161"/>
      <c r="P1" s="161"/>
      <c r="Q1" s="421" t="s">
        <v>9</v>
      </c>
      <c r="R1" s="423" t="s">
        <v>10</v>
      </c>
      <c r="S1" s="165" t="s">
        <v>69</v>
      </c>
      <c r="T1" s="165" t="s">
        <v>72</v>
      </c>
      <c r="U1" s="165" t="s">
        <v>70</v>
      </c>
      <c r="V1" s="165" t="s">
        <v>11</v>
      </c>
      <c r="W1" s="165" t="s">
        <v>166</v>
      </c>
      <c r="X1" s="165" t="s">
        <v>14</v>
      </c>
      <c r="Y1" s="165" t="s">
        <v>14</v>
      </c>
      <c r="Z1" s="165" t="s">
        <v>67</v>
      </c>
      <c r="AA1" s="165" t="s">
        <v>70</v>
      </c>
      <c r="AB1" s="165" t="s">
        <v>75</v>
      </c>
      <c r="AC1" s="165" t="s">
        <v>206</v>
      </c>
      <c r="AD1" s="165" t="s">
        <v>206</v>
      </c>
      <c r="AE1" s="165" t="s">
        <v>18</v>
      </c>
      <c r="AF1" s="165" t="s">
        <v>83</v>
      </c>
      <c r="AG1" s="165" t="s">
        <v>84</v>
      </c>
      <c r="AH1" s="165" t="s">
        <v>72</v>
      </c>
      <c r="AI1" s="165" t="s">
        <v>188</v>
      </c>
      <c r="AJ1" s="165" t="s">
        <v>68</v>
      </c>
      <c r="AK1" s="165" t="s">
        <v>73</v>
      </c>
      <c r="AL1" s="165" t="s">
        <v>207</v>
      </c>
      <c r="AM1" s="165" t="s">
        <v>208</v>
      </c>
      <c r="AN1" s="166" t="s">
        <v>209</v>
      </c>
      <c r="AO1" s="165" t="s">
        <v>86</v>
      </c>
      <c r="AP1" s="400" t="s">
        <v>21</v>
      </c>
      <c r="AQ1" s="436" t="s">
        <v>22</v>
      </c>
      <c r="AR1" s="436" t="s">
        <v>23</v>
      </c>
      <c r="AS1" s="417" t="s">
        <v>24</v>
      </c>
      <c r="AT1" s="434" t="s">
        <v>25</v>
      </c>
    </row>
    <row r="2" spans="1:46" s="157" customFormat="1" ht="51.75" customHeight="1">
      <c r="A2" s="401"/>
      <c r="B2" s="431"/>
      <c r="C2" s="431"/>
      <c r="D2" s="401"/>
      <c r="E2" s="401"/>
      <c r="F2" s="431"/>
      <c r="G2" s="401"/>
      <c r="H2" s="431"/>
      <c r="I2" s="431"/>
      <c r="J2" s="438"/>
      <c r="K2" s="163" t="s">
        <v>28</v>
      </c>
      <c r="L2" s="163" t="s">
        <v>171</v>
      </c>
      <c r="M2" s="163" t="s">
        <v>30</v>
      </c>
      <c r="N2" s="163" t="s">
        <v>64</v>
      </c>
      <c r="O2" s="159" t="s">
        <v>32</v>
      </c>
      <c r="P2" s="205" t="s">
        <v>92</v>
      </c>
      <c r="Q2" s="422"/>
      <c r="R2" s="424"/>
      <c r="S2" s="166" t="s">
        <v>36</v>
      </c>
      <c r="T2" s="199" t="s">
        <v>35</v>
      </c>
      <c r="U2" s="199" t="s">
        <v>35</v>
      </c>
      <c r="V2" s="199" t="s">
        <v>35</v>
      </c>
      <c r="W2" s="199" t="s">
        <v>35</v>
      </c>
      <c r="X2" s="166" t="s">
        <v>35</v>
      </c>
      <c r="Y2" s="166" t="s">
        <v>77</v>
      </c>
      <c r="Z2" s="166" t="s">
        <v>36</v>
      </c>
      <c r="AA2" s="166" t="s">
        <v>35</v>
      </c>
      <c r="AB2" s="166" t="s">
        <v>35</v>
      </c>
      <c r="AC2" s="166" t="s">
        <v>204</v>
      </c>
      <c r="AD2" s="221" t="s">
        <v>210</v>
      </c>
      <c r="AE2" s="166" t="s">
        <v>211</v>
      </c>
      <c r="AF2" s="166" t="s">
        <v>36</v>
      </c>
      <c r="AG2" s="199"/>
      <c r="AH2" s="166" t="s">
        <v>189</v>
      </c>
      <c r="AI2" s="166" t="s">
        <v>189</v>
      </c>
      <c r="AJ2" s="166" t="s">
        <v>189</v>
      </c>
      <c r="AK2" s="221" t="s">
        <v>189</v>
      </c>
      <c r="AL2" s="166" t="s">
        <v>189</v>
      </c>
      <c r="AM2" s="199" t="s">
        <v>189</v>
      </c>
      <c r="AN2" s="171" t="s">
        <v>189</v>
      </c>
      <c r="AO2" s="171"/>
      <c r="AP2" s="401"/>
      <c r="AQ2" s="437"/>
      <c r="AR2" s="437"/>
      <c r="AS2" s="418"/>
      <c r="AT2" s="435"/>
    </row>
    <row r="3" spans="1:46" ht="23.1" customHeight="1">
      <c r="A3" s="219" t="s">
        <v>42</v>
      </c>
      <c r="B3" s="7">
        <v>33</v>
      </c>
      <c r="C3" s="8">
        <v>54</v>
      </c>
      <c r="D3" s="8">
        <v>47</v>
      </c>
      <c r="E3" s="8"/>
      <c r="F3" s="8"/>
      <c r="G3" s="8"/>
      <c r="H3" s="9">
        <v>260</v>
      </c>
      <c r="I3" s="10">
        <f>'13.6'!AR3</f>
        <v>1860</v>
      </c>
      <c r="J3" s="11">
        <f>SUM(H3:I3)</f>
        <v>2120</v>
      </c>
      <c r="K3" s="19">
        <v>59</v>
      </c>
      <c r="L3" s="19"/>
      <c r="M3" s="19"/>
      <c r="N3" s="19"/>
      <c r="O3" s="19">
        <v>35</v>
      </c>
      <c r="P3" s="220"/>
      <c r="Q3" s="21">
        <f t="shared" ref="Q3:Q21" si="0">SUBTOTAL(9,K3:P3)</f>
        <v>94</v>
      </c>
      <c r="R3" s="22">
        <f>J3-Q3</f>
        <v>2026</v>
      </c>
      <c r="S3" s="28">
        <v>50</v>
      </c>
      <c r="T3" s="28">
        <v>1</v>
      </c>
      <c r="U3" s="28">
        <v>50</v>
      </c>
      <c r="V3" s="28">
        <v>16</v>
      </c>
      <c r="W3" s="28">
        <v>13</v>
      </c>
      <c r="X3" s="28">
        <v>66</v>
      </c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>
        <v>1</v>
      </c>
      <c r="AQ3" s="20">
        <f>SUM(S3:AO3)</f>
        <v>196</v>
      </c>
      <c r="AR3" s="35">
        <f t="shared" ref="AR3:AR21" si="1">R3-AQ3</f>
        <v>1830</v>
      </c>
      <c r="AS3" s="19">
        <f t="shared" ref="AS3:AS23" si="2">(B3*C3)+D3</f>
        <v>1829</v>
      </c>
      <c r="AT3" s="20">
        <f>AS3+AP3-AR3</f>
        <v>0</v>
      </c>
    </row>
    <row r="4" spans="1:46" ht="23.1" customHeight="1">
      <c r="A4" s="219" t="s">
        <v>43</v>
      </c>
      <c r="B4" s="7">
        <v>70</v>
      </c>
      <c r="C4" s="8">
        <v>21</v>
      </c>
      <c r="D4" s="8">
        <v>57</v>
      </c>
      <c r="E4" s="8"/>
      <c r="F4" s="8"/>
      <c r="G4" s="8"/>
      <c r="H4" s="9">
        <v>560</v>
      </c>
      <c r="I4" s="10">
        <f>'13.6'!AR4</f>
        <v>1370</v>
      </c>
      <c r="J4" s="11">
        <f t="shared" ref="J4:J21" si="3">SUM(H4:I4)</f>
        <v>1930</v>
      </c>
      <c r="K4" s="19">
        <v>41</v>
      </c>
      <c r="L4" s="19"/>
      <c r="M4" s="19"/>
      <c r="N4" s="19"/>
      <c r="O4" s="19">
        <v>35</v>
      </c>
      <c r="P4" s="19"/>
      <c r="Q4" s="21">
        <f t="shared" si="0"/>
        <v>76</v>
      </c>
      <c r="R4" s="22">
        <f t="shared" ref="R4:R21" si="4">J4-Q4</f>
        <v>1854</v>
      </c>
      <c r="S4" s="28">
        <v>120</v>
      </c>
      <c r="T4" s="28">
        <v>0</v>
      </c>
      <c r="U4" s="28">
        <v>37</v>
      </c>
      <c r="V4" s="28">
        <v>47</v>
      </c>
      <c r="W4" s="28">
        <v>72</v>
      </c>
      <c r="X4" s="28">
        <v>46</v>
      </c>
      <c r="Y4" s="28"/>
      <c r="Z4" s="28">
        <v>5</v>
      </c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42"/>
      <c r="AN4" s="28"/>
      <c r="AO4" s="28"/>
      <c r="AP4" s="28"/>
      <c r="AQ4" s="20">
        <f t="shared" ref="AQ4:AQ23" si="5">SUM(S4:AO4)</f>
        <v>327</v>
      </c>
      <c r="AR4" s="35">
        <f t="shared" si="1"/>
        <v>1527</v>
      </c>
      <c r="AS4" s="19">
        <f t="shared" si="2"/>
        <v>1527</v>
      </c>
      <c r="AT4" s="20">
        <f t="shared" ref="AT4:AT21" si="6">AS4+AP4-AR4</f>
        <v>0</v>
      </c>
    </row>
    <row r="5" spans="1:46" ht="23.1" customHeight="1">
      <c r="A5" s="219" t="s">
        <v>44</v>
      </c>
      <c r="B5" s="7">
        <v>45</v>
      </c>
      <c r="C5" s="12">
        <v>3</v>
      </c>
      <c r="D5" s="12">
        <v>23</v>
      </c>
      <c r="E5" s="12"/>
      <c r="F5" s="12"/>
      <c r="G5" s="12"/>
      <c r="H5" s="9"/>
      <c r="I5" s="10">
        <f>'13.6'!AR5</f>
        <v>256</v>
      </c>
      <c r="J5" s="11">
        <f t="shared" si="3"/>
        <v>256</v>
      </c>
      <c r="K5" s="19"/>
      <c r="L5" s="19"/>
      <c r="M5" s="19"/>
      <c r="N5" s="19"/>
      <c r="O5" s="19">
        <v>55</v>
      </c>
      <c r="P5" s="19"/>
      <c r="Q5" s="21">
        <f t="shared" si="0"/>
        <v>55</v>
      </c>
      <c r="R5" s="22">
        <f t="shared" si="4"/>
        <v>201</v>
      </c>
      <c r="S5" s="28">
        <v>0</v>
      </c>
      <c r="T5" s="28">
        <v>0</v>
      </c>
      <c r="U5" s="28">
        <v>40</v>
      </c>
      <c r="V5" s="28">
        <v>8</v>
      </c>
      <c r="W5" s="28">
        <v>0</v>
      </c>
      <c r="X5" s="28">
        <v>0</v>
      </c>
      <c r="Y5" s="28"/>
      <c r="Z5" s="28">
        <v>5</v>
      </c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0">
        <f t="shared" si="5"/>
        <v>53</v>
      </c>
      <c r="AR5" s="35">
        <f t="shared" si="1"/>
        <v>148</v>
      </c>
      <c r="AS5" s="19">
        <f t="shared" si="2"/>
        <v>158</v>
      </c>
      <c r="AT5" s="20">
        <f t="shared" si="6"/>
        <v>10</v>
      </c>
    </row>
    <row r="6" spans="1:46" ht="23.1" customHeight="1">
      <c r="A6" s="219" t="s">
        <v>45</v>
      </c>
      <c r="B6" s="7">
        <v>120</v>
      </c>
      <c r="C6" s="12">
        <v>6</v>
      </c>
      <c r="D6" s="12">
        <v>110</v>
      </c>
      <c r="E6" s="12"/>
      <c r="F6" s="12"/>
      <c r="G6" s="12"/>
      <c r="H6" s="9">
        <v>430</v>
      </c>
      <c r="I6" s="10">
        <f>'13.6'!AR6</f>
        <v>507</v>
      </c>
      <c r="J6" s="11">
        <f t="shared" si="3"/>
        <v>937</v>
      </c>
      <c r="K6" s="19">
        <v>26</v>
      </c>
      <c r="L6" s="19"/>
      <c r="M6" s="19"/>
      <c r="N6" s="19"/>
      <c r="O6" s="19"/>
      <c r="P6" s="19"/>
      <c r="Q6" s="21">
        <f t="shared" si="0"/>
        <v>26</v>
      </c>
      <c r="R6" s="22">
        <f t="shared" si="4"/>
        <v>911</v>
      </c>
      <c r="S6" s="28">
        <v>0</v>
      </c>
      <c r="T6" s="28">
        <v>0</v>
      </c>
      <c r="U6" s="28">
        <v>21</v>
      </c>
      <c r="V6" s="28">
        <v>7</v>
      </c>
      <c r="W6" s="28">
        <v>24</v>
      </c>
      <c r="X6" s="28">
        <v>22</v>
      </c>
      <c r="Y6" s="28"/>
      <c r="Z6" s="28">
        <v>7</v>
      </c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0">
        <f t="shared" si="5"/>
        <v>81</v>
      </c>
      <c r="AR6" s="35">
        <f t="shared" si="1"/>
        <v>830</v>
      </c>
      <c r="AS6" s="19">
        <f t="shared" si="2"/>
        <v>830</v>
      </c>
      <c r="AT6" s="20">
        <f t="shared" si="6"/>
        <v>0</v>
      </c>
    </row>
    <row r="7" spans="1:46" ht="23.1" customHeight="1">
      <c r="A7" s="219" t="s">
        <v>46</v>
      </c>
      <c r="B7" s="7">
        <v>40</v>
      </c>
      <c r="C7" s="8"/>
      <c r="D7" s="8">
        <v>101</v>
      </c>
      <c r="E7" s="8"/>
      <c r="F7" s="8"/>
      <c r="G7" s="8"/>
      <c r="H7" s="9"/>
      <c r="I7" s="10">
        <f>'13.6'!AR7</f>
        <v>103</v>
      </c>
      <c r="J7" s="11">
        <f t="shared" si="3"/>
        <v>103</v>
      </c>
      <c r="K7" s="19"/>
      <c r="L7" s="19"/>
      <c r="M7" s="19"/>
      <c r="N7" s="19"/>
      <c r="O7" s="19"/>
      <c r="P7" s="19"/>
      <c r="Q7" s="21">
        <f t="shared" si="0"/>
        <v>0</v>
      </c>
      <c r="R7" s="22">
        <f t="shared" si="4"/>
        <v>103</v>
      </c>
      <c r="S7" s="28">
        <v>0</v>
      </c>
      <c r="T7" s="28">
        <v>0</v>
      </c>
      <c r="U7" s="28">
        <v>0</v>
      </c>
      <c r="V7" s="28">
        <v>2</v>
      </c>
      <c r="W7" s="28">
        <v>0</v>
      </c>
      <c r="X7" s="28">
        <v>0</v>
      </c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0">
        <f t="shared" si="5"/>
        <v>2</v>
      </c>
      <c r="AR7" s="35">
        <f t="shared" si="1"/>
        <v>101</v>
      </c>
      <c r="AS7" s="19">
        <f t="shared" si="2"/>
        <v>101</v>
      </c>
      <c r="AT7" s="20">
        <f t="shared" si="6"/>
        <v>0</v>
      </c>
    </row>
    <row r="8" spans="1:46" ht="23.1" customHeight="1">
      <c r="A8" s="219" t="s">
        <v>47</v>
      </c>
      <c r="B8" s="7">
        <v>65</v>
      </c>
      <c r="C8" s="12">
        <v>6</v>
      </c>
      <c r="D8" s="12">
        <v>14</v>
      </c>
      <c r="E8" s="12"/>
      <c r="F8" s="12"/>
      <c r="G8" s="12"/>
      <c r="H8" s="9"/>
      <c r="I8" s="10">
        <f>'13.6'!AR8</f>
        <v>450</v>
      </c>
      <c r="J8" s="11">
        <f t="shared" si="3"/>
        <v>450</v>
      </c>
      <c r="K8" s="19">
        <v>5</v>
      </c>
      <c r="L8" s="19"/>
      <c r="M8" s="19"/>
      <c r="N8" s="19"/>
      <c r="O8" s="19"/>
      <c r="P8" s="19"/>
      <c r="Q8" s="21">
        <f t="shared" si="0"/>
        <v>5</v>
      </c>
      <c r="R8" s="22">
        <f t="shared" si="4"/>
        <v>445</v>
      </c>
      <c r="S8" s="28">
        <v>0</v>
      </c>
      <c r="T8" s="28">
        <v>0</v>
      </c>
      <c r="U8" s="28">
        <v>5</v>
      </c>
      <c r="V8" s="28">
        <v>3</v>
      </c>
      <c r="W8" s="28">
        <v>15</v>
      </c>
      <c r="X8" s="28">
        <v>18</v>
      </c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0">
        <f t="shared" si="5"/>
        <v>41</v>
      </c>
      <c r="AR8" s="35">
        <f t="shared" si="1"/>
        <v>404</v>
      </c>
      <c r="AS8" s="19">
        <f t="shared" si="2"/>
        <v>404</v>
      </c>
      <c r="AT8" s="20">
        <f t="shared" si="6"/>
        <v>0</v>
      </c>
    </row>
    <row r="9" spans="1:46" ht="23.1" customHeight="1">
      <c r="A9" s="219" t="s">
        <v>48</v>
      </c>
      <c r="B9" s="7">
        <v>100</v>
      </c>
      <c r="C9" s="12">
        <v>7</v>
      </c>
      <c r="D9" s="12">
        <v>46</v>
      </c>
      <c r="E9" s="12"/>
      <c r="F9" s="12"/>
      <c r="G9" s="12"/>
      <c r="H9" s="9">
        <v>400</v>
      </c>
      <c r="I9" s="10">
        <f>'13.6'!AR9</f>
        <v>592</v>
      </c>
      <c r="J9" s="11">
        <f t="shared" si="3"/>
        <v>992</v>
      </c>
      <c r="K9" s="19">
        <v>29</v>
      </c>
      <c r="L9" s="19"/>
      <c r="M9" s="19"/>
      <c r="N9" s="19"/>
      <c r="O9" s="19">
        <v>10</v>
      </c>
      <c r="P9" s="19"/>
      <c r="Q9" s="21">
        <f t="shared" si="0"/>
        <v>39</v>
      </c>
      <c r="R9" s="22">
        <f t="shared" si="4"/>
        <v>953</v>
      </c>
      <c r="S9" s="28">
        <v>100</v>
      </c>
      <c r="T9" s="28">
        <v>0</v>
      </c>
      <c r="U9" s="28">
        <v>38</v>
      </c>
      <c r="V9" s="28">
        <v>11</v>
      </c>
      <c r="W9" s="28">
        <v>23</v>
      </c>
      <c r="X9" s="28">
        <v>35</v>
      </c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0">
        <f t="shared" si="5"/>
        <v>207</v>
      </c>
      <c r="AR9" s="35">
        <f t="shared" si="1"/>
        <v>746</v>
      </c>
      <c r="AS9" s="19">
        <f t="shared" si="2"/>
        <v>746</v>
      </c>
      <c r="AT9" s="20">
        <f t="shared" si="6"/>
        <v>0</v>
      </c>
    </row>
    <row r="10" spans="1:46" ht="23.1" customHeight="1">
      <c r="A10" s="219" t="s">
        <v>49</v>
      </c>
      <c r="B10" s="7">
        <v>100</v>
      </c>
      <c r="C10" s="12">
        <v>4</v>
      </c>
      <c r="D10" s="12">
        <v>16</v>
      </c>
      <c r="E10" s="12"/>
      <c r="F10" s="12"/>
      <c r="G10" s="12"/>
      <c r="H10" s="9">
        <v>200</v>
      </c>
      <c r="I10" s="10">
        <f>'13.6'!AR10</f>
        <v>277</v>
      </c>
      <c r="J10" s="11">
        <f t="shared" si="3"/>
        <v>477</v>
      </c>
      <c r="K10" s="19">
        <v>10</v>
      </c>
      <c r="L10" s="19"/>
      <c r="M10" s="19"/>
      <c r="N10" s="19"/>
      <c r="O10" s="19"/>
      <c r="P10" s="19"/>
      <c r="Q10" s="21">
        <f t="shared" si="0"/>
        <v>10</v>
      </c>
      <c r="R10" s="22">
        <f t="shared" si="4"/>
        <v>467</v>
      </c>
      <c r="S10" s="28">
        <v>0</v>
      </c>
      <c r="T10" s="28">
        <v>6</v>
      </c>
      <c r="U10" s="28">
        <v>8</v>
      </c>
      <c r="V10" s="28">
        <v>0</v>
      </c>
      <c r="W10" s="28">
        <v>15</v>
      </c>
      <c r="X10" s="28">
        <v>22</v>
      </c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0">
        <f t="shared" si="5"/>
        <v>51</v>
      </c>
      <c r="AR10" s="35">
        <f t="shared" si="1"/>
        <v>416</v>
      </c>
      <c r="AS10" s="19">
        <f t="shared" si="2"/>
        <v>416</v>
      </c>
      <c r="AT10" s="20">
        <f t="shared" si="6"/>
        <v>0</v>
      </c>
    </row>
    <row r="11" spans="1:46" ht="23.1" customHeight="1">
      <c r="A11" s="219" t="s">
        <v>50</v>
      </c>
      <c r="B11" s="7">
        <v>50</v>
      </c>
      <c r="C11" s="13">
        <v>11</v>
      </c>
      <c r="D11" s="13">
        <v>4</v>
      </c>
      <c r="E11" s="13"/>
      <c r="F11" s="13"/>
      <c r="G11" s="13"/>
      <c r="H11" s="9">
        <v>180</v>
      </c>
      <c r="I11" s="10">
        <f>'13.6'!AR11</f>
        <v>478</v>
      </c>
      <c r="J11" s="11">
        <f t="shared" si="3"/>
        <v>658</v>
      </c>
      <c r="K11" s="19">
        <v>9</v>
      </c>
      <c r="L11" s="19"/>
      <c r="M11" s="19"/>
      <c r="N11" s="19"/>
      <c r="O11" s="19">
        <v>6</v>
      </c>
      <c r="P11" s="19"/>
      <c r="Q11" s="21">
        <f t="shared" si="0"/>
        <v>15</v>
      </c>
      <c r="R11" s="22">
        <f t="shared" si="4"/>
        <v>643</v>
      </c>
      <c r="S11" s="28">
        <v>0</v>
      </c>
      <c r="T11" s="28">
        <v>2</v>
      </c>
      <c r="U11" s="28">
        <v>18</v>
      </c>
      <c r="V11" s="28">
        <v>2</v>
      </c>
      <c r="W11" s="28">
        <v>19</v>
      </c>
      <c r="X11" s="28">
        <v>43</v>
      </c>
      <c r="Y11" s="28"/>
      <c r="Z11" s="28">
        <v>5</v>
      </c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0">
        <f t="shared" si="5"/>
        <v>89</v>
      </c>
      <c r="AR11" s="35">
        <f t="shared" si="1"/>
        <v>554</v>
      </c>
      <c r="AS11" s="19">
        <f t="shared" si="2"/>
        <v>554</v>
      </c>
      <c r="AT11" s="20">
        <f t="shared" si="6"/>
        <v>0</v>
      </c>
    </row>
    <row r="12" spans="1:46" ht="23.1" customHeight="1">
      <c r="A12" s="219" t="s">
        <v>51</v>
      </c>
      <c r="B12" s="7">
        <v>100</v>
      </c>
      <c r="C12" s="13">
        <v>3</v>
      </c>
      <c r="D12" s="13">
        <v>64</v>
      </c>
      <c r="E12" s="13"/>
      <c r="F12" s="13"/>
      <c r="G12" s="13"/>
      <c r="H12" s="9">
        <v>200</v>
      </c>
      <c r="I12" s="10">
        <f>'13.6'!AR12</f>
        <v>245</v>
      </c>
      <c r="J12" s="11">
        <f t="shared" si="3"/>
        <v>445</v>
      </c>
      <c r="K12" s="19">
        <v>19</v>
      </c>
      <c r="L12" s="19"/>
      <c r="M12" s="19"/>
      <c r="N12" s="19"/>
      <c r="O12" s="19"/>
      <c r="P12" s="19"/>
      <c r="Q12" s="21">
        <f t="shared" si="0"/>
        <v>19</v>
      </c>
      <c r="R12" s="22">
        <f t="shared" si="4"/>
        <v>426</v>
      </c>
      <c r="S12" s="28">
        <v>0</v>
      </c>
      <c r="T12" s="28">
        <v>0</v>
      </c>
      <c r="U12" s="28">
        <v>4</v>
      </c>
      <c r="V12" s="28">
        <v>5</v>
      </c>
      <c r="W12" s="28">
        <v>24</v>
      </c>
      <c r="X12" s="28">
        <v>24</v>
      </c>
      <c r="Y12" s="28"/>
      <c r="Z12" s="28">
        <v>5</v>
      </c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0">
        <f t="shared" si="5"/>
        <v>62</v>
      </c>
      <c r="AR12" s="35">
        <f t="shared" si="1"/>
        <v>364</v>
      </c>
      <c r="AS12" s="19">
        <f t="shared" si="2"/>
        <v>364</v>
      </c>
      <c r="AT12" s="20">
        <f t="shared" si="6"/>
        <v>0</v>
      </c>
    </row>
    <row r="13" spans="1:46" ht="23.1" customHeight="1">
      <c r="A13" s="219" t="s">
        <v>52</v>
      </c>
      <c r="B13" s="7">
        <v>45</v>
      </c>
      <c r="C13" s="13">
        <v>3</v>
      </c>
      <c r="D13" s="13">
        <v>36</v>
      </c>
      <c r="E13" s="13"/>
      <c r="F13" s="13"/>
      <c r="G13" s="13"/>
      <c r="H13" s="9"/>
      <c r="I13" s="10">
        <f>'13.6'!AR13</f>
        <v>173</v>
      </c>
      <c r="J13" s="11">
        <f t="shared" si="3"/>
        <v>173</v>
      </c>
      <c r="K13" s="19"/>
      <c r="L13" s="19"/>
      <c r="M13" s="19"/>
      <c r="N13" s="19"/>
      <c r="O13" s="19"/>
      <c r="P13" s="19"/>
      <c r="Q13" s="21">
        <f t="shared" si="0"/>
        <v>0</v>
      </c>
      <c r="R13" s="22">
        <f t="shared" si="4"/>
        <v>173</v>
      </c>
      <c r="S13" s="28">
        <v>0</v>
      </c>
      <c r="T13" s="28">
        <v>1</v>
      </c>
      <c r="U13" s="28">
        <v>1</v>
      </c>
      <c r="V13" s="28">
        <v>0</v>
      </c>
      <c r="W13" s="28">
        <v>0</v>
      </c>
      <c r="X13" s="28">
        <v>0</v>
      </c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0">
        <f t="shared" si="5"/>
        <v>2</v>
      </c>
      <c r="AR13" s="35">
        <f t="shared" si="1"/>
        <v>171</v>
      </c>
      <c r="AS13" s="19">
        <f t="shared" si="2"/>
        <v>171</v>
      </c>
      <c r="AT13" s="20">
        <f t="shared" si="6"/>
        <v>0</v>
      </c>
    </row>
    <row r="14" spans="1:46" ht="23.1" customHeight="1">
      <c r="A14" s="219" t="s">
        <v>53</v>
      </c>
      <c r="B14" s="7">
        <v>33</v>
      </c>
      <c r="C14" s="13">
        <v>2</v>
      </c>
      <c r="D14" s="13"/>
      <c r="E14" s="13"/>
      <c r="F14" s="13"/>
      <c r="G14" s="13"/>
      <c r="H14" s="9"/>
      <c r="I14" s="10">
        <f>'13.6'!AR14</f>
        <v>78</v>
      </c>
      <c r="J14" s="11">
        <f t="shared" si="3"/>
        <v>78</v>
      </c>
      <c r="K14" s="19"/>
      <c r="L14" s="19"/>
      <c r="M14" s="19"/>
      <c r="N14" s="19"/>
      <c r="O14" s="19">
        <v>10</v>
      </c>
      <c r="P14" s="19"/>
      <c r="Q14" s="21">
        <f t="shared" si="0"/>
        <v>10</v>
      </c>
      <c r="R14" s="22">
        <f t="shared" si="4"/>
        <v>68</v>
      </c>
      <c r="S14" s="28">
        <v>0</v>
      </c>
      <c r="T14" s="28">
        <v>1</v>
      </c>
      <c r="U14" s="28">
        <v>1</v>
      </c>
      <c r="V14" s="28">
        <v>0</v>
      </c>
      <c r="W14" s="28">
        <v>0</v>
      </c>
      <c r="X14" s="28">
        <v>0</v>
      </c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0">
        <f t="shared" si="5"/>
        <v>2</v>
      </c>
      <c r="AR14" s="35">
        <f t="shared" si="1"/>
        <v>66</v>
      </c>
      <c r="AS14" s="19">
        <f t="shared" si="2"/>
        <v>66</v>
      </c>
      <c r="AT14" s="20">
        <f t="shared" si="6"/>
        <v>0</v>
      </c>
    </row>
    <row r="15" spans="1:46" ht="23.1" customHeight="1">
      <c r="A15" s="219" t="s">
        <v>54</v>
      </c>
      <c r="B15" s="7">
        <v>45</v>
      </c>
      <c r="C15" s="13">
        <v>2</v>
      </c>
      <c r="D15" s="13">
        <v>23</v>
      </c>
      <c r="E15" s="13"/>
      <c r="F15" s="13"/>
      <c r="G15" s="13"/>
      <c r="H15" s="9">
        <v>128</v>
      </c>
      <c r="I15" s="10">
        <f>'13.6'!AR15</f>
        <v>0</v>
      </c>
      <c r="J15" s="11">
        <f t="shared" si="3"/>
        <v>128</v>
      </c>
      <c r="K15" s="19"/>
      <c r="L15" s="19"/>
      <c r="M15" s="19"/>
      <c r="N15" s="19"/>
      <c r="O15" s="19"/>
      <c r="P15" s="19"/>
      <c r="Q15" s="21">
        <f t="shared" si="0"/>
        <v>0</v>
      </c>
      <c r="R15" s="22">
        <f t="shared" si="4"/>
        <v>128</v>
      </c>
      <c r="S15" s="28">
        <v>0</v>
      </c>
      <c r="T15" s="28">
        <v>0</v>
      </c>
      <c r="U15" s="28">
        <v>0</v>
      </c>
      <c r="V15" s="28">
        <v>14</v>
      </c>
      <c r="W15" s="28">
        <v>0</v>
      </c>
      <c r="X15" s="28">
        <v>1</v>
      </c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0">
        <f t="shared" si="5"/>
        <v>15</v>
      </c>
      <c r="AR15" s="35">
        <f t="shared" si="1"/>
        <v>113</v>
      </c>
      <c r="AS15" s="19">
        <f t="shared" si="2"/>
        <v>113</v>
      </c>
      <c r="AT15" s="20">
        <f t="shared" si="6"/>
        <v>0</v>
      </c>
    </row>
    <row r="16" spans="1:46" ht="23.1" customHeight="1">
      <c r="A16" s="219" t="s">
        <v>55</v>
      </c>
      <c r="B16" s="7">
        <v>33</v>
      </c>
      <c r="C16" s="13">
        <v>4</v>
      </c>
      <c r="D16" s="13">
        <v>29</v>
      </c>
      <c r="E16" s="13"/>
      <c r="F16" s="13"/>
      <c r="G16" s="13"/>
      <c r="H16" s="9">
        <v>104</v>
      </c>
      <c r="I16" s="10">
        <f>'13.6'!AR16</f>
        <v>105</v>
      </c>
      <c r="J16" s="11">
        <f t="shared" si="3"/>
        <v>209</v>
      </c>
      <c r="K16" s="19">
        <v>17</v>
      </c>
      <c r="L16" s="19"/>
      <c r="M16" s="19"/>
      <c r="N16" s="19"/>
      <c r="O16" s="19">
        <v>6</v>
      </c>
      <c r="P16" s="19"/>
      <c r="Q16" s="21">
        <f t="shared" si="0"/>
        <v>23</v>
      </c>
      <c r="R16" s="22">
        <f t="shared" si="4"/>
        <v>186</v>
      </c>
      <c r="S16" s="28">
        <v>0</v>
      </c>
      <c r="T16" s="28">
        <v>3</v>
      </c>
      <c r="U16" s="28">
        <v>0</v>
      </c>
      <c r="V16" s="28">
        <v>6</v>
      </c>
      <c r="W16" s="28">
        <v>9</v>
      </c>
      <c r="X16" s="28">
        <v>7</v>
      </c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0">
        <f t="shared" si="5"/>
        <v>25</v>
      </c>
      <c r="AR16" s="35">
        <f t="shared" si="1"/>
        <v>161</v>
      </c>
      <c r="AS16" s="19">
        <f t="shared" si="2"/>
        <v>161</v>
      </c>
      <c r="AT16" s="20">
        <f t="shared" si="6"/>
        <v>0</v>
      </c>
    </row>
    <row r="17" spans="1:46" ht="23.1" customHeight="1">
      <c r="A17" s="219" t="s">
        <v>56</v>
      </c>
      <c r="B17" s="7">
        <v>100</v>
      </c>
      <c r="C17" s="13">
        <v>1</v>
      </c>
      <c r="D17" s="13">
        <v>6</v>
      </c>
      <c r="E17" s="13"/>
      <c r="F17" s="13"/>
      <c r="G17" s="13"/>
      <c r="H17" s="9">
        <v>60</v>
      </c>
      <c r="I17" s="10">
        <f>'13.6'!AR17</f>
        <v>50</v>
      </c>
      <c r="J17" s="11">
        <f t="shared" si="3"/>
        <v>110</v>
      </c>
      <c r="K17" s="19"/>
      <c r="L17" s="19"/>
      <c r="M17" s="19"/>
      <c r="N17" s="19"/>
      <c r="O17" s="19"/>
      <c r="P17" s="19"/>
      <c r="Q17" s="21">
        <f t="shared" si="0"/>
        <v>0</v>
      </c>
      <c r="R17" s="22">
        <f t="shared" si="4"/>
        <v>110</v>
      </c>
      <c r="S17" s="28">
        <v>0</v>
      </c>
      <c r="T17" s="28">
        <v>0</v>
      </c>
      <c r="U17" s="28">
        <v>4</v>
      </c>
      <c r="V17" s="28">
        <v>0</v>
      </c>
      <c r="W17" s="28">
        <v>0</v>
      </c>
      <c r="X17" s="28">
        <v>0</v>
      </c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0">
        <f t="shared" si="5"/>
        <v>4</v>
      </c>
      <c r="AR17" s="35">
        <f t="shared" si="1"/>
        <v>106</v>
      </c>
      <c r="AS17" s="19">
        <f t="shared" si="2"/>
        <v>106</v>
      </c>
      <c r="AT17" s="20">
        <f t="shared" si="6"/>
        <v>0</v>
      </c>
    </row>
    <row r="18" spans="1:46" ht="23.1" customHeight="1">
      <c r="A18" s="219" t="s">
        <v>57</v>
      </c>
      <c r="B18" s="7"/>
      <c r="C18" s="13"/>
      <c r="D18" s="13"/>
      <c r="E18" s="13"/>
      <c r="F18" s="13"/>
      <c r="G18" s="13"/>
      <c r="H18" s="9"/>
      <c r="I18" s="10">
        <f>'13.6'!AR18</f>
        <v>0</v>
      </c>
      <c r="J18" s="11">
        <f t="shared" si="3"/>
        <v>0</v>
      </c>
      <c r="K18" s="19"/>
      <c r="L18" s="19"/>
      <c r="M18" s="19"/>
      <c r="N18" s="19"/>
      <c r="O18" s="19"/>
      <c r="P18" s="19"/>
      <c r="Q18" s="21">
        <f t="shared" si="0"/>
        <v>0</v>
      </c>
      <c r="R18" s="22">
        <f t="shared" si="4"/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0">
        <f t="shared" si="5"/>
        <v>0</v>
      </c>
      <c r="AR18" s="35">
        <f t="shared" si="1"/>
        <v>0</v>
      </c>
      <c r="AS18" s="19">
        <f t="shared" si="2"/>
        <v>0</v>
      </c>
      <c r="AT18" s="20">
        <f t="shared" si="6"/>
        <v>0</v>
      </c>
    </row>
    <row r="19" spans="1:46" ht="23.1" customHeight="1">
      <c r="A19" s="219" t="s">
        <v>58</v>
      </c>
      <c r="B19" s="7">
        <v>100</v>
      </c>
      <c r="C19" s="13"/>
      <c r="D19" s="13">
        <v>269</v>
      </c>
      <c r="E19" s="13"/>
      <c r="F19" s="13"/>
      <c r="G19" s="13"/>
      <c r="H19" s="9"/>
      <c r="I19" s="10">
        <f>'13.6'!AR19</f>
        <v>368</v>
      </c>
      <c r="J19" s="11">
        <f t="shared" si="3"/>
        <v>368</v>
      </c>
      <c r="K19" s="19"/>
      <c r="L19" s="19"/>
      <c r="M19" s="19"/>
      <c r="N19" s="19"/>
      <c r="O19" s="19"/>
      <c r="P19" s="19"/>
      <c r="Q19" s="21">
        <f t="shared" si="0"/>
        <v>0</v>
      </c>
      <c r="R19" s="22">
        <f t="shared" si="4"/>
        <v>368</v>
      </c>
      <c r="S19" s="28">
        <v>0</v>
      </c>
      <c r="T19" s="28">
        <v>0</v>
      </c>
      <c r="U19" s="28">
        <v>33</v>
      </c>
      <c r="V19" s="28">
        <v>56</v>
      </c>
      <c r="W19" s="28">
        <v>10</v>
      </c>
      <c r="X19" s="28">
        <v>0</v>
      </c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0">
        <f t="shared" si="5"/>
        <v>99</v>
      </c>
      <c r="AR19" s="35">
        <f t="shared" si="1"/>
        <v>269</v>
      </c>
      <c r="AS19" s="19">
        <f t="shared" si="2"/>
        <v>269</v>
      </c>
      <c r="AT19" s="20">
        <f t="shared" si="6"/>
        <v>0</v>
      </c>
    </row>
    <row r="20" spans="1:46" ht="23.1" customHeight="1">
      <c r="A20" s="219" t="s">
        <v>59</v>
      </c>
      <c r="B20" s="7"/>
      <c r="C20" s="13"/>
      <c r="D20" s="13"/>
      <c r="E20" s="13"/>
      <c r="F20" s="13"/>
      <c r="G20" s="13"/>
      <c r="H20" s="9"/>
      <c r="I20" s="10">
        <f>'13.6'!AR20</f>
        <v>0</v>
      </c>
      <c r="J20" s="11">
        <f t="shared" si="3"/>
        <v>0</v>
      </c>
      <c r="K20" s="19"/>
      <c r="L20" s="19"/>
      <c r="M20" s="19"/>
      <c r="N20" s="19"/>
      <c r="O20" s="19"/>
      <c r="P20" s="19"/>
      <c r="Q20" s="21">
        <f t="shared" si="0"/>
        <v>0</v>
      </c>
      <c r="R20" s="22">
        <f t="shared" si="4"/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0">
        <f t="shared" si="5"/>
        <v>0</v>
      </c>
      <c r="AR20" s="35">
        <f t="shared" si="1"/>
        <v>0</v>
      </c>
      <c r="AS20" s="19">
        <f t="shared" si="2"/>
        <v>0</v>
      </c>
      <c r="AT20" s="20">
        <f t="shared" si="6"/>
        <v>0</v>
      </c>
    </row>
    <row r="21" spans="1:46" ht="23.1" customHeight="1">
      <c r="A21" s="219" t="s">
        <v>60</v>
      </c>
      <c r="B21" s="7"/>
      <c r="C21" s="13"/>
      <c r="D21" s="13"/>
      <c r="E21" s="13"/>
      <c r="F21" s="13"/>
      <c r="G21" s="13"/>
      <c r="H21" s="9"/>
      <c r="I21" s="10">
        <f>'13.6'!AR21</f>
        <v>0</v>
      </c>
      <c r="J21" s="11">
        <f t="shared" si="3"/>
        <v>0</v>
      </c>
      <c r="K21" s="19"/>
      <c r="L21" s="19"/>
      <c r="M21" s="19"/>
      <c r="N21" s="19"/>
      <c r="O21" s="19"/>
      <c r="P21" s="19"/>
      <c r="Q21" s="21">
        <f t="shared" si="0"/>
        <v>0</v>
      </c>
      <c r="R21" s="22">
        <f t="shared" si="4"/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0">
        <f t="shared" si="5"/>
        <v>0</v>
      </c>
      <c r="AR21" s="35">
        <f t="shared" si="1"/>
        <v>0</v>
      </c>
      <c r="AS21" s="19">
        <f t="shared" si="2"/>
        <v>0</v>
      </c>
      <c r="AT21" s="20">
        <f t="shared" si="6"/>
        <v>0</v>
      </c>
    </row>
    <row r="22" spans="1:46" ht="23.1" customHeight="1">
      <c r="A22" s="219" t="s">
        <v>61</v>
      </c>
      <c r="B22" s="7">
        <v>33</v>
      </c>
      <c r="C22" s="13"/>
      <c r="D22" s="13"/>
      <c r="E22" s="13"/>
      <c r="F22" s="13"/>
      <c r="G22" s="13"/>
      <c r="H22" s="9"/>
      <c r="I22" s="10">
        <f>'13.6'!AR22</f>
        <v>0</v>
      </c>
      <c r="J22" s="11">
        <f t="shared" ref="J22:J23" si="7">SUM(H22:I22)</f>
        <v>0</v>
      </c>
      <c r="K22" s="19"/>
      <c r="L22" s="19"/>
      <c r="M22" s="19"/>
      <c r="N22" s="19"/>
      <c r="O22" s="19"/>
      <c r="P22" s="19"/>
      <c r="Q22" s="21">
        <f t="shared" ref="Q22:Q23" si="8">SUBTOTAL(9,K22:P22)</f>
        <v>0</v>
      </c>
      <c r="R22" s="22">
        <f t="shared" ref="R22:R23" si="9">J22-Q22</f>
        <v>0</v>
      </c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0">
        <f t="shared" si="5"/>
        <v>0</v>
      </c>
      <c r="AR22" s="35">
        <f t="shared" ref="AR22:AR23" si="10">R22-AQ22</f>
        <v>0</v>
      </c>
      <c r="AS22" s="19">
        <f t="shared" si="2"/>
        <v>0</v>
      </c>
      <c r="AT22" s="20">
        <f t="shared" ref="AT22:AT23" si="11">AS22+AP22-AR22</f>
        <v>0</v>
      </c>
    </row>
    <row r="23" spans="1:46" ht="23.1" customHeight="1">
      <c r="A23" s="219" t="s">
        <v>62</v>
      </c>
      <c r="B23" s="7"/>
      <c r="C23" s="13"/>
      <c r="D23" s="13"/>
      <c r="E23" s="13"/>
      <c r="F23" s="13"/>
      <c r="G23" s="13"/>
      <c r="H23" s="9"/>
      <c r="I23" s="10">
        <f>'13.6'!AR23</f>
        <v>0</v>
      </c>
      <c r="J23" s="11">
        <f t="shared" si="7"/>
        <v>0</v>
      </c>
      <c r="K23" s="19"/>
      <c r="L23" s="19"/>
      <c r="M23" s="19"/>
      <c r="N23" s="19"/>
      <c r="O23" s="19"/>
      <c r="P23" s="19"/>
      <c r="Q23" s="21">
        <f t="shared" si="8"/>
        <v>0</v>
      </c>
      <c r="R23" s="22">
        <f t="shared" si="9"/>
        <v>0</v>
      </c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0">
        <f t="shared" si="5"/>
        <v>0</v>
      </c>
      <c r="AR23" s="35">
        <f t="shared" si="10"/>
        <v>0</v>
      </c>
      <c r="AS23" s="19">
        <f t="shared" si="2"/>
        <v>0</v>
      </c>
      <c r="AT23" s="20">
        <f t="shared" si="11"/>
        <v>0</v>
      </c>
    </row>
    <row r="24" spans="1:46" ht="12" customHeight="1">
      <c r="F24" s="15">
        <f t="shared" ref="F24:H24" si="12">SUM(F3:F23)</f>
        <v>0</v>
      </c>
      <c r="G24" s="15">
        <f t="shared" si="12"/>
        <v>0</v>
      </c>
      <c r="H24" s="15">
        <f t="shared" si="12"/>
        <v>2522</v>
      </c>
      <c r="I24" s="15">
        <f t="shared" ref="I24:AT24" si="13">SUM(I3:I23)</f>
        <v>6912</v>
      </c>
      <c r="J24" s="15">
        <f t="shared" si="13"/>
        <v>9434</v>
      </c>
      <c r="K24" s="15">
        <f t="shared" si="13"/>
        <v>215</v>
      </c>
      <c r="L24" s="15">
        <f t="shared" si="13"/>
        <v>0</v>
      </c>
      <c r="M24" s="15">
        <f t="shared" si="13"/>
        <v>0</v>
      </c>
      <c r="N24" s="15">
        <f t="shared" si="13"/>
        <v>0</v>
      </c>
      <c r="O24" s="15">
        <f t="shared" si="13"/>
        <v>157</v>
      </c>
      <c r="P24" s="15">
        <f t="shared" si="13"/>
        <v>0</v>
      </c>
      <c r="Q24" s="15">
        <f t="shared" si="13"/>
        <v>372</v>
      </c>
      <c r="R24" s="15">
        <f t="shared" si="13"/>
        <v>9062</v>
      </c>
      <c r="S24" s="15">
        <f t="shared" si="13"/>
        <v>270</v>
      </c>
      <c r="T24" s="15">
        <f t="shared" si="13"/>
        <v>14</v>
      </c>
      <c r="U24" s="15">
        <f t="shared" si="13"/>
        <v>260</v>
      </c>
      <c r="V24" s="15">
        <f t="shared" si="13"/>
        <v>177</v>
      </c>
      <c r="W24" s="15">
        <f t="shared" si="13"/>
        <v>224</v>
      </c>
      <c r="X24" s="15">
        <f t="shared" si="13"/>
        <v>284</v>
      </c>
      <c r="Y24" s="15">
        <f t="shared" si="13"/>
        <v>0</v>
      </c>
      <c r="Z24" s="15">
        <f t="shared" si="13"/>
        <v>27</v>
      </c>
      <c r="AA24" s="15">
        <f t="shared" si="13"/>
        <v>0</v>
      </c>
      <c r="AB24" s="15">
        <f t="shared" si="13"/>
        <v>0</v>
      </c>
      <c r="AC24" s="15">
        <f t="shared" si="13"/>
        <v>0</v>
      </c>
      <c r="AD24" s="15">
        <f t="shared" si="13"/>
        <v>0</v>
      </c>
      <c r="AE24" s="15">
        <f t="shared" si="13"/>
        <v>0</v>
      </c>
      <c r="AF24" s="15">
        <f t="shared" si="13"/>
        <v>0</v>
      </c>
      <c r="AG24" s="15">
        <f t="shared" si="13"/>
        <v>0</v>
      </c>
      <c r="AH24" s="15">
        <f t="shared" si="13"/>
        <v>0</v>
      </c>
      <c r="AI24" s="15">
        <f t="shared" si="13"/>
        <v>0</v>
      </c>
      <c r="AJ24" s="15">
        <f t="shared" si="13"/>
        <v>0</v>
      </c>
      <c r="AK24" s="15">
        <f t="shared" si="13"/>
        <v>0</v>
      </c>
      <c r="AL24" s="15">
        <f t="shared" si="13"/>
        <v>0</v>
      </c>
      <c r="AM24" s="15">
        <f t="shared" si="13"/>
        <v>0</v>
      </c>
      <c r="AN24" s="15">
        <f t="shared" si="13"/>
        <v>0</v>
      </c>
      <c r="AO24" s="15">
        <f t="shared" si="13"/>
        <v>0</v>
      </c>
      <c r="AP24" s="15">
        <f t="shared" si="13"/>
        <v>1</v>
      </c>
      <c r="AQ24" s="15">
        <f t="shared" si="13"/>
        <v>1256</v>
      </c>
      <c r="AR24" s="15">
        <f t="shared" si="13"/>
        <v>7806</v>
      </c>
      <c r="AS24" s="15">
        <f t="shared" si="13"/>
        <v>7815</v>
      </c>
      <c r="AT24" s="15">
        <f t="shared" si="13"/>
        <v>10</v>
      </c>
    </row>
    <row r="25" spans="1:46">
      <c r="AS25" s="222"/>
    </row>
    <row r="27" spans="1:46">
      <c r="Q27" t="s">
        <v>65</v>
      </c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</row>
  </sheetData>
  <mergeCells count="17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AS1:AS2"/>
    <mergeCell ref="AT1:AT2"/>
    <mergeCell ref="Q1:Q2"/>
    <mergeCell ref="R1:R2"/>
    <mergeCell ref="AP1:AP2"/>
    <mergeCell ref="AQ1:AQ2"/>
    <mergeCell ref="AR1:AR2"/>
  </mergeCells>
  <pageMargins left="0.7" right="0.7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7"/>
  <sheetViews>
    <sheetView zoomScale="85" zoomScaleNormal="85" workbookViewId="0">
      <pane xSplit="4" ySplit="2" topLeftCell="Z3" activePane="bottomRight" state="frozen"/>
      <selection pane="topRight"/>
      <selection pane="bottomLeft"/>
      <selection pane="bottomRight" activeCell="D10" sqref="D10"/>
    </sheetView>
  </sheetViews>
  <sheetFormatPr defaultColWidth="9" defaultRowHeight="15"/>
  <cols>
    <col min="1" max="1" width="32.140625" customWidth="1"/>
    <col min="2" max="2" width="8.140625" customWidth="1"/>
    <col min="3" max="3" width="7.5703125" customWidth="1"/>
    <col min="4" max="4" width="7.7109375" customWidth="1"/>
    <col min="5" max="7" width="12.28515625" customWidth="1"/>
    <col min="8" max="8" width="11.85546875" customWidth="1"/>
    <col min="9" max="10" width="9.85546875" customWidth="1"/>
    <col min="17" max="17" width="12.7109375" customWidth="1"/>
    <col min="18" max="18" width="16.42578125" customWidth="1"/>
    <col min="19" max="19" width="11.7109375" customWidth="1"/>
    <col min="20" max="26" width="10" customWidth="1"/>
    <col min="27" max="27" width="12.140625" customWidth="1"/>
    <col min="28" max="32" width="10" customWidth="1"/>
    <col min="33" max="33" width="14.42578125" customWidth="1"/>
    <col min="34" max="38" width="10" customWidth="1"/>
    <col min="39" max="39" width="12.7109375" customWidth="1"/>
    <col min="40" max="40" width="11.5703125" customWidth="1"/>
    <col min="41" max="43" width="10" customWidth="1"/>
    <col min="44" max="44" width="10.85546875" customWidth="1"/>
    <col min="45" max="45" width="12.28515625" customWidth="1"/>
    <col min="46" max="46" width="10.85546875" customWidth="1"/>
    <col min="47" max="47" width="15.5703125" customWidth="1"/>
    <col min="48" max="48" width="10.85546875" customWidth="1"/>
    <col min="49" max="49" width="11" customWidth="1"/>
  </cols>
  <sheetData>
    <row r="1" spans="1:48" ht="45">
      <c r="A1" s="351" t="s">
        <v>0</v>
      </c>
      <c r="B1" s="361" t="s">
        <v>1</v>
      </c>
      <c r="C1" s="361" t="s">
        <v>2</v>
      </c>
      <c r="D1" s="351" t="s">
        <v>3</v>
      </c>
      <c r="E1" s="2" t="s">
        <v>66</v>
      </c>
      <c r="F1" s="2" t="s">
        <v>89</v>
      </c>
      <c r="G1" s="2" t="s">
        <v>90</v>
      </c>
      <c r="H1" s="361" t="s">
        <v>4</v>
      </c>
      <c r="I1" s="361" t="s">
        <v>6</v>
      </c>
      <c r="J1" s="363" t="s">
        <v>7</v>
      </c>
      <c r="K1" s="16" t="s">
        <v>8</v>
      </c>
      <c r="L1" s="16"/>
      <c r="M1" s="16"/>
      <c r="N1" s="17"/>
      <c r="O1" s="16"/>
      <c r="P1" s="16"/>
      <c r="Q1" s="364" t="s">
        <v>9</v>
      </c>
      <c r="R1" s="366" t="s">
        <v>10</v>
      </c>
      <c r="S1" s="23" t="s">
        <v>14</v>
      </c>
      <c r="T1" s="23" t="s">
        <v>19</v>
      </c>
      <c r="U1" s="23" t="s">
        <v>11</v>
      </c>
      <c r="V1" s="23" t="s">
        <v>16</v>
      </c>
      <c r="W1" s="23" t="s">
        <v>166</v>
      </c>
      <c r="X1" s="23" t="s">
        <v>166</v>
      </c>
      <c r="Y1" s="23" t="s">
        <v>70</v>
      </c>
      <c r="Z1" s="23" t="s">
        <v>69</v>
      </c>
      <c r="AA1" s="23" t="s">
        <v>11</v>
      </c>
      <c r="AB1" s="23" t="s">
        <v>72</v>
      </c>
      <c r="AC1" s="23" t="s">
        <v>69</v>
      </c>
      <c r="AD1" s="23" t="s">
        <v>14</v>
      </c>
      <c r="AE1" s="23" t="s">
        <v>67</v>
      </c>
      <c r="AF1" s="23" t="s">
        <v>212</v>
      </c>
      <c r="AG1" s="61" t="s">
        <v>213</v>
      </c>
      <c r="AH1" s="23" t="s">
        <v>68</v>
      </c>
      <c r="AI1" s="23" t="s">
        <v>72</v>
      </c>
      <c r="AJ1" s="23" t="s">
        <v>72</v>
      </c>
      <c r="AK1" s="23" t="s">
        <v>73</v>
      </c>
      <c r="AL1" s="23" t="s">
        <v>11</v>
      </c>
      <c r="AM1" s="23" t="s">
        <v>188</v>
      </c>
      <c r="AN1" s="23" t="s">
        <v>214</v>
      </c>
      <c r="AO1" s="23" t="s">
        <v>209</v>
      </c>
      <c r="AP1" s="23" t="s">
        <v>18</v>
      </c>
      <c r="AQ1" s="23" t="s">
        <v>18</v>
      </c>
      <c r="AR1" s="351" t="s">
        <v>21</v>
      </c>
      <c r="AS1" s="353" t="s">
        <v>22</v>
      </c>
      <c r="AT1" s="353" t="s">
        <v>23</v>
      </c>
      <c r="AU1" s="355" t="s">
        <v>24</v>
      </c>
      <c r="AV1" s="357" t="s">
        <v>25</v>
      </c>
    </row>
    <row r="2" spans="1:48" ht="24" customHeight="1">
      <c r="A2" s="352"/>
      <c r="B2" s="362"/>
      <c r="C2" s="362"/>
      <c r="D2" s="352"/>
      <c r="E2" s="4"/>
      <c r="F2" s="4"/>
      <c r="G2" s="4"/>
      <c r="H2" s="362"/>
      <c r="I2" s="362"/>
      <c r="J2" s="363"/>
      <c r="K2" s="18" t="s">
        <v>28</v>
      </c>
      <c r="L2" s="18" t="s">
        <v>64</v>
      </c>
      <c r="M2" s="18" t="s">
        <v>30</v>
      </c>
      <c r="N2" s="18" t="s">
        <v>32</v>
      </c>
      <c r="O2" s="18" t="s">
        <v>183</v>
      </c>
      <c r="P2" s="4" t="s">
        <v>31</v>
      </c>
      <c r="Q2" s="365"/>
      <c r="R2" s="367"/>
      <c r="S2" s="24" t="s">
        <v>36</v>
      </c>
      <c r="T2" s="24" t="s">
        <v>36</v>
      </c>
      <c r="U2" s="24" t="s">
        <v>35</v>
      </c>
      <c r="V2" s="24" t="s">
        <v>35</v>
      </c>
      <c r="W2" s="24" t="s">
        <v>36</v>
      </c>
      <c r="X2" s="24" t="s">
        <v>77</v>
      </c>
      <c r="Y2" s="24" t="s">
        <v>35</v>
      </c>
      <c r="Z2" s="24" t="s">
        <v>35</v>
      </c>
      <c r="AA2" s="24" t="s">
        <v>77</v>
      </c>
      <c r="AB2" s="24" t="s">
        <v>35</v>
      </c>
      <c r="AC2" s="24" t="s">
        <v>35</v>
      </c>
      <c r="AD2" s="24" t="s">
        <v>35</v>
      </c>
      <c r="AE2" s="24" t="s">
        <v>36</v>
      </c>
      <c r="AF2" s="24" t="s">
        <v>78</v>
      </c>
      <c r="AG2" s="24" t="s">
        <v>189</v>
      </c>
      <c r="AH2" s="24" t="s">
        <v>189</v>
      </c>
      <c r="AI2" s="218" t="s">
        <v>189</v>
      </c>
      <c r="AJ2" s="218" t="s">
        <v>189</v>
      </c>
      <c r="AK2" s="24" t="s">
        <v>189</v>
      </c>
      <c r="AL2" s="24" t="s">
        <v>189</v>
      </c>
      <c r="AM2" s="24" t="s">
        <v>79</v>
      </c>
      <c r="AN2" s="24" t="s">
        <v>189</v>
      </c>
      <c r="AO2" s="24" t="s">
        <v>189</v>
      </c>
      <c r="AP2" s="24" t="s">
        <v>82</v>
      </c>
      <c r="AQ2" s="24" t="s">
        <v>185</v>
      </c>
      <c r="AR2" s="352"/>
      <c r="AS2" s="354"/>
      <c r="AT2" s="354"/>
      <c r="AU2" s="356"/>
      <c r="AV2" s="358"/>
    </row>
    <row r="3" spans="1:48" ht="20.100000000000001" customHeight="1">
      <c r="A3" s="37" t="s">
        <v>42</v>
      </c>
      <c r="B3" s="7">
        <v>33</v>
      </c>
      <c r="C3" s="8">
        <v>54</v>
      </c>
      <c r="D3" s="8">
        <v>47</v>
      </c>
      <c r="E3" s="38"/>
      <c r="F3" s="8"/>
      <c r="G3" s="8"/>
      <c r="H3" s="28"/>
      <c r="I3" s="10">
        <f>'14.6'!AS3</f>
        <v>1829</v>
      </c>
      <c r="J3" s="11">
        <f>SUM(H3:I3)</f>
        <v>1829</v>
      </c>
      <c r="K3" s="19"/>
      <c r="L3" s="19"/>
      <c r="M3" s="19"/>
      <c r="N3" s="19"/>
      <c r="O3" s="19"/>
      <c r="P3" s="19"/>
      <c r="Q3" s="216">
        <f>SUBTOTAL(9,K3:P3)</f>
        <v>0</v>
      </c>
      <c r="R3" s="217">
        <f>J3-Q3</f>
        <v>1829</v>
      </c>
      <c r="S3" s="28"/>
      <c r="T3" s="14"/>
      <c r="V3" s="28"/>
      <c r="W3" s="14"/>
      <c r="Y3" s="28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20">
        <f>SUM(S3:AQ3)</f>
        <v>0</v>
      </c>
      <c r="AT3" s="35">
        <f t="shared" ref="AT3:AT21" si="0">R3-AS3</f>
        <v>1829</v>
      </c>
      <c r="AU3" s="19">
        <f t="shared" ref="AU3:AU21" si="1">(B3*C3)+D3</f>
        <v>1829</v>
      </c>
      <c r="AV3" s="20">
        <f>AU3+AR3-AT3</f>
        <v>0</v>
      </c>
    </row>
    <row r="4" spans="1:48" ht="20.100000000000001" customHeight="1">
      <c r="A4" s="37" t="s">
        <v>43</v>
      </c>
      <c r="B4" s="7">
        <v>70</v>
      </c>
      <c r="C4" s="8">
        <v>21</v>
      </c>
      <c r="D4" s="8">
        <v>57</v>
      </c>
      <c r="E4" s="38"/>
      <c r="F4" s="8"/>
      <c r="G4" s="8"/>
      <c r="H4" s="28"/>
      <c r="I4" s="10">
        <f>'14.6'!AS4</f>
        <v>1527</v>
      </c>
      <c r="J4" s="11">
        <f t="shared" ref="J4:J21" si="2">SUM(H4:I4)</f>
        <v>1527</v>
      </c>
      <c r="K4" s="19"/>
      <c r="L4" s="19"/>
      <c r="M4" s="19"/>
      <c r="N4" s="19"/>
      <c r="O4" s="19"/>
      <c r="P4" s="19"/>
      <c r="Q4" s="216">
        <f t="shared" ref="Q4:Q21" si="3">SUBTOTAL(9,K4:P4)</f>
        <v>0</v>
      </c>
      <c r="R4" s="217">
        <f t="shared" ref="R4:R21" si="4">J4-Q4</f>
        <v>1527</v>
      </c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0">
        <f t="shared" ref="AS4:AS21" si="5">SUM(S4:AQ4)</f>
        <v>0</v>
      </c>
      <c r="AT4" s="35">
        <f t="shared" si="0"/>
        <v>1527</v>
      </c>
      <c r="AU4" s="19">
        <f t="shared" si="1"/>
        <v>1527</v>
      </c>
      <c r="AV4" s="20">
        <f t="shared" ref="AV4:AV21" si="6">AU4+AR4-AT4</f>
        <v>0</v>
      </c>
    </row>
    <row r="5" spans="1:48" ht="20.100000000000001" customHeight="1">
      <c r="A5" s="37" t="s">
        <v>44</v>
      </c>
      <c r="B5" s="7">
        <v>45</v>
      </c>
      <c r="C5" s="12">
        <v>3</v>
      </c>
      <c r="D5" s="12">
        <v>23</v>
      </c>
      <c r="E5" s="38"/>
      <c r="F5" s="8"/>
      <c r="G5" s="8"/>
      <c r="H5" s="28"/>
      <c r="I5" s="10">
        <f>'14.6'!AS5</f>
        <v>158</v>
      </c>
      <c r="J5" s="11">
        <f t="shared" si="2"/>
        <v>158</v>
      </c>
      <c r="K5" s="19"/>
      <c r="L5" s="19"/>
      <c r="M5" s="19"/>
      <c r="N5" s="19"/>
      <c r="O5" s="19"/>
      <c r="P5" s="19"/>
      <c r="Q5" s="216">
        <f t="shared" si="3"/>
        <v>0</v>
      </c>
      <c r="R5" s="217">
        <f t="shared" si="4"/>
        <v>158</v>
      </c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0">
        <f t="shared" si="5"/>
        <v>0</v>
      </c>
      <c r="AT5" s="35">
        <f t="shared" si="0"/>
        <v>158</v>
      </c>
      <c r="AU5" s="19">
        <f t="shared" si="1"/>
        <v>158</v>
      </c>
      <c r="AV5" s="20">
        <f t="shared" si="6"/>
        <v>0</v>
      </c>
    </row>
    <row r="6" spans="1:48" ht="20.100000000000001" customHeight="1">
      <c r="A6" s="37" t="s">
        <v>45</v>
      </c>
      <c r="B6" s="7">
        <v>120</v>
      </c>
      <c r="C6" s="12">
        <v>6</v>
      </c>
      <c r="D6" s="12">
        <v>110</v>
      </c>
      <c r="E6" s="12"/>
      <c r="F6" s="8"/>
      <c r="G6" s="8"/>
      <c r="H6" s="28"/>
      <c r="I6" s="10">
        <f>'14.6'!AS6</f>
        <v>830</v>
      </c>
      <c r="J6" s="11">
        <f t="shared" si="2"/>
        <v>830</v>
      </c>
      <c r="K6" s="19"/>
      <c r="L6" s="19"/>
      <c r="M6" s="19"/>
      <c r="N6" s="19"/>
      <c r="O6" s="19"/>
      <c r="P6" s="19"/>
      <c r="Q6" s="216">
        <f t="shared" si="3"/>
        <v>0</v>
      </c>
      <c r="R6" s="217">
        <f t="shared" si="4"/>
        <v>830</v>
      </c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0">
        <f t="shared" si="5"/>
        <v>0</v>
      </c>
      <c r="AT6" s="35">
        <f t="shared" si="0"/>
        <v>830</v>
      </c>
      <c r="AU6" s="19">
        <f t="shared" si="1"/>
        <v>830</v>
      </c>
      <c r="AV6" s="20">
        <f t="shared" si="6"/>
        <v>0</v>
      </c>
    </row>
    <row r="7" spans="1:48" ht="20.100000000000001" customHeight="1">
      <c r="A7" s="37" t="s">
        <v>46</v>
      </c>
      <c r="B7" s="7">
        <v>40</v>
      </c>
      <c r="C7" s="8"/>
      <c r="D7" s="8">
        <v>101</v>
      </c>
      <c r="E7" s="38"/>
      <c r="F7" s="8"/>
      <c r="G7" s="8"/>
      <c r="H7" s="28"/>
      <c r="I7" s="10">
        <f>'14.6'!AS7</f>
        <v>101</v>
      </c>
      <c r="J7" s="11">
        <f t="shared" si="2"/>
        <v>101</v>
      </c>
      <c r="K7" s="19"/>
      <c r="L7" s="19"/>
      <c r="M7" s="19"/>
      <c r="N7" s="19"/>
      <c r="O7" s="19"/>
      <c r="P7" s="19"/>
      <c r="Q7" s="216">
        <f t="shared" si="3"/>
        <v>0</v>
      </c>
      <c r="R7" s="217">
        <f t="shared" si="4"/>
        <v>101</v>
      </c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0">
        <f t="shared" si="5"/>
        <v>0</v>
      </c>
      <c r="AT7" s="35">
        <f t="shared" si="0"/>
        <v>101</v>
      </c>
      <c r="AU7" s="19">
        <f t="shared" si="1"/>
        <v>101</v>
      </c>
      <c r="AV7" s="20">
        <f t="shared" si="6"/>
        <v>0</v>
      </c>
    </row>
    <row r="8" spans="1:48" ht="20.100000000000001" customHeight="1">
      <c r="A8" s="37" t="s">
        <v>47</v>
      </c>
      <c r="B8" s="7">
        <v>65</v>
      </c>
      <c r="C8" s="12">
        <v>6</v>
      </c>
      <c r="D8" s="12">
        <v>14</v>
      </c>
      <c r="E8" s="12"/>
      <c r="F8" s="8"/>
      <c r="G8" s="8"/>
      <c r="H8" s="28"/>
      <c r="I8" s="10">
        <f>'14.6'!AS8</f>
        <v>404</v>
      </c>
      <c r="J8" s="11">
        <f t="shared" si="2"/>
        <v>404</v>
      </c>
      <c r="K8" s="19"/>
      <c r="L8" s="19"/>
      <c r="M8" s="19"/>
      <c r="N8" s="19"/>
      <c r="O8" s="19"/>
      <c r="P8" s="19"/>
      <c r="Q8" s="216">
        <f t="shared" si="3"/>
        <v>0</v>
      </c>
      <c r="R8" s="217">
        <f t="shared" si="4"/>
        <v>404</v>
      </c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0">
        <f t="shared" si="5"/>
        <v>0</v>
      </c>
      <c r="AT8" s="35">
        <f t="shared" si="0"/>
        <v>404</v>
      </c>
      <c r="AU8" s="19">
        <f t="shared" si="1"/>
        <v>404</v>
      </c>
      <c r="AV8" s="20">
        <f t="shared" si="6"/>
        <v>0</v>
      </c>
    </row>
    <row r="9" spans="1:48" ht="20.100000000000001" customHeight="1">
      <c r="A9" s="37" t="s">
        <v>48</v>
      </c>
      <c r="B9" s="7">
        <v>100</v>
      </c>
      <c r="C9" s="12">
        <v>7</v>
      </c>
      <c r="D9" s="12">
        <v>46</v>
      </c>
      <c r="E9" s="38"/>
      <c r="F9" s="8"/>
      <c r="G9" s="8"/>
      <c r="H9" s="28"/>
      <c r="I9" s="10">
        <f>'14.6'!AS9</f>
        <v>746</v>
      </c>
      <c r="J9" s="11">
        <f t="shared" si="2"/>
        <v>746</v>
      </c>
      <c r="K9" s="19"/>
      <c r="L9" s="19"/>
      <c r="M9" s="19"/>
      <c r="N9" s="19"/>
      <c r="O9" s="19"/>
      <c r="P9" s="19"/>
      <c r="Q9" s="216">
        <f t="shared" si="3"/>
        <v>0</v>
      </c>
      <c r="R9" s="217">
        <f t="shared" si="4"/>
        <v>746</v>
      </c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0">
        <f t="shared" si="5"/>
        <v>0</v>
      </c>
      <c r="AT9" s="35">
        <f t="shared" si="0"/>
        <v>746</v>
      </c>
      <c r="AU9" s="19">
        <f t="shared" si="1"/>
        <v>746</v>
      </c>
      <c r="AV9" s="20">
        <f t="shared" si="6"/>
        <v>0</v>
      </c>
    </row>
    <row r="10" spans="1:48" ht="20.100000000000001" customHeight="1">
      <c r="A10" s="37" t="s">
        <v>49</v>
      </c>
      <c r="B10" s="7">
        <v>100</v>
      </c>
      <c r="C10" s="12">
        <v>4</v>
      </c>
      <c r="D10" s="12">
        <v>16</v>
      </c>
      <c r="E10" s="38"/>
      <c r="F10" s="8"/>
      <c r="G10" s="8"/>
      <c r="H10" s="28"/>
      <c r="I10" s="10">
        <f>'14.6'!AS10</f>
        <v>416</v>
      </c>
      <c r="J10" s="11">
        <f t="shared" si="2"/>
        <v>416</v>
      </c>
      <c r="K10" s="19"/>
      <c r="L10" s="19"/>
      <c r="M10" s="19"/>
      <c r="N10" s="19"/>
      <c r="O10" s="19"/>
      <c r="P10" s="19"/>
      <c r="Q10" s="216">
        <f t="shared" si="3"/>
        <v>0</v>
      </c>
      <c r="R10" s="217">
        <f t="shared" si="4"/>
        <v>416</v>
      </c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0">
        <f t="shared" si="5"/>
        <v>0</v>
      </c>
      <c r="AT10" s="35">
        <f t="shared" si="0"/>
        <v>416</v>
      </c>
      <c r="AU10" s="19">
        <f t="shared" si="1"/>
        <v>416</v>
      </c>
      <c r="AV10" s="20">
        <f t="shared" si="6"/>
        <v>0</v>
      </c>
    </row>
    <row r="11" spans="1:48" ht="20.100000000000001" customHeight="1">
      <c r="A11" s="37" t="s">
        <v>50</v>
      </c>
      <c r="B11" s="7">
        <v>50</v>
      </c>
      <c r="C11" s="13">
        <v>11</v>
      </c>
      <c r="D11" s="13">
        <v>4</v>
      </c>
      <c r="E11" s="13"/>
      <c r="F11" s="8"/>
      <c r="G11" s="8"/>
      <c r="H11" s="28"/>
      <c r="I11" s="10">
        <f>'14.6'!AS11</f>
        <v>554</v>
      </c>
      <c r="J11" s="11">
        <f t="shared" si="2"/>
        <v>554</v>
      </c>
      <c r="K11" s="19"/>
      <c r="L11" s="19"/>
      <c r="M11" s="19"/>
      <c r="N11" s="19"/>
      <c r="O11" s="19"/>
      <c r="P11" s="19"/>
      <c r="Q11" s="216">
        <f t="shared" si="3"/>
        <v>0</v>
      </c>
      <c r="R11" s="217">
        <f t="shared" si="4"/>
        <v>554</v>
      </c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0">
        <f t="shared" si="5"/>
        <v>0</v>
      </c>
      <c r="AT11" s="35">
        <f t="shared" si="0"/>
        <v>554</v>
      </c>
      <c r="AU11" s="19">
        <f t="shared" si="1"/>
        <v>554</v>
      </c>
      <c r="AV11" s="20">
        <f t="shared" si="6"/>
        <v>0</v>
      </c>
    </row>
    <row r="12" spans="1:48" ht="20.100000000000001" customHeight="1">
      <c r="A12" s="37" t="s">
        <v>51</v>
      </c>
      <c r="B12" s="7">
        <v>100</v>
      </c>
      <c r="C12" s="13">
        <v>3</v>
      </c>
      <c r="D12" s="13">
        <v>64</v>
      </c>
      <c r="E12" s="38"/>
      <c r="F12" s="8"/>
      <c r="G12" s="8"/>
      <c r="H12" s="28"/>
      <c r="I12" s="10">
        <f>'14.6'!AS12</f>
        <v>364</v>
      </c>
      <c r="J12" s="11">
        <f t="shared" si="2"/>
        <v>364</v>
      </c>
      <c r="K12" s="19"/>
      <c r="L12" s="19"/>
      <c r="M12" s="19"/>
      <c r="N12" s="19"/>
      <c r="O12" s="19"/>
      <c r="P12" s="19"/>
      <c r="Q12" s="216">
        <f t="shared" si="3"/>
        <v>0</v>
      </c>
      <c r="R12" s="217">
        <f t="shared" si="4"/>
        <v>364</v>
      </c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0">
        <f t="shared" si="5"/>
        <v>0</v>
      </c>
      <c r="AT12" s="35">
        <f t="shared" si="0"/>
        <v>364</v>
      </c>
      <c r="AU12" s="19">
        <f t="shared" si="1"/>
        <v>364</v>
      </c>
      <c r="AV12" s="20">
        <f t="shared" si="6"/>
        <v>0</v>
      </c>
    </row>
    <row r="13" spans="1:48" ht="20.100000000000001" customHeight="1">
      <c r="A13" s="37" t="s">
        <v>52</v>
      </c>
      <c r="B13" s="7">
        <v>45</v>
      </c>
      <c r="C13" s="13">
        <v>3</v>
      </c>
      <c r="D13" s="13">
        <v>36</v>
      </c>
      <c r="E13" s="38"/>
      <c r="F13" s="8"/>
      <c r="G13" s="8"/>
      <c r="H13" s="28"/>
      <c r="I13" s="10">
        <f>'14.6'!AS13</f>
        <v>171</v>
      </c>
      <c r="J13" s="11">
        <f t="shared" si="2"/>
        <v>171</v>
      </c>
      <c r="K13" s="19"/>
      <c r="L13" s="19"/>
      <c r="M13" s="19"/>
      <c r="N13" s="19"/>
      <c r="O13" s="19"/>
      <c r="P13" s="19"/>
      <c r="Q13" s="216">
        <f t="shared" si="3"/>
        <v>0</v>
      </c>
      <c r="R13" s="217">
        <f t="shared" si="4"/>
        <v>171</v>
      </c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0">
        <f t="shared" si="5"/>
        <v>0</v>
      </c>
      <c r="AT13" s="35">
        <f t="shared" si="0"/>
        <v>171</v>
      </c>
      <c r="AU13" s="19">
        <f t="shared" si="1"/>
        <v>171</v>
      </c>
      <c r="AV13" s="20">
        <f t="shared" si="6"/>
        <v>0</v>
      </c>
    </row>
    <row r="14" spans="1:48" ht="20.100000000000001" customHeight="1">
      <c r="A14" s="37" t="s">
        <v>53</v>
      </c>
      <c r="B14" s="7">
        <v>33</v>
      </c>
      <c r="C14" s="13">
        <v>2</v>
      </c>
      <c r="D14" s="13"/>
      <c r="E14" s="13"/>
      <c r="F14" s="8"/>
      <c r="G14" s="8"/>
      <c r="H14" s="28"/>
      <c r="I14" s="10">
        <f>'14.6'!AS14</f>
        <v>66</v>
      </c>
      <c r="J14" s="11">
        <f t="shared" si="2"/>
        <v>66</v>
      </c>
      <c r="K14" s="19"/>
      <c r="L14" s="19"/>
      <c r="M14" s="19"/>
      <c r="N14" s="19"/>
      <c r="O14" s="19"/>
      <c r="P14" s="19"/>
      <c r="Q14" s="216">
        <f t="shared" si="3"/>
        <v>0</v>
      </c>
      <c r="R14" s="217">
        <f t="shared" si="4"/>
        <v>66</v>
      </c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0">
        <f t="shared" si="5"/>
        <v>0</v>
      </c>
      <c r="AT14" s="35">
        <f t="shared" si="0"/>
        <v>66</v>
      </c>
      <c r="AU14" s="19">
        <f t="shared" si="1"/>
        <v>66</v>
      </c>
      <c r="AV14" s="20">
        <f t="shared" si="6"/>
        <v>0</v>
      </c>
    </row>
    <row r="15" spans="1:48" ht="20.100000000000001" customHeight="1">
      <c r="A15" s="37" t="s">
        <v>54</v>
      </c>
      <c r="B15" s="7">
        <v>45</v>
      </c>
      <c r="C15" s="13">
        <v>2</v>
      </c>
      <c r="D15" s="13">
        <v>23</v>
      </c>
      <c r="E15" s="13"/>
      <c r="F15" s="8"/>
      <c r="G15" s="8"/>
      <c r="H15" s="28"/>
      <c r="I15" s="10">
        <f>'14.6'!AS15</f>
        <v>113</v>
      </c>
      <c r="J15" s="11">
        <f t="shared" si="2"/>
        <v>113</v>
      </c>
      <c r="K15" s="19"/>
      <c r="L15" s="19"/>
      <c r="M15" s="19"/>
      <c r="N15" s="19"/>
      <c r="O15" s="19"/>
      <c r="P15" s="19"/>
      <c r="Q15" s="216">
        <f t="shared" si="3"/>
        <v>0</v>
      </c>
      <c r="R15" s="217">
        <f t="shared" si="4"/>
        <v>113</v>
      </c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0">
        <f t="shared" si="5"/>
        <v>0</v>
      </c>
      <c r="AT15" s="35">
        <f t="shared" si="0"/>
        <v>113</v>
      </c>
      <c r="AU15" s="19">
        <f t="shared" si="1"/>
        <v>113</v>
      </c>
      <c r="AV15" s="20">
        <f t="shared" si="6"/>
        <v>0</v>
      </c>
    </row>
    <row r="16" spans="1:48" ht="20.100000000000001" customHeight="1">
      <c r="A16" s="37" t="s">
        <v>55</v>
      </c>
      <c r="B16" s="7">
        <v>33</v>
      </c>
      <c r="C16" s="13">
        <v>4</v>
      </c>
      <c r="D16" s="13">
        <v>29</v>
      </c>
      <c r="E16" s="13"/>
      <c r="F16" s="8"/>
      <c r="G16" s="8"/>
      <c r="H16" s="28"/>
      <c r="I16" s="10">
        <f>'14.6'!AS16</f>
        <v>161</v>
      </c>
      <c r="J16" s="11">
        <f t="shared" si="2"/>
        <v>161</v>
      </c>
      <c r="K16" s="19"/>
      <c r="L16" s="19"/>
      <c r="M16" s="19"/>
      <c r="N16" s="19"/>
      <c r="O16" s="19"/>
      <c r="P16" s="19"/>
      <c r="Q16" s="216">
        <f t="shared" si="3"/>
        <v>0</v>
      </c>
      <c r="R16" s="217">
        <f t="shared" si="4"/>
        <v>161</v>
      </c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0">
        <f t="shared" si="5"/>
        <v>0</v>
      </c>
      <c r="AT16" s="35">
        <f t="shared" si="0"/>
        <v>161</v>
      </c>
      <c r="AU16" s="19">
        <f t="shared" si="1"/>
        <v>161</v>
      </c>
      <c r="AV16" s="20">
        <f t="shared" si="6"/>
        <v>0</v>
      </c>
    </row>
    <row r="17" spans="1:48" ht="20.100000000000001" customHeight="1">
      <c r="A17" s="37" t="s">
        <v>56</v>
      </c>
      <c r="B17" s="7">
        <v>100</v>
      </c>
      <c r="C17" s="13">
        <v>1</v>
      </c>
      <c r="D17" s="13">
        <v>6</v>
      </c>
      <c r="E17" s="13"/>
      <c r="F17" s="8"/>
      <c r="G17" s="8"/>
      <c r="H17" s="28"/>
      <c r="I17" s="10">
        <f>'14.6'!AS17</f>
        <v>106</v>
      </c>
      <c r="J17" s="11">
        <f t="shared" si="2"/>
        <v>106</v>
      </c>
      <c r="K17" s="19"/>
      <c r="L17" s="19"/>
      <c r="M17" s="19"/>
      <c r="N17" s="19"/>
      <c r="O17" s="19"/>
      <c r="P17" s="19"/>
      <c r="Q17" s="216">
        <f t="shared" si="3"/>
        <v>0</v>
      </c>
      <c r="R17" s="217">
        <f t="shared" si="4"/>
        <v>106</v>
      </c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0">
        <f t="shared" si="5"/>
        <v>0</v>
      </c>
      <c r="AT17" s="35">
        <f t="shared" si="0"/>
        <v>106</v>
      </c>
      <c r="AU17" s="19">
        <f t="shared" si="1"/>
        <v>106</v>
      </c>
      <c r="AV17" s="20">
        <f t="shared" si="6"/>
        <v>0</v>
      </c>
    </row>
    <row r="18" spans="1:48" ht="20.100000000000001" customHeight="1">
      <c r="A18" s="37" t="s">
        <v>57</v>
      </c>
      <c r="B18" s="7"/>
      <c r="C18" s="13"/>
      <c r="D18" s="13"/>
      <c r="E18" s="13"/>
      <c r="F18" s="8"/>
      <c r="G18" s="8"/>
      <c r="H18" s="28"/>
      <c r="I18" s="10">
        <f>'14.6'!AS18</f>
        <v>0</v>
      </c>
      <c r="J18" s="11">
        <f t="shared" si="2"/>
        <v>0</v>
      </c>
      <c r="K18" s="19"/>
      <c r="L18" s="19"/>
      <c r="M18" s="19"/>
      <c r="N18" s="19"/>
      <c r="O18" s="19"/>
      <c r="P18" s="19"/>
      <c r="Q18" s="216">
        <f t="shared" si="3"/>
        <v>0</v>
      </c>
      <c r="R18" s="217">
        <f t="shared" si="4"/>
        <v>0</v>
      </c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0">
        <f t="shared" si="5"/>
        <v>0</v>
      </c>
      <c r="AT18" s="35">
        <f t="shared" si="0"/>
        <v>0</v>
      </c>
      <c r="AU18" s="19">
        <f t="shared" si="1"/>
        <v>0</v>
      </c>
      <c r="AV18" s="20">
        <f t="shared" si="6"/>
        <v>0</v>
      </c>
    </row>
    <row r="19" spans="1:48" ht="20.100000000000001" customHeight="1">
      <c r="A19" s="37" t="s">
        <v>58</v>
      </c>
      <c r="B19" s="7"/>
      <c r="C19" s="13"/>
      <c r="D19" s="13">
        <v>269</v>
      </c>
      <c r="E19" s="13"/>
      <c r="F19" s="8"/>
      <c r="G19" s="8"/>
      <c r="H19" s="28"/>
      <c r="I19" s="10">
        <f>'14.6'!AS19</f>
        <v>269</v>
      </c>
      <c r="J19" s="11">
        <f t="shared" si="2"/>
        <v>269</v>
      </c>
      <c r="K19" s="19"/>
      <c r="L19" s="19"/>
      <c r="M19" s="19"/>
      <c r="N19" s="19"/>
      <c r="O19" s="19"/>
      <c r="P19" s="19"/>
      <c r="Q19" s="216">
        <f t="shared" si="3"/>
        <v>0</v>
      </c>
      <c r="R19" s="217">
        <f t="shared" si="4"/>
        <v>269</v>
      </c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0">
        <f t="shared" si="5"/>
        <v>0</v>
      </c>
      <c r="AT19" s="35">
        <f t="shared" si="0"/>
        <v>269</v>
      </c>
      <c r="AU19" s="19">
        <f t="shared" si="1"/>
        <v>269</v>
      </c>
      <c r="AV19" s="20">
        <f t="shared" si="6"/>
        <v>0</v>
      </c>
    </row>
    <row r="20" spans="1:48" ht="20.100000000000001" customHeight="1">
      <c r="A20" s="37" t="s">
        <v>59</v>
      </c>
      <c r="B20" s="7"/>
      <c r="C20" s="13"/>
      <c r="D20" s="13"/>
      <c r="E20" s="38"/>
      <c r="F20" s="8"/>
      <c r="G20" s="8"/>
      <c r="H20" s="28"/>
      <c r="I20" s="10">
        <f>'14.6'!AS20</f>
        <v>0</v>
      </c>
      <c r="J20" s="11">
        <f t="shared" si="2"/>
        <v>0</v>
      </c>
      <c r="K20" s="19"/>
      <c r="L20" s="19"/>
      <c r="M20" s="19"/>
      <c r="N20" s="19"/>
      <c r="O20" s="19"/>
      <c r="P20" s="19"/>
      <c r="Q20" s="216">
        <f t="shared" si="3"/>
        <v>0</v>
      </c>
      <c r="R20" s="217">
        <f t="shared" si="4"/>
        <v>0</v>
      </c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0">
        <f t="shared" si="5"/>
        <v>0</v>
      </c>
      <c r="AT20" s="35">
        <f t="shared" si="0"/>
        <v>0</v>
      </c>
      <c r="AU20" s="19">
        <f t="shared" si="1"/>
        <v>0</v>
      </c>
      <c r="AV20" s="20">
        <f t="shared" si="6"/>
        <v>0</v>
      </c>
    </row>
    <row r="21" spans="1:48" ht="20.100000000000001" customHeight="1">
      <c r="A21" s="37" t="s">
        <v>60</v>
      </c>
      <c r="B21" s="7"/>
      <c r="C21" s="13"/>
      <c r="D21" s="13"/>
      <c r="E21" s="13"/>
      <c r="F21" s="8"/>
      <c r="G21" s="8"/>
      <c r="H21" s="28"/>
      <c r="I21" s="10">
        <f>'14.6'!AS21</f>
        <v>0</v>
      </c>
      <c r="J21" s="11">
        <f t="shared" si="2"/>
        <v>0</v>
      </c>
      <c r="K21" s="19"/>
      <c r="L21" s="19"/>
      <c r="M21" s="19"/>
      <c r="N21" s="19"/>
      <c r="O21" s="19"/>
      <c r="P21" s="19"/>
      <c r="Q21" s="216">
        <f t="shared" si="3"/>
        <v>0</v>
      </c>
      <c r="R21" s="217">
        <f t="shared" si="4"/>
        <v>0</v>
      </c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0">
        <f t="shared" si="5"/>
        <v>0</v>
      </c>
      <c r="AT21" s="35">
        <f t="shared" si="0"/>
        <v>0</v>
      </c>
      <c r="AU21" s="19">
        <f t="shared" si="1"/>
        <v>0</v>
      </c>
      <c r="AV21" s="20">
        <f t="shared" si="6"/>
        <v>0</v>
      </c>
    </row>
    <row r="22" spans="1:48" ht="20.100000000000001" customHeight="1">
      <c r="A22" s="37" t="s">
        <v>61</v>
      </c>
      <c r="B22" s="7"/>
      <c r="C22" s="13"/>
      <c r="D22" s="13"/>
      <c r="E22" s="180"/>
      <c r="F22" s="8"/>
      <c r="G22" s="8"/>
      <c r="H22" s="28"/>
      <c r="I22" s="10">
        <f>'14.6'!AS22</f>
        <v>0</v>
      </c>
      <c r="J22" s="11">
        <f t="shared" ref="J22:J23" si="7">SUM(H22:I22)</f>
        <v>0</v>
      </c>
      <c r="K22" s="19"/>
      <c r="L22" s="19"/>
      <c r="M22" s="19"/>
      <c r="N22" s="19"/>
      <c r="O22" s="19"/>
      <c r="P22" s="19"/>
      <c r="Q22" s="216">
        <f t="shared" ref="Q22:Q23" si="8">SUBTOTAL(9,K22:P22)</f>
        <v>0</v>
      </c>
      <c r="R22" s="217">
        <f t="shared" ref="R22:R23" si="9">J22-Q22</f>
        <v>0</v>
      </c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0">
        <f t="shared" ref="AS22:AS23" si="10">SUM(S22:AQ22)</f>
        <v>0</v>
      </c>
      <c r="AT22" s="35">
        <f t="shared" ref="AT22:AT23" si="11">R22-AS22</f>
        <v>0</v>
      </c>
      <c r="AU22" s="19">
        <f t="shared" ref="AU22:AU23" si="12">(B22*C22)+D22</f>
        <v>0</v>
      </c>
      <c r="AV22" s="20">
        <f t="shared" ref="AV22:AV23" si="13">AU22+AR22-AT22</f>
        <v>0</v>
      </c>
    </row>
    <row r="23" spans="1:48" ht="20.100000000000001" customHeight="1">
      <c r="A23" s="37" t="s">
        <v>62</v>
      </c>
      <c r="B23" s="7"/>
      <c r="C23" s="13"/>
      <c r="D23" s="13"/>
      <c r="E23" s="180"/>
      <c r="F23" s="8"/>
      <c r="G23" s="8"/>
      <c r="H23" s="28"/>
      <c r="I23" s="10">
        <f>'14.6'!AS23</f>
        <v>0</v>
      </c>
      <c r="J23" s="11">
        <f t="shared" si="7"/>
        <v>0</v>
      </c>
      <c r="K23" s="19"/>
      <c r="L23" s="19"/>
      <c r="M23" s="19"/>
      <c r="N23" s="19"/>
      <c r="O23" s="19"/>
      <c r="P23" s="19"/>
      <c r="Q23" s="216">
        <f t="shared" si="8"/>
        <v>0</v>
      </c>
      <c r="R23" s="217">
        <f t="shared" si="9"/>
        <v>0</v>
      </c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0">
        <f t="shared" si="10"/>
        <v>0</v>
      </c>
      <c r="AT23" s="35">
        <f t="shared" si="11"/>
        <v>0</v>
      </c>
      <c r="AU23" s="19">
        <f t="shared" si="12"/>
        <v>0</v>
      </c>
      <c r="AV23" s="20">
        <f t="shared" si="13"/>
        <v>0</v>
      </c>
    </row>
    <row r="24" spans="1:48" ht="12.75" customHeight="1">
      <c r="F24" s="15">
        <f>SUM(F3:F23)</f>
        <v>0</v>
      </c>
      <c r="G24" s="15">
        <f t="shared" ref="G24:AV24" si="14">SUM(G3:G23)</f>
        <v>0</v>
      </c>
      <c r="H24" s="15">
        <f t="shared" si="14"/>
        <v>0</v>
      </c>
      <c r="I24" s="15">
        <f t="shared" si="14"/>
        <v>7815</v>
      </c>
      <c r="J24" s="15">
        <f t="shared" si="14"/>
        <v>7815</v>
      </c>
      <c r="K24" s="15">
        <f t="shared" si="14"/>
        <v>0</v>
      </c>
      <c r="L24" s="15">
        <f t="shared" si="14"/>
        <v>0</v>
      </c>
      <c r="M24" s="15">
        <f t="shared" si="14"/>
        <v>0</v>
      </c>
      <c r="N24" s="15">
        <f t="shared" si="14"/>
        <v>0</v>
      </c>
      <c r="O24" s="15">
        <f t="shared" si="14"/>
        <v>0</v>
      </c>
      <c r="P24" s="15">
        <f t="shared" si="14"/>
        <v>0</v>
      </c>
      <c r="Q24" s="15">
        <f t="shared" si="14"/>
        <v>0</v>
      </c>
      <c r="R24" s="15">
        <f t="shared" si="14"/>
        <v>7815</v>
      </c>
      <c r="S24" s="15">
        <f t="shared" si="14"/>
        <v>0</v>
      </c>
      <c r="T24" s="15">
        <f t="shared" si="14"/>
        <v>0</v>
      </c>
      <c r="U24" s="15">
        <f t="shared" si="14"/>
        <v>0</v>
      </c>
      <c r="V24" s="15">
        <f t="shared" si="14"/>
        <v>0</v>
      </c>
      <c r="W24" s="15">
        <f t="shared" si="14"/>
        <v>0</v>
      </c>
      <c r="X24" s="15">
        <f t="shared" si="14"/>
        <v>0</v>
      </c>
      <c r="Y24" s="15">
        <f t="shared" si="14"/>
        <v>0</v>
      </c>
      <c r="Z24" s="15">
        <f t="shared" si="14"/>
        <v>0</v>
      </c>
      <c r="AA24" s="15">
        <f t="shared" si="14"/>
        <v>0</v>
      </c>
      <c r="AB24" s="15">
        <f t="shared" si="14"/>
        <v>0</v>
      </c>
      <c r="AC24" s="15">
        <f t="shared" si="14"/>
        <v>0</v>
      </c>
      <c r="AD24" s="15">
        <f t="shared" si="14"/>
        <v>0</v>
      </c>
      <c r="AE24" s="15">
        <f t="shared" si="14"/>
        <v>0</v>
      </c>
      <c r="AF24" s="15">
        <f t="shared" si="14"/>
        <v>0</v>
      </c>
      <c r="AG24" s="15">
        <f t="shared" si="14"/>
        <v>0</v>
      </c>
      <c r="AH24" s="15">
        <f t="shared" si="14"/>
        <v>0</v>
      </c>
      <c r="AI24" s="15">
        <f t="shared" si="14"/>
        <v>0</v>
      </c>
      <c r="AJ24" s="15">
        <f t="shared" si="14"/>
        <v>0</v>
      </c>
      <c r="AK24" s="15">
        <f t="shared" si="14"/>
        <v>0</v>
      </c>
      <c r="AL24" s="15">
        <f t="shared" si="14"/>
        <v>0</v>
      </c>
      <c r="AM24" s="15">
        <f t="shared" si="14"/>
        <v>0</v>
      </c>
      <c r="AN24" s="15">
        <f t="shared" si="14"/>
        <v>0</v>
      </c>
      <c r="AO24" s="15">
        <f t="shared" si="14"/>
        <v>0</v>
      </c>
      <c r="AP24" s="15">
        <f t="shared" si="14"/>
        <v>0</v>
      </c>
      <c r="AQ24" s="15">
        <f t="shared" si="14"/>
        <v>0</v>
      </c>
      <c r="AR24" s="15">
        <f t="shared" si="14"/>
        <v>0</v>
      </c>
      <c r="AS24" s="15">
        <f t="shared" si="14"/>
        <v>0</v>
      </c>
      <c r="AT24" s="15">
        <f t="shared" si="14"/>
        <v>7815</v>
      </c>
      <c r="AU24" s="15">
        <f t="shared" si="14"/>
        <v>7815</v>
      </c>
      <c r="AV24" s="15">
        <f t="shared" si="14"/>
        <v>0</v>
      </c>
    </row>
    <row r="27" spans="1:48">
      <c r="Q27" t="s">
        <v>65</v>
      </c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</row>
  </sheetData>
  <mergeCells count="14">
    <mergeCell ref="A1:A2"/>
    <mergeCell ref="B1:B2"/>
    <mergeCell ref="C1:C2"/>
    <mergeCell ref="D1:D2"/>
    <mergeCell ref="H1:H2"/>
    <mergeCell ref="AS1:AS2"/>
    <mergeCell ref="AT1:AT2"/>
    <mergeCell ref="AU1:AU2"/>
    <mergeCell ref="AV1:AV2"/>
    <mergeCell ref="I1:I2"/>
    <mergeCell ref="J1:J2"/>
    <mergeCell ref="Q1:Q2"/>
    <mergeCell ref="R1:R2"/>
    <mergeCell ref="AR1:AR2"/>
  </mergeCells>
  <pageMargins left="0.7" right="0.7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27"/>
  <sheetViews>
    <sheetView workbookViewId="0">
      <pane xSplit="4" ySplit="2" topLeftCell="AE3" activePane="bottomRight" state="frozen"/>
      <selection pane="topRight"/>
      <selection pane="bottomLeft"/>
      <selection pane="bottomRight" activeCell="AK9" sqref="AK9"/>
    </sheetView>
  </sheetViews>
  <sheetFormatPr defaultColWidth="9" defaultRowHeight="15"/>
  <cols>
    <col min="1" max="1" width="36.7109375" customWidth="1"/>
    <col min="2" max="2" width="8.140625" customWidth="1"/>
    <col min="3" max="3" width="7.5703125" customWidth="1"/>
    <col min="4" max="4" width="7.85546875" customWidth="1"/>
    <col min="5" max="8" width="14.85546875" customWidth="1"/>
    <col min="9" max="9" width="11.85546875" customWidth="1"/>
    <col min="10" max="11" width="9.85546875" customWidth="1"/>
    <col min="14" max="14" width="10.28515625" customWidth="1"/>
    <col min="18" max="18" width="12.7109375" customWidth="1"/>
    <col min="19" max="19" width="16.42578125" customWidth="1"/>
    <col min="20" max="29" width="10.85546875" customWidth="1"/>
    <col min="30" max="30" width="14.5703125" customWidth="1"/>
    <col min="31" max="31" width="12.42578125" customWidth="1"/>
    <col min="32" max="34" width="10.85546875" customWidth="1"/>
    <col min="35" max="35" width="12.140625" customWidth="1"/>
    <col min="36" max="41" width="10.85546875" customWidth="1"/>
    <col min="42" max="42" width="12.28515625" customWidth="1"/>
    <col min="43" max="43" width="10.85546875" customWidth="1"/>
    <col min="44" max="44" width="12.28515625" customWidth="1"/>
    <col min="45" max="45" width="10.85546875" customWidth="1"/>
    <col min="46" max="46" width="15.5703125" customWidth="1"/>
    <col min="47" max="47" width="10.85546875" customWidth="1"/>
    <col min="48" max="48" width="25.85546875" customWidth="1"/>
  </cols>
  <sheetData>
    <row r="1" spans="1:47" ht="33.75" customHeight="1">
      <c r="A1" s="351" t="s">
        <v>0</v>
      </c>
      <c r="B1" s="361" t="s">
        <v>1</v>
      </c>
      <c r="C1" s="361" t="s">
        <v>2</v>
      </c>
      <c r="D1" s="351" t="s">
        <v>3</v>
      </c>
      <c r="E1" s="351" t="s">
        <v>66</v>
      </c>
      <c r="F1" s="2" t="s">
        <v>89</v>
      </c>
      <c r="G1" s="2" t="s">
        <v>90</v>
      </c>
      <c r="H1" s="2" t="s">
        <v>215</v>
      </c>
      <c r="I1" s="361" t="s">
        <v>4</v>
      </c>
      <c r="J1" s="361" t="s">
        <v>6</v>
      </c>
      <c r="K1" s="363" t="s">
        <v>7</v>
      </c>
      <c r="L1" s="16" t="s">
        <v>8</v>
      </c>
      <c r="M1" s="16"/>
      <c r="N1" s="16"/>
      <c r="O1" s="17"/>
      <c r="P1" s="16"/>
      <c r="Q1" s="16"/>
      <c r="R1" s="364" t="s">
        <v>9</v>
      </c>
      <c r="S1" s="366" t="s">
        <v>10</v>
      </c>
      <c r="T1" s="23" t="s">
        <v>70</v>
      </c>
      <c r="U1" s="23" t="s">
        <v>75</v>
      </c>
      <c r="V1" s="23" t="s">
        <v>166</v>
      </c>
      <c r="W1" s="23" t="s">
        <v>14</v>
      </c>
      <c r="X1" s="23" t="s">
        <v>320</v>
      </c>
      <c r="Y1" s="23" t="s">
        <v>166</v>
      </c>
      <c r="Z1" s="23" t="s">
        <v>70</v>
      </c>
      <c r="AA1" s="23" t="s">
        <v>69</v>
      </c>
      <c r="AB1" s="23" t="s">
        <v>17</v>
      </c>
      <c r="AC1" s="23" t="s">
        <v>11</v>
      </c>
      <c r="AD1" s="23" t="s">
        <v>71</v>
      </c>
      <c r="AE1" s="23" t="s">
        <v>83</v>
      </c>
      <c r="AF1" s="23" t="s">
        <v>15</v>
      </c>
      <c r="AG1" s="23" t="s">
        <v>216</v>
      </c>
      <c r="AH1" s="23" t="s">
        <v>73</v>
      </c>
      <c r="AI1" s="23" t="s">
        <v>191</v>
      </c>
      <c r="AJ1" s="23" t="s">
        <v>68</v>
      </c>
      <c r="AK1" s="23" t="s">
        <v>217</v>
      </c>
      <c r="AL1" s="23" t="s">
        <v>188</v>
      </c>
      <c r="AM1" s="23" t="s">
        <v>218</v>
      </c>
      <c r="AN1" s="23" t="s">
        <v>209</v>
      </c>
      <c r="AO1" s="23" t="s">
        <v>219</v>
      </c>
      <c r="AP1" s="24" t="s">
        <v>220</v>
      </c>
      <c r="AQ1" s="351" t="s">
        <v>21</v>
      </c>
      <c r="AR1" s="353" t="s">
        <v>22</v>
      </c>
      <c r="AS1" s="353" t="s">
        <v>23</v>
      </c>
      <c r="AT1" s="355" t="s">
        <v>24</v>
      </c>
      <c r="AU1" s="357" t="s">
        <v>25</v>
      </c>
    </row>
    <row r="2" spans="1:47" ht="21" customHeight="1">
      <c r="A2" s="352"/>
      <c r="B2" s="362"/>
      <c r="C2" s="362"/>
      <c r="D2" s="352"/>
      <c r="E2" s="352"/>
      <c r="F2" s="4"/>
      <c r="G2" s="4"/>
      <c r="H2" s="4"/>
      <c r="I2" s="362"/>
      <c r="J2" s="362"/>
      <c r="K2" s="363"/>
      <c r="L2" s="18" t="s">
        <v>28</v>
      </c>
      <c r="M2" s="18" t="s">
        <v>29</v>
      </c>
      <c r="N2" s="18" t="s">
        <v>30</v>
      </c>
      <c r="O2" s="18" t="s">
        <v>64</v>
      </c>
      <c r="P2" s="4" t="s">
        <v>32</v>
      </c>
      <c r="Q2" s="4" t="s">
        <v>33</v>
      </c>
      <c r="R2" s="365"/>
      <c r="S2" s="367"/>
      <c r="T2" s="24" t="s">
        <v>35</v>
      </c>
      <c r="U2" s="24" t="s">
        <v>35</v>
      </c>
      <c r="V2" s="24" t="s">
        <v>35</v>
      </c>
      <c r="W2" s="24" t="s">
        <v>35</v>
      </c>
      <c r="X2" s="24" t="s">
        <v>34</v>
      </c>
      <c r="Y2" s="24" t="s">
        <v>36</v>
      </c>
      <c r="Z2" s="24" t="s">
        <v>35</v>
      </c>
      <c r="AA2" s="24" t="s">
        <v>36</v>
      </c>
      <c r="AB2" s="24" t="s">
        <v>36</v>
      </c>
      <c r="AC2" s="44" t="s">
        <v>36</v>
      </c>
      <c r="AD2" s="25" t="s">
        <v>36</v>
      </c>
      <c r="AE2" s="25" t="s">
        <v>36</v>
      </c>
      <c r="AF2" s="24" t="s">
        <v>36</v>
      </c>
      <c r="AG2" s="24" t="s">
        <v>189</v>
      </c>
      <c r="AH2" s="24" t="s">
        <v>37</v>
      </c>
      <c r="AI2" s="114" t="s">
        <v>189</v>
      </c>
      <c r="AJ2" s="114" t="s">
        <v>189</v>
      </c>
      <c r="AK2" s="114" t="s">
        <v>37</v>
      </c>
      <c r="AL2" s="114" t="s">
        <v>189</v>
      </c>
      <c r="AM2" s="114" t="s">
        <v>189</v>
      </c>
      <c r="AN2" s="114" t="s">
        <v>189</v>
      </c>
      <c r="AO2" s="114" t="s">
        <v>189</v>
      </c>
      <c r="AP2" s="114" t="s">
        <v>36</v>
      </c>
      <c r="AQ2" s="352"/>
      <c r="AR2" s="354"/>
      <c r="AS2" s="354"/>
      <c r="AT2" s="356"/>
      <c r="AU2" s="358"/>
    </row>
    <row r="3" spans="1:47" s="1" customFormat="1" ht="20.100000000000001" customHeight="1">
      <c r="A3" s="173" t="s">
        <v>42</v>
      </c>
      <c r="B3" s="7">
        <v>33</v>
      </c>
      <c r="C3" s="8">
        <v>53</v>
      </c>
      <c r="D3" s="8">
        <v>35</v>
      </c>
      <c r="E3" s="38"/>
      <c r="F3" s="8"/>
      <c r="G3" s="8"/>
      <c r="H3" s="8"/>
      <c r="I3" s="214">
        <v>416</v>
      </c>
      <c r="J3" s="10">
        <f>'15.6'!AU3</f>
        <v>1829</v>
      </c>
      <c r="K3" s="10">
        <f>SUM(I3:J3)</f>
        <v>2245</v>
      </c>
      <c r="L3" s="40">
        <v>9</v>
      </c>
      <c r="M3" s="40">
        <v>271</v>
      </c>
      <c r="N3" s="40"/>
      <c r="O3" s="40">
        <v>100</v>
      </c>
      <c r="P3" s="40">
        <v>10</v>
      </c>
      <c r="Q3" s="40"/>
      <c r="R3" s="21">
        <f t="shared" ref="R3:R21" si="0">SUBTOTAL(9,L3:Q3)</f>
        <v>390</v>
      </c>
      <c r="S3" s="22">
        <f t="shared" ref="S3:S21" si="1">K3-R3</f>
        <v>1855</v>
      </c>
      <c r="T3" s="42">
        <v>22</v>
      </c>
      <c r="U3" s="42">
        <v>12</v>
      </c>
      <c r="V3" s="42">
        <v>12</v>
      </c>
      <c r="W3" s="42">
        <v>24</v>
      </c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8">
        <f>SUM(T3:AP3)</f>
        <v>70</v>
      </c>
      <c r="AS3" s="49">
        <f t="shared" ref="AS3:AS21" si="2">S3-AR3</f>
        <v>1785</v>
      </c>
      <c r="AT3" s="40">
        <f t="shared" ref="AT3:AT21" si="3">(B3*C3)+D3</f>
        <v>1784</v>
      </c>
      <c r="AU3" s="215">
        <f>AT3+AQ3-AS3</f>
        <v>-1</v>
      </c>
    </row>
    <row r="4" spans="1:47" ht="20.100000000000001" customHeight="1">
      <c r="A4" s="173" t="s">
        <v>43</v>
      </c>
      <c r="B4" s="7">
        <v>70</v>
      </c>
      <c r="C4" s="8">
        <v>24</v>
      </c>
      <c r="D4" s="8">
        <v>49</v>
      </c>
      <c r="E4" s="38"/>
      <c r="F4" s="8"/>
      <c r="G4" s="8"/>
      <c r="H4" s="8"/>
      <c r="I4" s="214">
        <v>840</v>
      </c>
      <c r="J4" s="10">
        <f>'15.6'!AU4</f>
        <v>1527</v>
      </c>
      <c r="K4" s="11">
        <f t="shared" ref="K4:K21" si="4">SUM(I4:J4)</f>
        <v>2367</v>
      </c>
      <c r="L4" s="19">
        <v>43</v>
      </c>
      <c r="M4" s="19">
        <v>416</v>
      </c>
      <c r="N4" s="19"/>
      <c r="O4" s="19">
        <v>60</v>
      </c>
      <c r="P4" s="19">
        <v>10</v>
      </c>
      <c r="Q4" s="19"/>
      <c r="R4" s="21">
        <f t="shared" si="0"/>
        <v>529</v>
      </c>
      <c r="S4" s="22">
        <f t="shared" si="1"/>
        <v>1838</v>
      </c>
      <c r="T4" s="33">
        <v>20</v>
      </c>
      <c r="U4" s="33">
        <v>19</v>
      </c>
      <c r="V4" s="33">
        <v>23</v>
      </c>
      <c r="W4" s="33">
        <v>19</v>
      </c>
      <c r="X4" s="33">
        <v>2</v>
      </c>
      <c r="Y4" s="33">
        <v>26</v>
      </c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9"/>
      <c r="AQ4" s="9"/>
      <c r="AR4" s="48">
        <f t="shared" ref="AR4:AR21" si="5">SUM(T4:AP4)</f>
        <v>109</v>
      </c>
      <c r="AS4" s="35">
        <f t="shared" si="2"/>
        <v>1729</v>
      </c>
      <c r="AT4" s="19">
        <f t="shared" si="3"/>
        <v>1729</v>
      </c>
      <c r="AU4" s="215">
        <f t="shared" ref="AU4:AU21" si="6">AT4+AQ4-AS4</f>
        <v>0</v>
      </c>
    </row>
    <row r="5" spans="1:47" s="1" customFormat="1" ht="20.100000000000001" customHeight="1">
      <c r="A5" s="173" t="s">
        <v>44</v>
      </c>
      <c r="B5" s="7">
        <v>45</v>
      </c>
      <c r="C5" s="12">
        <v>4</v>
      </c>
      <c r="D5" s="12">
        <v>19</v>
      </c>
      <c r="E5" s="38"/>
      <c r="F5" s="8"/>
      <c r="G5" s="8"/>
      <c r="H5" s="8"/>
      <c r="I5" s="214">
        <v>90</v>
      </c>
      <c r="J5" s="10">
        <f>'15.6'!AU5</f>
        <v>158</v>
      </c>
      <c r="K5" s="10">
        <f t="shared" si="4"/>
        <v>248</v>
      </c>
      <c r="L5" s="40"/>
      <c r="M5" s="40"/>
      <c r="N5" s="40"/>
      <c r="O5" s="40"/>
      <c r="P5" s="40">
        <v>30</v>
      </c>
      <c r="Q5" s="40"/>
      <c r="R5" s="33">
        <f t="shared" si="0"/>
        <v>30</v>
      </c>
      <c r="S5" s="212">
        <f t="shared" si="1"/>
        <v>218</v>
      </c>
      <c r="T5" s="33">
        <v>8</v>
      </c>
      <c r="U5" s="33">
        <v>0</v>
      </c>
      <c r="V5" s="33">
        <v>0</v>
      </c>
      <c r="W5" s="33">
        <v>11</v>
      </c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48">
        <f t="shared" si="5"/>
        <v>19</v>
      </c>
      <c r="AS5" s="49">
        <f t="shared" si="2"/>
        <v>199</v>
      </c>
      <c r="AT5" s="40">
        <f t="shared" si="3"/>
        <v>199</v>
      </c>
      <c r="AU5" s="48">
        <f t="shared" si="6"/>
        <v>0</v>
      </c>
    </row>
    <row r="6" spans="1:47" ht="20.100000000000001" customHeight="1">
      <c r="A6" s="173" t="s">
        <v>45</v>
      </c>
      <c r="B6" s="7">
        <v>120</v>
      </c>
      <c r="C6" s="12">
        <v>6</v>
      </c>
      <c r="D6" s="12">
        <v>21</v>
      </c>
      <c r="E6" s="12"/>
      <c r="F6" s="8"/>
      <c r="G6" s="8"/>
      <c r="H6" s="8"/>
      <c r="I6" s="214">
        <v>199</v>
      </c>
      <c r="J6" s="10">
        <f>'15.6'!AU6</f>
        <v>830</v>
      </c>
      <c r="K6" s="11">
        <f t="shared" si="4"/>
        <v>1029</v>
      </c>
      <c r="L6" s="19">
        <v>22</v>
      </c>
      <c r="M6" s="19">
        <v>235</v>
      </c>
      <c r="N6" s="19"/>
      <c r="O6" s="19"/>
      <c r="P6" s="19"/>
      <c r="Q6" s="19"/>
      <c r="R6" s="21">
        <f t="shared" si="0"/>
        <v>257</v>
      </c>
      <c r="S6" s="22">
        <f t="shared" si="1"/>
        <v>772</v>
      </c>
      <c r="T6" s="42">
        <v>9</v>
      </c>
      <c r="U6" s="42">
        <v>13</v>
      </c>
      <c r="V6" s="42">
        <v>3</v>
      </c>
      <c r="W6" s="42">
        <v>6</v>
      </c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28"/>
      <c r="AQ6" s="28"/>
      <c r="AR6" s="48">
        <f t="shared" si="5"/>
        <v>31</v>
      </c>
      <c r="AS6" s="35">
        <f t="shared" si="2"/>
        <v>741</v>
      </c>
      <c r="AT6" s="19">
        <f t="shared" si="3"/>
        <v>741</v>
      </c>
      <c r="AU6" s="215">
        <f t="shared" si="6"/>
        <v>0</v>
      </c>
    </row>
    <row r="7" spans="1:47" ht="20.100000000000001" customHeight="1">
      <c r="A7" s="173" t="s">
        <v>46</v>
      </c>
      <c r="B7" s="7">
        <v>40</v>
      </c>
      <c r="C7" s="8"/>
      <c r="D7" s="8">
        <v>91</v>
      </c>
      <c r="E7" s="38"/>
      <c r="F7" s="8"/>
      <c r="G7" s="8"/>
      <c r="H7" s="8"/>
      <c r="I7" s="214"/>
      <c r="J7" s="10">
        <f>'15.6'!AU7</f>
        <v>101</v>
      </c>
      <c r="K7" s="11">
        <f t="shared" si="4"/>
        <v>101</v>
      </c>
      <c r="L7" s="19"/>
      <c r="M7" s="19"/>
      <c r="N7" s="19"/>
      <c r="O7" s="19"/>
      <c r="P7" s="19"/>
      <c r="Q7" s="19"/>
      <c r="R7" s="21">
        <f t="shared" si="0"/>
        <v>0</v>
      </c>
      <c r="S7" s="22">
        <f t="shared" si="1"/>
        <v>101</v>
      </c>
      <c r="T7" s="42">
        <v>10</v>
      </c>
      <c r="U7" s="42">
        <v>0</v>
      </c>
      <c r="V7" s="42">
        <v>0</v>
      </c>
      <c r="W7" s="42">
        <v>0</v>
      </c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28"/>
      <c r="AQ7" s="28"/>
      <c r="AR7" s="48">
        <f t="shared" si="5"/>
        <v>10</v>
      </c>
      <c r="AS7" s="35">
        <f t="shared" si="2"/>
        <v>91</v>
      </c>
      <c r="AT7" s="19">
        <f t="shared" si="3"/>
        <v>91</v>
      </c>
      <c r="AU7" s="215">
        <f t="shared" si="6"/>
        <v>0</v>
      </c>
    </row>
    <row r="8" spans="1:47" ht="20.100000000000001" customHeight="1">
      <c r="A8" s="173" t="s">
        <v>47</v>
      </c>
      <c r="B8" s="7">
        <v>65</v>
      </c>
      <c r="C8" s="12">
        <v>6</v>
      </c>
      <c r="D8" s="12">
        <v>33</v>
      </c>
      <c r="E8" s="38"/>
      <c r="F8" s="8"/>
      <c r="G8" s="8"/>
      <c r="H8" s="8"/>
      <c r="I8" s="214">
        <v>130</v>
      </c>
      <c r="J8" s="10">
        <f>'15.6'!AU8</f>
        <v>404</v>
      </c>
      <c r="K8" s="11">
        <f t="shared" si="4"/>
        <v>534</v>
      </c>
      <c r="L8" s="19">
        <v>5</v>
      </c>
      <c r="M8" s="19">
        <v>78</v>
      </c>
      <c r="N8" s="19"/>
      <c r="O8" s="19"/>
      <c r="P8" s="19"/>
      <c r="Q8" s="19"/>
      <c r="R8" s="21">
        <f t="shared" si="0"/>
        <v>83</v>
      </c>
      <c r="S8" s="22">
        <f t="shared" si="1"/>
        <v>451</v>
      </c>
      <c r="T8" s="42">
        <v>4</v>
      </c>
      <c r="U8" s="42">
        <v>12</v>
      </c>
      <c r="V8" s="42">
        <v>6</v>
      </c>
      <c r="W8" s="42">
        <v>6</v>
      </c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28"/>
      <c r="AQ8" s="28"/>
      <c r="AR8" s="48">
        <f t="shared" si="5"/>
        <v>28</v>
      </c>
      <c r="AS8" s="35">
        <f t="shared" si="2"/>
        <v>423</v>
      </c>
      <c r="AT8" s="19">
        <f t="shared" si="3"/>
        <v>423</v>
      </c>
      <c r="AU8" s="215">
        <f t="shared" si="6"/>
        <v>0</v>
      </c>
    </row>
    <row r="9" spans="1:47" ht="20.100000000000001" customHeight="1">
      <c r="A9" s="173" t="s">
        <v>48</v>
      </c>
      <c r="B9" s="7">
        <v>100</v>
      </c>
      <c r="C9" s="12">
        <v>7</v>
      </c>
      <c r="D9" s="12">
        <v>52</v>
      </c>
      <c r="E9" s="38"/>
      <c r="F9" s="8"/>
      <c r="G9" s="8"/>
      <c r="H9" s="8"/>
      <c r="I9" s="214">
        <v>400</v>
      </c>
      <c r="J9" s="10">
        <f>'15.6'!AU9</f>
        <v>746</v>
      </c>
      <c r="K9" s="11">
        <f t="shared" si="4"/>
        <v>1146</v>
      </c>
      <c r="L9" s="19">
        <v>49</v>
      </c>
      <c r="M9" s="19">
        <v>269</v>
      </c>
      <c r="N9" s="19"/>
      <c r="O9" s="19">
        <v>5</v>
      </c>
      <c r="P9" s="19"/>
      <c r="Q9" s="19"/>
      <c r="R9" s="21">
        <f t="shared" si="0"/>
        <v>323</v>
      </c>
      <c r="S9" s="22">
        <f t="shared" si="1"/>
        <v>823</v>
      </c>
      <c r="T9" s="42">
        <v>9</v>
      </c>
      <c r="U9" s="42">
        <v>19</v>
      </c>
      <c r="V9" s="42">
        <v>14</v>
      </c>
      <c r="W9" s="42">
        <v>24</v>
      </c>
      <c r="X9" s="42"/>
      <c r="Y9" s="42">
        <v>5</v>
      </c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28"/>
      <c r="AQ9" s="28"/>
      <c r="AR9" s="48">
        <f t="shared" si="5"/>
        <v>71</v>
      </c>
      <c r="AS9" s="35">
        <f t="shared" si="2"/>
        <v>752</v>
      </c>
      <c r="AT9" s="19">
        <f t="shared" si="3"/>
        <v>752</v>
      </c>
      <c r="AU9" s="215">
        <f t="shared" si="6"/>
        <v>0</v>
      </c>
    </row>
    <row r="10" spans="1:47" ht="20.100000000000001" customHeight="1">
      <c r="A10" s="173" t="s">
        <v>49</v>
      </c>
      <c r="B10" s="7">
        <v>100</v>
      </c>
      <c r="C10" s="12">
        <v>2</v>
      </c>
      <c r="D10" s="12">
        <v>82</v>
      </c>
      <c r="E10" s="38"/>
      <c r="F10" s="8"/>
      <c r="G10" s="8"/>
      <c r="H10" s="8"/>
      <c r="I10" s="214"/>
      <c r="J10" s="10">
        <f>'15.6'!AU10</f>
        <v>416</v>
      </c>
      <c r="K10" s="11">
        <f t="shared" si="4"/>
        <v>416</v>
      </c>
      <c r="L10" s="19"/>
      <c r="M10" s="19">
        <v>88</v>
      </c>
      <c r="N10" s="19"/>
      <c r="O10" s="19"/>
      <c r="P10" s="19">
        <v>5</v>
      </c>
      <c r="Q10" s="19"/>
      <c r="R10" s="21">
        <f t="shared" si="0"/>
        <v>93</v>
      </c>
      <c r="S10" s="22">
        <f t="shared" si="1"/>
        <v>323</v>
      </c>
      <c r="T10" s="42">
        <v>0</v>
      </c>
      <c r="U10" s="42">
        <v>21</v>
      </c>
      <c r="V10" s="42">
        <v>0</v>
      </c>
      <c r="W10" s="42">
        <v>20</v>
      </c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28"/>
      <c r="AQ10" s="28"/>
      <c r="AR10" s="48">
        <f t="shared" si="5"/>
        <v>41</v>
      </c>
      <c r="AS10" s="35">
        <f t="shared" si="2"/>
        <v>282</v>
      </c>
      <c r="AT10" s="19">
        <f t="shared" si="3"/>
        <v>282</v>
      </c>
      <c r="AU10" s="215">
        <f t="shared" si="6"/>
        <v>0</v>
      </c>
    </row>
    <row r="11" spans="1:47" ht="20.100000000000001" customHeight="1">
      <c r="A11" s="173" t="s">
        <v>50</v>
      </c>
      <c r="B11" s="7">
        <v>50</v>
      </c>
      <c r="C11" s="13">
        <v>8</v>
      </c>
      <c r="D11" s="13">
        <v>19</v>
      </c>
      <c r="E11" s="13"/>
      <c r="F11" s="8"/>
      <c r="G11" s="8"/>
      <c r="H11" s="8"/>
      <c r="I11" s="214">
        <v>90</v>
      </c>
      <c r="J11" s="10">
        <f>'15.6'!AU11</f>
        <v>554</v>
      </c>
      <c r="K11" s="11">
        <f t="shared" si="4"/>
        <v>644</v>
      </c>
      <c r="L11" s="19">
        <v>4</v>
      </c>
      <c r="M11" s="19">
        <v>165</v>
      </c>
      <c r="N11" s="19"/>
      <c r="O11" s="19"/>
      <c r="P11" s="19"/>
      <c r="Q11" s="19"/>
      <c r="R11" s="21">
        <f t="shared" si="0"/>
        <v>169</v>
      </c>
      <c r="S11" s="22">
        <f t="shared" si="1"/>
        <v>475</v>
      </c>
      <c r="T11" s="42">
        <v>0</v>
      </c>
      <c r="U11" s="42">
        <v>21</v>
      </c>
      <c r="V11" s="42">
        <v>6</v>
      </c>
      <c r="W11" s="42">
        <v>29</v>
      </c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28"/>
      <c r="AQ11" s="28"/>
      <c r="AR11" s="48">
        <f t="shared" si="5"/>
        <v>56</v>
      </c>
      <c r="AS11" s="35">
        <f t="shared" si="2"/>
        <v>419</v>
      </c>
      <c r="AT11" s="19">
        <f t="shared" si="3"/>
        <v>419</v>
      </c>
      <c r="AU11" s="215">
        <f t="shared" si="6"/>
        <v>0</v>
      </c>
    </row>
    <row r="12" spans="1:47" ht="20.100000000000001" customHeight="1">
      <c r="A12" s="173" t="s">
        <v>51</v>
      </c>
      <c r="B12" s="7">
        <v>100</v>
      </c>
      <c r="C12" s="13">
        <v>1</v>
      </c>
      <c r="D12" s="13">
        <v>11</v>
      </c>
      <c r="E12" s="38"/>
      <c r="F12" s="8"/>
      <c r="G12" s="8"/>
      <c r="H12" s="8"/>
      <c r="I12" s="214"/>
      <c r="J12" s="10">
        <f>'15.6'!AU12</f>
        <v>364</v>
      </c>
      <c r="K12" s="11">
        <f t="shared" si="4"/>
        <v>364</v>
      </c>
      <c r="L12" s="19">
        <v>9</v>
      </c>
      <c r="M12" s="19">
        <v>214</v>
      </c>
      <c r="N12" s="19"/>
      <c r="O12" s="19"/>
      <c r="P12" s="19"/>
      <c r="Q12" s="19"/>
      <c r="R12" s="21">
        <f t="shared" si="0"/>
        <v>223</v>
      </c>
      <c r="S12" s="22">
        <f t="shared" si="1"/>
        <v>141</v>
      </c>
      <c r="T12" s="42">
        <v>5</v>
      </c>
      <c r="U12" s="42">
        <v>19</v>
      </c>
      <c r="V12" s="42">
        <v>0</v>
      </c>
      <c r="W12" s="42">
        <v>6</v>
      </c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28"/>
      <c r="AQ12" s="28"/>
      <c r="AR12" s="48">
        <f t="shared" si="5"/>
        <v>30</v>
      </c>
      <c r="AS12" s="35">
        <f t="shared" si="2"/>
        <v>111</v>
      </c>
      <c r="AT12" s="19">
        <f t="shared" si="3"/>
        <v>111</v>
      </c>
      <c r="AU12" s="215">
        <f t="shared" si="6"/>
        <v>0</v>
      </c>
    </row>
    <row r="13" spans="1:47" ht="20.100000000000001" customHeight="1">
      <c r="A13" s="173" t="s">
        <v>52</v>
      </c>
      <c r="B13" s="7">
        <v>45</v>
      </c>
      <c r="C13" s="13">
        <v>3</v>
      </c>
      <c r="D13" s="13">
        <v>31</v>
      </c>
      <c r="E13" s="38"/>
      <c r="F13" s="8"/>
      <c r="G13" s="8"/>
      <c r="H13" s="8"/>
      <c r="I13" s="214"/>
      <c r="J13" s="10">
        <f>'15.6'!AU13</f>
        <v>171</v>
      </c>
      <c r="K13" s="11">
        <f t="shared" si="4"/>
        <v>171</v>
      </c>
      <c r="L13" s="19"/>
      <c r="M13" s="19"/>
      <c r="N13" s="19"/>
      <c r="O13" s="19"/>
      <c r="P13" s="19"/>
      <c r="Q13" s="19"/>
      <c r="R13" s="21">
        <f t="shared" si="0"/>
        <v>0</v>
      </c>
      <c r="S13" s="22">
        <f t="shared" si="1"/>
        <v>171</v>
      </c>
      <c r="T13" s="42">
        <v>0</v>
      </c>
      <c r="U13" s="42">
        <v>0</v>
      </c>
      <c r="V13" s="42">
        <v>5</v>
      </c>
      <c r="W13" s="42">
        <v>0</v>
      </c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28"/>
      <c r="AQ13" s="28"/>
      <c r="AR13" s="48">
        <f t="shared" si="5"/>
        <v>5</v>
      </c>
      <c r="AS13" s="35">
        <f t="shared" si="2"/>
        <v>166</v>
      </c>
      <c r="AT13" s="19">
        <f t="shared" si="3"/>
        <v>166</v>
      </c>
      <c r="AU13" s="215">
        <f t="shared" si="6"/>
        <v>0</v>
      </c>
    </row>
    <row r="14" spans="1:47" ht="20.100000000000001" customHeight="1">
      <c r="A14" s="173" t="s">
        <v>53</v>
      </c>
      <c r="B14" s="7">
        <v>33</v>
      </c>
      <c r="C14" s="13">
        <v>3</v>
      </c>
      <c r="D14" s="13">
        <v>13</v>
      </c>
      <c r="E14" s="38"/>
      <c r="F14" s="8"/>
      <c r="G14" s="8"/>
      <c r="H14" s="8"/>
      <c r="I14" s="214">
        <v>52</v>
      </c>
      <c r="J14" s="10">
        <f>'15.6'!AU14</f>
        <v>66</v>
      </c>
      <c r="K14" s="11">
        <f t="shared" si="4"/>
        <v>118</v>
      </c>
      <c r="L14" s="19"/>
      <c r="M14" s="19"/>
      <c r="N14" s="19"/>
      <c r="O14" s="19"/>
      <c r="P14" s="19">
        <v>5</v>
      </c>
      <c r="Q14" s="19"/>
      <c r="R14" s="21">
        <f t="shared" si="0"/>
        <v>5</v>
      </c>
      <c r="S14" s="22">
        <f t="shared" si="1"/>
        <v>113</v>
      </c>
      <c r="T14" s="42">
        <v>0</v>
      </c>
      <c r="U14" s="42">
        <v>0</v>
      </c>
      <c r="V14" s="42">
        <v>0</v>
      </c>
      <c r="W14" s="42">
        <v>1</v>
      </c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28"/>
      <c r="AQ14" s="28"/>
      <c r="AR14" s="48">
        <f t="shared" si="5"/>
        <v>1</v>
      </c>
      <c r="AS14" s="35">
        <f t="shared" si="2"/>
        <v>112</v>
      </c>
      <c r="AT14" s="19">
        <f t="shared" si="3"/>
        <v>112</v>
      </c>
      <c r="AU14" s="215">
        <f t="shared" si="6"/>
        <v>0</v>
      </c>
    </row>
    <row r="15" spans="1:47" ht="20.100000000000001" customHeight="1">
      <c r="A15" s="173" t="s">
        <v>54</v>
      </c>
      <c r="B15" s="7">
        <v>45</v>
      </c>
      <c r="C15" s="13">
        <v>3</v>
      </c>
      <c r="D15" s="13">
        <v>38</v>
      </c>
      <c r="E15" s="38"/>
      <c r="F15" s="8"/>
      <c r="G15" s="8"/>
      <c r="H15" s="8"/>
      <c r="I15" s="214">
        <v>63</v>
      </c>
      <c r="J15" s="10">
        <f>'15.6'!AU15</f>
        <v>113</v>
      </c>
      <c r="K15" s="11">
        <f t="shared" si="4"/>
        <v>176</v>
      </c>
      <c r="L15" s="19"/>
      <c r="M15" s="19"/>
      <c r="N15" s="19"/>
      <c r="O15" s="19"/>
      <c r="P15" s="19"/>
      <c r="Q15" s="19"/>
      <c r="R15" s="21">
        <f t="shared" si="0"/>
        <v>0</v>
      </c>
      <c r="S15" s="22">
        <f t="shared" si="1"/>
        <v>176</v>
      </c>
      <c r="T15" s="42">
        <v>0</v>
      </c>
      <c r="U15" s="42">
        <v>0</v>
      </c>
      <c r="V15" s="42">
        <v>0</v>
      </c>
      <c r="W15" s="42">
        <v>0</v>
      </c>
      <c r="X15" s="42">
        <v>3</v>
      </c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28"/>
      <c r="AQ15" s="28"/>
      <c r="AR15" s="48">
        <f t="shared" si="5"/>
        <v>3</v>
      </c>
      <c r="AS15" s="35">
        <f t="shared" si="2"/>
        <v>173</v>
      </c>
      <c r="AT15" s="19">
        <f t="shared" si="3"/>
        <v>173</v>
      </c>
      <c r="AU15" s="215">
        <f t="shared" si="6"/>
        <v>0</v>
      </c>
    </row>
    <row r="16" spans="1:47" ht="20.100000000000001" customHeight="1">
      <c r="A16" s="173" t="s">
        <v>55</v>
      </c>
      <c r="B16" s="7">
        <v>33</v>
      </c>
      <c r="C16" s="13">
        <v>4</v>
      </c>
      <c r="D16" s="13">
        <v>2</v>
      </c>
      <c r="E16" s="38"/>
      <c r="F16" s="8"/>
      <c r="G16" s="8"/>
      <c r="H16" s="8"/>
      <c r="I16" s="214">
        <v>52</v>
      </c>
      <c r="J16" s="10">
        <f>'15.6'!AU16</f>
        <v>161</v>
      </c>
      <c r="K16" s="11">
        <f t="shared" si="4"/>
        <v>213</v>
      </c>
      <c r="L16" s="19">
        <v>2</v>
      </c>
      <c r="M16" s="19">
        <v>49</v>
      </c>
      <c r="N16" s="19"/>
      <c r="O16" s="19"/>
      <c r="P16" s="19"/>
      <c r="Q16" s="19"/>
      <c r="R16" s="21">
        <f t="shared" si="0"/>
        <v>51</v>
      </c>
      <c r="S16" s="22">
        <f t="shared" si="1"/>
        <v>162</v>
      </c>
      <c r="T16" s="42">
        <v>4</v>
      </c>
      <c r="U16" s="42">
        <v>5</v>
      </c>
      <c r="V16" s="42">
        <v>2</v>
      </c>
      <c r="W16" s="42">
        <v>12</v>
      </c>
      <c r="X16" s="42">
        <v>2</v>
      </c>
      <c r="Y16" s="42">
        <v>3</v>
      </c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28"/>
      <c r="AQ16" s="28"/>
      <c r="AR16" s="48">
        <f t="shared" si="5"/>
        <v>28</v>
      </c>
      <c r="AS16" s="35">
        <f t="shared" si="2"/>
        <v>134</v>
      </c>
      <c r="AT16" s="19">
        <f t="shared" si="3"/>
        <v>134</v>
      </c>
      <c r="AU16" s="215">
        <f t="shared" si="6"/>
        <v>0</v>
      </c>
    </row>
    <row r="17" spans="1:50" ht="20.100000000000001" customHeight="1">
      <c r="A17" s="173" t="s">
        <v>56</v>
      </c>
      <c r="B17" s="7">
        <v>100</v>
      </c>
      <c r="C17" s="13"/>
      <c r="D17" s="13"/>
      <c r="E17" s="13"/>
      <c r="F17" s="8"/>
      <c r="G17" s="8"/>
      <c r="H17" s="8"/>
      <c r="I17" s="214"/>
      <c r="J17" s="10">
        <f>'15.6'!AU17</f>
        <v>106</v>
      </c>
      <c r="K17" s="11">
        <f t="shared" si="4"/>
        <v>106</v>
      </c>
      <c r="L17" s="19">
        <v>2</v>
      </c>
      <c r="M17" s="19">
        <v>104</v>
      </c>
      <c r="N17" s="19"/>
      <c r="O17" s="19"/>
      <c r="P17" s="19"/>
      <c r="Q17" s="19"/>
      <c r="R17" s="21">
        <f t="shared" si="0"/>
        <v>106</v>
      </c>
      <c r="S17" s="22">
        <f t="shared" si="1"/>
        <v>0</v>
      </c>
      <c r="T17" s="42">
        <v>0</v>
      </c>
      <c r="U17" s="42">
        <v>0</v>
      </c>
      <c r="V17" s="42">
        <v>0</v>
      </c>
      <c r="W17" s="42">
        <v>0</v>
      </c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28"/>
      <c r="AQ17" s="28"/>
      <c r="AR17" s="48">
        <f t="shared" si="5"/>
        <v>0</v>
      </c>
      <c r="AS17" s="35">
        <f t="shared" si="2"/>
        <v>0</v>
      </c>
      <c r="AT17" s="19">
        <f t="shared" si="3"/>
        <v>0</v>
      </c>
      <c r="AU17" s="215">
        <f t="shared" si="6"/>
        <v>0</v>
      </c>
    </row>
    <row r="18" spans="1:50" ht="20.100000000000001" customHeight="1">
      <c r="A18" s="173" t="s">
        <v>57</v>
      </c>
      <c r="B18" s="7"/>
      <c r="C18" s="13"/>
      <c r="D18" s="13"/>
      <c r="E18" s="13"/>
      <c r="F18" s="8"/>
      <c r="G18" s="8"/>
      <c r="H18" s="8"/>
      <c r="I18" s="214"/>
      <c r="J18" s="10">
        <f>'15.6'!AU18</f>
        <v>0</v>
      </c>
      <c r="K18" s="11">
        <f t="shared" si="4"/>
        <v>0</v>
      </c>
      <c r="L18" s="19"/>
      <c r="M18" s="19"/>
      <c r="N18" s="19"/>
      <c r="O18" s="19"/>
      <c r="P18" s="19"/>
      <c r="Q18" s="19"/>
      <c r="R18" s="21">
        <f t="shared" si="0"/>
        <v>0</v>
      </c>
      <c r="S18" s="22">
        <f t="shared" si="1"/>
        <v>0</v>
      </c>
      <c r="T18" s="42">
        <v>0</v>
      </c>
      <c r="U18" s="42">
        <v>0</v>
      </c>
      <c r="V18" s="42">
        <v>0</v>
      </c>
      <c r="W18" s="42">
        <v>0</v>
      </c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28"/>
      <c r="AQ18" s="28"/>
      <c r="AR18" s="48">
        <f t="shared" si="5"/>
        <v>0</v>
      </c>
      <c r="AS18" s="35">
        <f t="shared" si="2"/>
        <v>0</v>
      </c>
      <c r="AT18" s="19">
        <f t="shared" si="3"/>
        <v>0</v>
      </c>
      <c r="AU18" s="215">
        <f t="shared" si="6"/>
        <v>0</v>
      </c>
    </row>
    <row r="19" spans="1:50" ht="20.100000000000001" customHeight="1">
      <c r="A19" s="173" t="s">
        <v>58</v>
      </c>
      <c r="B19" s="7"/>
      <c r="C19" s="13"/>
      <c r="D19" s="13">
        <v>359</v>
      </c>
      <c r="E19" s="13"/>
      <c r="F19" s="8"/>
      <c r="G19" s="8"/>
      <c r="H19" s="8"/>
      <c r="I19" s="214">
        <v>100</v>
      </c>
      <c r="J19" s="10">
        <f>'15.6'!AU19</f>
        <v>269</v>
      </c>
      <c r="K19" s="11">
        <f t="shared" si="4"/>
        <v>369</v>
      </c>
      <c r="L19" s="19"/>
      <c r="M19" s="19"/>
      <c r="N19" s="19"/>
      <c r="O19" s="19"/>
      <c r="P19" s="19"/>
      <c r="Q19" s="19"/>
      <c r="R19" s="21">
        <f t="shared" si="0"/>
        <v>0</v>
      </c>
      <c r="S19" s="22">
        <f t="shared" si="1"/>
        <v>369</v>
      </c>
      <c r="T19" s="42">
        <v>0</v>
      </c>
      <c r="U19" s="42">
        <v>0</v>
      </c>
      <c r="V19" s="42">
        <v>0</v>
      </c>
      <c r="W19" s="42">
        <v>0</v>
      </c>
      <c r="X19" s="42"/>
      <c r="Y19" s="42">
        <v>10</v>
      </c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28"/>
      <c r="AQ19" s="28"/>
      <c r="AR19" s="48">
        <f t="shared" si="5"/>
        <v>10</v>
      </c>
      <c r="AS19" s="35">
        <f t="shared" si="2"/>
        <v>359</v>
      </c>
      <c r="AT19" s="19">
        <f t="shared" si="3"/>
        <v>359</v>
      </c>
      <c r="AU19" s="215">
        <f t="shared" si="6"/>
        <v>0</v>
      </c>
    </row>
    <row r="20" spans="1:50" ht="20.100000000000001" customHeight="1">
      <c r="A20" s="173" t="s">
        <v>59</v>
      </c>
      <c r="B20" s="7"/>
      <c r="C20" s="13"/>
      <c r="D20" s="13"/>
      <c r="E20" s="38"/>
      <c r="F20" s="8"/>
      <c r="G20" s="8"/>
      <c r="H20" s="8"/>
      <c r="I20" s="214"/>
      <c r="J20" s="10">
        <f>'15.6'!AU20</f>
        <v>0</v>
      </c>
      <c r="K20" s="11">
        <f t="shared" si="4"/>
        <v>0</v>
      </c>
      <c r="L20" s="19"/>
      <c r="M20" s="19"/>
      <c r="N20" s="19"/>
      <c r="O20" s="19"/>
      <c r="P20" s="19"/>
      <c r="Q20" s="19"/>
      <c r="R20" s="21">
        <f t="shared" si="0"/>
        <v>0</v>
      </c>
      <c r="S20" s="22">
        <f t="shared" si="1"/>
        <v>0</v>
      </c>
      <c r="T20" s="42">
        <v>0</v>
      </c>
      <c r="U20" s="42">
        <v>0</v>
      </c>
      <c r="V20" s="42">
        <v>0</v>
      </c>
      <c r="W20" s="42">
        <v>0</v>
      </c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28"/>
      <c r="AQ20" s="28"/>
      <c r="AR20" s="48">
        <f t="shared" si="5"/>
        <v>0</v>
      </c>
      <c r="AS20" s="35">
        <f t="shared" si="2"/>
        <v>0</v>
      </c>
      <c r="AT20" s="19">
        <f t="shared" si="3"/>
        <v>0</v>
      </c>
      <c r="AU20" s="215">
        <f t="shared" si="6"/>
        <v>0</v>
      </c>
    </row>
    <row r="21" spans="1:50" ht="20.100000000000001" customHeight="1">
      <c r="A21" s="173" t="s">
        <v>60</v>
      </c>
      <c r="B21" s="7"/>
      <c r="C21" s="13"/>
      <c r="D21" s="13"/>
      <c r="E21" s="13"/>
      <c r="F21" s="8"/>
      <c r="G21" s="8"/>
      <c r="H21" s="8"/>
      <c r="I21" s="214"/>
      <c r="J21" s="10">
        <f>'15.6'!AU21</f>
        <v>0</v>
      </c>
      <c r="K21" s="11">
        <f t="shared" si="4"/>
        <v>0</v>
      </c>
      <c r="L21" s="19"/>
      <c r="M21" s="19"/>
      <c r="N21" s="19"/>
      <c r="O21" s="19"/>
      <c r="P21" s="19"/>
      <c r="Q21" s="19"/>
      <c r="R21" s="21">
        <f t="shared" si="0"/>
        <v>0</v>
      </c>
      <c r="S21" s="22">
        <f t="shared" si="1"/>
        <v>0</v>
      </c>
      <c r="T21" s="42">
        <v>0</v>
      </c>
      <c r="U21" s="42">
        <v>0</v>
      </c>
      <c r="V21" s="42">
        <v>0</v>
      </c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28"/>
      <c r="AQ21" s="28"/>
      <c r="AR21" s="48">
        <f t="shared" si="5"/>
        <v>0</v>
      </c>
      <c r="AS21" s="35">
        <f t="shared" si="2"/>
        <v>0</v>
      </c>
      <c r="AT21" s="19">
        <f t="shared" si="3"/>
        <v>0</v>
      </c>
      <c r="AU21" s="215">
        <f t="shared" si="6"/>
        <v>0</v>
      </c>
      <c r="AX21">
        <v>0</v>
      </c>
    </row>
    <row r="22" spans="1:50" ht="20.100000000000001" customHeight="1">
      <c r="A22" s="173" t="s">
        <v>61</v>
      </c>
      <c r="B22" s="7"/>
      <c r="C22" s="13"/>
      <c r="D22" s="13"/>
      <c r="E22" s="13"/>
      <c r="F22" s="8"/>
      <c r="G22" s="8"/>
      <c r="H22" s="8"/>
      <c r="I22" s="214"/>
      <c r="J22" s="10">
        <f>'15.6'!AU22</f>
        <v>0</v>
      </c>
      <c r="K22" s="11">
        <f t="shared" ref="K22:K23" si="7">SUM(I22:J22)</f>
        <v>0</v>
      </c>
      <c r="L22" s="19"/>
      <c r="M22" s="19"/>
      <c r="N22" s="19"/>
      <c r="O22" s="19"/>
      <c r="P22" s="19"/>
      <c r="Q22" s="19"/>
      <c r="R22" s="21">
        <f t="shared" ref="R22:R23" si="8">SUBTOTAL(9,L22:Q22)</f>
        <v>0</v>
      </c>
      <c r="S22" s="22">
        <f t="shared" ref="S22:S23" si="9">K22-R22</f>
        <v>0</v>
      </c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28"/>
      <c r="AQ22" s="28"/>
      <c r="AR22" s="48">
        <f t="shared" ref="AR22:AR23" si="10">SUM(T22:AP22)</f>
        <v>0</v>
      </c>
      <c r="AS22" s="35">
        <f t="shared" ref="AS22:AS23" si="11">S22-AR22</f>
        <v>0</v>
      </c>
      <c r="AT22" s="19">
        <f t="shared" ref="AT22:AT23" si="12">(B22*C22)+D22</f>
        <v>0</v>
      </c>
      <c r="AU22" s="215">
        <f t="shared" ref="AU22:AU23" si="13">AT22+AQ22-AS22</f>
        <v>0</v>
      </c>
    </row>
    <row r="23" spans="1:50" ht="20.100000000000001" customHeight="1">
      <c r="A23" s="173" t="s">
        <v>62</v>
      </c>
      <c r="B23" s="7"/>
      <c r="C23" s="13"/>
      <c r="D23" s="13"/>
      <c r="E23" s="13"/>
      <c r="F23" s="8"/>
      <c r="G23" s="8"/>
      <c r="H23" s="8"/>
      <c r="I23" s="214"/>
      <c r="J23" s="10">
        <f>'15.6'!AU23</f>
        <v>0</v>
      </c>
      <c r="K23" s="11">
        <f t="shared" si="7"/>
        <v>0</v>
      </c>
      <c r="L23" s="19"/>
      <c r="M23" s="19"/>
      <c r="N23" s="19"/>
      <c r="O23" s="19"/>
      <c r="P23" s="19"/>
      <c r="Q23" s="19"/>
      <c r="R23" s="21">
        <f t="shared" si="8"/>
        <v>0</v>
      </c>
      <c r="S23" s="22">
        <f t="shared" si="9"/>
        <v>0</v>
      </c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28"/>
      <c r="AQ23" s="28"/>
      <c r="AR23" s="48">
        <f t="shared" si="10"/>
        <v>0</v>
      </c>
      <c r="AS23" s="35">
        <f t="shared" si="11"/>
        <v>0</v>
      </c>
      <c r="AT23" s="19">
        <f t="shared" si="12"/>
        <v>0</v>
      </c>
      <c r="AU23" s="215">
        <f t="shared" si="13"/>
        <v>0</v>
      </c>
    </row>
    <row r="24" spans="1:50" ht="11.25" customHeight="1">
      <c r="D24" t="s">
        <v>221</v>
      </c>
      <c r="F24" s="15">
        <f>SUM(F3:F23)</f>
        <v>0</v>
      </c>
      <c r="G24" s="15">
        <f t="shared" ref="G24:AU24" si="14">SUM(G3:G23)</f>
        <v>0</v>
      </c>
      <c r="H24" s="15">
        <f t="shared" si="14"/>
        <v>0</v>
      </c>
      <c r="I24" s="15">
        <f t="shared" si="14"/>
        <v>2432</v>
      </c>
      <c r="J24" s="15">
        <f t="shared" si="14"/>
        <v>7815</v>
      </c>
      <c r="K24" s="15">
        <f t="shared" si="14"/>
        <v>10247</v>
      </c>
      <c r="L24" s="15">
        <f t="shared" si="14"/>
        <v>145</v>
      </c>
      <c r="M24" s="15">
        <f t="shared" si="14"/>
        <v>1889</v>
      </c>
      <c r="N24" s="15">
        <f t="shared" si="14"/>
        <v>0</v>
      </c>
      <c r="O24" s="15">
        <f t="shared" si="14"/>
        <v>165</v>
      </c>
      <c r="P24" s="15">
        <f t="shared" si="14"/>
        <v>60</v>
      </c>
      <c r="Q24" s="15">
        <f t="shared" si="14"/>
        <v>0</v>
      </c>
      <c r="R24" s="15">
        <f t="shared" si="14"/>
        <v>2259</v>
      </c>
      <c r="S24" s="15">
        <f t="shared" si="14"/>
        <v>7988</v>
      </c>
      <c r="T24" s="15">
        <f t="shared" si="14"/>
        <v>91</v>
      </c>
      <c r="U24" s="15">
        <f t="shared" si="14"/>
        <v>141</v>
      </c>
      <c r="V24" s="15">
        <f t="shared" si="14"/>
        <v>71</v>
      </c>
      <c r="W24" s="15">
        <f t="shared" si="14"/>
        <v>158</v>
      </c>
      <c r="X24" s="15">
        <f t="shared" si="14"/>
        <v>7</v>
      </c>
      <c r="Y24" s="15">
        <f t="shared" si="14"/>
        <v>44</v>
      </c>
      <c r="Z24" s="15">
        <f t="shared" si="14"/>
        <v>0</v>
      </c>
      <c r="AA24" s="15">
        <f t="shared" si="14"/>
        <v>0</v>
      </c>
      <c r="AB24" s="15">
        <f t="shared" si="14"/>
        <v>0</v>
      </c>
      <c r="AC24" s="15">
        <f t="shared" si="14"/>
        <v>0</v>
      </c>
      <c r="AD24" s="15">
        <f t="shared" si="14"/>
        <v>0</v>
      </c>
      <c r="AE24" s="15">
        <f t="shared" si="14"/>
        <v>0</v>
      </c>
      <c r="AF24" s="15">
        <f t="shared" si="14"/>
        <v>0</v>
      </c>
      <c r="AG24" s="15">
        <f t="shared" si="14"/>
        <v>0</v>
      </c>
      <c r="AH24" s="15">
        <f t="shared" si="14"/>
        <v>0</v>
      </c>
      <c r="AI24" s="15">
        <f t="shared" si="14"/>
        <v>0</v>
      </c>
      <c r="AJ24" s="15">
        <f t="shared" si="14"/>
        <v>0</v>
      </c>
      <c r="AK24" s="15">
        <f t="shared" si="14"/>
        <v>0</v>
      </c>
      <c r="AL24" s="15">
        <f t="shared" si="14"/>
        <v>0</v>
      </c>
      <c r="AM24" s="15">
        <f t="shared" si="14"/>
        <v>0</v>
      </c>
      <c r="AN24" s="15">
        <f t="shared" si="14"/>
        <v>0</v>
      </c>
      <c r="AO24" s="15">
        <f t="shared" si="14"/>
        <v>0</v>
      </c>
      <c r="AP24" s="15">
        <f t="shared" si="14"/>
        <v>0</v>
      </c>
      <c r="AQ24" s="15">
        <f t="shared" si="14"/>
        <v>0</v>
      </c>
      <c r="AR24" s="15">
        <f t="shared" si="14"/>
        <v>512</v>
      </c>
      <c r="AS24" s="15">
        <f t="shared" si="14"/>
        <v>7476</v>
      </c>
      <c r="AT24" s="15">
        <f t="shared" si="14"/>
        <v>7475</v>
      </c>
      <c r="AU24" s="15">
        <f t="shared" si="14"/>
        <v>-1</v>
      </c>
      <c r="AV24" s="15"/>
    </row>
    <row r="27" spans="1:50">
      <c r="R27" t="s">
        <v>65</v>
      </c>
      <c r="T27" s="29"/>
      <c r="U27" s="29"/>
      <c r="V27" s="29"/>
      <c r="W27" s="29"/>
      <c r="X27" s="29"/>
      <c r="Y27" s="29"/>
      <c r="Z27" s="29"/>
      <c r="AA27" s="29"/>
    </row>
  </sheetData>
  <mergeCells count="15">
    <mergeCell ref="A1:A2"/>
    <mergeCell ref="B1:B2"/>
    <mergeCell ref="C1:C2"/>
    <mergeCell ref="D1:D2"/>
    <mergeCell ref="E1:E2"/>
    <mergeCell ref="I1:I2"/>
    <mergeCell ref="J1:J2"/>
    <mergeCell ref="K1:K2"/>
    <mergeCell ref="R1:R2"/>
    <mergeCell ref="S1:S2"/>
    <mergeCell ref="AQ1:AQ2"/>
    <mergeCell ref="AR1:AR2"/>
    <mergeCell ref="AS1:AS2"/>
    <mergeCell ref="AT1:AT2"/>
    <mergeCell ref="AU1:AU2"/>
  </mergeCells>
  <pageMargins left="0.7" right="0.7" top="0.75" bottom="0.75" header="0.3" footer="0.3"/>
  <pageSetup paperSize="9" orientation="portrait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7"/>
  <sheetViews>
    <sheetView zoomScale="85" zoomScaleNormal="85" workbookViewId="0">
      <pane xSplit="4" ySplit="2" topLeftCell="AA3" activePane="bottomRight" state="frozen"/>
      <selection pane="topRight"/>
      <selection pane="bottomLeft"/>
      <selection pane="bottomRight" activeCell="AR3" sqref="AR3:AR23"/>
    </sheetView>
  </sheetViews>
  <sheetFormatPr defaultColWidth="9" defaultRowHeight="15"/>
  <cols>
    <col min="1" max="1" width="33.140625" customWidth="1"/>
    <col min="2" max="2" width="8.140625" customWidth="1"/>
    <col min="3" max="3" width="7.5703125" customWidth="1"/>
    <col min="4" max="4" width="7.140625" customWidth="1"/>
    <col min="5" max="7" width="11.42578125" customWidth="1"/>
    <col min="8" max="8" width="11.85546875" customWidth="1"/>
    <col min="9" max="10" width="9.85546875" customWidth="1"/>
    <col min="17" max="17" width="12.7109375" customWidth="1"/>
    <col min="18" max="18" width="16.42578125" customWidth="1"/>
    <col min="19" max="35" width="10.85546875" customWidth="1"/>
    <col min="36" max="36" width="14.42578125" customWidth="1"/>
    <col min="37" max="44" width="10.85546875" customWidth="1"/>
    <col min="45" max="45" width="12.28515625" customWidth="1"/>
    <col min="46" max="46" width="10.85546875" customWidth="1"/>
    <col min="47" max="47" width="15.5703125" customWidth="1"/>
    <col min="48" max="48" width="10.85546875" customWidth="1"/>
  </cols>
  <sheetData>
    <row r="1" spans="1:48" ht="30" customHeight="1">
      <c r="A1" s="351" t="s">
        <v>0</v>
      </c>
      <c r="B1" s="361" t="s">
        <v>1</v>
      </c>
      <c r="C1" s="361" t="s">
        <v>2</v>
      </c>
      <c r="D1" s="351" t="s">
        <v>3</v>
      </c>
      <c r="E1" s="2" t="s">
        <v>66</v>
      </c>
      <c r="F1" s="2" t="s">
        <v>89</v>
      </c>
      <c r="G1" s="2" t="s">
        <v>90</v>
      </c>
      <c r="H1" s="361" t="s">
        <v>4</v>
      </c>
      <c r="I1" s="361" t="s">
        <v>6</v>
      </c>
      <c r="J1" s="363" t="s">
        <v>7</v>
      </c>
      <c r="K1" s="16" t="s">
        <v>8</v>
      </c>
      <c r="L1" s="16"/>
      <c r="M1" s="16"/>
      <c r="N1" s="17"/>
      <c r="O1" s="16"/>
      <c r="P1" s="16"/>
      <c r="Q1" s="364" t="s">
        <v>9</v>
      </c>
      <c r="R1" s="366" t="s">
        <v>10</v>
      </c>
      <c r="S1" s="23" t="s">
        <v>14</v>
      </c>
      <c r="T1" s="23" t="s">
        <v>69</v>
      </c>
      <c r="U1" s="23" t="s">
        <v>70</v>
      </c>
      <c r="V1" s="23" t="s">
        <v>166</v>
      </c>
      <c r="W1" s="23" t="s">
        <v>11</v>
      </c>
      <c r="X1" s="23" t="s">
        <v>306</v>
      </c>
      <c r="Y1" s="23" t="s">
        <v>69</v>
      </c>
      <c r="Z1" s="23" t="s">
        <v>14</v>
      </c>
      <c r="AA1" s="23" t="s">
        <v>73</v>
      </c>
      <c r="AB1" s="23" t="s">
        <v>69</v>
      </c>
      <c r="AC1" s="23" t="s">
        <v>14</v>
      </c>
      <c r="AD1" s="23" t="s">
        <v>70</v>
      </c>
      <c r="AE1" s="23" t="s">
        <v>70</v>
      </c>
      <c r="AF1" s="23" t="s">
        <v>166</v>
      </c>
      <c r="AG1" s="23" t="s">
        <v>15</v>
      </c>
      <c r="AH1" s="23" t="s">
        <v>300</v>
      </c>
      <c r="AI1" s="23" t="s">
        <v>18</v>
      </c>
      <c r="AJ1" s="23" t="s">
        <v>73</v>
      </c>
      <c r="AK1" s="23" t="s">
        <v>208</v>
      </c>
      <c r="AL1" s="23" t="s">
        <v>209</v>
      </c>
      <c r="AM1" s="23" t="s">
        <v>222</v>
      </c>
      <c r="AN1" s="213" t="s">
        <v>165</v>
      </c>
      <c r="AO1" s="213" t="s">
        <v>165</v>
      </c>
      <c r="AP1" s="361" t="s">
        <v>199</v>
      </c>
      <c r="AQ1" s="24"/>
      <c r="AR1" s="351" t="s">
        <v>21</v>
      </c>
      <c r="AS1" s="353" t="s">
        <v>22</v>
      </c>
      <c r="AT1" s="353" t="s">
        <v>23</v>
      </c>
      <c r="AU1" s="355" t="s">
        <v>24</v>
      </c>
      <c r="AV1" s="357" t="s">
        <v>25</v>
      </c>
    </row>
    <row r="2" spans="1:48" ht="30.75" customHeight="1">
      <c r="A2" s="352"/>
      <c r="B2" s="362"/>
      <c r="C2" s="362"/>
      <c r="D2" s="352"/>
      <c r="E2" s="4"/>
      <c r="F2" s="2"/>
      <c r="G2" s="2"/>
      <c r="H2" s="362"/>
      <c r="I2" s="362"/>
      <c r="J2" s="363"/>
      <c r="K2" s="18" t="s">
        <v>29</v>
      </c>
      <c r="L2" s="18" t="s">
        <v>28</v>
      </c>
      <c r="M2" s="18" t="s">
        <v>64</v>
      </c>
      <c r="N2" s="18" t="s">
        <v>30</v>
      </c>
      <c r="O2" s="4" t="s">
        <v>32</v>
      </c>
      <c r="P2" s="4" t="s">
        <v>33</v>
      </c>
      <c r="Q2" s="365"/>
      <c r="R2" s="367"/>
      <c r="S2" s="24" t="s">
        <v>36</v>
      </c>
      <c r="T2" s="24" t="s">
        <v>36</v>
      </c>
      <c r="U2" s="24" t="s">
        <v>36</v>
      </c>
      <c r="V2" s="24" t="s">
        <v>36</v>
      </c>
      <c r="W2" s="24" t="s">
        <v>35</v>
      </c>
      <c r="X2" s="24" t="s">
        <v>35</v>
      </c>
      <c r="Y2" s="24" t="s">
        <v>35</v>
      </c>
      <c r="Z2" s="24" t="s">
        <v>35</v>
      </c>
      <c r="AA2" s="24" t="s">
        <v>34</v>
      </c>
      <c r="AB2" s="24" t="s">
        <v>35</v>
      </c>
      <c r="AC2" s="24" t="s">
        <v>35</v>
      </c>
      <c r="AD2" s="24" t="s">
        <v>35</v>
      </c>
      <c r="AE2" s="24" t="s">
        <v>77</v>
      </c>
      <c r="AF2" s="24" t="s">
        <v>35</v>
      </c>
      <c r="AG2" s="24" t="s">
        <v>223</v>
      </c>
      <c r="AH2" s="24" t="s">
        <v>36</v>
      </c>
      <c r="AI2" s="24" t="s">
        <v>185</v>
      </c>
      <c r="AJ2" s="26"/>
      <c r="AK2" s="24"/>
      <c r="AL2" s="24"/>
      <c r="AM2" s="24"/>
      <c r="AN2" s="24"/>
      <c r="AO2" s="213"/>
      <c r="AP2" s="362"/>
      <c r="AQ2" s="114"/>
      <c r="AR2" s="352"/>
      <c r="AS2" s="354"/>
      <c r="AT2" s="354"/>
      <c r="AU2" s="356"/>
      <c r="AV2" s="358"/>
    </row>
    <row r="3" spans="1:48" ht="20.100000000000001" customHeight="1">
      <c r="A3" s="37" t="s">
        <v>42</v>
      </c>
      <c r="B3" s="7">
        <v>33</v>
      </c>
      <c r="C3" s="8">
        <v>48</v>
      </c>
      <c r="D3" s="8">
        <v>60</v>
      </c>
      <c r="E3" s="38"/>
      <c r="F3" s="2"/>
      <c r="G3" s="2"/>
      <c r="H3" s="9">
        <v>260</v>
      </c>
      <c r="I3" s="10">
        <f>'16.6'!AT3</f>
        <v>1784</v>
      </c>
      <c r="J3" s="11">
        <f>SUM(H3:I3)</f>
        <v>2044</v>
      </c>
      <c r="K3" s="19"/>
      <c r="L3" s="19">
        <v>62</v>
      </c>
      <c r="M3" s="19"/>
      <c r="N3" s="19">
        <v>20</v>
      </c>
      <c r="O3" s="19">
        <v>31</v>
      </c>
      <c r="P3" s="19">
        <v>90</v>
      </c>
      <c r="Q3" s="21">
        <f t="shared" ref="Q3:Q21" si="0">SUBTOTAL(9,K3:P3)</f>
        <v>203</v>
      </c>
      <c r="R3" s="22">
        <f t="shared" ref="R3:R21" si="1">J3-Q3</f>
        <v>1841</v>
      </c>
      <c r="S3" s="28">
        <v>5</v>
      </c>
      <c r="T3" s="28">
        <v>10</v>
      </c>
      <c r="U3" s="28">
        <v>31</v>
      </c>
      <c r="V3" s="28">
        <v>16</v>
      </c>
      <c r="W3" s="28">
        <v>41</v>
      </c>
      <c r="X3" s="28">
        <v>8</v>
      </c>
      <c r="Y3" s="28">
        <v>86</v>
      </c>
      <c r="Z3" s="28">
        <v>2</v>
      </c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>
        <v>1</v>
      </c>
      <c r="AS3" s="20">
        <f>SUM(S3:AQ3)</f>
        <v>199</v>
      </c>
      <c r="AT3" s="35">
        <f t="shared" ref="AT3:AT21" si="2">R3-AS3</f>
        <v>1642</v>
      </c>
      <c r="AU3" s="19">
        <f>(B3*C3)+D3</f>
        <v>1644</v>
      </c>
      <c r="AV3" s="20">
        <f>AU3+AR3-AT3</f>
        <v>3</v>
      </c>
    </row>
    <row r="4" spans="1:48" ht="20.100000000000001" customHeight="1">
      <c r="A4" s="37" t="s">
        <v>43</v>
      </c>
      <c r="B4" s="7">
        <v>70</v>
      </c>
      <c r="C4" s="8">
        <v>27</v>
      </c>
      <c r="D4" s="8">
        <v>60</v>
      </c>
      <c r="E4" s="38"/>
      <c r="F4" s="2"/>
      <c r="G4" s="2"/>
      <c r="H4" s="9">
        <v>700</v>
      </c>
      <c r="I4" s="10">
        <f>'16.6'!AT4</f>
        <v>1729</v>
      </c>
      <c r="J4" s="11">
        <f t="shared" ref="J4:J21" si="3">SUM(H4:I4)</f>
        <v>2429</v>
      </c>
      <c r="K4" s="19"/>
      <c r="L4" s="19">
        <v>106</v>
      </c>
      <c r="M4" s="19"/>
      <c r="N4" s="19"/>
      <c r="O4" s="19">
        <v>27</v>
      </c>
      <c r="P4" s="19">
        <v>80</v>
      </c>
      <c r="Q4" s="21">
        <f t="shared" si="0"/>
        <v>213</v>
      </c>
      <c r="R4" s="22">
        <f t="shared" si="1"/>
        <v>2216</v>
      </c>
      <c r="S4" s="28">
        <v>21</v>
      </c>
      <c r="T4" s="28">
        <v>19</v>
      </c>
      <c r="U4" s="28">
        <v>23</v>
      </c>
      <c r="V4" s="28">
        <v>30</v>
      </c>
      <c r="W4" s="28">
        <v>105</v>
      </c>
      <c r="X4" s="28">
        <v>5</v>
      </c>
      <c r="Y4" s="28">
        <v>56</v>
      </c>
      <c r="Z4" s="28">
        <v>3</v>
      </c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>
        <v>1</v>
      </c>
      <c r="AS4" s="20">
        <f t="shared" ref="AS4:AS23" si="4">SUM(S4:AQ4)</f>
        <v>262</v>
      </c>
      <c r="AT4" s="35">
        <f t="shared" si="2"/>
        <v>1954</v>
      </c>
      <c r="AU4" s="19">
        <f t="shared" ref="AU4:AU21" si="5">(B4*C4)+D4</f>
        <v>1950</v>
      </c>
      <c r="AV4" s="20">
        <f t="shared" ref="AV4:AV21" si="6">AU4+AR4-AT4</f>
        <v>-3</v>
      </c>
    </row>
    <row r="5" spans="1:48" ht="20.100000000000001" customHeight="1">
      <c r="A5" s="37" t="s">
        <v>44</v>
      </c>
      <c r="B5" s="7">
        <v>45</v>
      </c>
      <c r="C5" s="12">
        <v>4</v>
      </c>
      <c r="D5" s="12">
        <v>9</v>
      </c>
      <c r="E5" s="38"/>
      <c r="F5" s="2"/>
      <c r="G5" s="2"/>
      <c r="H5" s="9">
        <v>90</v>
      </c>
      <c r="I5" s="10">
        <f>'16.6'!AT5</f>
        <v>199</v>
      </c>
      <c r="J5" s="11">
        <f t="shared" si="3"/>
        <v>289</v>
      </c>
      <c r="K5" s="19"/>
      <c r="L5" s="19"/>
      <c r="M5" s="19"/>
      <c r="N5" s="19">
        <v>20</v>
      </c>
      <c r="O5" s="19">
        <v>25</v>
      </c>
      <c r="P5" s="19"/>
      <c r="Q5" s="21">
        <f t="shared" si="0"/>
        <v>45</v>
      </c>
      <c r="R5" s="22">
        <f t="shared" si="1"/>
        <v>244</v>
      </c>
      <c r="S5" s="28">
        <v>0</v>
      </c>
      <c r="T5" s="28">
        <v>9</v>
      </c>
      <c r="U5" s="28">
        <v>0</v>
      </c>
      <c r="V5" s="28">
        <v>20</v>
      </c>
      <c r="W5" s="28">
        <v>22</v>
      </c>
      <c r="X5" s="28">
        <v>0</v>
      </c>
      <c r="Y5" s="28">
        <v>0</v>
      </c>
      <c r="Z5" s="28">
        <v>3</v>
      </c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>
        <v>1</v>
      </c>
      <c r="AS5" s="20">
        <f t="shared" si="4"/>
        <v>54</v>
      </c>
      <c r="AT5" s="35">
        <f t="shared" si="2"/>
        <v>190</v>
      </c>
      <c r="AU5" s="19">
        <f t="shared" si="5"/>
        <v>189</v>
      </c>
      <c r="AV5" s="20">
        <f t="shared" si="6"/>
        <v>0</v>
      </c>
    </row>
    <row r="6" spans="1:48" ht="20.100000000000001" customHeight="1">
      <c r="A6" s="37" t="s">
        <v>45</v>
      </c>
      <c r="B6" s="7">
        <v>120</v>
      </c>
      <c r="C6" s="12">
        <v>5</v>
      </c>
      <c r="D6" s="12">
        <v>99</v>
      </c>
      <c r="E6" s="12"/>
      <c r="F6" s="2"/>
      <c r="G6" s="2"/>
      <c r="H6" s="9">
        <v>41</v>
      </c>
      <c r="I6" s="10">
        <f>'16.6'!AT6</f>
        <v>741</v>
      </c>
      <c r="J6" s="11">
        <f t="shared" si="3"/>
        <v>782</v>
      </c>
      <c r="K6" s="19"/>
      <c r="L6" s="19">
        <v>27</v>
      </c>
      <c r="M6" s="19"/>
      <c r="N6" s="19"/>
      <c r="O6" s="19"/>
      <c r="P6" s="19"/>
      <c r="Q6" s="21">
        <f t="shared" si="0"/>
        <v>27</v>
      </c>
      <c r="R6" s="22">
        <f t="shared" si="1"/>
        <v>755</v>
      </c>
      <c r="S6" s="28">
        <v>9</v>
      </c>
      <c r="T6" s="28">
        <v>5</v>
      </c>
      <c r="U6" s="28">
        <v>6</v>
      </c>
      <c r="V6" s="28">
        <v>3</v>
      </c>
      <c r="W6" s="28">
        <v>16</v>
      </c>
      <c r="X6" s="28">
        <v>8</v>
      </c>
      <c r="Y6" s="28">
        <v>3</v>
      </c>
      <c r="Z6" s="28">
        <v>6</v>
      </c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0">
        <f t="shared" si="4"/>
        <v>56</v>
      </c>
      <c r="AT6" s="35">
        <f t="shared" si="2"/>
        <v>699</v>
      </c>
      <c r="AU6" s="19">
        <f t="shared" si="5"/>
        <v>699</v>
      </c>
      <c r="AV6" s="20">
        <f t="shared" si="6"/>
        <v>0</v>
      </c>
    </row>
    <row r="7" spans="1:48" ht="20.100000000000001" customHeight="1">
      <c r="A7" s="37" t="s">
        <v>46</v>
      </c>
      <c r="B7" s="7">
        <v>40</v>
      </c>
      <c r="C7" s="8"/>
      <c r="D7" s="8">
        <v>81</v>
      </c>
      <c r="E7" s="8"/>
      <c r="F7" s="2"/>
      <c r="G7" s="2"/>
      <c r="H7" s="9"/>
      <c r="I7" s="10">
        <f>'16.6'!AT7</f>
        <v>91</v>
      </c>
      <c r="J7" s="11">
        <f t="shared" si="3"/>
        <v>91</v>
      </c>
      <c r="K7" s="19"/>
      <c r="L7" s="19"/>
      <c r="M7" s="19"/>
      <c r="N7" s="19">
        <v>10</v>
      </c>
      <c r="O7" s="19"/>
      <c r="P7" s="19"/>
      <c r="Q7" s="21">
        <f t="shared" si="0"/>
        <v>10</v>
      </c>
      <c r="R7" s="22">
        <f t="shared" si="1"/>
        <v>81</v>
      </c>
      <c r="S7" s="42">
        <v>0</v>
      </c>
      <c r="T7" s="42">
        <v>0</v>
      </c>
      <c r="U7" s="42">
        <v>0</v>
      </c>
      <c r="V7" s="42">
        <v>0</v>
      </c>
      <c r="W7" s="42">
        <v>0</v>
      </c>
      <c r="X7" s="42">
        <v>0</v>
      </c>
      <c r="Y7" s="42">
        <v>0</v>
      </c>
      <c r="Z7" s="42">
        <v>0</v>
      </c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28"/>
      <c r="AL7" s="28"/>
      <c r="AM7" s="28"/>
      <c r="AN7" s="28"/>
      <c r="AO7" s="28"/>
      <c r="AP7" s="28"/>
      <c r="AQ7" s="28"/>
      <c r="AR7" s="28"/>
      <c r="AS7" s="20">
        <f t="shared" si="4"/>
        <v>0</v>
      </c>
      <c r="AT7" s="35">
        <f t="shared" si="2"/>
        <v>81</v>
      </c>
      <c r="AU7" s="19">
        <f t="shared" si="5"/>
        <v>81</v>
      </c>
      <c r="AV7" s="20">
        <f t="shared" si="6"/>
        <v>0</v>
      </c>
    </row>
    <row r="8" spans="1:48" ht="20.100000000000001" customHeight="1">
      <c r="A8" s="37" t="s">
        <v>47</v>
      </c>
      <c r="B8" s="7">
        <v>65</v>
      </c>
      <c r="C8" s="12">
        <v>5</v>
      </c>
      <c r="D8" s="12">
        <v>35</v>
      </c>
      <c r="E8" s="12"/>
      <c r="F8" s="2"/>
      <c r="G8" s="2"/>
      <c r="H8" s="9"/>
      <c r="I8" s="10">
        <f>'16.6'!AT8</f>
        <v>423</v>
      </c>
      <c r="J8" s="11">
        <f t="shared" si="3"/>
        <v>423</v>
      </c>
      <c r="K8" s="19"/>
      <c r="L8" s="19">
        <v>26</v>
      </c>
      <c r="M8" s="19"/>
      <c r="N8" s="19"/>
      <c r="O8" s="19"/>
      <c r="P8" s="19">
        <v>2</v>
      </c>
      <c r="Q8" s="21">
        <f t="shared" si="0"/>
        <v>28</v>
      </c>
      <c r="R8" s="22">
        <f t="shared" si="1"/>
        <v>395</v>
      </c>
      <c r="S8" s="28">
        <v>4</v>
      </c>
      <c r="T8" s="28">
        <v>10</v>
      </c>
      <c r="U8" s="28">
        <v>3</v>
      </c>
      <c r="V8" s="28">
        <v>0</v>
      </c>
      <c r="W8" s="28">
        <v>8</v>
      </c>
      <c r="X8" s="28">
        <v>5</v>
      </c>
      <c r="Y8" s="28">
        <v>2</v>
      </c>
      <c r="Z8" s="28">
        <v>3</v>
      </c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0">
        <f t="shared" si="4"/>
        <v>35</v>
      </c>
      <c r="AT8" s="35">
        <f t="shared" si="2"/>
        <v>360</v>
      </c>
      <c r="AU8" s="19">
        <f t="shared" si="5"/>
        <v>360</v>
      </c>
      <c r="AV8" s="20">
        <f t="shared" si="6"/>
        <v>0</v>
      </c>
    </row>
    <row r="9" spans="1:48" ht="20.100000000000001" customHeight="1">
      <c r="A9" s="37" t="s">
        <v>48</v>
      </c>
      <c r="B9" s="7">
        <v>100</v>
      </c>
      <c r="C9" s="12">
        <v>7</v>
      </c>
      <c r="D9" s="12">
        <v>97</v>
      </c>
      <c r="E9" s="38"/>
      <c r="F9" s="2"/>
      <c r="G9" s="2"/>
      <c r="H9" s="9">
        <v>400</v>
      </c>
      <c r="I9" s="10">
        <f>'16.6'!AT9</f>
        <v>752</v>
      </c>
      <c r="J9" s="11">
        <f t="shared" si="3"/>
        <v>1152</v>
      </c>
      <c r="K9" s="19"/>
      <c r="L9" s="19">
        <v>57</v>
      </c>
      <c r="M9" s="19"/>
      <c r="N9" s="19"/>
      <c r="O9" s="19">
        <v>20</v>
      </c>
      <c r="P9" s="19">
        <v>48</v>
      </c>
      <c r="Q9" s="21">
        <f t="shared" si="0"/>
        <v>125</v>
      </c>
      <c r="R9" s="22">
        <f t="shared" si="1"/>
        <v>1027</v>
      </c>
      <c r="S9" s="28">
        <v>7</v>
      </c>
      <c r="T9" s="42">
        <v>23</v>
      </c>
      <c r="U9" s="42">
        <v>56</v>
      </c>
      <c r="V9" s="42">
        <v>57</v>
      </c>
      <c r="W9" s="42">
        <v>66</v>
      </c>
      <c r="X9" s="42">
        <v>5</v>
      </c>
      <c r="Y9" s="42">
        <v>16</v>
      </c>
      <c r="Z9" s="42">
        <v>0</v>
      </c>
      <c r="AA9" s="42"/>
      <c r="AB9" s="42"/>
      <c r="AC9" s="42"/>
      <c r="AD9" s="42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0">
        <f t="shared" si="4"/>
        <v>230</v>
      </c>
      <c r="AT9" s="35">
        <f t="shared" si="2"/>
        <v>797</v>
      </c>
      <c r="AU9" s="19">
        <f t="shared" si="5"/>
        <v>797</v>
      </c>
      <c r="AV9" s="20">
        <f t="shared" si="6"/>
        <v>0</v>
      </c>
    </row>
    <row r="10" spans="1:48" ht="20.100000000000001" customHeight="1">
      <c r="A10" s="37" t="s">
        <v>49</v>
      </c>
      <c r="B10" s="7">
        <v>100</v>
      </c>
      <c r="C10" s="12">
        <v>3</v>
      </c>
      <c r="D10" s="12">
        <v>102</v>
      </c>
      <c r="E10" s="38"/>
      <c r="F10" s="2"/>
      <c r="G10" s="2"/>
      <c r="H10" s="9">
        <v>200</v>
      </c>
      <c r="I10" s="10">
        <f>'16.6'!AT10</f>
        <v>282</v>
      </c>
      <c r="J10" s="11">
        <f t="shared" si="3"/>
        <v>482</v>
      </c>
      <c r="K10" s="19"/>
      <c r="L10" s="19">
        <v>9</v>
      </c>
      <c r="M10" s="19"/>
      <c r="N10" s="19"/>
      <c r="O10" s="19">
        <v>11</v>
      </c>
      <c r="P10" s="19"/>
      <c r="Q10" s="21">
        <f t="shared" si="0"/>
        <v>20</v>
      </c>
      <c r="R10" s="22">
        <f t="shared" si="1"/>
        <v>462</v>
      </c>
      <c r="S10" s="28">
        <v>7</v>
      </c>
      <c r="T10" s="42">
        <v>7</v>
      </c>
      <c r="U10" s="42">
        <v>21</v>
      </c>
      <c r="V10" s="42">
        <v>0</v>
      </c>
      <c r="W10" s="42">
        <v>10</v>
      </c>
      <c r="X10" s="42">
        <v>5</v>
      </c>
      <c r="Y10" s="42">
        <v>10</v>
      </c>
      <c r="Z10" s="42">
        <v>0</v>
      </c>
      <c r="AA10" s="42"/>
      <c r="AB10" s="42"/>
      <c r="AC10" s="42"/>
      <c r="AD10" s="42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0">
        <f t="shared" si="4"/>
        <v>60</v>
      </c>
      <c r="AT10" s="35">
        <f t="shared" si="2"/>
        <v>402</v>
      </c>
      <c r="AU10" s="19">
        <f t="shared" si="5"/>
        <v>402</v>
      </c>
      <c r="AV10" s="20">
        <f t="shared" si="6"/>
        <v>0</v>
      </c>
    </row>
    <row r="11" spans="1:48" ht="20.100000000000001" customHeight="1">
      <c r="A11" s="37" t="s">
        <v>50</v>
      </c>
      <c r="B11" s="7">
        <v>50</v>
      </c>
      <c r="C11" s="13">
        <v>5</v>
      </c>
      <c r="D11" s="13">
        <v>48</v>
      </c>
      <c r="E11" s="38"/>
      <c r="F11" s="2"/>
      <c r="G11" s="2"/>
      <c r="H11" s="9"/>
      <c r="I11" s="10">
        <f>'16.6'!AT11</f>
        <v>419</v>
      </c>
      <c r="J11" s="11">
        <f t="shared" si="3"/>
        <v>419</v>
      </c>
      <c r="K11" s="19"/>
      <c r="L11" s="19">
        <v>36</v>
      </c>
      <c r="M11" s="19"/>
      <c r="N11" s="19"/>
      <c r="O11" s="19">
        <v>10</v>
      </c>
      <c r="P11" s="19"/>
      <c r="Q11" s="21">
        <f t="shared" si="0"/>
        <v>46</v>
      </c>
      <c r="R11" s="22">
        <f t="shared" si="1"/>
        <v>373</v>
      </c>
      <c r="S11" s="28">
        <v>4</v>
      </c>
      <c r="T11" s="28">
        <v>12</v>
      </c>
      <c r="U11" s="28">
        <v>19</v>
      </c>
      <c r="V11" s="28">
        <v>3</v>
      </c>
      <c r="W11" s="28">
        <v>20</v>
      </c>
      <c r="X11" s="28">
        <v>6</v>
      </c>
      <c r="Y11" s="28">
        <v>11</v>
      </c>
      <c r="Z11" s="28">
        <v>0</v>
      </c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0">
        <f t="shared" si="4"/>
        <v>75</v>
      </c>
      <c r="AT11" s="35">
        <f t="shared" si="2"/>
        <v>298</v>
      </c>
      <c r="AU11" s="19">
        <f t="shared" si="5"/>
        <v>298</v>
      </c>
      <c r="AV11" s="20">
        <f t="shared" si="6"/>
        <v>0</v>
      </c>
    </row>
    <row r="12" spans="1:48" ht="20.100000000000001" customHeight="1">
      <c r="A12" s="37" t="s">
        <v>51</v>
      </c>
      <c r="B12" s="7">
        <v>100</v>
      </c>
      <c r="C12" s="13">
        <v>1</v>
      </c>
      <c r="D12" s="13">
        <v>67</v>
      </c>
      <c r="E12" s="38"/>
      <c r="F12" s="2"/>
      <c r="G12" s="2"/>
      <c r="H12" s="9">
        <v>102</v>
      </c>
      <c r="I12" s="10">
        <f>'16.6'!AT12</f>
        <v>111</v>
      </c>
      <c r="J12" s="11">
        <f t="shared" si="3"/>
        <v>213</v>
      </c>
      <c r="K12" s="19"/>
      <c r="L12" s="19">
        <v>16</v>
      </c>
      <c r="M12" s="19"/>
      <c r="N12" s="19"/>
      <c r="O12" s="19"/>
      <c r="P12" s="19"/>
      <c r="Q12" s="21">
        <f t="shared" si="0"/>
        <v>16</v>
      </c>
      <c r="R12" s="22">
        <f t="shared" si="1"/>
        <v>197</v>
      </c>
      <c r="S12" s="28">
        <v>0</v>
      </c>
      <c r="T12" s="28">
        <v>10</v>
      </c>
      <c r="U12" s="28">
        <v>0</v>
      </c>
      <c r="V12" s="28">
        <v>0</v>
      </c>
      <c r="W12" s="28">
        <v>12</v>
      </c>
      <c r="X12" s="28">
        <v>5</v>
      </c>
      <c r="Y12" s="28">
        <v>3</v>
      </c>
      <c r="Z12" s="28">
        <v>0</v>
      </c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0">
        <f t="shared" si="4"/>
        <v>30</v>
      </c>
      <c r="AT12" s="35">
        <f t="shared" si="2"/>
        <v>167</v>
      </c>
      <c r="AU12" s="19">
        <f t="shared" si="5"/>
        <v>167</v>
      </c>
      <c r="AV12" s="20">
        <f t="shared" si="6"/>
        <v>0</v>
      </c>
    </row>
    <row r="13" spans="1:48" ht="20.100000000000001" customHeight="1">
      <c r="A13" s="37" t="s">
        <v>52</v>
      </c>
      <c r="B13" s="7">
        <v>45</v>
      </c>
      <c r="C13" s="13">
        <v>5</v>
      </c>
      <c r="D13" s="13">
        <v>16</v>
      </c>
      <c r="E13" s="38"/>
      <c r="F13" s="2"/>
      <c r="G13" s="2"/>
      <c r="H13" s="9">
        <v>90</v>
      </c>
      <c r="I13" s="10">
        <f>'16.6'!AT13</f>
        <v>166</v>
      </c>
      <c r="J13" s="11">
        <f t="shared" si="3"/>
        <v>256</v>
      </c>
      <c r="K13" s="19"/>
      <c r="L13" s="19"/>
      <c r="M13" s="19"/>
      <c r="N13" s="19"/>
      <c r="O13" s="19">
        <v>10</v>
      </c>
      <c r="P13" s="19"/>
      <c r="Q13" s="21">
        <f t="shared" si="0"/>
        <v>10</v>
      </c>
      <c r="R13" s="22">
        <f t="shared" si="1"/>
        <v>246</v>
      </c>
      <c r="S13" s="28">
        <v>0</v>
      </c>
      <c r="T13" s="27">
        <v>0</v>
      </c>
      <c r="U13" s="27">
        <v>0</v>
      </c>
      <c r="V13" s="27">
        <v>0</v>
      </c>
      <c r="W13" s="27">
        <v>3</v>
      </c>
      <c r="X13" s="27">
        <v>2</v>
      </c>
      <c r="Y13" s="27">
        <v>0</v>
      </c>
      <c r="Z13" s="27">
        <v>0</v>
      </c>
      <c r="AA13" s="27"/>
      <c r="AB13" s="27"/>
      <c r="AC13" s="27"/>
      <c r="AD13" s="27"/>
      <c r="AE13" s="28"/>
      <c r="AF13" s="27"/>
      <c r="AG13" s="28"/>
      <c r="AH13" s="28"/>
      <c r="AI13" s="28"/>
      <c r="AJ13" s="27"/>
      <c r="AK13" s="27"/>
      <c r="AL13" s="27"/>
      <c r="AM13" s="27"/>
      <c r="AN13" s="27"/>
      <c r="AO13" s="27"/>
      <c r="AP13" s="28"/>
      <c r="AQ13" s="28"/>
      <c r="AR13" s="28"/>
      <c r="AS13" s="20">
        <f t="shared" si="4"/>
        <v>5</v>
      </c>
      <c r="AT13" s="35">
        <f t="shared" si="2"/>
        <v>241</v>
      </c>
      <c r="AU13" s="19">
        <f t="shared" si="5"/>
        <v>241</v>
      </c>
      <c r="AV13" s="20">
        <f t="shared" si="6"/>
        <v>0</v>
      </c>
    </row>
    <row r="14" spans="1:48" ht="20.100000000000001" customHeight="1">
      <c r="A14" s="37" t="s">
        <v>53</v>
      </c>
      <c r="B14" s="7">
        <v>33</v>
      </c>
      <c r="C14" s="13">
        <v>4</v>
      </c>
      <c r="D14" s="13"/>
      <c r="E14" s="13"/>
      <c r="F14" s="2"/>
      <c r="G14" s="2"/>
      <c r="H14" s="9">
        <v>52</v>
      </c>
      <c r="I14" s="10">
        <f>'16.6'!AT14</f>
        <v>112</v>
      </c>
      <c r="J14" s="11">
        <f t="shared" si="3"/>
        <v>164</v>
      </c>
      <c r="K14" s="19"/>
      <c r="L14" s="19"/>
      <c r="M14" s="19"/>
      <c r="N14" s="19"/>
      <c r="O14" s="19">
        <v>5</v>
      </c>
      <c r="P14" s="19"/>
      <c r="Q14" s="21">
        <f t="shared" si="0"/>
        <v>5</v>
      </c>
      <c r="R14" s="22">
        <f t="shared" si="1"/>
        <v>159</v>
      </c>
      <c r="S14" s="28">
        <v>0</v>
      </c>
      <c r="T14" s="28">
        <v>0</v>
      </c>
      <c r="U14" s="28">
        <v>5</v>
      </c>
      <c r="V14" s="28">
        <v>0</v>
      </c>
      <c r="W14" s="28">
        <v>22</v>
      </c>
      <c r="X14" s="28">
        <v>0</v>
      </c>
      <c r="Y14" s="28">
        <v>0</v>
      </c>
      <c r="Z14" s="28">
        <v>0</v>
      </c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0">
        <f t="shared" si="4"/>
        <v>27</v>
      </c>
      <c r="AT14" s="35">
        <f t="shared" si="2"/>
        <v>132</v>
      </c>
      <c r="AU14" s="19">
        <f t="shared" si="5"/>
        <v>132</v>
      </c>
      <c r="AV14" s="20">
        <f t="shared" si="6"/>
        <v>0</v>
      </c>
    </row>
    <row r="15" spans="1:48" ht="20.100000000000001" customHeight="1">
      <c r="A15" s="37" t="s">
        <v>54</v>
      </c>
      <c r="B15" s="7">
        <v>45</v>
      </c>
      <c r="C15" s="13">
        <v>3</v>
      </c>
      <c r="D15" s="13">
        <v>1</v>
      </c>
      <c r="E15" s="38"/>
      <c r="F15" s="2"/>
      <c r="G15" s="2"/>
      <c r="H15" s="9"/>
      <c r="I15" s="10">
        <f>'16.6'!AT15</f>
        <v>173</v>
      </c>
      <c r="J15" s="11">
        <f t="shared" si="3"/>
        <v>173</v>
      </c>
      <c r="K15" s="19"/>
      <c r="L15" s="19"/>
      <c r="M15" s="19"/>
      <c r="N15" s="19"/>
      <c r="O15" s="19"/>
      <c r="P15" s="19"/>
      <c r="Q15" s="21">
        <f t="shared" si="0"/>
        <v>0</v>
      </c>
      <c r="R15" s="22">
        <f t="shared" si="1"/>
        <v>173</v>
      </c>
      <c r="S15" s="28">
        <v>0</v>
      </c>
      <c r="T15" s="28">
        <v>0</v>
      </c>
      <c r="U15" s="28">
        <v>0</v>
      </c>
      <c r="V15" s="28">
        <v>0</v>
      </c>
      <c r="W15" s="28">
        <v>37</v>
      </c>
      <c r="X15" s="28">
        <v>0</v>
      </c>
      <c r="Y15" s="28">
        <v>0</v>
      </c>
      <c r="Z15" s="28">
        <v>0</v>
      </c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0">
        <f t="shared" si="4"/>
        <v>37</v>
      </c>
      <c r="AT15" s="35">
        <f t="shared" si="2"/>
        <v>136</v>
      </c>
      <c r="AU15" s="19">
        <f t="shared" si="5"/>
        <v>136</v>
      </c>
      <c r="AV15" s="20">
        <f t="shared" si="6"/>
        <v>0</v>
      </c>
    </row>
    <row r="16" spans="1:48" ht="20.100000000000001" customHeight="1">
      <c r="A16" s="37" t="s">
        <v>55</v>
      </c>
      <c r="B16" s="7">
        <v>33</v>
      </c>
      <c r="C16" s="13">
        <v>5</v>
      </c>
      <c r="D16" s="13">
        <v>13</v>
      </c>
      <c r="E16" s="13"/>
      <c r="F16" s="2"/>
      <c r="G16" s="2"/>
      <c r="H16" s="9">
        <v>104</v>
      </c>
      <c r="I16" s="10">
        <f>'16.6'!AT16</f>
        <v>134</v>
      </c>
      <c r="J16" s="11">
        <f t="shared" si="3"/>
        <v>238</v>
      </c>
      <c r="K16" s="19"/>
      <c r="L16" s="19">
        <v>14</v>
      </c>
      <c r="M16" s="19"/>
      <c r="N16" s="19"/>
      <c r="O16" s="19"/>
      <c r="P16" s="19"/>
      <c r="Q16" s="21">
        <f t="shared" si="0"/>
        <v>14</v>
      </c>
      <c r="R16" s="22">
        <f t="shared" si="1"/>
        <v>224</v>
      </c>
      <c r="S16" s="28">
        <v>1</v>
      </c>
      <c r="T16" s="28">
        <v>7</v>
      </c>
      <c r="U16" s="28">
        <v>7</v>
      </c>
      <c r="V16" s="28">
        <v>0</v>
      </c>
      <c r="W16" s="28">
        <v>20</v>
      </c>
      <c r="X16" s="28">
        <v>6</v>
      </c>
      <c r="Y16" s="28">
        <v>4</v>
      </c>
      <c r="Z16" s="28">
        <v>0</v>
      </c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>
        <v>1</v>
      </c>
      <c r="AS16" s="20">
        <f t="shared" si="4"/>
        <v>45</v>
      </c>
      <c r="AT16" s="35">
        <f t="shared" si="2"/>
        <v>179</v>
      </c>
      <c r="AU16" s="19">
        <f t="shared" si="5"/>
        <v>178</v>
      </c>
      <c r="AV16" s="20">
        <f t="shared" si="6"/>
        <v>0</v>
      </c>
    </row>
    <row r="17" spans="1:48" ht="20.100000000000001" customHeight="1">
      <c r="A17" s="37" t="s">
        <v>56</v>
      </c>
      <c r="B17" s="7">
        <v>100</v>
      </c>
      <c r="C17" s="13"/>
      <c r="D17" s="13">
        <v>79</v>
      </c>
      <c r="E17" s="13"/>
      <c r="F17" s="2"/>
      <c r="G17" s="2"/>
      <c r="H17" s="9">
        <v>100</v>
      </c>
      <c r="I17" s="10">
        <f>'16.6'!AT17</f>
        <v>0</v>
      </c>
      <c r="J17" s="11">
        <f t="shared" si="3"/>
        <v>100</v>
      </c>
      <c r="K17" s="19"/>
      <c r="L17" s="19">
        <v>12</v>
      </c>
      <c r="M17" s="19"/>
      <c r="N17" s="19"/>
      <c r="O17" s="19"/>
      <c r="P17" s="19"/>
      <c r="Q17" s="21">
        <f t="shared" si="0"/>
        <v>12</v>
      </c>
      <c r="R17" s="22">
        <f t="shared" si="1"/>
        <v>88</v>
      </c>
      <c r="S17" s="28">
        <v>3</v>
      </c>
      <c r="T17" s="28">
        <v>0</v>
      </c>
      <c r="U17" s="28">
        <v>0</v>
      </c>
      <c r="V17" s="28">
        <v>0</v>
      </c>
      <c r="W17" s="28">
        <v>6</v>
      </c>
      <c r="X17" s="28">
        <v>0</v>
      </c>
      <c r="Y17" s="28">
        <v>0</v>
      </c>
      <c r="Z17" s="28">
        <v>0</v>
      </c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0">
        <f t="shared" si="4"/>
        <v>9</v>
      </c>
      <c r="AT17" s="35">
        <f t="shared" si="2"/>
        <v>79</v>
      </c>
      <c r="AU17" s="19">
        <f t="shared" si="5"/>
        <v>79</v>
      </c>
      <c r="AV17" s="20">
        <f t="shared" si="6"/>
        <v>0</v>
      </c>
    </row>
    <row r="18" spans="1:48" ht="20.100000000000001" customHeight="1">
      <c r="A18" s="37" t="s">
        <v>57</v>
      </c>
      <c r="B18" s="7"/>
      <c r="C18" s="13"/>
      <c r="D18" s="13"/>
      <c r="E18" s="13"/>
      <c r="F18" s="2"/>
      <c r="G18" s="2"/>
      <c r="H18" s="9"/>
      <c r="I18" s="10">
        <f>'16.6'!AT18</f>
        <v>0</v>
      </c>
      <c r="J18" s="11">
        <f t="shared" si="3"/>
        <v>0</v>
      </c>
      <c r="K18" s="19"/>
      <c r="L18" s="19"/>
      <c r="M18" s="19"/>
      <c r="N18" s="19"/>
      <c r="O18" s="19"/>
      <c r="P18" s="19"/>
      <c r="Q18" s="21">
        <f t="shared" si="0"/>
        <v>0</v>
      </c>
      <c r="R18" s="22">
        <f t="shared" si="1"/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0">
        <f t="shared" si="4"/>
        <v>0</v>
      </c>
      <c r="AT18" s="35">
        <f t="shared" si="2"/>
        <v>0</v>
      </c>
      <c r="AU18" s="19">
        <f t="shared" si="5"/>
        <v>0</v>
      </c>
      <c r="AV18" s="20">
        <f t="shared" si="6"/>
        <v>0</v>
      </c>
    </row>
    <row r="19" spans="1:48" ht="20.100000000000001" customHeight="1">
      <c r="A19" s="37" t="s">
        <v>58</v>
      </c>
      <c r="B19" s="7">
        <v>100</v>
      </c>
      <c r="C19" s="13"/>
      <c r="D19" s="13">
        <v>434</v>
      </c>
      <c r="E19" s="13"/>
      <c r="F19" s="2"/>
      <c r="G19" s="2"/>
      <c r="H19" s="9">
        <v>200</v>
      </c>
      <c r="I19" s="10">
        <f>'16.6'!AT19</f>
        <v>359</v>
      </c>
      <c r="J19" s="11">
        <f t="shared" si="3"/>
        <v>559</v>
      </c>
      <c r="K19" s="19"/>
      <c r="L19" s="19"/>
      <c r="M19" s="19"/>
      <c r="N19" s="19"/>
      <c r="O19" s="19"/>
      <c r="P19" s="19"/>
      <c r="Q19" s="21">
        <f t="shared" si="0"/>
        <v>0</v>
      </c>
      <c r="R19" s="22">
        <f t="shared" si="1"/>
        <v>559</v>
      </c>
      <c r="S19" s="28">
        <v>0</v>
      </c>
      <c r="T19" s="28">
        <v>10</v>
      </c>
      <c r="U19" s="28">
        <v>1</v>
      </c>
      <c r="V19" s="28">
        <v>8</v>
      </c>
      <c r="W19" s="28">
        <v>106</v>
      </c>
      <c r="X19" s="28">
        <v>0</v>
      </c>
      <c r="Y19" s="28">
        <v>0</v>
      </c>
      <c r="Z19" s="28">
        <v>0</v>
      </c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0">
        <f t="shared" si="4"/>
        <v>125</v>
      </c>
      <c r="AT19" s="35">
        <f t="shared" si="2"/>
        <v>434</v>
      </c>
      <c r="AU19" s="19">
        <f t="shared" si="5"/>
        <v>434</v>
      </c>
      <c r="AV19" s="20">
        <f t="shared" si="6"/>
        <v>0</v>
      </c>
    </row>
    <row r="20" spans="1:48" ht="20.100000000000001" customHeight="1">
      <c r="A20" s="37" t="s">
        <v>59</v>
      </c>
      <c r="B20" s="7"/>
      <c r="C20" s="13"/>
      <c r="D20" s="13"/>
      <c r="E20" s="38"/>
      <c r="F20" s="2"/>
      <c r="G20" s="2"/>
      <c r="H20" s="9"/>
      <c r="I20" s="10">
        <f>'16.6'!AT20</f>
        <v>0</v>
      </c>
      <c r="J20" s="11">
        <f t="shared" si="3"/>
        <v>0</v>
      </c>
      <c r="K20" s="19"/>
      <c r="L20" s="19"/>
      <c r="M20" s="19"/>
      <c r="N20" s="19"/>
      <c r="O20" s="19"/>
      <c r="P20" s="19"/>
      <c r="Q20" s="21">
        <f t="shared" si="0"/>
        <v>0</v>
      </c>
      <c r="R20" s="22">
        <f t="shared" si="1"/>
        <v>0</v>
      </c>
      <c r="T20" s="28">
        <v>0</v>
      </c>
      <c r="U20" s="28">
        <v>0</v>
      </c>
      <c r="W20" s="28">
        <v>0</v>
      </c>
      <c r="X20" s="28">
        <v>0</v>
      </c>
      <c r="Y20" s="28">
        <v>0</v>
      </c>
      <c r="Z20" s="28">
        <v>0</v>
      </c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0">
        <f t="shared" si="4"/>
        <v>0</v>
      </c>
      <c r="AT20" s="35">
        <f t="shared" si="2"/>
        <v>0</v>
      </c>
      <c r="AU20" s="19">
        <f t="shared" si="5"/>
        <v>0</v>
      </c>
      <c r="AV20" s="20">
        <f t="shared" si="6"/>
        <v>0</v>
      </c>
    </row>
    <row r="21" spans="1:48" ht="20.100000000000001" customHeight="1">
      <c r="A21" s="37" t="s">
        <v>60</v>
      </c>
      <c r="B21" s="7"/>
      <c r="C21" s="13"/>
      <c r="D21" s="13"/>
      <c r="E21" s="13"/>
      <c r="F21" s="2"/>
      <c r="G21" s="2"/>
      <c r="H21" s="9"/>
      <c r="I21" s="10">
        <f>'16.6'!AT21</f>
        <v>0</v>
      </c>
      <c r="J21" s="11">
        <f t="shared" si="3"/>
        <v>0</v>
      </c>
      <c r="K21" s="19"/>
      <c r="L21" s="19"/>
      <c r="M21" s="19"/>
      <c r="N21" s="19"/>
      <c r="O21" s="19"/>
      <c r="P21" s="19"/>
      <c r="Q21" s="21">
        <f t="shared" si="0"/>
        <v>0</v>
      </c>
      <c r="R21" s="22">
        <f t="shared" si="1"/>
        <v>0</v>
      </c>
      <c r="T21" s="28">
        <v>0</v>
      </c>
      <c r="U21" s="28">
        <v>0</v>
      </c>
      <c r="W21" s="28">
        <v>0</v>
      </c>
      <c r="X21" s="28">
        <v>0</v>
      </c>
      <c r="Y21" s="28">
        <v>0</v>
      </c>
      <c r="Z21" s="28">
        <v>0</v>
      </c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0">
        <f t="shared" si="4"/>
        <v>0</v>
      </c>
      <c r="AT21" s="35">
        <f t="shared" si="2"/>
        <v>0</v>
      </c>
      <c r="AU21" s="19">
        <f t="shared" si="5"/>
        <v>0</v>
      </c>
      <c r="AV21" s="20">
        <f t="shared" si="6"/>
        <v>0</v>
      </c>
    </row>
    <row r="22" spans="1:48" ht="20.100000000000001" customHeight="1">
      <c r="A22" s="37" t="s">
        <v>61</v>
      </c>
      <c r="B22" s="7"/>
      <c r="C22" s="13"/>
      <c r="D22" s="13"/>
      <c r="E22" s="13"/>
      <c r="F22" s="2"/>
      <c r="G22" s="2"/>
      <c r="H22" s="9"/>
      <c r="I22" s="10">
        <f>'16.6'!AT22</f>
        <v>0</v>
      </c>
      <c r="J22" s="11">
        <f t="shared" ref="J22:J23" si="7">SUM(H22:I22)</f>
        <v>0</v>
      </c>
      <c r="K22" s="19"/>
      <c r="L22" s="19"/>
      <c r="M22" s="19"/>
      <c r="N22" s="19"/>
      <c r="O22" s="19"/>
      <c r="P22" s="19"/>
      <c r="Q22" s="21">
        <f t="shared" ref="Q22:Q23" si="8">SUBTOTAL(9,K22:P22)</f>
        <v>0</v>
      </c>
      <c r="R22" s="22">
        <f t="shared" ref="R22:R23" si="9">J22-Q22</f>
        <v>0</v>
      </c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0">
        <f t="shared" si="4"/>
        <v>0</v>
      </c>
      <c r="AT22" s="35">
        <f t="shared" ref="AT22:AT23" si="10">R22-AS22</f>
        <v>0</v>
      </c>
      <c r="AU22" s="19">
        <f t="shared" ref="AU22:AU23" si="11">(B22*C22)+D22</f>
        <v>0</v>
      </c>
      <c r="AV22" s="20">
        <f t="shared" ref="AV22:AV23" si="12">AU22+AR22-AT22</f>
        <v>0</v>
      </c>
    </row>
    <row r="23" spans="1:48" ht="20.100000000000001" customHeight="1">
      <c r="A23" s="37" t="s">
        <v>62</v>
      </c>
      <c r="B23" s="7"/>
      <c r="C23" s="13"/>
      <c r="D23" s="13"/>
      <c r="E23" s="13"/>
      <c r="F23" s="2"/>
      <c r="G23" s="2"/>
      <c r="H23" s="9"/>
      <c r="I23" s="10">
        <f>'16.6'!AT23</f>
        <v>0</v>
      </c>
      <c r="J23" s="11">
        <f t="shared" si="7"/>
        <v>0</v>
      </c>
      <c r="K23" s="19"/>
      <c r="L23" s="19"/>
      <c r="M23" s="19"/>
      <c r="N23" s="19"/>
      <c r="O23" s="19"/>
      <c r="P23" s="19"/>
      <c r="Q23" s="21">
        <f t="shared" si="8"/>
        <v>0</v>
      </c>
      <c r="R23" s="22">
        <f t="shared" si="9"/>
        <v>0</v>
      </c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0">
        <f t="shared" si="4"/>
        <v>0</v>
      </c>
      <c r="AT23" s="35">
        <f t="shared" si="10"/>
        <v>0</v>
      </c>
      <c r="AU23" s="19">
        <f t="shared" si="11"/>
        <v>0</v>
      </c>
      <c r="AV23" s="20">
        <f t="shared" si="12"/>
        <v>0</v>
      </c>
    </row>
    <row r="24" spans="1:48" ht="11.25" customHeight="1">
      <c r="A24" s="116"/>
      <c r="B24" s="7"/>
      <c r="C24" s="13"/>
      <c r="D24" s="13"/>
      <c r="E24" s="13"/>
      <c r="F24" s="15">
        <f>SUM(F3:F23)</f>
        <v>0</v>
      </c>
      <c r="G24" s="15">
        <f t="shared" ref="G24:AV24" si="13">SUM(G3:G23)</f>
        <v>0</v>
      </c>
      <c r="H24" s="15">
        <f t="shared" si="13"/>
        <v>2339</v>
      </c>
      <c r="I24" s="15">
        <f t="shared" si="13"/>
        <v>7475</v>
      </c>
      <c r="J24" s="15">
        <f t="shared" si="13"/>
        <v>9814</v>
      </c>
      <c r="K24" s="15">
        <f t="shared" si="13"/>
        <v>0</v>
      </c>
      <c r="L24" s="15">
        <f t="shared" si="13"/>
        <v>365</v>
      </c>
      <c r="M24" s="15">
        <f t="shared" si="13"/>
        <v>0</v>
      </c>
      <c r="N24" s="15">
        <f t="shared" si="13"/>
        <v>50</v>
      </c>
      <c r="O24" s="15">
        <f t="shared" si="13"/>
        <v>139</v>
      </c>
      <c r="P24" s="15">
        <f t="shared" si="13"/>
        <v>220</v>
      </c>
      <c r="Q24" s="15">
        <f t="shared" si="13"/>
        <v>774</v>
      </c>
      <c r="R24" s="15">
        <f t="shared" si="13"/>
        <v>9040</v>
      </c>
      <c r="S24" s="15">
        <f t="shared" si="13"/>
        <v>61</v>
      </c>
      <c r="T24" s="15">
        <f t="shared" si="13"/>
        <v>122</v>
      </c>
      <c r="U24" s="15">
        <f t="shared" si="13"/>
        <v>172</v>
      </c>
      <c r="V24" s="15">
        <f t="shared" si="13"/>
        <v>137</v>
      </c>
      <c r="W24" s="15">
        <f t="shared" si="13"/>
        <v>494</v>
      </c>
      <c r="X24" s="15">
        <f t="shared" si="13"/>
        <v>55</v>
      </c>
      <c r="Y24" s="15">
        <f t="shared" si="13"/>
        <v>191</v>
      </c>
      <c r="Z24" s="15">
        <f t="shared" si="13"/>
        <v>17</v>
      </c>
      <c r="AA24" s="15">
        <f t="shared" si="13"/>
        <v>0</v>
      </c>
      <c r="AB24" s="15">
        <f t="shared" si="13"/>
        <v>0</v>
      </c>
      <c r="AC24" s="15">
        <f t="shared" si="13"/>
        <v>0</v>
      </c>
      <c r="AD24" s="15">
        <f t="shared" si="13"/>
        <v>0</v>
      </c>
      <c r="AE24" s="15">
        <f t="shared" si="13"/>
        <v>0</v>
      </c>
      <c r="AF24" s="15">
        <f t="shared" si="13"/>
        <v>0</v>
      </c>
      <c r="AG24" s="15">
        <f t="shared" si="13"/>
        <v>0</v>
      </c>
      <c r="AH24" s="15">
        <f t="shared" si="13"/>
        <v>0</v>
      </c>
      <c r="AI24" s="15">
        <f t="shared" si="13"/>
        <v>0</v>
      </c>
      <c r="AJ24" s="15">
        <f t="shared" si="13"/>
        <v>0</v>
      </c>
      <c r="AK24" s="15">
        <f t="shared" si="13"/>
        <v>0</v>
      </c>
      <c r="AL24" s="15">
        <f t="shared" si="13"/>
        <v>0</v>
      </c>
      <c r="AM24" s="15">
        <f t="shared" si="13"/>
        <v>0</v>
      </c>
      <c r="AN24" s="15">
        <f t="shared" si="13"/>
        <v>0</v>
      </c>
      <c r="AO24" s="15">
        <f t="shared" si="13"/>
        <v>0</v>
      </c>
      <c r="AP24" s="15">
        <f t="shared" si="13"/>
        <v>0</v>
      </c>
      <c r="AQ24" s="15">
        <f t="shared" si="13"/>
        <v>0</v>
      </c>
      <c r="AR24" s="15">
        <f t="shared" si="13"/>
        <v>4</v>
      </c>
      <c r="AS24" s="15">
        <f t="shared" si="13"/>
        <v>1249</v>
      </c>
      <c r="AT24" s="15">
        <f t="shared" si="13"/>
        <v>7791</v>
      </c>
      <c r="AU24" s="15">
        <f t="shared" si="13"/>
        <v>7787</v>
      </c>
      <c r="AV24" s="15">
        <f t="shared" si="13"/>
        <v>0</v>
      </c>
    </row>
    <row r="27" spans="1:48">
      <c r="Q27" t="s">
        <v>65</v>
      </c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</row>
  </sheetData>
  <mergeCells count="15">
    <mergeCell ref="A1:A2"/>
    <mergeCell ref="B1:B2"/>
    <mergeCell ref="C1:C2"/>
    <mergeCell ref="D1:D2"/>
    <mergeCell ref="H1:H2"/>
    <mergeCell ref="I1:I2"/>
    <mergeCell ref="J1:J2"/>
    <mergeCell ref="Q1:Q2"/>
    <mergeCell ref="R1:R2"/>
    <mergeCell ref="AP1:AP2"/>
    <mergeCell ref="AR1:AR2"/>
    <mergeCell ref="AS1:AS2"/>
    <mergeCell ref="AT1:AT2"/>
    <mergeCell ref="AU1:AU2"/>
    <mergeCell ref="AV1:AV2"/>
  </mergeCells>
  <pageMargins left="0.7" right="0.7" top="0.75" bottom="0.75" header="0.3" footer="0.3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7"/>
  <sheetViews>
    <sheetView workbookViewId="0">
      <pane xSplit="4" ySplit="2" topLeftCell="AL3" activePane="bottomRight" state="frozen"/>
      <selection pane="topRight"/>
      <selection pane="bottomLeft"/>
      <selection pane="bottomRight" activeCell="AT3" sqref="AT3:AT23"/>
    </sheetView>
  </sheetViews>
  <sheetFormatPr defaultColWidth="9" defaultRowHeight="15"/>
  <cols>
    <col min="1" max="1" width="37.28515625" customWidth="1"/>
    <col min="2" max="2" width="8.140625" customWidth="1"/>
    <col min="3" max="3" width="7.5703125" customWidth="1"/>
    <col min="4" max="4" width="8.28515625" customWidth="1"/>
    <col min="5" max="7" width="12.42578125" customWidth="1"/>
    <col min="8" max="8" width="11.85546875" customWidth="1"/>
    <col min="9" max="10" width="9.85546875" customWidth="1"/>
    <col min="16" max="16" width="11.85546875" customWidth="1"/>
    <col min="17" max="17" width="12.7109375" customWidth="1"/>
    <col min="18" max="18" width="16.42578125" customWidth="1"/>
    <col min="19" max="19" width="12.7109375" customWidth="1"/>
    <col min="20" max="21" width="10.85546875" customWidth="1"/>
    <col min="22" max="22" width="13" customWidth="1"/>
    <col min="23" max="26" width="10.85546875" customWidth="1"/>
    <col min="27" max="27" width="11.28515625" customWidth="1"/>
    <col min="28" max="28" width="13.28515625" customWidth="1"/>
    <col min="29" max="30" width="10.85546875" customWidth="1"/>
    <col min="31" max="31" width="11.42578125" customWidth="1"/>
    <col min="32" max="40" width="10.85546875" customWidth="1"/>
    <col min="41" max="45" width="13" customWidth="1"/>
    <col min="46" max="46" width="10.85546875" customWidth="1"/>
    <col min="47" max="47" width="12.28515625" customWidth="1"/>
    <col min="48" max="48" width="10.85546875" customWidth="1"/>
    <col min="49" max="49" width="15.5703125" customWidth="1"/>
    <col min="50" max="50" width="10.85546875" customWidth="1"/>
    <col min="51" max="51" width="20.28515625" customWidth="1"/>
    <col min="53" max="53" width="41.7109375" customWidth="1"/>
  </cols>
  <sheetData>
    <row r="1" spans="1:61" ht="22.5" customHeight="1">
      <c r="A1" s="351" t="s">
        <v>0</v>
      </c>
      <c r="B1" s="361" t="s">
        <v>1</v>
      </c>
      <c r="C1" s="361" t="s">
        <v>2</v>
      </c>
      <c r="D1" s="351" t="s">
        <v>3</v>
      </c>
      <c r="E1" s="351" t="s">
        <v>66</v>
      </c>
      <c r="F1" s="2" t="s">
        <v>89</v>
      </c>
      <c r="G1" s="2" t="s">
        <v>90</v>
      </c>
      <c r="H1" s="361" t="s">
        <v>4</v>
      </c>
      <c r="I1" s="361" t="s">
        <v>6</v>
      </c>
      <c r="J1" s="363" t="s">
        <v>7</v>
      </c>
      <c r="K1" s="16" t="s">
        <v>8</v>
      </c>
      <c r="L1" s="16"/>
      <c r="M1" s="16"/>
      <c r="N1" s="17"/>
      <c r="O1" s="16"/>
      <c r="P1" s="16"/>
      <c r="Q1" s="364" t="s">
        <v>9</v>
      </c>
      <c r="R1" s="366" t="s">
        <v>10</v>
      </c>
      <c r="S1" s="23" t="s">
        <v>14</v>
      </c>
      <c r="T1" s="23" t="s">
        <v>15</v>
      </c>
      <c r="U1" s="23" t="s">
        <v>69</v>
      </c>
      <c r="V1" s="23" t="s">
        <v>14</v>
      </c>
      <c r="W1" s="23" t="s">
        <v>11</v>
      </c>
      <c r="X1" s="23" t="s">
        <v>166</v>
      </c>
      <c r="Y1" s="23" t="s">
        <v>72</v>
      </c>
      <c r="Z1" s="23" t="s">
        <v>70</v>
      </c>
      <c r="AA1" s="23" t="s">
        <v>69</v>
      </c>
      <c r="AB1" s="23" t="s">
        <v>15</v>
      </c>
      <c r="AC1" s="23" t="s">
        <v>12</v>
      </c>
      <c r="AD1" s="23" t="s">
        <v>83</v>
      </c>
      <c r="AE1" s="23" t="s">
        <v>164</v>
      </c>
      <c r="AF1" s="23" t="s">
        <v>11</v>
      </c>
      <c r="AG1" s="23" t="s">
        <v>18</v>
      </c>
      <c r="AH1" s="23" t="s">
        <v>212</v>
      </c>
      <c r="AI1" s="23" t="s">
        <v>69</v>
      </c>
      <c r="AJ1" s="23" t="s">
        <v>15</v>
      </c>
      <c r="AK1" s="23" t="s">
        <v>71</v>
      </c>
      <c r="AL1" s="23" t="s">
        <v>11</v>
      </c>
      <c r="AM1" s="23" t="s">
        <v>224</v>
      </c>
      <c r="AN1" s="24" t="s">
        <v>181</v>
      </c>
      <c r="AO1" s="24" t="s">
        <v>188</v>
      </c>
      <c r="AP1" s="23" t="s">
        <v>74</v>
      </c>
      <c r="AQ1" s="23" t="s">
        <v>73</v>
      </c>
      <c r="AR1" s="23" t="s">
        <v>209</v>
      </c>
      <c r="AS1" s="23" t="s">
        <v>225</v>
      </c>
      <c r="AT1" s="351" t="s">
        <v>21</v>
      </c>
      <c r="AU1" s="353" t="s">
        <v>22</v>
      </c>
      <c r="AV1" s="353" t="s">
        <v>23</v>
      </c>
      <c r="AW1" s="355" t="s">
        <v>24</v>
      </c>
      <c r="AX1" s="357" t="s">
        <v>25</v>
      </c>
      <c r="BA1" s="157"/>
      <c r="BB1" t="s">
        <v>134</v>
      </c>
      <c r="BC1" t="s">
        <v>134</v>
      </c>
      <c r="BD1" t="s">
        <v>135</v>
      </c>
      <c r="BE1" t="s">
        <v>135</v>
      </c>
      <c r="BF1" t="s">
        <v>136</v>
      </c>
      <c r="BG1" t="s">
        <v>137</v>
      </c>
      <c r="BH1" t="s">
        <v>138</v>
      </c>
      <c r="BI1" t="s">
        <v>139</v>
      </c>
    </row>
    <row r="2" spans="1:61" ht="23.25" customHeight="1">
      <c r="A2" s="352"/>
      <c r="B2" s="362"/>
      <c r="C2" s="362"/>
      <c r="D2" s="352"/>
      <c r="E2" s="352"/>
      <c r="F2" s="2"/>
      <c r="G2" s="2"/>
      <c r="H2" s="362"/>
      <c r="I2" s="362"/>
      <c r="J2" s="363"/>
      <c r="K2" s="18" t="s">
        <v>28</v>
      </c>
      <c r="L2" s="18" t="s">
        <v>30</v>
      </c>
      <c r="M2" s="18" t="s">
        <v>192</v>
      </c>
      <c r="N2" s="18" t="s">
        <v>64</v>
      </c>
      <c r="O2" s="4" t="s">
        <v>32</v>
      </c>
      <c r="P2" s="135" t="s">
        <v>92</v>
      </c>
      <c r="Q2" s="365"/>
      <c r="R2" s="367"/>
      <c r="S2" s="24" t="s">
        <v>36</v>
      </c>
      <c r="T2" s="24" t="s">
        <v>36</v>
      </c>
      <c r="U2" s="24" t="s">
        <v>36</v>
      </c>
      <c r="V2" s="24" t="s">
        <v>34</v>
      </c>
      <c r="W2" s="24" t="s">
        <v>35</v>
      </c>
      <c r="X2" s="24" t="s">
        <v>35</v>
      </c>
      <c r="Y2" s="24" t="s">
        <v>35</v>
      </c>
      <c r="Z2" s="24" t="s">
        <v>35</v>
      </c>
      <c r="AA2" s="24" t="s">
        <v>35</v>
      </c>
      <c r="AB2" s="24" t="s">
        <v>35</v>
      </c>
      <c r="AC2" s="24" t="s">
        <v>35</v>
      </c>
      <c r="AD2" s="24" t="s">
        <v>35</v>
      </c>
      <c r="AE2" s="114" t="s">
        <v>35</v>
      </c>
      <c r="AF2" s="114" t="s">
        <v>35</v>
      </c>
      <c r="AG2" s="114" t="s">
        <v>82</v>
      </c>
      <c r="AH2" s="114" t="s">
        <v>36</v>
      </c>
      <c r="AI2" s="114" t="s">
        <v>36</v>
      </c>
      <c r="AJ2" s="114" t="s">
        <v>36</v>
      </c>
      <c r="AK2" s="114" t="s">
        <v>78</v>
      </c>
      <c r="AL2" s="114" t="s">
        <v>78</v>
      </c>
      <c r="AM2" s="114" t="s">
        <v>79</v>
      </c>
      <c r="AN2" s="114" t="s">
        <v>81</v>
      </c>
      <c r="AO2" s="114" t="s">
        <v>189</v>
      </c>
      <c r="AP2" s="114" t="s">
        <v>226</v>
      </c>
      <c r="AQ2" s="114" t="s">
        <v>79</v>
      </c>
      <c r="AR2" s="114" t="s">
        <v>189</v>
      </c>
      <c r="AS2" s="114" t="s">
        <v>82</v>
      </c>
      <c r="AT2" s="352"/>
      <c r="AU2" s="354"/>
      <c r="AV2" s="354"/>
      <c r="AW2" s="356"/>
      <c r="AX2" s="358"/>
      <c r="BA2" s="157"/>
      <c r="BB2" s="108">
        <v>45733</v>
      </c>
      <c r="BC2" s="108">
        <v>45733</v>
      </c>
      <c r="BD2" s="108">
        <v>45734</v>
      </c>
      <c r="BE2" s="108">
        <v>45734</v>
      </c>
      <c r="BF2" s="108">
        <v>45735</v>
      </c>
      <c r="BG2" s="108">
        <v>45736</v>
      </c>
      <c r="BH2" s="108">
        <v>45737</v>
      </c>
      <c r="BI2" s="108">
        <v>45738</v>
      </c>
    </row>
    <row r="3" spans="1:61" ht="20.100000000000001" customHeight="1">
      <c r="A3" s="173" t="s">
        <v>42</v>
      </c>
      <c r="B3" s="7">
        <v>33</v>
      </c>
      <c r="C3" s="8">
        <v>38</v>
      </c>
      <c r="D3" s="8">
        <v>88</v>
      </c>
      <c r="E3" s="38"/>
      <c r="F3" s="2"/>
      <c r="G3" s="2"/>
      <c r="H3" s="9"/>
      <c r="I3" s="10">
        <f>'17.6'!AU3</f>
        <v>1644</v>
      </c>
      <c r="J3" s="11">
        <f>SUM(H3:I3)</f>
        <v>1644</v>
      </c>
      <c r="K3" s="19">
        <v>7</v>
      </c>
      <c r="L3" s="18"/>
      <c r="M3" s="19"/>
      <c r="N3" s="19"/>
      <c r="O3" s="19">
        <v>50</v>
      </c>
      <c r="P3" s="19"/>
      <c r="Q3" s="21">
        <f t="shared" ref="Q3:Q21" si="0">SUBTOTAL(9,K3:P3)</f>
        <v>57</v>
      </c>
      <c r="R3" s="22">
        <f t="shared" ref="R3:R21" si="1">J3-Q3</f>
        <v>1587</v>
      </c>
      <c r="S3" s="28">
        <v>80</v>
      </c>
      <c r="T3" s="28">
        <v>22</v>
      </c>
      <c r="U3" s="28">
        <v>11</v>
      </c>
      <c r="V3" s="28">
        <v>0</v>
      </c>
      <c r="W3" s="28">
        <v>30</v>
      </c>
      <c r="X3" s="28">
        <v>31</v>
      </c>
      <c r="Y3" s="28">
        <v>2</v>
      </c>
      <c r="Z3" s="28">
        <v>61</v>
      </c>
      <c r="AA3" s="28">
        <v>7</v>
      </c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>
        <v>1</v>
      </c>
      <c r="AU3" s="20">
        <f>SUM(S3:AS3)</f>
        <v>244</v>
      </c>
      <c r="AV3" s="35">
        <f t="shared" ref="AV3:AV21" si="2">R3-AU3</f>
        <v>1343</v>
      </c>
      <c r="AW3" s="19">
        <f>(B3*C3)+D3</f>
        <v>1342</v>
      </c>
      <c r="AX3" s="20">
        <f>AW3+AT3-AV3</f>
        <v>0</v>
      </c>
      <c r="BA3" s="101" t="s">
        <v>52</v>
      </c>
      <c r="BB3" s="109"/>
      <c r="BC3" s="109"/>
      <c r="BD3" s="109"/>
      <c r="BE3" s="109"/>
      <c r="BF3" s="109"/>
      <c r="BG3" s="109"/>
      <c r="BH3" s="109"/>
      <c r="BI3" s="109"/>
    </row>
    <row r="4" spans="1:61" ht="20.100000000000001" customHeight="1">
      <c r="A4" s="173" t="s">
        <v>43</v>
      </c>
      <c r="B4" s="7">
        <v>70</v>
      </c>
      <c r="C4" s="8">
        <v>18</v>
      </c>
      <c r="D4" s="8">
        <v>70</v>
      </c>
      <c r="E4" s="38"/>
      <c r="F4" s="2"/>
      <c r="G4" s="2"/>
      <c r="H4" s="9"/>
      <c r="I4" s="10">
        <f>'17.6'!AU4</f>
        <v>1950</v>
      </c>
      <c r="J4" s="11">
        <f t="shared" ref="J4:J21" si="3">SUM(H4:I4)</f>
        <v>1950</v>
      </c>
      <c r="K4" s="19">
        <v>13</v>
      </c>
      <c r="L4" s="18"/>
      <c r="M4" s="19"/>
      <c r="N4" s="19"/>
      <c r="O4" s="19">
        <v>120</v>
      </c>
      <c r="P4" s="19"/>
      <c r="Q4" s="21">
        <f t="shared" si="0"/>
        <v>133</v>
      </c>
      <c r="R4" s="22">
        <f t="shared" si="1"/>
        <v>1817</v>
      </c>
      <c r="S4" s="42">
        <v>200</v>
      </c>
      <c r="T4" s="42">
        <v>28</v>
      </c>
      <c r="U4" s="42">
        <v>28</v>
      </c>
      <c r="V4" s="42">
        <v>5</v>
      </c>
      <c r="W4" s="42">
        <v>42</v>
      </c>
      <c r="X4" s="42">
        <v>111</v>
      </c>
      <c r="Y4" s="42"/>
      <c r="Z4" s="42">
        <v>45</v>
      </c>
      <c r="AA4" s="42">
        <v>28</v>
      </c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28"/>
      <c r="AQ4" s="28"/>
      <c r="AR4" s="28"/>
      <c r="AS4" s="28"/>
      <c r="AT4" s="28"/>
      <c r="AU4" s="20">
        <f t="shared" ref="AU4:AU21" si="4">SUM(S4:AS4)</f>
        <v>487</v>
      </c>
      <c r="AV4" s="35">
        <f t="shared" si="2"/>
        <v>1330</v>
      </c>
      <c r="AW4" s="19">
        <f t="shared" ref="AW4:AW21" si="5">(B4*C4)+D4</f>
        <v>1330</v>
      </c>
      <c r="AX4" s="20">
        <f t="shared" ref="AX4:AX21" si="6">AW4+AT4-AV4</f>
        <v>0</v>
      </c>
      <c r="BA4" s="101" t="s">
        <v>142</v>
      </c>
      <c r="BB4" s="109">
        <v>180</v>
      </c>
      <c r="BC4" s="206">
        <v>630</v>
      </c>
      <c r="BD4" s="109">
        <v>180</v>
      </c>
      <c r="BE4" s="109"/>
      <c r="BF4" s="109">
        <v>90</v>
      </c>
      <c r="BG4" s="109">
        <v>90</v>
      </c>
      <c r="BH4" s="109">
        <v>90</v>
      </c>
      <c r="BI4" s="109">
        <v>180</v>
      </c>
    </row>
    <row r="5" spans="1:61" ht="20.100000000000001" customHeight="1">
      <c r="A5" s="173" t="s">
        <v>44</v>
      </c>
      <c r="B5" s="7">
        <v>45</v>
      </c>
      <c r="C5" s="8">
        <v>1</v>
      </c>
      <c r="D5" s="12">
        <v>17</v>
      </c>
      <c r="E5" s="38"/>
      <c r="F5" s="2"/>
      <c r="G5" s="2"/>
      <c r="H5" s="9"/>
      <c r="I5" s="10">
        <f>'17.6'!AU5</f>
        <v>189</v>
      </c>
      <c r="J5" s="11">
        <f t="shared" si="3"/>
        <v>189</v>
      </c>
      <c r="K5" s="19"/>
      <c r="L5" s="18"/>
      <c r="M5" s="19"/>
      <c r="N5" s="19"/>
      <c r="O5" s="19">
        <v>65</v>
      </c>
      <c r="P5" s="19"/>
      <c r="Q5" s="21">
        <f t="shared" si="0"/>
        <v>65</v>
      </c>
      <c r="R5" s="22">
        <f t="shared" si="1"/>
        <v>124</v>
      </c>
      <c r="S5" s="28">
        <v>0</v>
      </c>
      <c r="T5" s="28">
        <v>3</v>
      </c>
      <c r="U5" s="28">
        <v>10</v>
      </c>
      <c r="V5" s="28">
        <v>0</v>
      </c>
      <c r="W5" s="28">
        <v>13</v>
      </c>
      <c r="X5" s="28">
        <v>10</v>
      </c>
      <c r="Y5" s="28"/>
      <c r="Z5" s="28">
        <v>16</v>
      </c>
      <c r="AA5" s="28">
        <v>10</v>
      </c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0">
        <f t="shared" si="4"/>
        <v>62</v>
      </c>
      <c r="AV5" s="35">
        <f t="shared" si="2"/>
        <v>62</v>
      </c>
      <c r="AW5" s="19">
        <f t="shared" si="5"/>
        <v>62</v>
      </c>
      <c r="AX5" s="20">
        <f t="shared" si="6"/>
        <v>0</v>
      </c>
      <c r="BA5" s="101" t="s">
        <v>43</v>
      </c>
      <c r="BB5" s="207">
        <v>1120</v>
      </c>
      <c r="BC5" s="208">
        <v>700</v>
      </c>
      <c r="BD5" s="207">
        <v>560</v>
      </c>
      <c r="BE5" s="207"/>
      <c r="BF5" s="207">
        <v>280</v>
      </c>
      <c r="BG5" s="207">
        <v>280</v>
      </c>
      <c r="BH5" s="207">
        <v>280</v>
      </c>
      <c r="BI5" s="207">
        <v>280</v>
      </c>
    </row>
    <row r="6" spans="1:61" ht="20.100000000000001" customHeight="1">
      <c r="A6" s="173" t="s">
        <v>45</v>
      </c>
      <c r="B6" s="7">
        <v>120</v>
      </c>
      <c r="C6" s="8">
        <v>5</v>
      </c>
      <c r="D6" s="12">
        <v>6</v>
      </c>
      <c r="E6" s="12"/>
      <c r="F6" s="2"/>
      <c r="G6" s="2"/>
      <c r="H6" s="9"/>
      <c r="I6" s="10">
        <f>'17.6'!AU6</f>
        <v>699</v>
      </c>
      <c r="J6" s="11">
        <f t="shared" si="3"/>
        <v>699</v>
      </c>
      <c r="K6" s="19">
        <v>8</v>
      </c>
      <c r="L6" s="18"/>
      <c r="M6" s="19"/>
      <c r="N6" s="19"/>
      <c r="O6" s="19"/>
      <c r="P6" s="19"/>
      <c r="Q6" s="21">
        <f t="shared" si="0"/>
        <v>8</v>
      </c>
      <c r="R6" s="22">
        <f t="shared" si="1"/>
        <v>691</v>
      </c>
      <c r="S6" s="28">
        <v>0</v>
      </c>
      <c r="T6" s="28">
        <v>13</v>
      </c>
      <c r="U6" s="28">
        <v>9</v>
      </c>
      <c r="V6" s="28">
        <v>0</v>
      </c>
      <c r="W6" s="28">
        <v>27</v>
      </c>
      <c r="X6" s="28">
        <v>16</v>
      </c>
      <c r="Y6" s="28"/>
      <c r="Z6" s="28">
        <v>20</v>
      </c>
      <c r="AA6" s="28">
        <v>0</v>
      </c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0">
        <f t="shared" si="4"/>
        <v>85</v>
      </c>
      <c r="AV6" s="35">
        <f t="shared" si="2"/>
        <v>606</v>
      </c>
      <c r="AW6" s="19">
        <f t="shared" si="5"/>
        <v>606</v>
      </c>
      <c r="AX6" s="20">
        <f t="shared" si="6"/>
        <v>0</v>
      </c>
      <c r="BA6" s="101" t="s">
        <v>44</v>
      </c>
      <c r="BB6" s="109">
        <v>90</v>
      </c>
      <c r="BC6" s="109"/>
      <c r="BD6" s="109"/>
      <c r="BE6" s="109"/>
      <c r="BF6" s="109">
        <v>180</v>
      </c>
      <c r="BG6" s="109">
        <v>90</v>
      </c>
      <c r="BH6" s="109"/>
      <c r="BI6" s="109">
        <v>90</v>
      </c>
    </row>
    <row r="7" spans="1:61" s="1" customFormat="1" ht="20.100000000000001" customHeight="1">
      <c r="A7" s="173" t="s">
        <v>46</v>
      </c>
      <c r="B7" s="7">
        <v>40</v>
      </c>
      <c r="C7" s="8"/>
      <c r="D7" s="8">
        <v>66</v>
      </c>
      <c r="E7" s="38"/>
      <c r="F7" s="2"/>
      <c r="G7" s="2"/>
      <c r="H7" s="9"/>
      <c r="I7" s="10">
        <f>'17.6'!AU7</f>
        <v>81</v>
      </c>
      <c r="J7" s="10">
        <f t="shared" si="3"/>
        <v>81</v>
      </c>
      <c r="K7" s="40"/>
      <c r="L7" s="211"/>
      <c r="M7" s="40"/>
      <c r="N7" s="40"/>
      <c r="O7" s="40"/>
      <c r="P7" s="40"/>
      <c r="Q7" s="33">
        <f t="shared" si="0"/>
        <v>0</v>
      </c>
      <c r="R7" s="212">
        <f t="shared" si="1"/>
        <v>81</v>
      </c>
      <c r="S7" s="32">
        <v>0</v>
      </c>
      <c r="T7" s="42">
        <v>0</v>
      </c>
      <c r="U7" s="42">
        <v>0</v>
      </c>
      <c r="V7" s="42">
        <v>0</v>
      </c>
      <c r="W7" s="32">
        <v>15</v>
      </c>
      <c r="X7" s="32">
        <v>0</v>
      </c>
      <c r="Y7" s="32"/>
      <c r="Z7" s="32">
        <v>0</v>
      </c>
      <c r="AA7" s="42">
        <v>0</v>
      </c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42"/>
      <c r="AO7" s="42"/>
      <c r="AP7" s="42"/>
      <c r="AQ7" s="42"/>
      <c r="AR7" s="42"/>
      <c r="AS7" s="42"/>
      <c r="AT7" s="42"/>
      <c r="AU7" s="20">
        <f t="shared" si="4"/>
        <v>15</v>
      </c>
      <c r="AV7" s="49">
        <f t="shared" si="2"/>
        <v>66</v>
      </c>
      <c r="AW7" s="40">
        <f t="shared" si="5"/>
        <v>66</v>
      </c>
      <c r="AX7" s="48">
        <f t="shared" si="6"/>
        <v>0</v>
      </c>
      <c r="BA7" s="101" t="s">
        <v>49</v>
      </c>
      <c r="BB7" s="109">
        <v>200</v>
      </c>
      <c r="BC7" s="109"/>
      <c r="BD7" s="109">
        <v>100</v>
      </c>
      <c r="BE7" s="109"/>
      <c r="BF7" s="109">
        <v>200</v>
      </c>
      <c r="BG7" s="109"/>
      <c r="BH7" s="109">
        <v>100</v>
      </c>
      <c r="BI7" s="109"/>
    </row>
    <row r="8" spans="1:61" ht="20.100000000000001" customHeight="1">
      <c r="A8" s="173" t="s">
        <v>47</v>
      </c>
      <c r="B8" s="7">
        <v>65</v>
      </c>
      <c r="C8" s="8">
        <v>4</v>
      </c>
      <c r="D8" s="12">
        <v>57</v>
      </c>
      <c r="E8" s="38"/>
      <c r="F8" s="2"/>
      <c r="G8" s="2"/>
      <c r="H8" s="9"/>
      <c r="I8" s="10">
        <f>'17.6'!AU8</f>
        <v>360</v>
      </c>
      <c r="J8" s="11">
        <f t="shared" si="3"/>
        <v>360</v>
      </c>
      <c r="K8" s="19">
        <v>4</v>
      </c>
      <c r="L8" s="18"/>
      <c r="M8" s="19"/>
      <c r="N8" s="19"/>
      <c r="O8" s="19"/>
      <c r="P8" s="19"/>
      <c r="Q8" s="21">
        <f t="shared" si="0"/>
        <v>4</v>
      </c>
      <c r="R8" s="22">
        <f t="shared" si="1"/>
        <v>356</v>
      </c>
      <c r="S8" s="28">
        <v>0</v>
      </c>
      <c r="T8" s="28">
        <v>4</v>
      </c>
      <c r="U8" s="28">
        <v>9</v>
      </c>
      <c r="V8" s="28">
        <v>0</v>
      </c>
      <c r="W8" s="28">
        <v>2</v>
      </c>
      <c r="X8" s="28">
        <v>17</v>
      </c>
      <c r="Y8" s="28"/>
      <c r="Z8" s="28">
        <v>4</v>
      </c>
      <c r="AA8" s="28">
        <v>3</v>
      </c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0">
        <f t="shared" si="4"/>
        <v>39</v>
      </c>
      <c r="AV8" s="35">
        <f t="shared" si="2"/>
        <v>317</v>
      </c>
      <c r="AW8" s="19">
        <f t="shared" si="5"/>
        <v>317</v>
      </c>
      <c r="AX8" s="20">
        <f t="shared" si="6"/>
        <v>0</v>
      </c>
      <c r="BA8" s="209" t="s">
        <v>53</v>
      </c>
      <c r="BB8" s="109"/>
      <c r="BC8" s="109"/>
      <c r="BD8" s="109"/>
      <c r="BE8" s="109"/>
      <c r="BF8" s="109"/>
      <c r="BG8" s="109"/>
      <c r="BH8" s="109"/>
      <c r="BI8" s="109"/>
    </row>
    <row r="9" spans="1:61" ht="20.100000000000001" customHeight="1">
      <c r="A9" s="173" t="s">
        <v>48</v>
      </c>
      <c r="B9" s="7">
        <v>100</v>
      </c>
      <c r="C9" s="8">
        <v>4</v>
      </c>
      <c r="D9" s="12">
        <v>39</v>
      </c>
      <c r="E9" s="12"/>
      <c r="F9" s="2"/>
      <c r="G9" s="2"/>
      <c r="H9" s="9"/>
      <c r="I9" s="10">
        <f>'17.6'!AU9</f>
        <v>797</v>
      </c>
      <c r="J9" s="11">
        <f t="shared" si="3"/>
        <v>797</v>
      </c>
      <c r="K9" s="19">
        <v>10</v>
      </c>
      <c r="L9" s="18"/>
      <c r="M9" s="19"/>
      <c r="N9" s="19"/>
      <c r="O9" s="19">
        <v>53</v>
      </c>
      <c r="P9" s="19"/>
      <c r="Q9" s="21">
        <f t="shared" si="0"/>
        <v>63</v>
      </c>
      <c r="R9" s="22">
        <f t="shared" si="1"/>
        <v>734</v>
      </c>
      <c r="S9" s="28">
        <v>100</v>
      </c>
      <c r="T9" s="27">
        <v>19</v>
      </c>
      <c r="U9" s="28">
        <v>20</v>
      </c>
      <c r="V9" s="27">
        <v>5</v>
      </c>
      <c r="W9" s="28">
        <v>30</v>
      </c>
      <c r="X9" s="28">
        <v>60</v>
      </c>
      <c r="Y9" s="28"/>
      <c r="Z9" s="28">
        <v>48</v>
      </c>
      <c r="AA9" s="28">
        <v>13</v>
      </c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0">
        <f t="shared" si="4"/>
        <v>295</v>
      </c>
      <c r="AV9" s="35">
        <f t="shared" si="2"/>
        <v>439</v>
      </c>
      <c r="AW9" s="19">
        <f t="shared" si="5"/>
        <v>439</v>
      </c>
      <c r="AX9" s="20">
        <f t="shared" si="6"/>
        <v>0</v>
      </c>
      <c r="BA9" s="105" t="s">
        <v>51</v>
      </c>
      <c r="BB9" s="109">
        <v>250</v>
      </c>
      <c r="BC9" s="109"/>
      <c r="BD9" s="109"/>
      <c r="BE9" s="206">
        <v>300</v>
      </c>
      <c r="BF9" s="109"/>
      <c r="BG9" s="109"/>
      <c r="BH9" s="109"/>
      <c r="BI9" s="109"/>
    </row>
    <row r="10" spans="1:61" ht="20.100000000000001" customHeight="1">
      <c r="A10" s="173" t="s">
        <v>49</v>
      </c>
      <c r="B10" s="7">
        <v>100</v>
      </c>
      <c r="C10" s="8">
        <v>3</v>
      </c>
      <c r="D10" s="12">
        <v>33</v>
      </c>
      <c r="E10" s="38"/>
      <c r="F10" s="2"/>
      <c r="G10" s="2"/>
      <c r="H10" s="9"/>
      <c r="I10" s="10">
        <f>'17.6'!AU10</f>
        <v>402</v>
      </c>
      <c r="J10" s="11">
        <f t="shared" si="3"/>
        <v>402</v>
      </c>
      <c r="K10" s="19"/>
      <c r="L10" s="18"/>
      <c r="M10" s="19"/>
      <c r="N10" s="19"/>
      <c r="O10" s="19">
        <v>7</v>
      </c>
      <c r="P10" s="19"/>
      <c r="Q10" s="21">
        <f t="shared" si="0"/>
        <v>7</v>
      </c>
      <c r="R10" s="22">
        <f t="shared" si="1"/>
        <v>395</v>
      </c>
      <c r="S10" s="27">
        <v>0</v>
      </c>
      <c r="T10" s="28">
        <v>10</v>
      </c>
      <c r="U10" s="27">
        <v>12</v>
      </c>
      <c r="V10" s="28">
        <v>0</v>
      </c>
      <c r="W10" s="27">
        <v>2</v>
      </c>
      <c r="X10" s="27">
        <v>19</v>
      </c>
      <c r="Y10" s="27"/>
      <c r="Z10" s="27">
        <v>0</v>
      </c>
      <c r="AA10" s="28">
        <v>19</v>
      </c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8"/>
      <c r="AO10" s="28"/>
      <c r="AP10" s="28"/>
      <c r="AQ10" s="28"/>
      <c r="AR10" s="28"/>
      <c r="AS10" s="28"/>
      <c r="AT10" s="28"/>
      <c r="AU10" s="20">
        <f t="shared" si="4"/>
        <v>62</v>
      </c>
      <c r="AV10" s="35">
        <f t="shared" si="2"/>
        <v>333</v>
      </c>
      <c r="AW10" s="19">
        <f t="shared" si="5"/>
        <v>333</v>
      </c>
      <c r="AX10" s="20">
        <f t="shared" si="6"/>
        <v>0</v>
      </c>
      <c r="BA10" s="105" t="s">
        <v>42</v>
      </c>
      <c r="BB10" s="109">
        <v>520</v>
      </c>
      <c r="BC10" s="206">
        <v>520</v>
      </c>
      <c r="BD10" s="109">
        <v>312</v>
      </c>
      <c r="BE10" s="109"/>
      <c r="BF10" s="109">
        <v>260</v>
      </c>
      <c r="BG10" s="109">
        <v>312</v>
      </c>
      <c r="BH10" s="109">
        <v>260</v>
      </c>
      <c r="BI10" s="109">
        <v>260</v>
      </c>
    </row>
    <row r="11" spans="1:61" ht="20.100000000000001" customHeight="1">
      <c r="A11" s="173" t="s">
        <v>50</v>
      </c>
      <c r="B11" s="7">
        <v>50</v>
      </c>
      <c r="C11" s="8">
        <v>3</v>
      </c>
      <c r="D11" s="13">
        <v>48</v>
      </c>
      <c r="E11" s="38"/>
      <c r="F11" s="2"/>
      <c r="G11" s="2"/>
      <c r="H11" s="9"/>
      <c r="I11" s="10">
        <f>'17.6'!AU11</f>
        <v>298</v>
      </c>
      <c r="J11" s="11">
        <f t="shared" si="3"/>
        <v>298</v>
      </c>
      <c r="K11" s="19">
        <v>3</v>
      </c>
      <c r="L11" s="18"/>
      <c r="M11" s="19"/>
      <c r="N11" s="19"/>
      <c r="O11" s="19">
        <v>15</v>
      </c>
      <c r="P11" s="19"/>
      <c r="Q11" s="21">
        <f t="shared" si="0"/>
        <v>18</v>
      </c>
      <c r="R11" s="22">
        <f t="shared" si="1"/>
        <v>280</v>
      </c>
      <c r="S11" s="28">
        <v>0</v>
      </c>
      <c r="T11" s="28">
        <v>12</v>
      </c>
      <c r="U11" s="28">
        <v>12</v>
      </c>
      <c r="V11" s="28">
        <v>0</v>
      </c>
      <c r="W11" s="28">
        <v>10</v>
      </c>
      <c r="X11" s="28">
        <v>18</v>
      </c>
      <c r="Y11" s="28"/>
      <c r="Z11" s="28">
        <v>6</v>
      </c>
      <c r="AA11" s="28">
        <v>23</v>
      </c>
      <c r="AB11" s="28"/>
      <c r="AC11" s="28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28"/>
      <c r="AO11" s="28"/>
      <c r="AP11" s="28"/>
      <c r="AQ11" s="28"/>
      <c r="AR11" s="28"/>
      <c r="AS11" s="28"/>
      <c r="AT11" s="28">
        <v>1</v>
      </c>
      <c r="AU11" s="20">
        <f t="shared" si="4"/>
        <v>81</v>
      </c>
      <c r="AV11" s="35">
        <f t="shared" si="2"/>
        <v>199</v>
      </c>
      <c r="AW11" s="19">
        <f t="shared" si="5"/>
        <v>198</v>
      </c>
      <c r="AX11" s="20">
        <f t="shared" si="6"/>
        <v>0</v>
      </c>
      <c r="BA11" s="105" t="s">
        <v>56</v>
      </c>
      <c r="BB11" s="109"/>
      <c r="BC11" s="109"/>
      <c r="BD11" s="109"/>
      <c r="BE11" s="109"/>
      <c r="BF11" s="109"/>
      <c r="BG11" s="109"/>
      <c r="BH11" s="109"/>
      <c r="BI11" s="109"/>
    </row>
    <row r="12" spans="1:61" ht="20.100000000000001" customHeight="1">
      <c r="A12" s="173" t="s">
        <v>51</v>
      </c>
      <c r="B12" s="7">
        <v>100</v>
      </c>
      <c r="C12" s="8">
        <v>1</v>
      </c>
      <c r="D12" s="13">
        <v>10</v>
      </c>
      <c r="E12" s="38"/>
      <c r="F12" s="2"/>
      <c r="G12" s="2"/>
      <c r="H12" s="9"/>
      <c r="I12" s="10">
        <f>'17.6'!AU12</f>
        <v>167</v>
      </c>
      <c r="J12" s="11">
        <f t="shared" si="3"/>
        <v>167</v>
      </c>
      <c r="K12" s="19">
        <v>3</v>
      </c>
      <c r="L12" s="18"/>
      <c r="M12" s="19"/>
      <c r="N12" s="19"/>
      <c r="O12" s="19"/>
      <c r="P12" s="19"/>
      <c r="Q12" s="21">
        <f t="shared" si="0"/>
        <v>3</v>
      </c>
      <c r="R12" s="22">
        <f t="shared" si="1"/>
        <v>164</v>
      </c>
      <c r="S12" s="28">
        <v>0</v>
      </c>
      <c r="T12" s="28">
        <v>10</v>
      </c>
      <c r="U12" s="28">
        <v>12</v>
      </c>
      <c r="V12" s="28">
        <v>0</v>
      </c>
      <c r="W12" s="28">
        <v>9</v>
      </c>
      <c r="X12" s="28">
        <v>18</v>
      </c>
      <c r="Y12" s="28"/>
      <c r="Z12" s="28">
        <v>5</v>
      </c>
      <c r="AA12" s="28">
        <v>0</v>
      </c>
      <c r="AB12" s="28"/>
      <c r="AC12" s="28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28"/>
      <c r="AO12" s="28"/>
      <c r="AP12" s="28"/>
      <c r="AQ12" s="28"/>
      <c r="AR12" s="28"/>
      <c r="AS12" s="28"/>
      <c r="AT12" s="28"/>
      <c r="AU12" s="20">
        <f t="shared" si="4"/>
        <v>54</v>
      </c>
      <c r="AV12" s="35">
        <f t="shared" si="2"/>
        <v>110</v>
      </c>
      <c r="AW12" s="19">
        <f t="shared" si="5"/>
        <v>110</v>
      </c>
      <c r="AX12" s="20">
        <f t="shared" si="6"/>
        <v>0</v>
      </c>
      <c r="BA12" s="103" t="s">
        <v>143</v>
      </c>
      <c r="BB12" s="109">
        <v>400</v>
      </c>
      <c r="BC12" s="206">
        <v>200</v>
      </c>
      <c r="BD12" s="109">
        <v>400</v>
      </c>
      <c r="BE12" s="109"/>
      <c r="BF12" s="109"/>
      <c r="BG12" s="109">
        <v>200</v>
      </c>
      <c r="BH12" s="109">
        <v>200</v>
      </c>
      <c r="BI12" s="109">
        <v>200</v>
      </c>
    </row>
    <row r="13" spans="1:61" ht="20.100000000000001" customHeight="1">
      <c r="A13" s="173" t="s">
        <v>52</v>
      </c>
      <c r="B13" s="7">
        <v>45</v>
      </c>
      <c r="C13" s="8">
        <v>4</v>
      </c>
      <c r="D13" s="13">
        <v>41</v>
      </c>
      <c r="E13" s="38"/>
      <c r="F13" s="2"/>
      <c r="G13" s="2"/>
      <c r="H13" s="9"/>
      <c r="I13" s="10">
        <f>'17.6'!AU13</f>
        <v>241</v>
      </c>
      <c r="J13" s="11">
        <f t="shared" si="3"/>
        <v>241</v>
      </c>
      <c r="K13" s="19"/>
      <c r="L13" s="18"/>
      <c r="M13" s="19"/>
      <c r="N13" s="19"/>
      <c r="O13" s="19">
        <v>10</v>
      </c>
      <c r="P13" s="19"/>
      <c r="Q13" s="21">
        <f t="shared" si="0"/>
        <v>10</v>
      </c>
      <c r="R13" s="22">
        <f t="shared" si="1"/>
        <v>231</v>
      </c>
      <c r="S13" s="28">
        <v>0</v>
      </c>
      <c r="T13" s="28">
        <v>0</v>
      </c>
      <c r="U13" s="28">
        <v>0</v>
      </c>
      <c r="V13" s="28">
        <v>0</v>
      </c>
      <c r="W13" s="28">
        <v>5</v>
      </c>
      <c r="X13" s="28">
        <v>2</v>
      </c>
      <c r="Y13" s="28"/>
      <c r="Z13" s="28">
        <v>0</v>
      </c>
      <c r="AA13" s="28">
        <v>3</v>
      </c>
      <c r="AB13" s="28"/>
      <c r="AC13" s="28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28"/>
      <c r="AO13" s="28"/>
      <c r="AP13" s="28"/>
      <c r="AQ13" s="28"/>
      <c r="AR13" s="28"/>
      <c r="AS13" s="28"/>
      <c r="AT13" s="28"/>
      <c r="AU13" s="20">
        <f t="shared" si="4"/>
        <v>10</v>
      </c>
      <c r="AV13" s="35">
        <f t="shared" si="2"/>
        <v>221</v>
      </c>
      <c r="AW13" s="19">
        <f t="shared" si="5"/>
        <v>221</v>
      </c>
      <c r="AX13" s="20">
        <f t="shared" si="6"/>
        <v>0</v>
      </c>
      <c r="BA13" s="103" t="s">
        <v>55</v>
      </c>
      <c r="BB13" s="109">
        <v>52</v>
      </c>
      <c r="BC13" s="109"/>
      <c r="BD13" s="109"/>
      <c r="BE13" s="109"/>
      <c r="BF13" s="109">
        <v>52</v>
      </c>
      <c r="BG13" s="109"/>
      <c r="BH13" s="109"/>
      <c r="BI13" s="109"/>
    </row>
    <row r="14" spans="1:61" ht="20.100000000000001" customHeight="1">
      <c r="A14" s="173" t="s">
        <v>53</v>
      </c>
      <c r="B14" s="7">
        <v>33</v>
      </c>
      <c r="C14" s="8">
        <v>3</v>
      </c>
      <c r="D14" s="13">
        <v>6</v>
      </c>
      <c r="E14" s="13"/>
      <c r="F14" s="2"/>
      <c r="G14" s="2"/>
      <c r="H14" s="9"/>
      <c r="I14" s="10">
        <f>'17.6'!AU14</f>
        <v>132</v>
      </c>
      <c r="J14" s="11">
        <f t="shared" si="3"/>
        <v>132</v>
      </c>
      <c r="K14" s="19"/>
      <c r="L14" s="18"/>
      <c r="M14" s="19"/>
      <c r="N14" s="19"/>
      <c r="O14" s="19">
        <v>10</v>
      </c>
      <c r="P14" s="19"/>
      <c r="Q14" s="21">
        <f t="shared" si="0"/>
        <v>10</v>
      </c>
      <c r="R14" s="22">
        <f t="shared" si="1"/>
        <v>122</v>
      </c>
      <c r="S14" s="28">
        <v>0</v>
      </c>
      <c r="T14" s="28">
        <v>0</v>
      </c>
      <c r="U14" s="28">
        <v>5</v>
      </c>
      <c r="V14" s="28">
        <v>0</v>
      </c>
      <c r="W14" s="28">
        <v>11</v>
      </c>
      <c r="X14" s="28">
        <v>0</v>
      </c>
      <c r="Y14" s="28">
        <v>1</v>
      </c>
      <c r="Z14" s="28">
        <v>0</v>
      </c>
      <c r="AA14" s="28">
        <v>0</v>
      </c>
      <c r="AB14" s="28"/>
      <c r="AC14" s="28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28"/>
      <c r="AO14" s="28"/>
      <c r="AP14" s="28"/>
      <c r="AQ14" s="28"/>
      <c r="AR14" s="28"/>
      <c r="AS14" s="28"/>
      <c r="AT14" s="28"/>
      <c r="AU14" s="20">
        <f t="shared" si="4"/>
        <v>17</v>
      </c>
      <c r="AV14" s="35">
        <f t="shared" si="2"/>
        <v>105</v>
      </c>
      <c r="AW14" s="19">
        <f t="shared" si="5"/>
        <v>105</v>
      </c>
      <c r="AX14" s="20">
        <f t="shared" si="6"/>
        <v>0</v>
      </c>
      <c r="BA14" s="101" t="s">
        <v>144</v>
      </c>
      <c r="BB14" s="109"/>
      <c r="BC14" s="109"/>
      <c r="BD14" s="109"/>
      <c r="BE14" s="109"/>
      <c r="BF14" s="109"/>
      <c r="BG14" s="109">
        <v>130</v>
      </c>
      <c r="BH14" s="109"/>
      <c r="BI14" s="109"/>
    </row>
    <row r="15" spans="1:61" ht="20.100000000000001" customHeight="1">
      <c r="A15" s="173" t="s">
        <v>54</v>
      </c>
      <c r="B15" s="7">
        <v>45</v>
      </c>
      <c r="C15" s="8">
        <v>2</v>
      </c>
      <c r="D15" s="13">
        <v>44</v>
      </c>
      <c r="E15" s="13"/>
      <c r="F15" s="2"/>
      <c r="G15" s="2"/>
      <c r="H15" s="9"/>
      <c r="I15" s="10">
        <f>'17.6'!AU15</f>
        <v>136</v>
      </c>
      <c r="J15" s="11">
        <f t="shared" si="3"/>
        <v>136</v>
      </c>
      <c r="K15" s="19"/>
      <c r="L15" s="18"/>
      <c r="M15" s="19"/>
      <c r="N15" s="19"/>
      <c r="O15" s="19"/>
      <c r="P15" s="19"/>
      <c r="Q15" s="21">
        <f t="shared" si="0"/>
        <v>0</v>
      </c>
      <c r="R15" s="22">
        <f t="shared" si="1"/>
        <v>136</v>
      </c>
      <c r="S15" s="28">
        <v>0</v>
      </c>
      <c r="T15" s="28">
        <v>0</v>
      </c>
      <c r="U15" s="28">
        <v>2</v>
      </c>
      <c r="V15" s="28">
        <v>0</v>
      </c>
      <c r="W15" s="28">
        <v>0</v>
      </c>
      <c r="X15" s="28">
        <v>0</v>
      </c>
      <c r="Y15" s="28"/>
      <c r="Z15" s="28">
        <v>0</v>
      </c>
      <c r="AA15" s="28">
        <v>0</v>
      </c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0">
        <f t="shared" si="4"/>
        <v>2</v>
      </c>
      <c r="AV15" s="35">
        <f t="shared" si="2"/>
        <v>134</v>
      </c>
      <c r="AW15" s="19">
        <f t="shared" si="5"/>
        <v>134</v>
      </c>
      <c r="AX15" s="20">
        <f t="shared" si="6"/>
        <v>0</v>
      </c>
      <c r="BA15" s="101" t="s">
        <v>45</v>
      </c>
      <c r="BB15" s="109">
        <v>240</v>
      </c>
      <c r="BC15" s="206">
        <v>240</v>
      </c>
      <c r="BD15" s="109">
        <v>240</v>
      </c>
      <c r="BE15" s="109"/>
      <c r="BF15" s="109"/>
      <c r="BG15" s="109">
        <v>240</v>
      </c>
      <c r="BH15" s="109"/>
      <c r="BI15" s="109">
        <v>240</v>
      </c>
    </row>
    <row r="16" spans="1:61" ht="20.100000000000001" customHeight="1">
      <c r="A16" s="173" t="s">
        <v>55</v>
      </c>
      <c r="B16" s="7">
        <v>33</v>
      </c>
      <c r="C16" s="8">
        <v>4</v>
      </c>
      <c r="D16" s="13">
        <v>2</v>
      </c>
      <c r="E16" s="13"/>
      <c r="F16" s="2"/>
      <c r="G16" s="2"/>
      <c r="H16" s="9"/>
      <c r="I16" s="10">
        <f>'17.6'!AU16</f>
        <v>178</v>
      </c>
      <c r="J16" s="11">
        <f t="shared" si="3"/>
        <v>178</v>
      </c>
      <c r="K16" s="19">
        <v>6</v>
      </c>
      <c r="L16" s="18"/>
      <c r="M16" s="19"/>
      <c r="N16" s="19"/>
      <c r="O16" s="19"/>
      <c r="P16" s="19"/>
      <c r="Q16" s="21">
        <f t="shared" si="0"/>
        <v>6</v>
      </c>
      <c r="R16" s="22">
        <f t="shared" si="1"/>
        <v>172</v>
      </c>
      <c r="S16" s="28">
        <v>0</v>
      </c>
      <c r="T16" s="28">
        <v>8</v>
      </c>
      <c r="U16" s="28">
        <v>6</v>
      </c>
      <c r="V16" s="28">
        <v>2</v>
      </c>
      <c r="W16" s="28">
        <v>9</v>
      </c>
      <c r="X16" s="28">
        <v>4</v>
      </c>
      <c r="Y16" s="28"/>
      <c r="Z16" s="28">
        <v>6</v>
      </c>
      <c r="AA16" s="28">
        <v>3</v>
      </c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0">
        <f t="shared" si="4"/>
        <v>38</v>
      </c>
      <c r="AV16" s="35">
        <f t="shared" si="2"/>
        <v>134</v>
      </c>
      <c r="AW16" s="19">
        <f t="shared" si="5"/>
        <v>134</v>
      </c>
      <c r="AX16" s="20">
        <f t="shared" si="6"/>
        <v>0</v>
      </c>
      <c r="BA16" s="101" t="s">
        <v>46</v>
      </c>
      <c r="BB16" s="109">
        <v>40</v>
      </c>
      <c r="BC16" s="109"/>
      <c r="BD16" s="109"/>
      <c r="BE16" s="109"/>
      <c r="BF16" s="109"/>
      <c r="BG16" s="109">
        <v>60</v>
      </c>
      <c r="BH16" s="109"/>
      <c r="BI16" s="109"/>
    </row>
    <row r="17" spans="1:61" ht="20.100000000000001" customHeight="1">
      <c r="A17" s="173" t="s">
        <v>56</v>
      </c>
      <c r="B17" s="7">
        <v>100</v>
      </c>
      <c r="C17" s="13"/>
      <c r="D17" s="13">
        <v>68</v>
      </c>
      <c r="E17" s="13"/>
      <c r="F17" s="2"/>
      <c r="G17" s="2"/>
      <c r="H17" s="9"/>
      <c r="I17" s="10">
        <f>'17.6'!AU17</f>
        <v>79</v>
      </c>
      <c r="J17" s="11">
        <f t="shared" si="3"/>
        <v>79</v>
      </c>
      <c r="K17" s="19">
        <v>3</v>
      </c>
      <c r="L17" s="18"/>
      <c r="M17" s="19"/>
      <c r="N17" s="19"/>
      <c r="O17" s="19"/>
      <c r="P17" s="19"/>
      <c r="Q17" s="21">
        <f t="shared" si="0"/>
        <v>3</v>
      </c>
      <c r="R17" s="22">
        <f t="shared" si="1"/>
        <v>76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/>
      <c r="Z17" s="28">
        <v>5</v>
      </c>
      <c r="AA17" s="28">
        <v>3</v>
      </c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0">
        <f t="shared" si="4"/>
        <v>8</v>
      </c>
      <c r="AV17" s="35">
        <f t="shared" si="2"/>
        <v>68</v>
      </c>
      <c r="AW17" s="19">
        <f t="shared" si="5"/>
        <v>68</v>
      </c>
      <c r="AX17" s="20">
        <f t="shared" si="6"/>
        <v>0</v>
      </c>
      <c r="BA17" s="14" t="s">
        <v>58</v>
      </c>
      <c r="BB17" s="109">
        <v>200</v>
      </c>
      <c r="BC17" s="109"/>
      <c r="BD17" s="109"/>
      <c r="BE17" s="109"/>
      <c r="BF17" s="109">
        <v>300</v>
      </c>
      <c r="BG17" s="109"/>
      <c r="BH17" s="109">
        <v>200</v>
      </c>
      <c r="BI17" s="109"/>
    </row>
    <row r="18" spans="1:61" ht="20.100000000000001" customHeight="1">
      <c r="A18" s="173" t="s">
        <v>57</v>
      </c>
      <c r="B18" s="7"/>
      <c r="C18" s="13"/>
      <c r="D18" s="13"/>
      <c r="E18" s="13"/>
      <c r="F18" s="2"/>
      <c r="G18" s="2"/>
      <c r="H18" s="9"/>
      <c r="I18" s="10">
        <f>'17.6'!AU18</f>
        <v>0</v>
      </c>
      <c r="J18" s="11">
        <f t="shared" si="3"/>
        <v>0</v>
      </c>
      <c r="K18" s="19"/>
      <c r="L18" s="18"/>
      <c r="M18" s="19"/>
      <c r="N18" s="19"/>
      <c r="O18" s="19"/>
      <c r="P18" s="19"/>
      <c r="Q18" s="21">
        <f t="shared" si="0"/>
        <v>0</v>
      </c>
      <c r="R18" s="22">
        <f t="shared" si="1"/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/>
      <c r="Z18" s="28">
        <v>0</v>
      </c>
      <c r="AA18" s="28">
        <v>0</v>
      </c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0">
        <f t="shared" si="4"/>
        <v>0</v>
      </c>
      <c r="AV18" s="35">
        <f t="shared" si="2"/>
        <v>0</v>
      </c>
      <c r="AW18" s="19">
        <f t="shared" si="5"/>
        <v>0</v>
      </c>
      <c r="AX18" s="20">
        <f t="shared" si="6"/>
        <v>0</v>
      </c>
      <c r="BA18" s="14" t="s">
        <v>54</v>
      </c>
      <c r="BB18" s="109">
        <v>60</v>
      </c>
      <c r="BC18" s="206">
        <v>60</v>
      </c>
      <c r="BD18" s="109"/>
      <c r="BE18" s="109"/>
      <c r="BF18" s="109"/>
      <c r="BG18" s="109">
        <v>60</v>
      </c>
      <c r="BH18" s="109"/>
      <c r="BI18" s="109"/>
    </row>
    <row r="19" spans="1:61" ht="20.100000000000001" customHeight="1">
      <c r="A19" s="173" t="s">
        <v>58</v>
      </c>
      <c r="B19" s="7">
        <v>100</v>
      </c>
      <c r="C19" s="13"/>
      <c r="D19" s="13">
        <v>343</v>
      </c>
      <c r="E19" s="13"/>
      <c r="F19" s="2"/>
      <c r="G19" s="2"/>
      <c r="H19" s="9"/>
      <c r="I19" s="10">
        <f>'17.6'!AU19</f>
        <v>434</v>
      </c>
      <c r="J19" s="11">
        <f t="shared" si="3"/>
        <v>434</v>
      </c>
      <c r="K19" s="19"/>
      <c r="L19" s="18"/>
      <c r="M19" s="19"/>
      <c r="N19" s="19"/>
      <c r="O19" s="19"/>
      <c r="P19" s="19"/>
      <c r="Q19" s="21">
        <f t="shared" si="0"/>
        <v>0</v>
      </c>
      <c r="R19" s="22">
        <f t="shared" si="1"/>
        <v>434</v>
      </c>
      <c r="S19" s="28">
        <v>0</v>
      </c>
      <c r="T19" s="28">
        <v>0</v>
      </c>
      <c r="U19" s="28">
        <v>8</v>
      </c>
      <c r="V19" s="28">
        <v>0</v>
      </c>
      <c r="W19" s="28">
        <v>39</v>
      </c>
      <c r="X19" s="28">
        <v>0</v>
      </c>
      <c r="Y19" s="28"/>
      <c r="Z19" s="28">
        <v>44</v>
      </c>
      <c r="AA19" s="28">
        <v>0</v>
      </c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0">
        <f t="shared" si="4"/>
        <v>91</v>
      </c>
      <c r="AV19" s="35">
        <f t="shared" si="2"/>
        <v>343</v>
      </c>
      <c r="AW19" s="19">
        <f t="shared" si="5"/>
        <v>343</v>
      </c>
      <c r="AX19" s="20">
        <f t="shared" si="6"/>
        <v>0</v>
      </c>
      <c r="BA19" s="14" t="s">
        <v>59</v>
      </c>
      <c r="BB19" s="109"/>
      <c r="BC19" s="109"/>
      <c r="BD19" s="109"/>
      <c r="BE19" s="109"/>
      <c r="BF19" s="109"/>
      <c r="BG19" s="109"/>
      <c r="BH19" s="109"/>
      <c r="BI19" s="109"/>
    </row>
    <row r="20" spans="1:61" ht="20.100000000000001" customHeight="1">
      <c r="A20" s="173" t="s">
        <v>59</v>
      </c>
      <c r="B20" s="7"/>
      <c r="C20" s="13"/>
      <c r="D20" s="13"/>
      <c r="E20" s="38"/>
      <c r="F20" s="2"/>
      <c r="G20" s="2"/>
      <c r="H20" s="9"/>
      <c r="I20" s="10">
        <f>'17.6'!AU20</f>
        <v>0</v>
      </c>
      <c r="J20" s="11">
        <f t="shared" si="3"/>
        <v>0</v>
      </c>
      <c r="K20" s="19"/>
      <c r="L20" s="18"/>
      <c r="M20" s="19"/>
      <c r="N20" s="19"/>
      <c r="O20" s="19"/>
      <c r="P20" s="19"/>
      <c r="Q20" s="21">
        <f t="shared" si="0"/>
        <v>0</v>
      </c>
      <c r="R20" s="22">
        <f t="shared" si="1"/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/>
      <c r="Z20" s="28">
        <v>0</v>
      </c>
      <c r="AA20" s="28">
        <v>0</v>
      </c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0">
        <f t="shared" si="4"/>
        <v>0</v>
      </c>
      <c r="AV20" s="35">
        <f t="shared" si="2"/>
        <v>0</v>
      </c>
      <c r="AW20" s="19">
        <f t="shared" si="5"/>
        <v>0</v>
      </c>
      <c r="AX20" s="20">
        <f t="shared" si="6"/>
        <v>0</v>
      </c>
      <c r="BA20" s="14" t="s">
        <v>60</v>
      </c>
      <c r="BB20" s="109"/>
      <c r="BC20" s="109"/>
      <c r="BD20" s="109"/>
      <c r="BE20" s="109"/>
      <c r="BF20" s="109"/>
      <c r="BG20" s="109"/>
      <c r="BH20" s="109"/>
      <c r="BI20" s="109"/>
    </row>
    <row r="21" spans="1:61" ht="20.100000000000001" customHeight="1">
      <c r="A21" s="173" t="s">
        <v>60</v>
      </c>
      <c r="B21" s="7"/>
      <c r="C21" s="13"/>
      <c r="D21" s="13"/>
      <c r="E21" s="52"/>
      <c r="F21" s="2"/>
      <c r="G21" s="2"/>
      <c r="H21" s="9"/>
      <c r="I21" s="10">
        <f>'17.6'!AU21</f>
        <v>0</v>
      </c>
      <c r="J21" s="11">
        <f t="shared" si="3"/>
        <v>0</v>
      </c>
      <c r="K21" s="19"/>
      <c r="L21" s="18"/>
      <c r="M21" s="19"/>
      <c r="N21" s="19"/>
      <c r="O21" s="19"/>
      <c r="P21" s="19"/>
      <c r="Q21" s="21">
        <f t="shared" si="0"/>
        <v>0</v>
      </c>
      <c r="R21" s="22">
        <f t="shared" si="1"/>
        <v>0</v>
      </c>
      <c r="S21" s="28"/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/>
      <c r="Z21" s="28">
        <v>0</v>
      </c>
      <c r="AA21" s="28">
        <v>0</v>
      </c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0">
        <f t="shared" si="4"/>
        <v>0</v>
      </c>
      <c r="AV21" s="35">
        <f t="shared" si="2"/>
        <v>0</v>
      </c>
      <c r="AW21" s="19">
        <f t="shared" si="5"/>
        <v>0</v>
      </c>
      <c r="AX21" s="20">
        <f t="shared" si="6"/>
        <v>0</v>
      </c>
      <c r="BA21" s="14" t="s">
        <v>61</v>
      </c>
      <c r="BB21" s="109">
        <v>104</v>
      </c>
      <c r="BC21" s="206">
        <v>676</v>
      </c>
      <c r="BD21" s="109"/>
      <c r="BE21" s="109"/>
      <c r="BF21" s="109"/>
      <c r="BG21" s="109"/>
      <c r="BH21" s="109"/>
      <c r="BI21" s="109"/>
    </row>
    <row r="22" spans="1:61" ht="20.100000000000001" customHeight="1">
      <c r="A22" s="173" t="s">
        <v>61</v>
      </c>
      <c r="B22" s="7"/>
      <c r="C22" s="13"/>
      <c r="D22" s="13"/>
      <c r="E22" s="13"/>
      <c r="F22" s="18"/>
      <c r="G22" s="18"/>
      <c r="H22" s="9"/>
      <c r="I22" s="10">
        <f>'17.6'!AU22</f>
        <v>0</v>
      </c>
      <c r="J22" s="11">
        <f t="shared" ref="J22:J23" si="7">SUM(H22:I22)</f>
        <v>0</v>
      </c>
      <c r="K22" s="183"/>
      <c r="L22" s="4"/>
      <c r="M22" s="183"/>
      <c r="N22" s="183"/>
      <c r="O22" s="183"/>
      <c r="P22" s="183"/>
      <c r="Q22" s="21">
        <f t="shared" ref="Q22:Q23" si="8">SUBTOTAL(9,K22:P22)</f>
        <v>0</v>
      </c>
      <c r="R22" s="22">
        <f t="shared" ref="R22:R23" si="9">J22-Q22</f>
        <v>0</v>
      </c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186"/>
      <c r="AT22" s="186"/>
      <c r="AU22" s="20">
        <f t="shared" ref="AU22:AU23" si="10">SUM(S22:AS22)</f>
        <v>0</v>
      </c>
      <c r="AV22" s="35">
        <f t="shared" ref="AV22:AV23" si="11">R22-AU22</f>
        <v>0</v>
      </c>
      <c r="AW22" s="19">
        <f t="shared" ref="AW22:AW23" si="12">(B22*C22)+D22</f>
        <v>0</v>
      </c>
      <c r="AX22" s="20">
        <f t="shared" ref="AX22:AX23" si="13">AW22+AT22-AV22</f>
        <v>0</v>
      </c>
      <c r="BA22" s="14" t="s">
        <v>62</v>
      </c>
      <c r="BB22" s="109">
        <v>114</v>
      </c>
      <c r="BC22" s="206">
        <v>676</v>
      </c>
      <c r="BD22" s="109"/>
      <c r="BE22" s="109"/>
      <c r="BF22" s="109"/>
      <c r="BG22" s="109"/>
      <c r="BH22" s="109"/>
      <c r="BI22" s="109"/>
    </row>
    <row r="23" spans="1:61" ht="20.100000000000001" customHeight="1">
      <c r="A23" s="173" t="s">
        <v>62</v>
      </c>
      <c r="B23" s="7"/>
      <c r="C23" s="13"/>
      <c r="D23" s="13"/>
      <c r="E23" s="13"/>
      <c r="F23" s="18"/>
      <c r="G23" s="18"/>
      <c r="H23" s="9"/>
      <c r="I23" s="10">
        <f>'17.6'!AU23</f>
        <v>0</v>
      </c>
      <c r="J23" s="11">
        <f t="shared" si="7"/>
        <v>0</v>
      </c>
      <c r="K23" s="183"/>
      <c r="L23" s="4"/>
      <c r="M23" s="183"/>
      <c r="N23" s="183"/>
      <c r="O23" s="183"/>
      <c r="P23" s="183"/>
      <c r="Q23" s="21">
        <f t="shared" si="8"/>
        <v>0</v>
      </c>
      <c r="R23" s="22">
        <f t="shared" si="9"/>
        <v>0</v>
      </c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  <c r="AP23" s="186"/>
      <c r="AQ23" s="186"/>
      <c r="AR23" s="186"/>
      <c r="AS23" s="186"/>
      <c r="AT23" s="186"/>
      <c r="AU23" s="20">
        <f t="shared" si="10"/>
        <v>0</v>
      </c>
      <c r="AV23" s="35">
        <f t="shared" si="11"/>
        <v>0</v>
      </c>
      <c r="AW23" s="19">
        <f t="shared" si="12"/>
        <v>0</v>
      </c>
      <c r="AX23" s="20">
        <f t="shared" si="13"/>
        <v>0</v>
      </c>
    </row>
    <row r="24" spans="1:61" ht="20.25" customHeight="1">
      <c r="A24" s="210"/>
      <c r="F24" s="182">
        <f>SUM(F3:F23)</f>
        <v>0</v>
      </c>
      <c r="G24" s="182">
        <f t="shared" ref="G24:AX24" si="14">SUM(G3:G23)</f>
        <v>0</v>
      </c>
      <c r="H24" s="182">
        <f t="shared" si="14"/>
        <v>0</v>
      </c>
      <c r="I24" s="182">
        <f t="shared" si="14"/>
        <v>7787</v>
      </c>
      <c r="J24" s="182">
        <f t="shared" si="14"/>
        <v>7787</v>
      </c>
      <c r="K24" s="182">
        <f t="shared" si="14"/>
        <v>57</v>
      </c>
      <c r="L24" s="182">
        <f t="shared" si="14"/>
        <v>0</v>
      </c>
      <c r="M24" s="182">
        <f t="shared" si="14"/>
        <v>0</v>
      </c>
      <c r="N24" s="182">
        <f t="shared" si="14"/>
        <v>0</v>
      </c>
      <c r="O24" s="182">
        <f t="shared" si="14"/>
        <v>330</v>
      </c>
      <c r="P24" s="182">
        <f t="shared" si="14"/>
        <v>0</v>
      </c>
      <c r="Q24" s="182">
        <f t="shared" si="14"/>
        <v>387</v>
      </c>
      <c r="R24" s="182">
        <f t="shared" si="14"/>
        <v>7400</v>
      </c>
      <c r="S24" s="182">
        <f t="shared" si="14"/>
        <v>380</v>
      </c>
      <c r="T24" s="182">
        <f t="shared" si="14"/>
        <v>129</v>
      </c>
      <c r="U24" s="182">
        <f t="shared" si="14"/>
        <v>144</v>
      </c>
      <c r="V24" s="182">
        <f t="shared" si="14"/>
        <v>12</v>
      </c>
      <c r="W24" s="182">
        <f t="shared" si="14"/>
        <v>244</v>
      </c>
      <c r="X24" s="182">
        <f t="shared" si="14"/>
        <v>306</v>
      </c>
      <c r="Y24" s="182">
        <f t="shared" si="14"/>
        <v>3</v>
      </c>
      <c r="Z24" s="182">
        <f t="shared" si="14"/>
        <v>260</v>
      </c>
      <c r="AA24" s="182">
        <f t="shared" si="14"/>
        <v>112</v>
      </c>
      <c r="AB24" s="182">
        <f t="shared" si="14"/>
        <v>0</v>
      </c>
      <c r="AC24" s="182">
        <f t="shared" si="14"/>
        <v>0</v>
      </c>
      <c r="AD24" s="182">
        <f t="shared" si="14"/>
        <v>0</v>
      </c>
      <c r="AE24" s="182">
        <f t="shared" si="14"/>
        <v>0</v>
      </c>
      <c r="AF24" s="182">
        <f t="shared" si="14"/>
        <v>0</v>
      </c>
      <c r="AG24" s="182">
        <f t="shared" si="14"/>
        <v>0</v>
      </c>
      <c r="AH24" s="182">
        <f t="shared" si="14"/>
        <v>0</v>
      </c>
      <c r="AI24" s="182">
        <f t="shared" si="14"/>
        <v>0</v>
      </c>
      <c r="AJ24" s="182">
        <f t="shared" si="14"/>
        <v>0</v>
      </c>
      <c r="AK24" s="182">
        <f t="shared" si="14"/>
        <v>0</v>
      </c>
      <c r="AL24" s="182">
        <f t="shared" si="14"/>
        <v>0</v>
      </c>
      <c r="AM24" s="182">
        <f t="shared" si="14"/>
        <v>0</v>
      </c>
      <c r="AN24" s="182">
        <f t="shared" si="14"/>
        <v>0</v>
      </c>
      <c r="AO24" s="182">
        <f t="shared" si="14"/>
        <v>0</v>
      </c>
      <c r="AP24" s="182">
        <f t="shared" si="14"/>
        <v>0</v>
      </c>
      <c r="AQ24" s="182">
        <f t="shared" si="14"/>
        <v>0</v>
      </c>
      <c r="AR24" s="182">
        <f t="shared" si="14"/>
        <v>0</v>
      </c>
      <c r="AS24" s="182">
        <f t="shared" si="14"/>
        <v>0</v>
      </c>
      <c r="AT24" s="182">
        <f t="shared" si="14"/>
        <v>2</v>
      </c>
      <c r="AU24" s="182">
        <f t="shared" si="14"/>
        <v>1590</v>
      </c>
      <c r="AV24" s="182">
        <f t="shared" si="14"/>
        <v>5810</v>
      </c>
      <c r="AW24" s="182">
        <f t="shared" si="14"/>
        <v>5808</v>
      </c>
      <c r="AX24" s="182">
        <f t="shared" si="14"/>
        <v>0</v>
      </c>
    </row>
    <row r="27" spans="1:61">
      <c r="Q27" t="s">
        <v>65</v>
      </c>
      <c r="S27" s="29"/>
      <c r="T27" s="29"/>
      <c r="U27" s="29"/>
      <c r="V27" s="29"/>
      <c r="W27" s="29"/>
    </row>
  </sheetData>
  <mergeCells count="15">
    <mergeCell ref="A1:A2"/>
    <mergeCell ref="B1:B2"/>
    <mergeCell ref="C1:C2"/>
    <mergeCell ref="D1:D2"/>
    <mergeCell ref="E1:E2"/>
    <mergeCell ref="H1:H2"/>
    <mergeCell ref="I1:I2"/>
    <mergeCell ref="J1:J2"/>
    <mergeCell ref="Q1:Q2"/>
    <mergeCell ref="R1:R2"/>
    <mergeCell ref="AT1:AT2"/>
    <mergeCell ref="AU1:AU2"/>
    <mergeCell ref="AV1:AV2"/>
    <mergeCell ref="AW1:AW2"/>
    <mergeCell ref="AX1:AX2"/>
  </mergeCells>
  <conditionalFormatting sqref="BA16">
    <cfRule type="duplicateValues" dxfId="9" priority="1"/>
  </conditionalFormatting>
  <conditionalFormatting sqref="BA3:BA15">
    <cfRule type="duplicateValues" dxfId="8" priority="2"/>
  </conditionalFormatting>
  <pageMargins left="0.7" right="0.7" top="0.75" bottom="0.75" header="0.3" footer="0.3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7"/>
  <sheetViews>
    <sheetView zoomScale="85" zoomScaleNormal="85" workbookViewId="0">
      <pane xSplit="4" ySplit="2" topLeftCell="AF3" activePane="bottomRight" state="frozen"/>
      <selection pane="topRight"/>
      <selection pane="bottomLeft"/>
      <selection pane="bottomRight" activeCell="AI3" sqref="AI3:AI23"/>
    </sheetView>
  </sheetViews>
  <sheetFormatPr defaultColWidth="9" defaultRowHeight="18.75"/>
  <cols>
    <col min="1" max="1" width="48.42578125" style="157" customWidth="1"/>
    <col min="2" max="2" width="8.140625" style="70" customWidth="1"/>
    <col min="3" max="3" width="8.28515625" customWidth="1"/>
    <col min="4" max="4" width="9" customWidth="1"/>
    <col min="5" max="7" width="14.42578125" customWidth="1"/>
    <col min="8" max="8" width="11.85546875" customWidth="1"/>
    <col min="9" max="10" width="9.85546875" customWidth="1"/>
    <col min="16" max="16" width="12.85546875" customWidth="1"/>
    <col min="17" max="17" width="12.7109375" customWidth="1"/>
    <col min="18" max="18" width="16.42578125" customWidth="1"/>
    <col min="19" max="24" width="10.85546875" customWidth="1"/>
    <col min="25" max="25" width="16" customWidth="1"/>
    <col min="26" max="27" width="10.85546875" customWidth="1"/>
    <col min="28" max="28" width="14" customWidth="1"/>
    <col min="29" max="35" width="10.85546875" customWidth="1"/>
    <col min="36" max="36" width="12.28515625" customWidth="1"/>
    <col min="37" max="37" width="10.85546875" customWidth="1"/>
    <col min="38" max="38" width="15.5703125" customWidth="1"/>
    <col min="39" max="39" width="10.85546875" customWidth="1"/>
    <col min="43" max="43" width="37.85546875" customWidth="1"/>
  </cols>
  <sheetData>
    <row r="1" spans="1:51" s="157" customFormat="1" ht="30" customHeight="1">
      <c r="A1" s="400" t="s">
        <v>0</v>
      </c>
      <c r="B1" s="430" t="s">
        <v>1</v>
      </c>
      <c r="C1" s="430" t="s">
        <v>2</v>
      </c>
      <c r="D1" s="400" t="s">
        <v>3</v>
      </c>
      <c r="E1" s="400" t="s">
        <v>66</v>
      </c>
      <c r="F1" s="158" t="s">
        <v>89</v>
      </c>
      <c r="G1" s="158" t="s">
        <v>90</v>
      </c>
      <c r="H1" s="430" t="s">
        <v>4</v>
      </c>
      <c r="I1" s="430" t="s">
        <v>6</v>
      </c>
      <c r="J1" s="438" t="s">
        <v>7</v>
      </c>
      <c r="K1" s="161" t="s">
        <v>8</v>
      </c>
      <c r="L1" s="161"/>
      <c r="M1" s="161"/>
      <c r="N1" s="162"/>
      <c r="O1" s="161"/>
      <c r="P1" s="161"/>
      <c r="Q1" s="421" t="s">
        <v>9</v>
      </c>
      <c r="R1" s="423" t="s">
        <v>10</v>
      </c>
      <c r="S1" s="165" t="s">
        <v>75</v>
      </c>
      <c r="T1" s="165" t="s">
        <v>11</v>
      </c>
      <c r="U1" s="165" t="s">
        <v>166</v>
      </c>
      <c r="V1" s="165" t="s">
        <v>75</v>
      </c>
      <c r="W1" s="165" t="s">
        <v>14</v>
      </c>
      <c r="X1" s="165" t="s">
        <v>14</v>
      </c>
      <c r="Y1" s="165" t="s">
        <v>166</v>
      </c>
      <c r="Z1" s="165" t="s">
        <v>166</v>
      </c>
      <c r="AA1" s="165" t="s">
        <v>72</v>
      </c>
      <c r="AB1" s="165" t="s">
        <v>12</v>
      </c>
      <c r="AC1" s="166" t="s">
        <v>70</v>
      </c>
      <c r="AD1" s="166" t="s">
        <v>70</v>
      </c>
      <c r="AE1" s="165" t="s">
        <v>12</v>
      </c>
      <c r="AF1" s="165" t="s">
        <v>227</v>
      </c>
      <c r="AG1" s="171" t="s">
        <v>227</v>
      </c>
      <c r="AH1" s="165" t="s">
        <v>67</v>
      </c>
      <c r="AI1" s="400" t="s">
        <v>21</v>
      </c>
      <c r="AJ1" s="436" t="s">
        <v>22</v>
      </c>
      <c r="AK1" s="436" t="s">
        <v>23</v>
      </c>
      <c r="AL1" s="417" t="s">
        <v>24</v>
      </c>
      <c r="AM1" s="434" t="s">
        <v>25</v>
      </c>
      <c r="AR1" t="s">
        <v>134</v>
      </c>
      <c r="AS1" t="s">
        <v>134</v>
      </c>
      <c r="AT1" t="s">
        <v>135</v>
      </c>
      <c r="AU1" t="s">
        <v>135</v>
      </c>
      <c r="AV1" t="s">
        <v>136</v>
      </c>
      <c r="AW1" t="s">
        <v>137</v>
      </c>
      <c r="AX1" t="s">
        <v>138</v>
      </c>
      <c r="AY1" t="s">
        <v>139</v>
      </c>
    </row>
    <row r="2" spans="1:51" s="157" customFormat="1" ht="42" customHeight="1">
      <c r="A2" s="401"/>
      <c r="B2" s="431"/>
      <c r="C2" s="431"/>
      <c r="D2" s="401"/>
      <c r="E2" s="401"/>
      <c r="F2" s="158"/>
      <c r="G2" s="158"/>
      <c r="H2" s="431"/>
      <c r="I2" s="431"/>
      <c r="J2" s="438"/>
      <c r="K2" s="163" t="s">
        <v>29</v>
      </c>
      <c r="L2" s="163" t="s">
        <v>28</v>
      </c>
      <c r="M2" s="163" t="s">
        <v>64</v>
      </c>
      <c r="N2" s="163" t="s">
        <v>30</v>
      </c>
      <c r="O2" s="159" t="s">
        <v>32</v>
      </c>
      <c r="P2" s="205" t="s">
        <v>228</v>
      </c>
      <c r="Q2" s="422"/>
      <c r="R2" s="424"/>
      <c r="S2" s="166" t="s">
        <v>87</v>
      </c>
      <c r="T2" s="166" t="s">
        <v>36</v>
      </c>
      <c r="U2" s="166" t="s">
        <v>36</v>
      </c>
      <c r="V2" s="166" t="s">
        <v>35</v>
      </c>
      <c r="W2" s="166" t="s">
        <v>35</v>
      </c>
      <c r="X2" s="166" t="s">
        <v>77</v>
      </c>
      <c r="Y2" s="166" t="s">
        <v>35</v>
      </c>
      <c r="Z2" s="166" t="s">
        <v>36</v>
      </c>
      <c r="AA2" s="166" t="s">
        <v>35</v>
      </c>
      <c r="AB2" s="166" t="s">
        <v>179</v>
      </c>
      <c r="AC2" s="166" t="s">
        <v>35</v>
      </c>
      <c r="AD2" s="166" t="s">
        <v>77</v>
      </c>
      <c r="AE2" s="166" t="s">
        <v>35</v>
      </c>
      <c r="AF2" s="171" t="s">
        <v>84</v>
      </c>
      <c r="AG2" s="171" t="s">
        <v>82</v>
      </c>
      <c r="AH2" s="171" t="s">
        <v>36</v>
      </c>
      <c r="AI2" s="401"/>
      <c r="AJ2" s="437"/>
      <c r="AK2" s="437"/>
      <c r="AL2" s="418"/>
      <c r="AM2" s="435"/>
      <c r="AR2" s="108">
        <v>45733</v>
      </c>
      <c r="AS2" s="108">
        <v>45733</v>
      </c>
      <c r="AT2" s="108">
        <v>45734</v>
      </c>
      <c r="AU2" s="108">
        <v>45734</v>
      </c>
      <c r="AV2" s="108">
        <v>45735</v>
      </c>
      <c r="AW2" s="108">
        <v>45736</v>
      </c>
      <c r="AX2" s="108">
        <v>45737</v>
      </c>
      <c r="AY2" s="108">
        <v>45738</v>
      </c>
    </row>
    <row r="3" spans="1:51" ht="21.95" customHeight="1">
      <c r="A3" s="37" t="s">
        <v>42</v>
      </c>
      <c r="B3" s="74">
        <v>33</v>
      </c>
      <c r="C3" s="8">
        <v>30</v>
      </c>
      <c r="D3" s="8">
        <v>87</v>
      </c>
      <c r="E3" s="38"/>
      <c r="F3" s="158"/>
      <c r="G3" s="158"/>
      <c r="H3" s="9"/>
      <c r="I3" s="10">
        <f>'18.6'!AW3</f>
        <v>1342</v>
      </c>
      <c r="J3" s="11">
        <f>SUM(H3:I3)</f>
        <v>1342</v>
      </c>
      <c r="K3" s="19"/>
      <c r="L3" s="19">
        <v>12</v>
      </c>
      <c r="M3" s="19">
        <v>30</v>
      </c>
      <c r="N3" s="19"/>
      <c r="O3" s="19">
        <v>42</v>
      </c>
      <c r="P3" s="19"/>
      <c r="Q3" s="21">
        <f t="shared" ref="Q3:Q21" si="0">SUBTOTAL(9,K3:P3)</f>
        <v>84</v>
      </c>
      <c r="R3" s="22">
        <f t="shared" ref="R3:R20" si="1">J3-Q3</f>
        <v>1258</v>
      </c>
      <c r="S3" s="28">
        <v>48</v>
      </c>
      <c r="T3" s="28">
        <v>13</v>
      </c>
      <c r="U3" s="28">
        <v>22</v>
      </c>
      <c r="V3" s="28">
        <v>52</v>
      </c>
      <c r="W3" s="28">
        <v>43</v>
      </c>
      <c r="X3" s="28"/>
      <c r="Y3" s="28">
        <v>0</v>
      </c>
      <c r="Z3" s="28"/>
      <c r="AA3" s="28"/>
      <c r="AB3" s="28"/>
      <c r="AC3" s="28"/>
      <c r="AD3" s="28"/>
      <c r="AE3" s="28"/>
      <c r="AF3" s="28"/>
      <c r="AG3" s="28"/>
      <c r="AH3" s="28"/>
      <c r="AI3" s="28">
        <v>3</v>
      </c>
      <c r="AJ3" s="20">
        <f>SUM(S3:AH3)</f>
        <v>178</v>
      </c>
      <c r="AK3" s="35">
        <f t="shared" ref="AK3:AK13" si="2">R3-AJ3</f>
        <v>1080</v>
      </c>
      <c r="AL3" s="19">
        <f>(B3*C3)+D3</f>
        <v>1077</v>
      </c>
      <c r="AM3" s="20">
        <f>AL3+AI3-AK3</f>
        <v>0</v>
      </c>
      <c r="AQ3" s="101" t="s">
        <v>52</v>
      </c>
      <c r="AR3" s="109"/>
      <c r="AS3" s="109"/>
      <c r="AT3" s="109"/>
      <c r="AU3" s="109"/>
      <c r="AV3" s="109"/>
      <c r="AW3" s="109"/>
      <c r="AX3" s="109"/>
      <c r="AY3" s="109"/>
    </row>
    <row r="4" spans="1:51" ht="21.95" customHeight="1">
      <c r="A4" s="37" t="s">
        <v>43</v>
      </c>
      <c r="B4" s="74">
        <v>70</v>
      </c>
      <c r="C4" s="8">
        <v>19</v>
      </c>
      <c r="D4" s="8">
        <v>70</v>
      </c>
      <c r="E4" s="38"/>
      <c r="F4" s="158"/>
      <c r="G4" s="158"/>
      <c r="H4" s="9">
        <v>554</v>
      </c>
      <c r="I4" s="10">
        <f>'18.6'!AW4</f>
        <v>1330</v>
      </c>
      <c r="J4" s="11">
        <f t="shared" ref="J4:J21" si="3">SUM(H4:I4)</f>
        <v>1884</v>
      </c>
      <c r="K4" s="19"/>
      <c r="L4" s="19">
        <v>20</v>
      </c>
      <c r="M4" s="19">
        <v>20</v>
      </c>
      <c r="N4" s="19"/>
      <c r="O4" s="19">
        <v>122</v>
      </c>
      <c r="P4" s="19"/>
      <c r="Q4" s="21">
        <f t="shared" si="0"/>
        <v>162</v>
      </c>
      <c r="R4" s="22">
        <f t="shared" si="1"/>
        <v>1722</v>
      </c>
      <c r="S4" s="9">
        <v>106</v>
      </c>
      <c r="T4" s="9">
        <v>38</v>
      </c>
      <c r="U4" s="9">
        <v>18</v>
      </c>
      <c r="V4" s="9">
        <v>43</v>
      </c>
      <c r="W4" s="9">
        <v>105</v>
      </c>
      <c r="X4" s="9"/>
      <c r="Y4" s="9">
        <v>12</v>
      </c>
      <c r="Z4" s="9"/>
      <c r="AA4" s="9"/>
      <c r="AB4" s="9"/>
      <c r="AC4" s="9"/>
      <c r="AD4" s="9"/>
      <c r="AE4" s="9"/>
      <c r="AF4" s="28"/>
      <c r="AG4" s="28"/>
      <c r="AH4" s="28"/>
      <c r="AI4" s="28"/>
      <c r="AJ4" s="20">
        <f t="shared" ref="AJ4:AJ23" si="4">SUM(S4:AH4)</f>
        <v>322</v>
      </c>
      <c r="AK4" s="35">
        <f t="shared" si="2"/>
        <v>1400</v>
      </c>
      <c r="AL4" s="19">
        <f t="shared" ref="AL4:AL16" si="5">(B4*C4)+D4</f>
        <v>1400</v>
      </c>
      <c r="AM4" s="20">
        <f t="shared" ref="AM4:AM16" si="6">AL4+AI4-AK4</f>
        <v>0</v>
      </c>
      <c r="AQ4" s="101" t="s">
        <v>142</v>
      </c>
      <c r="AR4" s="109">
        <v>180</v>
      </c>
      <c r="AS4" s="206">
        <v>630</v>
      </c>
      <c r="AT4" s="109">
        <v>180</v>
      </c>
      <c r="AU4" s="109"/>
      <c r="AV4" s="109">
        <v>90</v>
      </c>
      <c r="AW4" s="109">
        <v>90</v>
      </c>
      <c r="AX4" s="109">
        <v>90</v>
      </c>
      <c r="AY4" s="109">
        <v>180</v>
      </c>
    </row>
    <row r="5" spans="1:51" ht="21.95" customHeight="1">
      <c r="A5" s="37" t="s">
        <v>44</v>
      </c>
      <c r="B5" s="74">
        <v>45</v>
      </c>
      <c r="C5" s="8">
        <v>3</v>
      </c>
      <c r="D5" s="12">
        <v>5</v>
      </c>
      <c r="E5" s="38"/>
      <c r="F5" s="158"/>
      <c r="G5" s="158"/>
      <c r="H5" s="9">
        <v>270</v>
      </c>
      <c r="I5" s="10">
        <f>'18.6'!AW5</f>
        <v>62</v>
      </c>
      <c r="J5" s="11">
        <f t="shared" si="3"/>
        <v>332</v>
      </c>
      <c r="K5" s="19"/>
      <c r="L5" s="19"/>
      <c r="M5" s="19">
        <v>40</v>
      </c>
      <c r="N5" s="19"/>
      <c r="O5" s="19">
        <v>82</v>
      </c>
      <c r="P5" s="19"/>
      <c r="Q5" s="21">
        <f t="shared" si="0"/>
        <v>122</v>
      </c>
      <c r="R5" s="22">
        <f t="shared" si="1"/>
        <v>210</v>
      </c>
      <c r="S5" s="9">
        <v>3</v>
      </c>
      <c r="T5" s="9">
        <v>10</v>
      </c>
      <c r="U5" s="9">
        <v>0</v>
      </c>
      <c r="V5" s="9">
        <v>29</v>
      </c>
      <c r="W5" s="9">
        <v>28</v>
      </c>
      <c r="X5" s="9"/>
      <c r="Y5" s="9">
        <v>0</v>
      </c>
      <c r="Z5" s="9"/>
      <c r="AA5" s="9"/>
      <c r="AB5" s="9"/>
      <c r="AC5" s="9"/>
      <c r="AD5" s="9"/>
      <c r="AE5" s="9"/>
      <c r="AF5" s="28"/>
      <c r="AG5" s="28"/>
      <c r="AH5" s="28"/>
      <c r="AI5" s="28"/>
      <c r="AJ5" s="20">
        <f t="shared" si="4"/>
        <v>70</v>
      </c>
      <c r="AK5" s="35">
        <f t="shared" si="2"/>
        <v>140</v>
      </c>
      <c r="AL5" s="19">
        <f t="shared" si="5"/>
        <v>140</v>
      </c>
      <c r="AM5" s="20">
        <f t="shared" si="6"/>
        <v>0</v>
      </c>
      <c r="AQ5" s="101" t="s">
        <v>43</v>
      </c>
      <c r="AR5" s="207">
        <v>1120</v>
      </c>
      <c r="AS5" s="208">
        <v>700</v>
      </c>
      <c r="AT5" s="207">
        <v>560</v>
      </c>
      <c r="AU5" s="207"/>
      <c r="AV5" s="207">
        <v>280</v>
      </c>
      <c r="AW5" s="207">
        <v>280</v>
      </c>
      <c r="AX5" s="207">
        <v>280</v>
      </c>
      <c r="AY5" s="207">
        <v>280</v>
      </c>
    </row>
    <row r="6" spans="1:51" ht="21.95" customHeight="1">
      <c r="A6" s="37" t="s">
        <v>45</v>
      </c>
      <c r="B6" s="74">
        <v>120</v>
      </c>
      <c r="C6" s="8">
        <v>6</v>
      </c>
      <c r="D6" s="12">
        <v>65</v>
      </c>
      <c r="E6" s="12"/>
      <c r="F6" s="158"/>
      <c r="G6" s="158"/>
      <c r="H6" s="9">
        <v>240</v>
      </c>
      <c r="I6" s="10">
        <f>'18.6'!AW6</f>
        <v>606</v>
      </c>
      <c r="J6" s="11">
        <f t="shared" si="3"/>
        <v>846</v>
      </c>
      <c r="K6" s="19"/>
      <c r="L6" s="19">
        <v>6</v>
      </c>
      <c r="M6" s="19"/>
      <c r="N6" s="19"/>
      <c r="O6" s="19"/>
      <c r="P6" s="19"/>
      <c r="Q6" s="21">
        <f t="shared" si="0"/>
        <v>6</v>
      </c>
      <c r="R6" s="22">
        <f t="shared" si="1"/>
        <v>840</v>
      </c>
      <c r="S6" s="28">
        <v>26</v>
      </c>
      <c r="T6" s="28">
        <v>4</v>
      </c>
      <c r="U6" s="28">
        <v>13</v>
      </c>
      <c r="V6" s="28">
        <v>6</v>
      </c>
      <c r="W6" s="28">
        <v>6</v>
      </c>
      <c r="X6" s="28"/>
      <c r="Y6" s="28">
        <v>0</v>
      </c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0">
        <f t="shared" si="4"/>
        <v>55</v>
      </c>
      <c r="AK6" s="35">
        <f t="shared" si="2"/>
        <v>785</v>
      </c>
      <c r="AL6" s="19">
        <f t="shared" si="5"/>
        <v>785</v>
      </c>
      <c r="AM6" s="20">
        <f t="shared" si="6"/>
        <v>0</v>
      </c>
      <c r="AQ6" s="101" t="s">
        <v>44</v>
      </c>
      <c r="AR6" s="109">
        <v>90</v>
      </c>
      <c r="AS6" s="109"/>
      <c r="AT6" s="109"/>
      <c r="AU6" s="109"/>
      <c r="AV6" s="109">
        <v>180</v>
      </c>
      <c r="AW6" s="109">
        <v>90</v>
      </c>
      <c r="AX6" s="109"/>
      <c r="AY6" s="109">
        <v>90</v>
      </c>
    </row>
    <row r="7" spans="1:51" ht="21.95" customHeight="1">
      <c r="A7" s="37" t="s">
        <v>46</v>
      </c>
      <c r="B7" s="74">
        <v>40</v>
      </c>
      <c r="C7" s="8"/>
      <c r="D7" s="8">
        <v>76</v>
      </c>
      <c r="E7" s="38"/>
      <c r="F7" s="158"/>
      <c r="G7" s="158"/>
      <c r="H7" s="9">
        <v>60</v>
      </c>
      <c r="I7" s="10">
        <f>'18.6'!AW7</f>
        <v>66</v>
      </c>
      <c r="J7" s="11">
        <f t="shared" si="3"/>
        <v>126</v>
      </c>
      <c r="K7" s="19"/>
      <c r="L7" s="19"/>
      <c r="M7" s="19">
        <v>10</v>
      </c>
      <c r="N7" s="19"/>
      <c r="O7" s="19"/>
      <c r="P7" s="19"/>
      <c r="Q7" s="21">
        <f t="shared" si="0"/>
        <v>10</v>
      </c>
      <c r="R7" s="22">
        <f t="shared" si="1"/>
        <v>116</v>
      </c>
      <c r="S7" s="28">
        <v>0</v>
      </c>
      <c r="T7" s="28">
        <v>0</v>
      </c>
      <c r="U7" s="28">
        <v>0</v>
      </c>
      <c r="V7" s="28">
        <v>20</v>
      </c>
      <c r="W7" s="28">
        <v>20</v>
      </c>
      <c r="X7" s="28"/>
      <c r="Y7" s="28">
        <v>0</v>
      </c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0">
        <f t="shared" si="4"/>
        <v>40</v>
      </c>
      <c r="AK7" s="35">
        <f t="shared" si="2"/>
        <v>76</v>
      </c>
      <c r="AL7" s="19">
        <f t="shared" si="5"/>
        <v>76</v>
      </c>
      <c r="AM7" s="20">
        <f t="shared" si="6"/>
        <v>0</v>
      </c>
      <c r="AQ7" s="101" t="s">
        <v>49</v>
      </c>
      <c r="AR7" s="109">
        <v>200</v>
      </c>
      <c r="AS7" s="109"/>
      <c r="AT7" s="109">
        <v>100</v>
      </c>
      <c r="AU7" s="109"/>
      <c r="AV7" s="109">
        <v>200</v>
      </c>
      <c r="AW7" s="109"/>
      <c r="AX7" s="109">
        <v>100</v>
      </c>
      <c r="AY7" s="109"/>
    </row>
    <row r="8" spans="1:51" ht="21.95" customHeight="1">
      <c r="A8" s="37" t="s">
        <v>47</v>
      </c>
      <c r="B8" s="74">
        <v>65</v>
      </c>
      <c r="C8" s="8">
        <v>3</v>
      </c>
      <c r="D8" s="12">
        <v>58</v>
      </c>
      <c r="E8" s="38"/>
      <c r="F8" s="158"/>
      <c r="G8" s="158"/>
      <c r="H8" s="9"/>
      <c r="I8" s="10">
        <f>'18.6'!AW8</f>
        <v>317</v>
      </c>
      <c r="J8" s="11">
        <f t="shared" si="3"/>
        <v>317</v>
      </c>
      <c r="K8" s="19"/>
      <c r="L8" s="19">
        <v>15</v>
      </c>
      <c r="M8" s="19"/>
      <c r="N8" s="19"/>
      <c r="O8" s="19"/>
      <c r="P8" s="19"/>
      <c r="Q8" s="21">
        <f t="shared" si="0"/>
        <v>15</v>
      </c>
      <c r="R8" s="22">
        <f t="shared" si="1"/>
        <v>302</v>
      </c>
      <c r="S8" s="28">
        <v>22</v>
      </c>
      <c r="T8" s="28">
        <v>2</v>
      </c>
      <c r="U8" s="28"/>
      <c r="V8" s="28">
        <v>5</v>
      </c>
      <c r="W8" s="28">
        <v>20</v>
      </c>
      <c r="X8" s="28"/>
      <c r="Y8" s="28">
        <v>0</v>
      </c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0">
        <f t="shared" si="4"/>
        <v>49</v>
      </c>
      <c r="AK8" s="35">
        <f t="shared" si="2"/>
        <v>253</v>
      </c>
      <c r="AL8" s="19">
        <f t="shared" si="5"/>
        <v>253</v>
      </c>
      <c r="AM8" s="20">
        <f t="shared" si="6"/>
        <v>0</v>
      </c>
      <c r="AQ8" s="209" t="s">
        <v>53</v>
      </c>
      <c r="AR8" s="109"/>
      <c r="AS8" s="109"/>
      <c r="AT8" s="109"/>
      <c r="AU8" s="109"/>
      <c r="AV8" s="109"/>
      <c r="AW8" s="109"/>
      <c r="AX8" s="109"/>
      <c r="AY8" s="109"/>
    </row>
    <row r="9" spans="1:51" ht="21.95" customHeight="1">
      <c r="A9" s="37" t="s">
        <v>48</v>
      </c>
      <c r="B9" s="74">
        <v>100</v>
      </c>
      <c r="C9" s="8">
        <v>8</v>
      </c>
      <c r="D9" s="12">
        <v>2</v>
      </c>
      <c r="E9" s="38"/>
      <c r="F9" s="158"/>
      <c r="G9" s="158"/>
      <c r="H9" s="9">
        <v>600</v>
      </c>
      <c r="I9" s="10">
        <f>'18.6'!AW9</f>
        <v>439</v>
      </c>
      <c r="J9" s="11">
        <f t="shared" si="3"/>
        <v>1039</v>
      </c>
      <c r="K9" s="19"/>
      <c r="L9" s="19">
        <v>11</v>
      </c>
      <c r="M9" s="19"/>
      <c r="N9" s="19"/>
      <c r="O9" s="19">
        <v>50</v>
      </c>
      <c r="P9" s="19"/>
      <c r="Q9" s="21">
        <f t="shared" si="0"/>
        <v>61</v>
      </c>
      <c r="R9" s="22">
        <f t="shared" si="1"/>
        <v>978</v>
      </c>
      <c r="S9" s="28">
        <v>40</v>
      </c>
      <c r="T9" s="28">
        <v>26</v>
      </c>
      <c r="U9" s="28">
        <v>41</v>
      </c>
      <c r="V9" s="28">
        <v>26</v>
      </c>
      <c r="W9" s="28">
        <v>36</v>
      </c>
      <c r="X9" s="28"/>
      <c r="Y9" s="28">
        <v>7</v>
      </c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0">
        <f t="shared" si="4"/>
        <v>176</v>
      </c>
      <c r="AK9" s="35">
        <f t="shared" si="2"/>
        <v>802</v>
      </c>
      <c r="AL9" s="19">
        <f t="shared" si="5"/>
        <v>802</v>
      </c>
      <c r="AM9" s="20">
        <f t="shared" si="6"/>
        <v>0</v>
      </c>
      <c r="AQ9" s="105" t="s">
        <v>51</v>
      </c>
      <c r="AR9" s="109">
        <v>250</v>
      </c>
      <c r="AS9" s="109"/>
      <c r="AT9" s="109"/>
      <c r="AU9" s="206">
        <v>300</v>
      </c>
      <c r="AV9" s="109"/>
      <c r="AW9" s="109"/>
      <c r="AX9" s="109"/>
      <c r="AY9" s="109"/>
    </row>
    <row r="10" spans="1:51" ht="21.95" customHeight="1">
      <c r="A10" s="37" t="s">
        <v>49</v>
      </c>
      <c r="B10" s="74">
        <v>100</v>
      </c>
      <c r="C10" s="8">
        <v>3</v>
      </c>
      <c r="D10" s="12">
        <v>96</v>
      </c>
      <c r="E10" s="38"/>
      <c r="F10" s="158"/>
      <c r="G10" s="158"/>
      <c r="H10" s="9">
        <v>200</v>
      </c>
      <c r="I10" s="10">
        <f>'18.6'!AW10</f>
        <v>333</v>
      </c>
      <c r="J10" s="11">
        <f t="shared" si="3"/>
        <v>533</v>
      </c>
      <c r="K10" s="19"/>
      <c r="L10" s="19">
        <v>4</v>
      </c>
      <c r="M10" s="19"/>
      <c r="N10" s="19"/>
      <c r="O10" s="19">
        <v>2</v>
      </c>
      <c r="P10" s="19"/>
      <c r="Q10" s="21">
        <f t="shared" si="0"/>
        <v>6</v>
      </c>
      <c r="R10" s="22">
        <f t="shared" si="1"/>
        <v>527</v>
      </c>
      <c r="S10" s="28">
        <v>17</v>
      </c>
      <c r="T10" s="28">
        <v>2</v>
      </c>
      <c r="U10" s="28">
        <v>52</v>
      </c>
      <c r="V10" s="28">
        <v>47</v>
      </c>
      <c r="W10" s="28">
        <v>13</v>
      </c>
      <c r="X10" s="28"/>
      <c r="Y10" s="28">
        <v>0</v>
      </c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0">
        <f t="shared" si="4"/>
        <v>131</v>
      </c>
      <c r="AK10" s="35">
        <f t="shared" si="2"/>
        <v>396</v>
      </c>
      <c r="AL10" s="19">
        <f t="shared" si="5"/>
        <v>396</v>
      </c>
      <c r="AM10" s="20">
        <f t="shared" si="6"/>
        <v>0</v>
      </c>
      <c r="AQ10" s="105" t="s">
        <v>42</v>
      </c>
      <c r="AR10" s="109">
        <v>520</v>
      </c>
      <c r="AS10" s="206">
        <v>520</v>
      </c>
      <c r="AT10" s="109">
        <v>312</v>
      </c>
      <c r="AU10" s="109"/>
      <c r="AV10" s="109">
        <v>260</v>
      </c>
      <c r="AW10" s="109">
        <v>312</v>
      </c>
      <c r="AX10" s="109">
        <v>260</v>
      </c>
      <c r="AY10" s="109">
        <v>260</v>
      </c>
    </row>
    <row r="11" spans="1:51" ht="21.95" customHeight="1">
      <c r="A11" s="37" t="s">
        <v>50</v>
      </c>
      <c r="B11" s="74">
        <v>50</v>
      </c>
      <c r="C11" s="8">
        <v>9</v>
      </c>
      <c r="D11" s="13">
        <v>6</v>
      </c>
      <c r="E11" s="38"/>
      <c r="F11" s="158"/>
      <c r="G11" s="158"/>
      <c r="H11" s="9">
        <v>362</v>
      </c>
      <c r="I11" s="10">
        <f>'18.6'!AW11</f>
        <v>198</v>
      </c>
      <c r="J11" s="11">
        <f t="shared" si="3"/>
        <v>560</v>
      </c>
      <c r="K11" s="19"/>
      <c r="L11" s="19">
        <v>5</v>
      </c>
      <c r="M11" s="14"/>
      <c r="N11" s="19"/>
      <c r="O11" s="19">
        <v>2</v>
      </c>
      <c r="P11" s="19"/>
      <c r="Q11" s="21">
        <f t="shared" si="0"/>
        <v>7</v>
      </c>
      <c r="R11" s="22">
        <f t="shared" si="1"/>
        <v>553</v>
      </c>
      <c r="S11" s="28">
        <v>41</v>
      </c>
      <c r="T11" s="28">
        <v>15</v>
      </c>
      <c r="U11" s="28">
        <v>7</v>
      </c>
      <c r="V11" s="28">
        <v>10</v>
      </c>
      <c r="W11" s="28">
        <v>23</v>
      </c>
      <c r="X11" s="28"/>
      <c r="Y11" s="28">
        <v>0</v>
      </c>
      <c r="Z11" s="28"/>
      <c r="AA11" s="28"/>
      <c r="AB11" s="28"/>
      <c r="AC11" s="27"/>
      <c r="AD11" s="27"/>
      <c r="AE11" s="27"/>
      <c r="AF11" s="28"/>
      <c r="AG11" s="28"/>
      <c r="AH11" s="28"/>
      <c r="AI11" s="28">
        <v>1</v>
      </c>
      <c r="AJ11" s="20">
        <f t="shared" si="4"/>
        <v>96</v>
      </c>
      <c r="AK11" s="35">
        <f t="shared" si="2"/>
        <v>457</v>
      </c>
      <c r="AL11" s="19">
        <f t="shared" si="5"/>
        <v>456</v>
      </c>
      <c r="AM11" s="20">
        <f t="shared" si="6"/>
        <v>0</v>
      </c>
      <c r="AQ11" s="105" t="s">
        <v>56</v>
      </c>
      <c r="AR11" s="109"/>
      <c r="AS11" s="109"/>
      <c r="AT11" s="109"/>
      <c r="AU11" s="109"/>
      <c r="AV11" s="109"/>
      <c r="AW11" s="109"/>
      <c r="AX11" s="109"/>
      <c r="AY11" s="109"/>
    </row>
    <row r="12" spans="1:51" ht="21.95" customHeight="1">
      <c r="A12" s="37" t="s">
        <v>51</v>
      </c>
      <c r="B12" s="74">
        <v>100</v>
      </c>
      <c r="C12" s="8">
        <v>2</v>
      </c>
      <c r="D12" s="13">
        <v>23</v>
      </c>
      <c r="E12" s="38"/>
      <c r="F12" s="158"/>
      <c r="G12" s="158"/>
      <c r="H12" s="9">
        <v>200</v>
      </c>
      <c r="I12" s="10">
        <f>'18.6'!AW12</f>
        <v>110</v>
      </c>
      <c r="J12" s="11">
        <f t="shared" si="3"/>
        <v>310</v>
      </c>
      <c r="K12" s="19"/>
      <c r="L12" s="19">
        <v>11</v>
      </c>
      <c r="M12" s="14"/>
      <c r="N12" s="19"/>
      <c r="O12" s="19"/>
      <c r="P12" s="19"/>
      <c r="Q12" s="21">
        <f t="shared" si="0"/>
        <v>11</v>
      </c>
      <c r="R12" s="22">
        <f t="shared" si="1"/>
        <v>299</v>
      </c>
      <c r="S12" s="28">
        <v>29</v>
      </c>
      <c r="T12" s="28">
        <v>4</v>
      </c>
      <c r="U12" s="28">
        <v>7</v>
      </c>
      <c r="V12" s="28">
        <v>18</v>
      </c>
      <c r="W12" s="28">
        <v>18</v>
      </c>
      <c r="X12" s="28"/>
      <c r="Y12" s="28">
        <v>0</v>
      </c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0">
        <f t="shared" si="4"/>
        <v>76</v>
      </c>
      <c r="AK12" s="35">
        <f t="shared" si="2"/>
        <v>223</v>
      </c>
      <c r="AL12" s="19">
        <f t="shared" si="5"/>
        <v>223</v>
      </c>
      <c r="AM12" s="20">
        <f t="shared" si="6"/>
        <v>0</v>
      </c>
      <c r="AQ12" s="103" t="s">
        <v>143</v>
      </c>
      <c r="AR12" s="109">
        <v>400</v>
      </c>
      <c r="AS12" s="206">
        <v>200</v>
      </c>
      <c r="AT12" s="109">
        <v>400</v>
      </c>
      <c r="AU12" s="109"/>
      <c r="AV12" s="109"/>
      <c r="AW12" s="109">
        <v>200</v>
      </c>
      <c r="AX12" s="109">
        <v>200</v>
      </c>
      <c r="AY12" s="109">
        <v>200</v>
      </c>
    </row>
    <row r="13" spans="1:51" ht="21.95" customHeight="1">
      <c r="A13" s="37" t="s">
        <v>52</v>
      </c>
      <c r="B13" s="74">
        <v>45</v>
      </c>
      <c r="C13" s="8">
        <v>4</v>
      </c>
      <c r="D13" s="13">
        <v>6</v>
      </c>
      <c r="E13" s="38"/>
      <c r="F13" s="158"/>
      <c r="G13" s="158"/>
      <c r="H13" s="9"/>
      <c r="I13" s="10">
        <f>'18.6'!AW13</f>
        <v>221</v>
      </c>
      <c r="J13" s="11">
        <f t="shared" si="3"/>
        <v>221</v>
      </c>
      <c r="K13" s="19"/>
      <c r="L13" s="19"/>
      <c r="M13" s="19"/>
      <c r="N13" s="19"/>
      <c r="O13" s="19">
        <v>30</v>
      </c>
      <c r="P13" s="19"/>
      <c r="Q13" s="21">
        <f t="shared" si="0"/>
        <v>30</v>
      </c>
      <c r="R13" s="22">
        <f t="shared" si="1"/>
        <v>191</v>
      </c>
      <c r="S13" s="28">
        <v>0</v>
      </c>
      <c r="T13" s="28">
        <v>5</v>
      </c>
      <c r="U13" s="28">
        <v>0</v>
      </c>
      <c r="V13" s="28">
        <v>0</v>
      </c>
      <c r="W13" s="28">
        <v>0</v>
      </c>
      <c r="X13" s="28"/>
      <c r="Y13" s="28">
        <v>0</v>
      </c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0">
        <f t="shared" si="4"/>
        <v>5</v>
      </c>
      <c r="AK13" s="35">
        <f t="shared" si="2"/>
        <v>186</v>
      </c>
      <c r="AL13" s="19">
        <f t="shared" si="5"/>
        <v>186</v>
      </c>
      <c r="AM13" s="20">
        <f t="shared" si="6"/>
        <v>0</v>
      </c>
      <c r="AQ13" s="103" t="s">
        <v>55</v>
      </c>
      <c r="AR13" s="109">
        <v>52</v>
      </c>
      <c r="AS13" s="109"/>
      <c r="AT13" s="109"/>
      <c r="AU13" s="109"/>
      <c r="AV13" s="109">
        <v>52</v>
      </c>
      <c r="AW13" s="109"/>
      <c r="AX13" s="109"/>
      <c r="AY13" s="109"/>
    </row>
    <row r="14" spans="1:51" ht="21.95" customHeight="1">
      <c r="A14" s="37" t="s">
        <v>53</v>
      </c>
      <c r="B14" s="74">
        <v>33</v>
      </c>
      <c r="C14" s="8">
        <v>2</v>
      </c>
      <c r="D14" s="13">
        <v>13</v>
      </c>
      <c r="E14" s="38"/>
      <c r="F14" s="158"/>
      <c r="G14" s="158"/>
      <c r="H14" s="9"/>
      <c r="I14" s="10">
        <f>'18.6'!AW14</f>
        <v>105</v>
      </c>
      <c r="J14" s="11">
        <f t="shared" si="3"/>
        <v>105</v>
      </c>
      <c r="K14" s="19"/>
      <c r="L14" s="19"/>
      <c r="M14" s="19"/>
      <c r="N14" s="19"/>
      <c r="O14" s="19">
        <v>25</v>
      </c>
      <c r="P14" s="19"/>
      <c r="Q14" s="21">
        <f t="shared" si="0"/>
        <v>25</v>
      </c>
      <c r="R14" s="22">
        <f t="shared" si="1"/>
        <v>80</v>
      </c>
      <c r="S14" s="28">
        <v>0</v>
      </c>
      <c r="T14" s="28">
        <v>1</v>
      </c>
      <c r="U14" s="28">
        <v>0</v>
      </c>
      <c r="V14" s="28">
        <v>0</v>
      </c>
      <c r="W14" s="28">
        <v>0</v>
      </c>
      <c r="X14" s="28"/>
      <c r="Y14" s="28">
        <v>0</v>
      </c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0">
        <f t="shared" si="4"/>
        <v>1</v>
      </c>
      <c r="AK14" s="35">
        <f t="shared" ref="AK14:AK16" si="7">R14-AJ14</f>
        <v>79</v>
      </c>
      <c r="AL14" s="19">
        <f t="shared" si="5"/>
        <v>79</v>
      </c>
      <c r="AM14" s="20">
        <f t="shared" si="6"/>
        <v>0</v>
      </c>
      <c r="AQ14" s="101" t="s">
        <v>144</v>
      </c>
      <c r="AR14" s="109"/>
      <c r="AS14" s="109"/>
      <c r="AT14" s="109"/>
      <c r="AU14" s="109"/>
      <c r="AV14" s="109"/>
      <c r="AW14" s="109">
        <v>130</v>
      </c>
      <c r="AX14" s="109"/>
      <c r="AY14" s="109"/>
    </row>
    <row r="15" spans="1:51" ht="21.95" customHeight="1">
      <c r="A15" s="37" t="s">
        <v>54</v>
      </c>
      <c r="B15" s="74">
        <v>45</v>
      </c>
      <c r="C15" s="8">
        <v>2</v>
      </c>
      <c r="D15" s="13">
        <v>39</v>
      </c>
      <c r="E15" s="13"/>
      <c r="F15" s="158"/>
      <c r="G15" s="158"/>
      <c r="H15" s="9"/>
      <c r="I15" s="10">
        <f>'18.6'!AW15</f>
        <v>134</v>
      </c>
      <c r="J15" s="11">
        <f t="shared" si="3"/>
        <v>134</v>
      </c>
      <c r="K15" s="19"/>
      <c r="L15" s="19"/>
      <c r="M15" s="19"/>
      <c r="N15" s="19"/>
      <c r="O15" s="19"/>
      <c r="P15" s="19"/>
      <c r="Q15" s="21">
        <f t="shared" si="0"/>
        <v>0</v>
      </c>
      <c r="R15" s="22">
        <f t="shared" si="1"/>
        <v>134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/>
      <c r="Y15" s="28">
        <v>5</v>
      </c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0">
        <f t="shared" si="4"/>
        <v>5</v>
      </c>
      <c r="AK15" s="35">
        <f t="shared" si="7"/>
        <v>129</v>
      </c>
      <c r="AL15" s="19">
        <f t="shared" si="5"/>
        <v>129</v>
      </c>
      <c r="AM15" s="20">
        <f t="shared" si="6"/>
        <v>0</v>
      </c>
      <c r="AQ15" s="101" t="s">
        <v>45</v>
      </c>
      <c r="AR15" s="109">
        <v>240</v>
      </c>
      <c r="AS15" s="206">
        <v>240</v>
      </c>
      <c r="AT15" s="109">
        <v>240</v>
      </c>
      <c r="AU15" s="109"/>
      <c r="AV15" s="109"/>
      <c r="AW15" s="109">
        <v>240</v>
      </c>
      <c r="AX15" s="109"/>
      <c r="AY15" s="109">
        <v>240</v>
      </c>
    </row>
    <row r="16" spans="1:51" ht="21.95" customHeight="1">
      <c r="A16" s="37" t="s">
        <v>55</v>
      </c>
      <c r="B16" s="74">
        <v>33</v>
      </c>
      <c r="C16" s="8">
        <v>6</v>
      </c>
      <c r="D16" s="13">
        <v>8</v>
      </c>
      <c r="E16" s="13"/>
      <c r="F16" s="158"/>
      <c r="G16" s="158"/>
      <c r="H16" s="9">
        <v>104</v>
      </c>
      <c r="I16" s="10">
        <f>'18.6'!AW16</f>
        <v>134</v>
      </c>
      <c r="J16" s="11">
        <f t="shared" si="3"/>
        <v>238</v>
      </c>
      <c r="K16" s="19"/>
      <c r="L16" s="19">
        <v>5</v>
      </c>
      <c r="M16" s="19">
        <v>5</v>
      </c>
      <c r="N16" s="19"/>
      <c r="O16" s="19">
        <v>2</v>
      </c>
      <c r="P16" s="19"/>
      <c r="Q16" s="21">
        <f t="shared" si="0"/>
        <v>12</v>
      </c>
      <c r="R16" s="22">
        <f t="shared" si="1"/>
        <v>226</v>
      </c>
      <c r="S16" s="28">
        <v>3</v>
      </c>
      <c r="T16" s="28">
        <v>0</v>
      </c>
      <c r="U16" s="28">
        <v>3</v>
      </c>
      <c r="V16" s="28">
        <v>0</v>
      </c>
      <c r="W16" s="28">
        <v>14</v>
      </c>
      <c r="X16" s="28"/>
      <c r="Y16" s="28">
        <v>0</v>
      </c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0">
        <f t="shared" si="4"/>
        <v>20</v>
      </c>
      <c r="AK16" s="35">
        <f t="shared" si="7"/>
        <v>206</v>
      </c>
      <c r="AL16" s="19">
        <f t="shared" si="5"/>
        <v>206</v>
      </c>
      <c r="AM16" s="20">
        <f t="shared" si="6"/>
        <v>0</v>
      </c>
      <c r="AQ16" s="101" t="s">
        <v>46</v>
      </c>
      <c r="AR16" s="109">
        <v>40</v>
      </c>
      <c r="AS16" s="109"/>
      <c r="AT16" s="109"/>
      <c r="AU16" s="109"/>
      <c r="AV16" s="109"/>
      <c r="AW16" s="109">
        <v>60</v>
      </c>
      <c r="AX16" s="109"/>
      <c r="AY16" s="109"/>
    </row>
    <row r="17" spans="1:51" ht="21.95" customHeight="1">
      <c r="A17" s="37" t="s">
        <v>56</v>
      </c>
      <c r="B17" s="74">
        <v>100</v>
      </c>
      <c r="C17" s="13"/>
      <c r="D17" s="13">
        <v>63</v>
      </c>
      <c r="E17" s="13"/>
      <c r="F17" s="158"/>
      <c r="G17" s="158"/>
      <c r="H17" s="9"/>
      <c r="I17" s="10">
        <f>'18.6'!AW17</f>
        <v>68</v>
      </c>
      <c r="J17" s="11">
        <f t="shared" si="3"/>
        <v>68</v>
      </c>
      <c r="K17" s="19"/>
      <c r="L17" s="19">
        <v>5</v>
      </c>
      <c r="M17" s="19"/>
      <c r="N17" s="19"/>
      <c r="O17" s="19"/>
      <c r="P17" s="19"/>
      <c r="Q17" s="21">
        <f t="shared" si="0"/>
        <v>5</v>
      </c>
      <c r="R17" s="22">
        <f t="shared" si="1"/>
        <v>63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/>
      <c r="Y17" s="28">
        <v>0</v>
      </c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0">
        <f t="shared" si="4"/>
        <v>0</v>
      </c>
      <c r="AK17" s="35">
        <f t="shared" ref="AK17:AK20" si="8">R17-AJ17</f>
        <v>63</v>
      </c>
      <c r="AL17" s="19">
        <f t="shared" ref="AL17:AL20" si="9">(B17*C17)+D17</f>
        <v>63</v>
      </c>
      <c r="AM17" s="20">
        <f t="shared" ref="AM17:AM20" si="10">AL17+AI17-AK17</f>
        <v>0</v>
      </c>
      <c r="AQ17" s="14" t="s">
        <v>58</v>
      </c>
      <c r="AR17" s="109">
        <v>200</v>
      </c>
      <c r="AS17" s="109"/>
      <c r="AT17" s="109"/>
      <c r="AU17" s="109"/>
      <c r="AV17" s="109">
        <v>300</v>
      </c>
      <c r="AW17" s="109"/>
      <c r="AX17" s="109">
        <v>200</v>
      </c>
      <c r="AY17" s="109"/>
    </row>
    <row r="18" spans="1:51" ht="21.95" customHeight="1">
      <c r="A18" s="37" t="s">
        <v>57</v>
      </c>
      <c r="B18" s="74"/>
      <c r="C18" s="13"/>
      <c r="D18" s="13"/>
      <c r="E18" s="13"/>
      <c r="F18" s="158"/>
      <c r="G18" s="158"/>
      <c r="H18" s="9"/>
      <c r="I18" s="10">
        <f>'18.6'!AW18</f>
        <v>0</v>
      </c>
      <c r="J18" s="11">
        <f t="shared" si="3"/>
        <v>0</v>
      </c>
      <c r="K18" s="19"/>
      <c r="L18" s="19"/>
      <c r="M18" s="19"/>
      <c r="N18" s="19"/>
      <c r="O18" s="19"/>
      <c r="P18" s="19"/>
      <c r="Q18" s="21">
        <f t="shared" si="0"/>
        <v>0</v>
      </c>
      <c r="R18" s="22">
        <f t="shared" si="1"/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/>
      <c r="Y18" s="28">
        <v>0</v>
      </c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0">
        <f t="shared" si="4"/>
        <v>0</v>
      </c>
      <c r="AK18" s="35">
        <f t="shared" si="8"/>
        <v>0</v>
      </c>
      <c r="AL18" s="19">
        <f t="shared" si="9"/>
        <v>0</v>
      </c>
      <c r="AM18" s="20">
        <f t="shared" si="10"/>
        <v>0</v>
      </c>
      <c r="AQ18" s="14" t="s">
        <v>54</v>
      </c>
      <c r="AR18" s="109">
        <v>60</v>
      </c>
      <c r="AS18" s="206">
        <v>60</v>
      </c>
      <c r="AT18" s="109"/>
      <c r="AU18" s="109"/>
      <c r="AV18" s="109"/>
      <c r="AW18" s="109">
        <v>60</v>
      </c>
      <c r="AX18" s="109"/>
      <c r="AY18" s="109"/>
    </row>
    <row r="19" spans="1:51" ht="21.95" customHeight="1">
      <c r="A19" s="37" t="s">
        <v>58</v>
      </c>
      <c r="B19" s="74">
        <v>100</v>
      </c>
      <c r="C19" s="13"/>
      <c r="D19" s="13">
        <v>381</v>
      </c>
      <c r="E19" s="13"/>
      <c r="F19" s="158"/>
      <c r="G19" s="158"/>
      <c r="H19" s="9">
        <v>100</v>
      </c>
      <c r="I19" s="10">
        <f>'18.6'!AW19</f>
        <v>343</v>
      </c>
      <c r="J19" s="11">
        <f t="shared" si="3"/>
        <v>443</v>
      </c>
      <c r="K19" s="19"/>
      <c r="L19" s="19"/>
      <c r="M19" s="19"/>
      <c r="N19" s="19"/>
      <c r="O19" s="19"/>
      <c r="P19" s="19"/>
      <c r="Q19" s="21">
        <f t="shared" si="0"/>
        <v>0</v>
      </c>
      <c r="R19" s="22">
        <f t="shared" si="1"/>
        <v>443</v>
      </c>
      <c r="S19" s="28">
        <v>0</v>
      </c>
      <c r="T19" s="28">
        <v>0</v>
      </c>
      <c r="U19" s="28">
        <v>10</v>
      </c>
      <c r="V19" s="28">
        <v>0</v>
      </c>
      <c r="W19" s="28">
        <v>0</v>
      </c>
      <c r="X19" s="28"/>
      <c r="Y19" s="28">
        <v>52</v>
      </c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0">
        <f t="shared" si="4"/>
        <v>62</v>
      </c>
      <c r="AK19" s="35">
        <f t="shared" si="8"/>
        <v>381</v>
      </c>
      <c r="AL19" s="19">
        <f t="shared" si="9"/>
        <v>381</v>
      </c>
      <c r="AM19" s="20">
        <f t="shared" si="10"/>
        <v>0</v>
      </c>
      <c r="AQ19" s="14" t="s">
        <v>59</v>
      </c>
      <c r="AR19" s="109"/>
      <c r="AS19" s="109"/>
      <c r="AT19" s="109"/>
      <c r="AU19" s="109"/>
      <c r="AV19" s="109"/>
      <c r="AW19" s="109"/>
      <c r="AX19" s="109"/>
      <c r="AY19" s="109"/>
    </row>
    <row r="20" spans="1:51" ht="21.95" customHeight="1">
      <c r="A20" s="37" t="s">
        <v>59</v>
      </c>
      <c r="B20" s="74"/>
      <c r="C20" s="13"/>
      <c r="D20" s="13"/>
      <c r="E20" s="38"/>
      <c r="F20" s="158"/>
      <c r="G20" s="158"/>
      <c r="H20" s="9"/>
      <c r="I20" s="10">
        <f>'18.6'!AW20</f>
        <v>0</v>
      </c>
      <c r="J20" s="11">
        <f t="shared" si="3"/>
        <v>0</v>
      </c>
      <c r="K20" s="19"/>
      <c r="L20" s="19"/>
      <c r="M20" s="19"/>
      <c r="N20" s="19"/>
      <c r="O20" s="19"/>
      <c r="P20" s="19"/>
      <c r="Q20" s="21">
        <f t="shared" si="0"/>
        <v>0</v>
      </c>
      <c r="R20" s="22">
        <f t="shared" si="1"/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/>
      <c r="Y20" s="28">
        <v>0</v>
      </c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0">
        <f t="shared" si="4"/>
        <v>0</v>
      </c>
      <c r="AK20" s="35">
        <f t="shared" si="8"/>
        <v>0</v>
      </c>
      <c r="AL20" s="19">
        <f t="shared" si="9"/>
        <v>0</v>
      </c>
      <c r="AM20" s="20">
        <f t="shared" si="10"/>
        <v>0</v>
      </c>
      <c r="AQ20" s="14" t="s">
        <v>60</v>
      </c>
      <c r="AR20" s="109"/>
      <c r="AS20" s="109"/>
      <c r="AT20" s="109"/>
      <c r="AU20" s="109"/>
      <c r="AV20" s="109"/>
      <c r="AW20" s="109"/>
      <c r="AX20" s="109"/>
      <c r="AY20" s="109"/>
    </row>
    <row r="21" spans="1:51" ht="21.95" customHeight="1">
      <c r="A21" s="37" t="s">
        <v>60</v>
      </c>
      <c r="B21" s="74"/>
      <c r="C21" s="13"/>
      <c r="D21" s="13"/>
      <c r="E21" s="13"/>
      <c r="F21" s="163"/>
      <c r="G21" s="163"/>
      <c r="H21" s="9"/>
      <c r="I21" s="10">
        <f>'18.6'!AW21</f>
        <v>0</v>
      </c>
      <c r="J21" s="11">
        <f t="shared" si="3"/>
        <v>0</v>
      </c>
      <c r="K21" s="19"/>
      <c r="L21" s="19"/>
      <c r="M21" s="19"/>
      <c r="N21" s="19"/>
      <c r="O21" s="19"/>
      <c r="P21" s="19"/>
      <c r="Q21" s="21">
        <f t="shared" si="0"/>
        <v>0</v>
      </c>
      <c r="R21" s="22">
        <f t="shared" ref="R21" si="11">J21-Q21</f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/>
      <c r="Y21" s="28">
        <v>0</v>
      </c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0">
        <f t="shared" si="4"/>
        <v>0</v>
      </c>
      <c r="AK21" s="35">
        <f t="shared" ref="AK21" si="12">R21-AJ21</f>
        <v>0</v>
      </c>
      <c r="AL21" s="19">
        <f t="shared" ref="AL21" si="13">(B21*C21)+D21</f>
        <v>0</v>
      </c>
      <c r="AM21" s="20">
        <f t="shared" ref="AM21" si="14">AL21+AI21-AK21</f>
        <v>0</v>
      </c>
      <c r="AQ21" s="14" t="s">
        <v>61</v>
      </c>
      <c r="AR21" s="109">
        <v>104</v>
      </c>
      <c r="AS21" s="206">
        <v>676</v>
      </c>
      <c r="AT21" s="109"/>
      <c r="AU21" s="109"/>
      <c r="AV21" s="109"/>
      <c r="AW21" s="109"/>
      <c r="AX21" s="109"/>
      <c r="AY21" s="109"/>
    </row>
    <row r="22" spans="1:51" ht="21.95" customHeight="1">
      <c r="A22" s="37" t="s">
        <v>61</v>
      </c>
      <c r="B22" s="74"/>
      <c r="C22" s="13"/>
      <c r="D22" s="13"/>
      <c r="E22" s="13"/>
      <c r="F22" s="163"/>
      <c r="G22" s="163"/>
      <c r="H22" s="204"/>
      <c r="I22" s="10">
        <f>'18.6'!AW22</f>
        <v>0</v>
      </c>
      <c r="J22" s="11">
        <f t="shared" ref="J22:J23" si="15">SUM(H22:I22)</f>
        <v>0</v>
      </c>
      <c r="K22" s="183"/>
      <c r="L22" s="183"/>
      <c r="M22" s="183"/>
      <c r="N22" s="183"/>
      <c r="O22" s="183"/>
      <c r="P22" s="183"/>
      <c r="Q22" s="21">
        <f t="shared" ref="Q22:Q23" si="16">SUBTOTAL(9,K22:P22)</f>
        <v>0</v>
      </c>
      <c r="R22" s="22">
        <f t="shared" ref="R22:R23" si="17">J22-Q22</f>
        <v>0</v>
      </c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20">
        <f t="shared" si="4"/>
        <v>0</v>
      </c>
      <c r="AK22" s="35">
        <f t="shared" ref="AK22:AK23" si="18">R22-AJ22</f>
        <v>0</v>
      </c>
      <c r="AL22" s="19">
        <f t="shared" ref="AL22:AL23" si="19">(B22*C22)+D22</f>
        <v>0</v>
      </c>
      <c r="AM22" s="20">
        <f t="shared" ref="AM22:AM23" si="20">AL22+AI22-AK22</f>
        <v>0</v>
      </c>
      <c r="AQ22" s="14" t="s">
        <v>62</v>
      </c>
      <c r="AR22" s="109">
        <v>114</v>
      </c>
      <c r="AS22" s="206">
        <v>676</v>
      </c>
      <c r="AT22" s="109"/>
      <c r="AU22" s="109"/>
      <c r="AV22" s="109"/>
      <c r="AW22" s="109"/>
      <c r="AX22" s="109"/>
      <c r="AY22" s="109"/>
    </row>
    <row r="23" spans="1:51" ht="21.95" customHeight="1">
      <c r="A23" s="37" t="s">
        <v>62</v>
      </c>
      <c r="B23" s="74"/>
      <c r="C23" s="13"/>
      <c r="D23" s="13"/>
      <c r="E23" s="13"/>
      <c r="F23" s="163"/>
      <c r="G23" s="163"/>
      <c r="H23" s="204"/>
      <c r="I23" s="10">
        <f>'18.6'!AW23</f>
        <v>0</v>
      </c>
      <c r="J23" s="11">
        <f t="shared" si="15"/>
        <v>0</v>
      </c>
      <c r="K23" s="183"/>
      <c r="L23" s="183"/>
      <c r="M23" s="183"/>
      <c r="N23" s="183"/>
      <c r="O23" s="183"/>
      <c r="P23" s="183"/>
      <c r="Q23" s="21">
        <f t="shared" si="16"/>
        <v>0</v>
      </c>
      <c r="R23" s="22">
        <f t="shared" si="17"/>
        <v>0</v>
      </c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20">
        <f t="shared" si="4"/>
        <v>0</v>
      </c>
      <c r="AK23" s="35">
        <f t="shared" si="18"/>
        <v>0</v>
      </c>
      <c r="AL23" s="19">
        <f t="shared" si="19"/>
        <v>0</v>
      </c>
      <c r="AM23" s="20">
        <f t="shared" si="20"/>
        <v>0</v>
      </c>
    </row>
    <row r="24" spans="1:51" ht="12.75" customHeight="1">
      <c r="F24" s="182">
        <f>SUM(F3:F23)</f>
        <v>0</v>
      </c>
      <c r="G24" s="182">
        <f t="shared" ref="G24:AM24" si="21">SUM(G3:G23)</f>
        <v>0</v>
      </c>
      <c r="H24" s="182">
        <f t="shared" si="21"/>
        <v>2690</v>
      </c>
      <c r="I24" s="182">
        <f t="shared" si="21"/>
        <v>5808</v>
      </c>
      <c r="J24" s="182">
        <f t="shared" si="21"/>
        <v>8498</v>
      </c>
      <c r="K24" s="182">
        <f t="shared" si="21"/>
        <v>0</v>
      </c>
      <c r="L24" s="182">
        <f t="shared" si="21"/>
        <v>94</v>
      </c>
      <c r="M24" s="182">
        <f t="shared" si="21"/>
        <v>105</v>
      </c>
      <c r="N24" s="182">
        <f t="shared" si="21"/>
        <v>0</v>
      </c>
      <c r="O24" s="182">
        <f t="shared" si="21"/>
        <v>357</v>
      </c>
      <c r="P24" s="182">
        <f t="shared" si="21"/>
        <v>0</v>
      </c>
      <c r="Q24" s="182">
        <f t="shared" si="21"/>
        <v>556</v>
      </c>
      <c r="R24" s="182">
        <f t="shared" si="21"/>
        <v>7942</v>
      </c>
      <c r="S24" s="182">
        <f t="shared" si="21"/>
        <v>335</v>
      </c>
      <c r="T24" s="182">
        <f t="shared" si="21"/>
        <v>120</v>
      </c>
      <c r="U24" s="182">
        <f t="shared" si="21"/>
        <v>173</v>
      </c>
      <c r="V24" s="182">
        <f t="shared" si="21"/>
        <v>256</v>
      </c>
      <c r="W24" s="182">
        <f t="shared" si="21"/>
        <v>326</v>
      </c>
      <c r="X24" s="182">
        <f t="shared" si="21"/>
        <v>0</v>
      </c>
      <c r="Y24" s="182">
        <f t="shared" si="21"/>
        <v>76</v>
      </c>
      <c r="Z24" s="182">
        <f t="shared" si="21"/>
        <v>0</v>
      </c>
      <c r="AA24" s="182">
        <f t="shared" si="21"/>
        <v>0</v>
      </c>
      <c r="AB24" s="182">
        <f t="shared" si="21"/>
        <v>0</v>
      </c>
      <c r="AC24" s="182">
        <f t="shared" si="21"/>
        <v>0</v>
      </c>
      <c r="AD24" s="182">
        <f t="shared" si="21"/>
        <v>0</v>
      </c>
      <c r="AE24" s="182">
        <f t="shared" si="21"/>
        <v>0</v>
      </c>
      <c r="AF24" s="182">
        <f t="shared" si="21"/>
        <v>0</v>
      </c>
      <c r="AG24" s="182">
        <f t="shared" si="21"/>
        <v>0</v>
      </c>
      <c r="AH24" s="182">
        <f t="shared" si="21"/>
        <v>0</v>
      </c>
      <c r="AI24" s="182">
        <f t="shared" si="21"/>
        <v>4</v>
      </c>
      <c r="AJ24" s="182">
        <f t="shared" si="21"/>
        <v>1286</v>
      </c>
      <c r="AK24" s="182">
        <f t="shared" si="21"/>
        <v>6656</v>
      </c>
      <c r="AL24" s="182">
        <f t="shared" si="21"/>
        <v>6652</v>
      </c>
      <c r="AM24" s="182">
        <f t="shared" si="21"/>
        <v>0</v>
      </c>
    </row>
    <row r="27" spans="1:51">
      <c r="Q27" t="s">
        <v>65</v>
      </c>
      <c r="S27" s="29"/>
      <c r="T27" s="29"/>
      <c r="U27" s="29"/>
      <c r="V27" s="29"/>
      <c r="W27" s="29"/>
      <c r="X27" s="29"/>
    </row>
  </sheetData>
  <mergeCells count="15">
    <mergeCell ref="A1:A2"/>
    <mergeCell ref="B1:B2"/>
    <mergeCell ref="C1:C2"/>
    <mergeCell ref="D1:D2"/>
    <mergeCell ref="E1:E2"/>
    <mergeCell ref="H1:H2"/>
    <mergeCell ref="I1:I2"/>
    <mergeCell ref="J1:J2"/>
    <mergeCell ref="Q1:Q2"/>
    <mergeCell ref="R1:R2"/>
    <mergeCell ref="AI1:AI2"/>
    <mergeCell ref="AJ1:AJ2"/>
    <mergeCell ref="AK1:AK2"/>
    <mergeCell ref="AL1:AL2"/>
    <mergeCell ref="AM1:AM2"/>
  </mergeCells>
  <conditionalFormatting sqref="AQ16">
    <cfRule type="duplicateValues" dxfId="7" priority="1"/>
  </conditionalFormatting>
  <conditionalFormatting sqref="AQ3:AQ15">
    <cfRule type="duplicateValues" dxfId="6" priority="2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27"/>
  <sheetViews>
    <sheetView workbookViewId="0">
      <pane xSplit="4" ySplit="2" topLeftCell="S3" activePane="bottomRight" state="frozen"/>
      <selection pane="topRight"/>
      <selection pane="bottomLeft"/>
      <selection pane="bottomRight" activeCell="Y17" sqref="Y17"/>
    </sheetView>
  </sheetViews>
  <sheetFormatPr defaultColWidth="9" defaultRowHeight="15"/>
  <cols>
    <col min="1" max="1" width="32.42578125" customWidth="1"/>
    <col min="2" max="2" width="11.28515625" customWidth="1"/>
    <col min="5" max="5" width="10.85546875" customWidth="1"/>
    <col min="6" max="6" width="10.140625" customWidth="1"/>
    <col min="17" max="17" width="10.7109375" customWidth="1"/>
    <col min="18" max="18" width="13.7109375" customWidth="1"/>
    <col min="21" max="21" width="12.85546875" customWidth="1"/>
    <col min="25" max="25" width="13" customWidth="1"/>
    <col min="28" max="29" width="13" customWidth="1"/>
    <col min="30" max="30" width="16.42578125" customWidth="1"/>
    <col min="32" max="32" width="12.140625" customWidth="1"/>
  </cols>
  <sheetData>
    <row r="1" spans="1:37" ht="30" customHeight="1">
      <c r="A1" s="361" t="s">
        <v>0</v>
      </c>
      <c r="B1" s="361" t="s">
        <v>1</v>
      </c>
      <c r="C1" s="361" t="s">
        <v>2</v>
      </c>
      <c r="D1" s="351" t="s">
        <v>3</v>
      </c>
      <c r="E1" s="377" t="s">
        <v>26</v>
      </c>
      <c r="F1" s="379" t="s">
        <v>4</v>
      </c>
      <c r="G1" s="379" t="s">
        <v>63</v>
      </c>
      <c r="H1" s="379" t="s">
        <v>27</v>
      </c>
      <c r="I1" s="379" t="s">
        <v>6</v>
      </c>
      <c r="J1" s="381" t="s">
        <v>7</v>
      </c>
      <c r="K1" s="374" t="s">
        <v>8</v>
      </c>
      <c r="L1" s="375"/>
      <c r="M1" s="375"/>
      <c r="N1" s="375"/>
      <c r="O1" s="375"/>
      <c r="P1" s="376"/>
      <c r="Q1" s="370" t="s">
        <v>9</v>
      </c>
      <c r="R1" s="372" t="s">
        <v>10</v>
      </c>
      <c r="S1" s="18" t="s">
        <v>15</v>
      </c>
      <c r="T1" s="18" t="s">
        <v>166</v>
      </c>
      <c r="U1" s="18" t="s">
        <v>13</v>
      </c>
      <c r="V1" s="18" t="s">
        <v>11</v>
      </c>
      <c r="W1" s="18" t="s">
        <v>14</v>
      </c>
      <c r="X1" s="18" t="s">
        <v>16</v>
      </c>
      <c r="Y1" s="18" t="s">
        <v>336</v>
      </c>
      <c r="Z1" s="18" t="s">
        <v>16</v>
      </c>
      <c r="AA1" s="18" t="s">
        <v>17</v>
      </c>
      <c r="AB1" s="18" t="s">
        <v>18</v>
      </c>
      <c r="AC1" s="335" t="s">
        <v>14</v>
      </c>
      <c r="AD1" s="335" t="s">
        <v>19</v>
      </c>
      <c r="AE1" s="18" t="s">
        <v>20</v>
      </c>
      <c r="AF1" s="14"/>
      <c r="AG1" s="361" t="s">
        <v>21</v>
      </c>
      <c r="AH1" s="361" t="s">
        <v>22</v>
      </c>
      <c r="AI1" s="361" t="s">
        <v>23</v>
      </c>
      <c r="AJ1" s="361" t="s">
        <v>24</v>
      </c>
      <c r="AK1" s="368" t="s">
        <v>25</v>
      </c>
    </row>
    <row r="2" spans="1:37" ht="41.25" customHeight="1">
      <c r="A2" s="362"/>
      <c r="B2" s="362"/>
      <c r="C2" s="362"/>
      <c r="D2" s="352"/>
      <c r="E2" s="378"/>
      <c r="F2" s="380"/>
      <c r="G2" s="380"/>
      <c r="H2" s="380"/>
      <c r="I2" s="380"/>
      <c r="J2" s="382"/>
      <c r="K2" s="14" t="s">
        <v>28</v>
      </c>
      <c r="L2" s="14" t="s">
        <v>29</v>
      </c>
      <c r="M2" s="14" t="s">
        <v>30</v>
      </c>
      <c r="N2" s="14" t="s">
        <v>64</v>
      </c>
      <c r="O2" s="14" t="s">
        <v>32</v>
      </c>
      <c r="P2" s="14" t="s">
        <v>33</v>
      </c>
      <c r="Q2" s="371"/>
      <c r="R2" s="373"/>
      <c r="S2" s="18" t="s">
        <v>36</v>
      </c>
      <c r="T2" s="18" t="s">
        <v>36</v>
      </c>
      <c r="U2" s="18" t="s">
        <v>36</v>
      </c>
      <c r="V2" s="18" t="s">
        <v>35</v>
      </c>
      <c r="W2" s="18" t="s">
        <v>35</v>
      </c>
      <c r="X2" s="18" t="s">
        <v>35</v>
      </c>
      <c r="Y2" s="335" t="s">
        <v>37</v>
      </c>
      <c r="Z2" s="18" t="s">
        <v>38</v>
      </c>
      <c r="AA2" s="18" t="s">
        <v>39</v>
      </c>
      <c r="AB2" s="335" t="s">
        <v>40</v>
      </c>
      <c r="AC2" s="336" t="s">
        <v>41</v>
      </c>
      <c r="AD2" s="336" t="s">
        <v>35</v>
      </c>
      <c r="AE2" s="18"/>
      <c r="AF2" s="14"/>
      <c r="AG2" s="362"/>
      <c r="AH2" s="362"/>
      <c r="AI2" s="362"/>
      <c r="AJ2" s="362"/>
      <c r="AK2" s="369"/>
    </row>
    <row r="3" spans="1:37" ht="18.75">
      <c r="A3" s="322" t="s">
        <v>42</v>
      </c>
      <c r="B3" s="14">
        <v>33</v>
      </c>
      <c r="C3" s="8">
        <v>59</v>
      </c>
      <c r="D3" s="8">
        <v>28</v>
      </c>
      <c r="E3" s="38"/>
      <c r="F3" s="8">
        <v>156</v>
      </c>
      <c r="G3" s="14"/>
      <c r="H3" s="14">
        <f>SUM(F3:G3)</f>
        <v>156</v>
      </c>
      <c r="I3" s="14">
        <v>2069</v>
      </c>
      <c r="J3" s="332">
        <f>SUM(H3:I3)</f>
        <v>2225</v>
      </c>
      <c r="K3" s="14">
        <v>12</v>
      </c>
      <c r="L3" s="14">
        <v>139</v>
      </c>
      <c r="M3" s="14"/>
      <c r="N3" s="14">
        <v>20</v>
      </c>
      <c r="O3" s="14">
        <v>15</v>
      </c>
      <c r="P3" s="14"/>
      <c r="Q3" s="333">
        <f>SUM(K3:P3)</f>
        <v>186</v>
      </c>
      <c r="R3" s="334">
        <f>J3-Q3</f>
        <v>2039</v>
      </c>
      <c r="S3" s="14">
        <v>11</v>
      </c>
      <c r="T3" s="14">
        <v>16</v>
      </c>
      <c r="U3" s="14">
        <v>7</v>
      </c>
      <c r="V3" s="18">
        <v>5</v>
      </c>
      <c r="W3" s="14">
        <v>21</v>
      </c>
      <c r="X3" s="14">
        <v>1</v>
      </c>
      <c r="Y3" s="14"/>
      <c r="Z3" s="14"/>
      <c r="AA3" s="14"/>
      <c r="AB3" s="14"/>
      <c r="AC3" s="14"/>
      <c r="AD3" s="14"/>
      <c r="AE3" s="14"/>
      <c r="AF3" s="14"/>
      <c r="AG3" s="14">
        <v>3</v>
      </c>
      <c r="AH3" s="19">
        <f>SUM(S3:AF3)</f>
        <v>61</v>
      </c>
      <c r="AI3" s="338">
        <f>R3-AH3</f>
        <v>1978</v>
      </c>
      <c r="AJ3" s="14">
        <f t="shared" ref="AJ3:AJ23" si="0">(B3*C3)+D3</f>
        <v>1975</v>
      </c>
      <c r="AK3" s="270">
        <f>AJ3+AG3-AI3</f>
        <v>0</v>
      </c>
    </row>
    <row r="4" spans="1:37" ht="18.75">
      <c r="A4" s="322" t="s">
        <v>43</v>
      </c>
      <c r="B4" s="14">
        <v>70</v>
      </c>
      <c r="C4" s="8">
        <v>17</v>
      </c>
      <c r="D4" s="8">
        <v>60</v>
      </c>
      <c r="E4" s="38"/>
      <c r="F4" s="8">
        <v>560</v>
      </c>
      <c r="G4" s="14">
        <v>30</v>
      </c>
      <c r="H4" s="14">
        <f t="shared" ref="H4:H23" si="1">SUM(F4:G4)</f>
        <v>590</v>
      </c>
      <c r="I4" s="14">
        <v>1118</v>
      </c>
      <c r="J4" s="332">
        <f t="shared" ref="J4:J23" si="2">SUM(H4:I4)</f>
        <v>1708</v>
      </c>
      <c r="K4" s="14">
        <v>29</v>
      </c>
      <c r="L4" s="14">
        <v>202</v>
      </c>
      <c r="M4" s="14"/>
      <c r="N4" s="14"/>
      <c r="O4" s="14">
        <v>25</v>
      </c>
      <c r="P4" s="14"/>
      <c r="Q4" s="333">
        <f t="shared" ref="Q4:Q17" si="3">SUM(K4:P4)</f>
        <v>256</v>
      </c>
      <c r="R4" s="334">
        <f t="shared" ref="R4:R17" si="4">J4-Q4</f>
        <v>1452</v>
      </c>
      <c r="S4" s="14">
        <v>8</v>
      </c>
      <c r="T4" s="14">
        <v>17</v>
      </c>
      <c r="U4" s="14">
        <v>15</v>
      </c>
      <c r="V4" s="14">
        <v>35</v>
      </c>
      <c r="W4" s="14">
        <v>124</v>
      </c>
      <c r="X4" s="14"/>
      <c r="Y4" s="14"/>
      <c r="Z4" s="14"/>
      <c r="AA4" s="14"/>
      <c r="AB4" s="14"/>
      <c r="AC4" s="14"/>
      <c r="AD4" s="14"/>
      <c r="AE4" s="14"/>
      <c r="AF4" s="14"/>
      <c r="AG4" s="14">
        <v>3</v>
      </c>
      <c r="AH4" s="19">
        <f t="shared" ref="AH4:AH23" si="5">SUM(S4:AF4)</f>
        <v>199</v>
      </c>
      <c r="AI4" s="338">
        <f t="shared" ref="AI4:AI17" si="6">R4-AH4</f>
        <v>1253</v>
      </c>
      <c r="AJ4" s="14">
        <f t="shared" si="0"/>
        <v>1250</v>
      </c>
      <c r="AK4" s="270">
        <f t="shared" ref="AK4:AK17" si="7">AJ4+AG4-AI4</f>
        <v>0</v>
      </c>
    </row>
    <row r="5" spans="1:37" ht="18.75">
      <c r="A5" s="322" t="s">
        <v>44</v>
      </c>
      <c r="B5" s="14">
        <v>45</v>
      </c>
      <c r="C5" s="12">
        <v>12</v>
      </c>
      <c r="D5" s="12">
        <v>12</v>
      </c>
      <c r="E5" s="38"/>
      <c r="F5" s="8">
        <v>90</v>
      </c>
      <c r="G5" s="14">
        <v>10</v>
      </c>
      <c r="H5" s="14">
        <f t="shared" si="1"/>
        <v>100</v>
      </c>
      <c r="I5" s="14">
        <v>568</v>
      </c>
      <c r="J5" s="332">
        <f t="shared" si="2"/>
        <v>668</v>
      </c>
      <c r="K5" s="14"/>
      <c r="L5" s="14"/>
      <c r="M5" s="14"/>
      <c r="N5" s="14">
        <v>40</v>
      </c>
      <c r="O5" s="14">
        <v>58</v>
      </c>
      <c r="P5" s="14"/>
      <c r="Q5" s="333">
        <f t="shared" si="3"/>
        <v>98</v>
      </c>
      <c r="R5" s="334">
        <f t="shared" si="4"/>
        <v>570</v>
      </c>
      <c r="S5" s="14">
        <v>5</v>
      </c>
      <c r="T5" s="14">
        <v>0</v>
      </c>
      <c r="U5" s="14">
        <v>0</v>
      </c>
      <c r="V5" s="14">
        <v>10</v>
      </c>
      <c r="W5" s="14">
        <v>2</v>
      </c>
      <c r="X5" s="14">
        <v>1</v>
      </c>
      <c r="Y5" s="14"/>
      <c r="Z5" s="14"/>
      <c r="AA5" s="14"/>
      <c r="AB5" s="14"/>
      <c r="AC5" s="14"/>
      <c r="AD5" s="14"/>
      <c r="AE5" s="14"/>
      <c r="AF5" s="14"/>
      <c r="AG5" s="14"/>
      <c r="AH5" s="19">
        <f t="shared" si="5"/>
        <v>18</v>
      </c>
      <c r="AI5" s="338">
        <f t="shared" si="6"/>
        <v>552</v>
      </c>
      <c r="AJ5" s="14">
        <f t="shared" si="0"/>
        <v>552</v>
      </c>
      <c r="AK5" s="270">
        <f t="shared" si="7"/>
        <v>0</v>
      </c>
    </row>
    <row r="6" spans="1:37" ht="18.75">
      <c r="A6" s="322" t="s">
        <v>45</v>
      </c>
      <c r="B6" s="14">
        <v>120</v>
      </c>
      <c r="C6" s="8">
        <v>6</v>
      </c>
      <c r="D6" s="8">
        <v>100</v>
      </c>
      <c r="E6" s="38"/>
      <c r="F6" s="8">
        <v>240</v>
      </c>
      <c r="G6" s="330">
        <v>4</v>
      </c>
      <c r="H6" s="14">
        <f t="shared" si="1"/>
        <v>244</v>
      </c>
      <c r="I6" s="14">
        <v>769</v>
      </c>
      <c r="J6" s="332">
        <f t="shared" si="2"/>
        <v>1013</v>
      </c>
      <c r="K6" s="14">
        <v>7</v>
      </c>
      <c r="L6" s="14">
        <v>115</v>
      </c>
      <c r="M6" s="14"/>
      <c r="N6" s="14"/>
      <c r="O6" s="14"/>
      <c r="P6" s="14"/>
      <c r="Q6" s="333">
        <f t="shared" si="3"/>
        <v>122</v>
      </c>
      <c r="R6" s="334">
        <f t="shared" si="4"/>
        <v>891</v>
      </c>
      <c r="S6" s="14">
        <v>8</v>
      </c>
      <c r="T6" s="14">
        <v>14</v>
      </c>
      <c r="U6" s="14">
        <v>3</v>
      </c>
      <c r="V6" s="14">
        <v>10</v>
      </c>
      <c r="W6" s="14">
        <v>36</v>
      </c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9">
        <f t="shared" si="5"/>
        <v>71</v>
      </c>
      <c r="AI6" s="338">
        <f t="shared" si="6"/>
        <v>820</v>
      </c>
      <c r="AJ6" s="14">
        <f t="shared" si="0"/>
        <v>820</v>
      </c>
      <c r="AK6" s="270">
        <f t="shared" si="7"/>
        <v>0</v>
      </c>
    </row>
    <row r="7" spans="1:37" ht="18.75">
      <c r="A7" s="322" t="s">
        <v>46</v>
      </c>
      <c r="B7" s="14">
        <v>40</v>
      </c>
      <c r="C7" s="12">
        <v>1</v>
      </c>
      <c r="D7" s="12">
        <v>35</v>
      </c>
      <c r="E7" s="38"/>
      <c r="F7" s="8">
        <v>40</v>
      </c>
      <c r="G7" s="14"/>
      <c r="H7" s="14">
        <f t="shared" si="1"/>
        <v>40</v>
      </c>
      <c r="I7" s="14">
        <v>60</v>
      </c>
      <c r="J7" s="332">
        <f t="shared" si="2"/>
        <v>100</v>
      </c>
      <c r="K7" s="14"/>
      <c r="L7" s="14"/>
      <c r="M7" s="14"/>
      <c r="N7" s="14"/>
      <c r="O7" s="14"/>
      <c r="P7" s="14"/>
      <c r="Q7" s="333">
        <f t="shared" si="3"/>
        <v>0</v>
      </c>
      <c r="R7" s="334">
        <f t="shared" si="4"/>
        <v>100</v>
      </c>
      <c r="S7" s="14">
        <v>5</v>
      </c>
      <c r="T7" s="14">
        <v>0</v>
      </c>
      <c r="U7" s="14">
        <v>0</v>
      </c>
      <c r="V7" s="14">
        <v>20</v>
      </c>
      <c r="W7" s="14">
        <v>0</v>
      </c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9">
        <f t="shared" si="5"/>
        <v>25</v>
      </c>
      <c r="AI7" s="338">
        <f t="shared" si="6"/>
        <v>75</v>
      </c>
      <c r="AJ7" s="14">
        <f t="shared" si="0"/>
        <v>75</v>
      </c>
      <c r="AK7" s="270">
        <f t="shared" si="7"/>
        <v>0</v>
      </c>
    </row>
    <row r="8" spans="1:37" ht="18.75">
      <c r="A8" s="322" t="s">
        <v>47</v>
      </c>
      <c r="B8" s="14">
        <v>65</v>
      </c>
      <c r="C8" s="12">
        <v>5</v>
      </c>
      <c r="D8" s="12">
        <v>15</v>
      </c>
      <c r="E8" s="38"/>
      <c r="F8" s="8">
        <v>130</v>
      </c>
      <c r="G8" s="14"/>
      <c r="H8" s="14">
        <f t="shared" si="1"/>
        <v>130</v>
      </c>
      <c r="I8" s="14">
        <v>322</v>
      </c>
      <c r="J8" s="332">
        <f t="shared" si="2"/>
        <v>452</v>
      </c>
      <c r="K8" s="14">
        <v>2</v>
      </c>
      <c r="L8" s="14">
        <v>59</v>
      </c>
      <c r="M8" s="14"/>
      <c r="N8" s="14"/>
      <c r="O8" s="14"/>
      <c r="P8" s="14"/>
      <c r="Q8" s="333">
        <f t="shared" si="3"/>
        <v>61</v>
      </c>
      <c r="R8" s="334">
        <f t="shared" si="4"/>
        <v>391</v>
      </c>
      <c r="S8" s="14">
        <v>3</v>
      </c>
      <c r="T8" s="14">
        <v>2</v>
      </c>
      <c r="U8" s="14">
        <v>5</v>
      </c>
      <c r="V8" s="14">
        <v>0</v>
      </c>
      <c r="W8" s="14">
        <v>41</v>
      </c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9">
        <f t="shared" si="5"/>
        <v>51</v>
      </c>
      <c r="AI8" s="338">
        <f t="shared" si="6"/>
        <v>340</v>
      </c>
      <c r="AJ8" s="14">
        <f t="shared" si="0"/>
        <v>340</v>
      </c>
      <c r="AK8" s="270">
        <f t="shared" si="7"/>
        <v>0</v>
      </c>
    </row>
    <row r="9" spans="1:37" ht="18.75">
      <c r="A9" s="322" t="s">
        <v>48</v>
      </c>
      <c r="B9" s="14">
        <v>100</v>
      </c>
      <c r="C9" s="12">
        <v>8</v>
      </c>
      <c r="D9" s="12">
        <v>29</v>
      </c>
      <c r="E9" s="38"/>
      <c r="F9" s="8">
        <v>495</v>
      </c>
      <c r="G9" s="14"/>
      <c r="H9" s="14">
        <f t="shared" si="1"/>
        <v>495</v>
      </c>
      <c r="I9" s="14">
        <v>591</v>
      </c>
      <c r="J9" s="332">
        <f t="shared" si="2"/>
        <v>1086</v>
      </c>
      <c r="K9" s="14">
        <v>24</v>
      </c>
      <c r="L9" s="14">
        <v>139</v>
      </c>
      <c r="M9" s="14"/>
      <c r="N9" s="14">
        <v>5</v>
      </c>
      <c r="O9" s="14">
        <v>10</v>
      </c>
      <c r="P9" s="14"/>
      <c r="Q9" s="333">
        <f t="shared" si="3"/>
        <v>178</v>
      </c>
      <c r="R9" s="334">
        <f t="shared" si="4"/>
        <v>908</v>
      </c>
      <c r="S9" s="14">
        <v>8</v>
      </c>
      <c r="T9" s="14">
        <v>15</v>
      </c>
      <c r="U9" s="14">
        <v>8</v>
      </c>
      <c r="V9" s="14">
        <v>6</v>
      </c>
      <c r="W9" s="14">
        <v>42</v>
      </c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9">
        <f t="shared" si="5"/>
        <v>79</v>
      </c>
      <c r="AI9" s="338">
        <f t="shared" si="6"/>
        <v>829</v>
      </c>
      <c r="AJ9" s="14">
        <f t="shared" si="0"/>
        <v>829</v>
      </c>
      <c r="AK9" s="270">
        <f t="shared" si="7"/>
        <v>0</v>
      </c>
    </row>
    <row r="10" spans="1:37" ht="18.75">
      <c r="A10" s="322" t="s">
        <v>49</v>
      </c>
      <c r="B10" s="14">
        <v>100</v>
      </c>
      <c r="C10" s="13">
        <v>5</v>
      </c>
      <c r="D10" s="13">
        <v>12</v>
      </c>
      <c r="E10" s="38"/>
      <c r="F10" s="8">
        <v>200</v>
      </c>
      <c r="G10" s="14"/>
      <c r="H10" s="14">
        <f t="shared" si="1"/>
        <v>200</v>
      </c>
      <c r="I10" s="14">
        <v>396</v>
      </c>
      <c r="J10" s="332">
        <f t="shared" si="2"/>
        <v>596</v>
      </c>
      <c r="K10" s="14">
        <v>4</v>
      </c>
      <c r="L10" s="14">
        <v>49</v>
      </c>
      <c r="M10" s="14"/>
      <c r="N10" s="14"/>
      <c r="O10" s="14"/>
      <c r="P10" s="14"/>
      <c r="Q10" s="333">
        <f t="shared" si="3"/>
        <v>53</v>
      </c>
      <c r="R10" s="334">
        <f t="shared" si="4"/>
        <v>543</v>
      </c>
      <c r="S10" s="14">
        <v>3</v>
      </c>
      <c r="T10" s="14">
        <v>7</v>
      </c>
      <c r="U10" s="14">
        <v>0</v>
      </c>
      <c r="V10" s="14">
        <v>5</v>
      </c>
      <c r="W10" s="14">
        <v>11</v>
      </c>
      <c r="X10" s="14">
        <v>5</v>
      </c>
      <c r="Y10" s="14"/>
      <c r="Z10" s="14"/>
      <c r="AA10" s="14"/>
      <c r="AB10" s="14"/>
      <c r="AC10" s="14"/>
      <c r="AD10" s="14"/>
      <c r="AE10" s="14"/>
      <c r="AF10" s="14"/>
      <c r="AG10" s="14"/>
      <c r="AH10" s="19">
        <f t="shared" si="5"/>
        <v>31</v>
      </c>
      <c r="AI10" s="338">
        <f t="shared" si="6"/>
        <v>512</v>
      </c>
      <c r="AJ10" s="14">
        <f t="shared" si="0"/>
        <v>512</v>
      </c>
      <c r="AK10" s="270">
        <f t="shared" si="7"/>
        <v>0</v>
      </c>
    </row>
    <row r="11" spans="1:37" ht="18.75">
      <c r="A11" s="322" t="s">
        <v>50</v>
      </c>
      <c r="B11" s="14">
        <v>50</v>
      </c>
      <c r="C11" s="13">
        <v>12</v>
      </c>
      <c r="D11" s="13">
        <v>5</v>
      </c>
      <c r="E11" s="38"/>
      <c r="F11" s="8">
        <v>270</v>
      </c>
      <c r="G11" s="14"/>
      <c r="H11" s="14">
        <f t="shared" si="1"/>
        <v>270</v>
      </c>
      <c r="I11" s="14">
        <v>558</v>
      </c>
      <c r="J11" s="332">
        <f t="shared" si="2"/>
        <v>828</v>
      </c>
      <c r="K11" s="14">
        <v>5</v>
      </c>
      <c r="L11" s="14">
        <v>137</v>
      </c>
      <c r="M11" s="14"/>
      <c r="N11" s="14"/>
      <c r="O11" s="14"/>
      <c r="P11" s="14"/>
      <c r="Q11" s="333">
        <f t="shared" si="3"/>
        <v>142</v>
      </c>
      <c r="R11" s="334">
        <f t="shared" si="4"/>
        <v>686</v>
      </c>
      <c r="S11" s="14">
        <v>2</v>
      </c>
      <c r="T11" s="14">
        <v>8</v>
      </c>
      <c r="U11" s="14">
        <v>5</v>
      </c>
      <c r="V11" s="14">
        <v>0</v>
      </c>
      <c r="W11" s="14">
        <v>58</v>
      </c>
      <c r="X11" s="14">
        <v>7</v>
      </c>
      <c r="Y11" s="14"/>
      <c r="Z11" s="14"/>
      <c r="AA11" s="14"/>
      <c r="AB11" s="14"/>
      <c r="AC11" s="14"/>
      <c r="AD11" s="14"/>
      <c r="AE11" s="14"/>
      <c r="AF11" s="14"/>
      <c r="AG11" s="14">
        <v>1</v>
      </c>
      <c r="AH11" s="19">
        <f t="shared" si="5"/>
        <v>80</v>
      </c>
      <c r="AI11" s="338">
        <f t="shared" si="6"/>
        <v>606</v>
      </c>
      <c r="AJ11" s="14">
        <f t="shared" si="0"/>
        <v>605</v>
      </c>
      <c r="AK11" s="270">
        <f t="shared" si="7"/>
        <v>0</v>
      </c>
    </row>
    <row r="12" spans="1:37" ht="18.75">
      <c r="A12" s="322" t="s">
        <v>51</v>
      </c>
      <c r="B12" s="14">
        <v>100</v>
      </c>
      <c r="C12" s="13">
        <v>3</v>
      </c>
      <c r="D12" s="13">
        <v>60</v>
      </c>
      <c r="E12" s="38"/>
      <c r="F12" s="8">
        <v>72</v>
      </c>
      <c r="G12" s="14"/>
      <c r="H12" s="14">
        <f t="shared" si="1"/>
        <v>72</v>
      </c>
      <c r="I12" s="14">
        <v>483</v>
      </c>
      <c r="J12" s="332">
        <f t="shared" si="2"/>
        <v>555</v>
      </c>
      <c r="K12" s="14">
        <v>3</v>
      </c>
      <c r="L12" s="14">
        <v>145</v>
      </c>
      <c r="M12" s="14"/>
      <c r="N12" s="14"/>
      <c r="O12" s="14"/>
      <c r="P12" s="14"/>
      <c r="Q12" s="333">
        <f t="shared" si="3"/>
        <v>148</v>
      </c>
      <c r="R12" s="334">
        <f t="shared" si="4"/>
        <v>407</v>
      </c>
      <c r="S12" s="14">
        <v>0</v>
      </c>
      <c r="T12" s="14">
        <v>9</v>
      </c>
      <c r="U12" s="14">
        <v>0</v>
      </c>
      <c r="V12" s="14">
        <v>0</v>
      </c>
      <c r="W12" s="14">
        <v>38</v>
      </c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9">
        <f t="shared" si="5"/>
        <v>47</v>
      </c>
      <c r="AI12" s="338">
        <f t="shared" si="6"/>
        <v>360</v>
      </c>
      <c r="AJ12" s="14">
        <f t="shared" si="0"/>
        <v>360</v>
      </c>
      <c r="AK12" s="270">
        <f t="shared" si="7"/>
        <v>0</v>
      </c>
    </row>
    <row r="13" spans="1:37" ht="18.75">
      <c r="A13" s="322" t="s">
        <v>52</v>
      </c>
      <c r="B13" s="14">
        <v>45</v>
      </c>
      <c r="C13" s="13">
        <v>2</v>
      </c>
      <c r="D13" s="13">
        <v>19</v>
      </c>
      <c r="E13" s="38"/>
      <c r="F13" s="8"/>
      <c r="G13" s="14"/>
      <c r="H13" s="14">
        <f t="shared" si="1"/>
        <v>0</v>
      </c>
      <c r="I13" s="14">
        <v>129</v>
      </c>
      <c r="J13" s="332">
        <f t="shared" si="2"/>
        <v>129</v>
      </c>
      <c r="K13" s="14"/>
      <c r="L13" s="14"/>
      <c r="M13" s="14"/>
      <c r="N13" s="14"/>
      <c r="O13" s="14">
        <v>10</v>
      </c>
      <c r="P13" s="14"/>
      <c r="Q13" s="333">
        <f t="shared" si="3"/>
        <v>10</v>
      </c>
      <c r="R13" s="334">
        <f t="shared" si="4"/>
        <v>119</v>
      </c>
      <c r="S13" s="14">
        <v>0</v>
      </c>
      <c r="T13" s="14">
        <v>10</v>
      </c>
      <c r="U13" s="14">
        <v>0</v>
      </c>
      <c r="V13" s="14">
        <v>0</v>
      </c>
      <c r="W13" s="14">
        <v>0</v>
      </c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9">
        <f t="shared" si="5"/>
        <v>10</v>
      </c>
      <c r="AI13" s="338">
        <f t="shared" si="6"/>
        <v>109</v>
      </c>
      <c r="AJ13" s="14">
        <f t="shared" si="0"/>
        <v>109</v>
      </c>
      <c r="AK13" s="270">
        <f t="shared" si="7"/>
        <v>0</v>
      </c>
    </row>
    <row r="14" spans="1:37" ht="18.75">
      <c r="A14" s="322" t="s">
        <v>53</v>
      </c>
      <c r="B14" s="14">
        <v>33</v>
      </c>
      <c r="C14" s="13">
        <v>6</v>
      </c>
      <c r="D14" s="13">
        <v>10</v>
      </c>
      <c r="E14" s="38"/>
      <c r="F14" s="8"/>
      <c r="G14" s="14"/>
      <c r="H14" s="14">
        <f t="shared" si="1"/>
        <v>0</v>
      </c>
      <c r="I14" s="14">
        <v>211</v>
      </c>
      <c r="J14" s="332">
        <f t="shared" si="2"/>
        <v>211</v>
      </c>
      <c r="K14" s="14"/>
      <c r="L14" s="14"/>
      <c r="M14" s="14"/>
      <c r="N14" s="14"/>
      <c r="O14" s="14"/>
      <c r="P14" s="14"/>
      <c r="Q14" s="333">
        <f t="shared" si="3"/>
        <v>0</v>
      </c>
      <c r="R14" s="334">
        <f t="shared" si="4"/>
        <v>211</v>
      </c>
      <c r="S14" s="14">
        <v>0</v>
      </c>
      <c r="T14" s="14">
        <v>3</v>
      </c>
      <c r="U14" s="14">
        <v>0</v>
      </c>
      <c r="V14" s="14">
        <v>0</v>
      </c>
      <c r="W14" s="14">
        <v>0</v>
      </c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9">
        <f t="shared" si="5"/>
        <v>3</v>
      </c>
      <c r="AI14" s="338">
        <f t="shared" si="6"/>
        <v>208</v>
      </c>
      <c r="AJ14" s="14">
        <f t="shared" si="0"/>
        <v>208</v>
      </c>
      <c r="AK14" s="270">
        <f t="shared" si="7"/>
        <v>0</v>
      </c>
    </row>
    <row r="15" spans="1:37" ht="18.75">
      <c r="A15" s="322" t="s">
        <v>54</v>
      </c>
      <c r="B15" s="14">
        <v>45</v>
      </c>
      <c r="C15" s="13"/>
      <c r="D15" s="13">
        <v>15</v>
      </c>
      <c r="E15" s="38"/>
      <c r="F15" s="8"/>
      <c r="G15" s="14"/>
      <c r="H15" s="14">
        <f t="shared" si="1"/>
        <v>0</v>
      </c>
      <c r="I15" s="14">
        <v>29</v>
      </c>
      <c r="J15" s="332">
        <f t="shared" si="2"/>
        <v>29</v>
      </c>
      <c r="K15" s="14"/>
      <c r="L15" s="14"/>
      <c r="M15" s="14"/>
      <c r="N15" s="14"/>
      <c r="O15" s="14"/>
      <c r="P15" s="14"/>
      <c r="Q15" s="333">
        <f t="shared" si="3"/>
        <v>0</v>
      </c>
      <c r="R15" s="334">
        <f t="shared" si="4"/>
        <v>29</v>
      </c>
      <c r="S15" s="14">
        <v>0</v>
      </c>
      <c r="T15" s="14">
        <v>0</v>
      </c>
      <c r="U15" s="14">
        <v>0</v>
      </c>
      <c r="V15" s="14">
        <v>14</v>
      </c>
      <c r="W15" s="14">
        <v>0</v>
      </c>
      <c r="X15" s="14"/>
      <c r="Y15" s="14"/>
      <c r="Z15" s="14"/>
      <c r="AA15" s="14"/>
      <c r="AB15" s="14"/>
      <c r="AC15" s="337"/>
      <c r="AD15" s="14"/>
      <c r="AE15" s="14"/>
      <c r="AF15" s="14"/>
      <c r="AG15" s="14"/>
      <c r="AH15" s="19">
        <f t="shared" si="5"/>
        <v>14</v>
      </c>
      <c r="AI15" s="338">
        <f t="shared" si="6"/>
        <v>15</v>
      </c>
      <c r="AJ15" s="14">
        <f t="shared" si="0"/>
        <v>15</v>
      </c>
      <c r="AK15" s="270">
        <f t="shared" si="7"/>
        <v>0</v>
      </c>
    </row>
    <row r="16" spans="1:37" ht="18.75">
      <c r="A16" s="322" t="s">
        <v>55</v>
      </c>
      <c r="B16" s="14">
        <v>33</v>
      </c>
      <c r="C16" s="13">
        <v>4</v>
      </c>
      <c r="D16" s="13">
        <v>5</v>
      </c>
      <c r="E16" s="38"/>
      <c r="F16" s="8">
        <v>52</v>
      </c>
      <c r="G16" s="14"/>
      <c r="H16" s="14">
        <f t="shared" si="1"/>
        <v>52</v>
      </c>
      <c r="I16" s="14">
        <v>200</v>
      </c>
      <c r="J16" s="332">
        <f t="shared" si="2"/>
        <v>252</v>
      </c>
      <c r="K16" s="14">
        <v>2</v>
      </c>
      <c r="L16" s="14">
        <v>85</v>
      </c>
      <c r="M16" s="14"/>
      <c r="N16" s="14">
        <v>5</v>
      </c>
      <c r="O16" s="14"/>
      <c r="P16" s="14"/>
      <c r="Q16" s="333">
        <f t="shared" si="3"/>
        <v>92</v>
      </c>
      <c r="R16" s="334">
        <f t="shared" si="4"/>
        <v>160</v>
      </c>
      <c r="S16" s="14">
        <v>3</v>
      </c>
      <c r="T16" s="14">
        <v>2</v>
      </c>
      <c r="U16" s="14">
        <v>5</v>
      </c>
      <c r="V16" s="14">
        <v>1</v>
      </c>
      <c r="W16" s="14">
        <v>7</v>
      </c>
      <c r="X16" s="14">
        <v>5</v>
      </c>
      <c r="Y16" s="14">
        <v>4</v>
      </c>
      <c r="Z16" s="14"/>
      <c r="AA16" s="14"/>
      <c r="AB16" s="14"/>
      <c r="AC16" s="14"/>
      <c r="AD16" s="14"/>
      <c r="AE16" s="14"/>
      <c r="AF16" s="14"/>
      <c r="AG16" s="14"/>
      <c r="AH16" s="19">
        <f t="shared" si="5"/>
        <v>27</v>
      </c>
      <c r="AI16" s="338">
        <f t="shared" si="6"/>
        <v>133</v>
      </c>
      <c r="AJ16" s="14">
        <f t="shared" si="0"/>
        <v>137</v>
      </c>
      <c r="AK16" s="270">
        <f t="shared" si="7"/>
        <v>4</v>
      </c>
    </row>
    <row r="17" spans="1:37" ht="18.75">
      <c r="A17" s="322" t="s">
        <v>56</v>
      </c>
      <c r="B17" s="14">
        <v>100</v>
      </c>
      <c r="C17" s="13">
        <v>1</v>
      </c>
      <c r="D17" s="13">
        <v>45</v>
      </c>
      <c r="E17" s="38"/>
      <c r="F17" s="8"/>
      <c r="G17" s="14"/>
      <c r="H17" s="14">
        <f t="shared" si="1"/>
        <v>0</v>
      </c>
      <c r="I17" s="14">
        <v>178</v>
      </c>
      <c r="J17" s="332">
        <f t="shared" si="2"/>
        <v>178</v>
      </c>
      <c r="K17" s="14">
        <v>5</v>
      </c>
      <c r="L17" s="14">
        <v>28</v>
      </c>
      <c r="M17" s="14"/>
      <c r="N17" s="14"/>
      <c r="O17" s="14"/>
      <c r="P17" s="14"/>
      <c r="Q17" s="333">
        <f t="shared" si="3"/>
        <v>33</v>
      </c>
      <c r="R17" s="334">
        <f t="shared" si="4"/>
        <v>145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9">
        <f t="shared" si="5"/>
        <v>0</v>
      </c>
      <c r="AI17" s="338">
        <f t="shared" si="6"/>
        <v>145</v>
      </c>
      <c r="AJ17" s="14">
        <f t="shared" si="0"/>
        <v>145</v>
      </c>
      <c r="AK17" s="270">
        <f t="shared" si="7"/>
        <v>0</v>
      </c>
    </row>
    <row r="18" spans="1:37" ht="18.75">
      <c r="A18" s="322" t="s">
        <v>57</v>
      </c>
      <c r="B18" s="14"/>
      <c r="C18" s="13"/>
      <c r="D18" s="13"/>
      <c r="E18" s="38"/>
      <c r="F18" s="8"/>
      <c r="G18" s="14"/>
      <c r="H18" s="14">
        <f t="shared" si="1"/>
        <v>0</v>
      </c>
      <c r="I18" s="14">
        <v>0</v>
      </c>
      <c r="J18" s="332">
        <f t="shared" si="2"/>
        <v>0</v>
      </c>
      <c r="K18" s="14"/>
      <c r="L18" s="14"/>
      <c r="M18" s="14"/>
      <c r="N18" s="14"/>
      <c r="O18" s="14"/>
      <c r="P18" s="14"/>
      <c r="Q18" s="333">
        <f t="shared" ref="Q18" si="8">SUM(K18:P18)</f>
        <v>0</v>
      </c>
      <c r="R18" s="334">
        <f t="shared" ref="R18" si="9">J18-Q18</f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9">
        <f t="shared" si="5"/>
        <v>0</v>
      </c>
      <c r="AI18" s="338">
        <f t="shared" ref="AI18" si="10">R18-AH18</f>
        <v>0</v>
      </c>
      <c r="AJ18" s="14">
        <f t="shared" si="0"/>
        <v>0</v>
      </c>
      <c r="AK18" s="270">
        <f t="shared" ref="AK18" si="11">AJ18+AG18-AI18</f>
        <v>0</v>
      </c>
    </row>
    <row r="19" spans="1:37" ht="18.75">
      <c r="A19" s="322" t="s">
        <v>58</v>
      </c>
      <c r="B19" s="14"/>
      <c r="C19" s="13"/>
      <c r="D19" s="13">
        <v>241</v>
      </c>
      <c r="E19" s="38"/>
      <c r="F19" s="8">
        <v>100</v>
      </c>
      <c r="G19" s="14"/>
      <c r="H19" s="14">
        <f t="shared" si="1"/>
        <v>100</v>
      </c>
      <c r="I19" s="14">
        <v>163</v>
      </c>
      <c r="J19" s="332">
        <f t="shared" si="2"/>
        <v>263</v>
      </c>
      <c r="K19" s="14"/>
      <c r="L19" s="14"/>
      <c r="M19" s="14"/>
      <c r="N19" s="14"/>
      <c r="O19" s="14"/>
      <c r="P19" s="14"/>
      <c r="Q19" s="333">
        <f t="shared" ref="Q19:Q21" si="12">SUM(K19:P19)</f>
        <v>0</v>
      </c>
      <c r="R19" s="334">
        <f t="shared" ref="R19:R21" si="13">J19-Q19</f>
        <v>263</v>
      </c>
      <c r="S19" s="14">
        <v>1</v>
      </c>
      <c r="T19" s="14">
        <v>0</v>
      </c>
      <c r="U19" s="14">
        <v>0</v>
      </c>
      <c r="V19" s="14">
        <v>21</v>
      </c>
      <c r="W19" s="14">
        <v>0</v>
      </c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9">
        <f t="shared" si="5"/>
        <v>22</v>
      </c>
      <c r="AI19" s="338">
        <f t="shared" ref="AI19:AI21" si="14">R19-AH19</f>
        <v>241</v>
      </c>
      <c r="AJ19" s="14">
        <f t="shared" si="0"/>
        <v>241</v>
      </c>
      <c r="AK19" s="270">
        <f t="shared" ref="AK19:AK21" si="15">AJ19+AG19-AI19</f>
        <v>0</v>
      </c>
    </row>
    <row r="20" spans="1:37" ht="18.75">
      <c r="A20" s="322" t="s">
        <v>59</v>
      </c>
      <c r="B20" s="14"/>
      <c r="C20" s="13"/>
      <c r="D20" s="13"/>
      <c r="E20" s="38"/>
      <c r="F20" s="8"/>
      <c r="G20" s="14"/>
      <c r="H20" s="14">
        <f t="shared" si="1"/>
        <v>0</v>
      </c>
      <c r="I20" s="14">
        <v>0</v>
      </c>
      <c r="J20" s="332">
        <f t="shared" si="2"/>
        <v>0</v>
      </c>
      <c r="K20" s="14"/>
      <c r="L20" s="14"/>
      <c r="M20" s="14"/>
      <c r="N20" s="14"/>
      <c r="O20" s="14"/>
      <c r="P20" s="14"/>
      <c r="Q20" s="333">
        <f t="shared" si="12"/>
        <v>0</v>
      </c>
      <c r="R20" s="334">
        <f t="shared" si="13"/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9">
        <f t="shared" si="5"/>
        <v>0</v>
      </c>
      <c r="AI20" s="338">
        <f t="shared" si="14"/>
        <v>0</v>
      </c>
      <c r="AJ20" s="14">
        <f t="shared" si="0"/>
        <v>0</v>
      </c>
      <c r="AK20" s="270">
        <f t="shared" si="15"/>
        <v>0</v>
      </c>
    </row>
    <row r="21" spans="1:37" ht="18.75">
      <c r="A21" s="322" t="s">
        <v>60</v>
      </c>
      <c r="B21" s="14"/>
      <c r="C21" s="13"/>
      <c r="D21" s="13"/>
      <c r="E21" s="38"/>
      <c r="F21" s="8"/>
      <c r="G21" s="14"/>
      <c r="H21" s="14">
        <f t="shared" si="1"/>
        <v>0</v>
      </c>
      <c r="I21" s="14">
        <v>0</v>
      </c>
      <c r="J21" s="332">
        <f t="shared" si="2"/>
        <v>0</v>
      </c>
      <c r="K21" s="14"/>
      <c r="L21" s="14"/>
      <c r="M21" s="14"/>
      <c r="N21" s="14"/>
      <c r="O21" s="14"/>
      <c r="P21" s="14"/>
      <c r="Q21" s="333">
        <f t="shared" si="12"/>
        <v>0</v>
      </c>
      <c r="R21" s="334">
        <f t="shared" si="13"/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9">
        <f t="shared" si="5"/>
        <v>0</v>
      </c>
      <c r="AI21" s="338">
        <f t="shared" si="14"/>
        <v>0</v>
      </c>
      <c r="AJ21" s="14">
        <f t="shared" si="0"/>
        <v>0</v>
      </c>
      <c r="AK21" s="270">
        <f t="shared" si="15"/>
        <v>0</v>
      </c>
    </row>
    <row r="22" spans="1:37" ht="18.75">
      <c r="A22" s="322" t="s">
        <v>61</v>
      </c>
      <c r="B22" s="14">
        <v>33</v>
      </c>
      <c r="C22" s="13"/>
      <c r="D22" s="13"/>
      <c r="E22" s="38"/>
      <c r="F22" s="8"/>
      <c r="G22" s="14"/>
      <c r="H22" s="14">
        <f t="shared" si="1"/>
        <v>0</v>
      </c>
      <c r="I22" s="14">
        <v>0</v>
      </c>
      <c r="J22" s="332">
        <f t="shared" si="2"/>
        <v>0</v>
      </c>
      <c r="K22" s="14"/>
      <c r="L22" s="14"/>
      <c r="M22" s="14"/>
      <c r="N22" s="14"/>
      <c r="O22" s="14"/>
      <c r="P22" s="14"/>
      <c r="Q22" s="333">
        <f t="shared" ref="Q22:Q23" si="16">SUM(K22:P22)</f>
        <v>0</v>
      </c>
      <c r="R22" s="334">
        <f t="shared" ref="R22:R23" si="17">J22-Q22</f>
        <v>0</v>
      </c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9">
        <f t="shared" si="5"/>
        <v>0</v>
      </c>
      <c r="AI22" s="338">
        <f t="shared" ref="AI22:AI23" si="18">R22-AH22</f>
        <v>0</v>
      </c>
      <c r="AJ22" s="14">
        <f t="shared" si="0"/>
        <v>0</v>
      </c>
      <c r="AK22" s="270">
        <f t="shared" ref="AK22:AK23" si="19">AJ22+AG22-AI22</f>
        <v>0</v>
      </c>
    </row>
    <row r="23" spans="1:37" ht="18.75">
      <c r="A23" s="322" t="s">
        <v>62</v>
      </c>
      <c r="B23" s="14"/>
      <c r="C23" s="13"/>
      <c r="D23" s="13"/>
      <c r="E23" s="38"/>
      <c r="F23" s="8"/>
      <c r="G23" s="14"/>
      <c r="H23" s="14">
        <f t="shared" si="1"/>
        <v>0</v>
      </c>
      <c r="I23" s="14">
        <v>0</v>
      </c>
      <c r="J23" s="332">
        <f t="shared" si="2"/>
        <v>0</v>
      </c>
      <c r="K23" s="14"/>
      <c r="L23" s="14"/>
      <c r="M23" s="14"/>
      <c r="N23" s="14"/>
      <c r="O23" s="14"/>
      <c r="P23" s="14"/>
      <c r="Q23" s="333">
        <f t="shared" si="16"/>
        <v>0</v>
      </c>
      <c r="R23" s="334">
        <f t="shared" si="17"/>
        <v>0</v>
      </c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9">
        <f t="shared" si="5"/>
        <v>0</v>
      </c>
      <c r="AI23" s="338">
        <f t="shared" si="18"/>
        <v>0</v>
      </c>
      <c r="AJ23" s="14">
        <f t="shared" si="0"/>
        <v>0</v>
      </c>
      <c r="AK23" s="270">
        <f t="shared" si="19"/>
        <v>0</v>
      </c>
    </row>
    <row r="24" spans="1:37">
      <c r="A24" s="14"/>
      <c r="B24" s="14"/>
      <c r="C24" s="14"/>
      <c r="D24" s="14" t="s">
        <v>65</v>
      </c>
      <c r="E24" s="14"/>
      <c r="F24" s="331">
        <f>SUM(F3:F23)</f>
        <v>2405</v>
      </c>
      <c r="G24" s="331">
        <f t="shared" ref="G24:AK24" si="20">SUM(G3:G23)</f>
        <v>44</v>
      </c>
      <c r="H24" s="331"/>
      <c r="I24" s="331">
        <f t="shared" si="20"/>
        <v>7844</v>
      </c>
      <c r="J24" s="331">
        <f t="shared" si="20"/>
        <v>10293</v>
      </c>
      <c r="K24" s="331">
        <f t="shared" si="20"/>
        <v>93</v>
      </c>
      <c r="L24" s="331">
        <f t="shared" si="20"/>
        <v>1098</v>
      </c>
      <c r="M24" s="331">
        <f t="shared" si="20"/>
        <v>0</v>
      </c>
      <c r="N24" s="331">
        <f t="shared" si="20"/>
        <v>70</v>
      </c>
      <c r="O24" s="331">
        <f t="shared" si="20"/>
        <v>118</v>
      </c>
      <c r="P24" s="331">
        <f t="shared" si="20"/>
        <v>0</v>
      </c>
      <c r="Q24" s="331">
        <f t="shared" si="20"/>
        <v>1379</v>
      </c>
      <c r="R24" s="331">
        <f t="shared" si="20"/>
        <v>8914</v>
      </c>
      <c r="S24" s="331">
        <f t="shared" si="20"/>
        <v>57</v>
      </c>
      <c r="T24" s="331">
        <f t="shared" si="20"/>
        <v>103</v>
      </c>
      <c r="U24" s="331">
        <f t="shared" si="20"/>
        <v>48</v>
      </c>
      <c r="V24" s="331">
        <f t="shared" si="20"/>
        <v>127</v>
      </c>
      <c r="W24" s="331">
        <f t="shared" si="20"/>
        <v>380</v>
      </c>
      <c r="X24" s="331">
        <f t="shared" si="20"/>
        <v>19</v>
      </c>
      <c r="Y24" s="331">
        <f t="shared" si="20"/>
        <v>4</v>
      </c>
      <c r="Z24" s="331">
        <f t="shared" si="20"/>
        <v>0</v>
      </c>
      <c r="AA24" s="331">
        <f t="shared" si="20"/>
        <v>0</v>
      </c>
      <c r="AB24" s="331">
        <f t="shared" si="20"/>
        <v>0</v>
      </c>
      <c r="AC24" s="331">
        <f t="shared" si="20"/>
        <v>0</v>
      </c>
      <c r="AD24" s="331">
        <f t="shared" si="20"/>
        <v>0</v>
      </c>
      <c r="AE24" s="331">
        <f t="shared" si="20"/>
        <v>0</v>
      </c>
      <c r="AF24" s="331">
        <f t="shared" si="20"/>
        <v>0</v>
      </c>
      <c r="AG24" s="331">
        <f t="shared" si="20"/>
        <v>7</v>
      </c>
      <c r="AH24" s="331">
        <f t="shared" si="20"/>
        <v>738</v>
      </c>
      <c r="AI24" s="331">
        <f t="shared" si="20"/>
        <v>8176</v>
      </c>
      <c r="AJ24" s="331">
        <f t="shared" si="20"/>
        <v>8173</v>
      </c>
      <c r="AK24" s="331">
        <f t="shared" si="20"/>
        <v>4</v>
      </c>
    </row>
    <row r="27" spans="1:37">
      <c r="Q27" t="s">
        <v>65</v>
      </c>
    </row>
  </sheetData>
  <mergeCells count="18">
    <mergeCell ref="K1:P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AJ1:AJ2"/>
    <mergeCell ref="AK1:AK2"/>
    <mergeCell ref="Q1:Q2"/>
    <mergeCell ref="R1:R2"/>
    <mergeCell ref="AG1:AG2"/>
    <mergeCell ref="AH1:AH2"/>
    <mergeCell ref="AI1:AI2"/>
  </mergeCells>
  <pageMargins left="0.7" right="0.7" top="0.75" bottom="0.75" header="0.3" footer="0.3"/>
  <pageSetup paperSize="9" orientation="portrait"/>
  <legacy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7"/>
  <sheetViews>
    <sheetView zoomScale="85" zoomScaleNormal="85" workbookViewId="0">
      <pane xSplit="4" ySplit="2" topLeftCell="S3" activePane="bottomRight" state="frozen"/>
      <selection pane="topRight"/>
      <selection pane="bottomLeft"/>
      <selection pane="bottomRight" activeCell="AF3" sqref="AF3:AF23"/>
    </sheetView>
  </sheetViews>
  <sheetFormatPr defaultColWidth="9" defaultRowHeight="15"/>
  <cols>
    <col min="1" max="1" width="53" customWidth="1"/>
    <col min="2" max="2" width="10.7109375" customWidth="1"/>
    <col min="3" max="3" width="10.42578125" customWidth="1"/>
    <col min="4" max="4" width="9.7109375" customWidth="1"/>
    <col min="5" max="7" width="15.42578125" customWidth="1"/>
    <col min="8" max="8" width="11.85546875" customWidth="1"/>
    <col min="9" max="10" width="9.85546875" customWidth="1"/>
    <col min="13" max="13" width="11.140625" customWidth="1"/>
    <col min="17" max="17" width="12.7109375" customWidth="1"/>
    <col min="18" max="18" width="16.42578125" customWidth="1"/>
    <col min="19" max="24" width="10.85546875" customWidth="1"/>
    <col min="25" max="25" width="14.42578125" customWidth="1"/>
    <col min="26" max="27" width="10.85546875" customWidth="1"/>
    <col min="28" max="28" width="15" customWidth="1"/>
    <col min="29" max="29" width="13.85546875" customWidth="1"/>
    <col min="30" max="32" width="10.85546875" customWidth="1"/>
    <col min="33" max="33" width="12.28515625" customWidth="1"/>
    <col min="34" max="34" width="10.85546875" customWidth="1"/>
    <col min="35" max="35" width="15.5703125" customWidth="1"/>
    <col min="36" max="36" width="10.85546875" customWidth="1"/>
  </cols>
  <sheetData>
    <row r="1" spans="1:38" s="157" customFormat="1" ht="18.75" customHeight="1">
      <c r="A1" s="400" t="s">
        <v>0</v>
      </c>
      <c r="B1" s="430" t="s">
        <v>1</v>
      </c>
      <c r="C1" s="430" t="s">
        <v>2</v>
      </c>
      <c r="D1" s="400" t="s">
        <v>3</v>
      </c>
      <c r="E1" s="400" t="s">
        <v>66</v>
      </c>
      <c r="F1" s="158" t="s">
        <v>89</v>
      </c>
      <c r="G1" s="158" t="s">
        <v>90</v>
      </c>
      <c r="H1" s="430" t="s">
        <v>4</v>
      </c>
      <c r="I1" s="430" t="s">
        <v>6</v>
      </c>
      <c r="J1" s="438" t="s">
        <v>7</v>
      </c>
      <c r="K1" s="161" t="s">
        <v>8</v>
      </c>
      <c r="L1" s="161"/>
      <c r="M1" s="161"/>
      <c r="N1" s="162"/>
      <c r="O1" s="161"/>
      <c r="P1" s="161"/>
      <c r="Q1" s="421" t="s">
        <v>9</v>
      </c>
      <c r="R1" s="423" t="s">
        <v>10</v>
      </c>
      <c r="S1" s="165" t="s">
        <v>70</v>
      </c>
      <c r="T1" s="165" t="s">
        <v>14</v>
      </c>
      <c r="U1" s="165" t="s">
        <v>166</v>
      </c>
      <c r="V1" s="165" t="s">
        <v>69</v>
      </c>
      <c r="W1" s="165" t="s">
        <v>11</v>
      </c>
      <c r="X1" s="165" t="s">
        <v>70</v>
      </c>
      <c r="Y1" s="165" t="s">
        <v>15</v>
      </c>
      <c r="Z1" s="165" t="s">
        <v>73</v>
      </c>
      <c r="AA1" s="165" t="s">
        <v>73</v>
      </c>
      <c r="AB1" s="165" t="s">
        <v>75</v>
      </c>
      <c r="AC1" s="165" t="s">
        <v>69</v>
      </c>
      <c r="AD1" s="165" t="s">
        <v>68</v>
      </c>
      <c r="AE1" s="166" t="s">
        <v>11</v>
      </c>
      <c r="AF1" s="400" t="s">
        <v>21</v>
      </c>
      <c r="AG1" s="436" t="s">
        <v>22</v>
      </c>
      <c r="AH1" s="436" t="s">
        <v>23</v>
      </c>
      <c r="AI1" s="417" t="s">
        <v>24</v>
      </c>
      <c r="AJ1" s="434" t="s">
        <v>25</v>
      </c>
    </row>
    <row r="2" spans="1:38" s="157" customFormat="1" ht="38.25" customHeight="1">
      <c r="A2" s="401"/>
      <c r="B2" s="431"/>
      <c r="C2" s="431"/>
      <c r="D2" s="401"/>
      <c r="E2" s="401"/>
      <c r="F2" s="158"/>
      <c r="G2" s="158"/>
      <c r="H2" s="431"/>
      <c r="I2" s="431"/>
      <c r="J2" s="438"/>
      <c r="K2" s="163" t="s">
        <v>28</v>
      </c>
      <c r="L2" s="163" t="s">
        <v>64</v>
      </c>
      <c r="M2" s="163" t="s">
        <v>29</v>
      </c>
      <c r="N2" s="163" t="s">
        <v>30</v>
      </c>
      <c r="O2" s="159" t="s">
        <v>32</v>
      </c>
      <c r="P2" s="159" t="s">
        <v>33</v>
      </c>
      <c r="Q2" s="422"/>
      <c r="R2" s="424"/>
      <c r="S2" s="166" t="s">
        <v>36</v>
      </c>
      <c r="T2" s="166" t="s">
        <v>36</v>
      </c>
      <c r="U2" s="166" t="s">
        <v>36</v>
      </c>
      <c r="V2" s="166" t="s">
        <v>35</v>
      </c>
      <c r="W2" s="166" t="s">
        <v>35</v>
      </c>
      <c r="X2" s="166" t="s">
        <v>35</v>
      </c>
      <c r="Y2" s="166" t="s">
        <v>35</v>
      </c>
      <c r="Z2" s="166" t="s">
        <v>335</v>
      </c>
      <c r="AA2" s="203" t="s">
        <v>326</v>
      </c>
      <c r="AB2" s="203" t="s">
        <v>35</v>
      </c>
      <c r="AC2" s="166" t="s">
        <v>87</v>
      </c>
      <c r="AD2" s="166" t="s">
        <v>35</v>
      </c>
      <c r="AE2" s="171" t="s">
        <v>78</v>
      </c>
      <c r="AF2" s="401"/>
      <c r="AG2" s="437"/>
      <c r="AH2" s="437"/>
      <c r="AI2" s="418"/>
      <c r="AJ2" s="435"/>
    </row>
    <row r="3" spans="1:38" ht="26.1" customHeight="1">
      <c r="A3" s="6" t="s">
        <v>42</v>
      </c>
      <c r="B3" s="7">
        <v>33</v>
      </c>
      <c r="C3" s="8">
        <v>42</v>
      </c>
      <c r="D3" s="8">
        <v>26</v>
      </c>
      <c r="E3" s="38"/>
      <c r="F3" s="158"/>
      <c r="G3" s="158"/>
      <c r="H3" s="9">
        <v>520</v>
      </c>
      <c r="I3" s="10">
        <f>'19.6'!AL3</f>
        <v>1077</v>
      </c>
      <c r="J3" s="11">
        <f>SUM(H3:I3)</f>
        <v>1597</v>
      </c>
      <c r="K3" s="201">
        <v>12</v>
      </c>
      <c r="L3" s="202"/>
      <c r="M3" s="201"/>
      <c r="N3" s="201"/>
      <c r="O3" s="201">
        <v>5</v>
      </c>
      <c r="P3" s="201">
        <v>40</v>
      </c>
      <c r="Q3" s="21">
        <f t="shared" ref="Q3:Q16" si="0">SUBTOTAL(9,K3:P3)</f>
        <v>57</v>
      </c>
      <c r="R3" s="22">
        <f t="shared" ref="R3:R16" si="1">J3-Q3</f>
        <v>1540</v>
      </c>
      <c r="S3" s="28">
        <v>21</v>
      </c>
      <c r="T3" s="28">
        <v>28</v>
      </c>
      <c r="U3" s="28">
        <v>19</v>
      </c>
      <c r="V3" s="28">
        <v>31</v>
      </c>
      <c r="W3" s="28">
        <v>20</v>
      </c>
      <c r="X3" s="28">
        <v>0</v>
      </c>
      <c r="Y3" s="28">
        <v>0</v>
      </c>
      <c r="Z3" s="28">
        <v>6</v>
      </c>
      <c r="AA3" s="28">
        <v>1</v>
      </c>
      <c r="AB3" s="28"/>
      <c r="AC3" s="28"/>
      <c r="AD3" s="28"/>
      <c r="AE3" s="28"/>
      <c r="AF3" s="28">
        <v>2</v>
      </c>
      <c r="AG3" s="20">
        <f>SUM(S3:AE3)</f>
        <v>126</v>
      </c>
      <c r="AH3" s="35">
        <f t="shared" ref="AH3:AH13" si="2">R3-AG3</f>
        <v>1414</v>
      </c>
      <c r="AI3" s="19">
        <f>(B3*C3)+D3</f>
        <v>1412</v>
      </c>
      <c r="AJ3" s="20">
        <f>AI3+AF3-AH3</f>
        <v>0</v>
      </c>
    </row>
    <row r="4" spans="1:38" ht="26.1" customHeight="1">
      <c r="A4" s="6" t="s">
        <v>43</v>
      </c>
      <c r="B4" s="7">
        <v>70</v>
      </c>
      <c r="C4" s="8">
        <v>20</v>
      </c>
      <c r="D4" s="8">
        <v>68</v>
      </c>
      <c r="E4" s="38"/>
      <c r="F4" s="158"/>
      <c r="G4" s="158"/>
      <c r="H4" s="9">
        <v>512</v>
      </c>
      <c r="I4" s="10">
        <f>'19.6'!AL4</f>
        <v>1400</v>
      </c>
      <c r="J4" s="11">
        <f t="shared" ref="J4:J16" si="3">SUM(H4:I4)</f>
        <v>1912</v>
      </c>
      <c r="K4" s="201">
        <v>45</v>
      </c>
      <c r="L4" s="201"/>
      <c r="M4" s="201"/>
      <c r="N4" s="201"/>
      <c r="O4" s="201"/>
      <c r="P4" s="201">
        <v>60</v>
      </c>
      <c r="Q4" s="21">
        <f t="shared" si="0"/>
        <v>105</v>
      </c>
      <c r="R4" s="22">
        <f t="shared" si="1"/>
        <v>1807</v>
      </c>
      <c r="S4" s="28">
        <v>45</v>
      </c>
      <c r="T4" s="28">
        <v>55</v>
      </c>
      <c r="U4" s="28">
        <v>59</v>
      </c>
      <c r="V4" s="28">
        <v>36</v>
      </c>
      <c r="W4" s="28">
        <v>69</v>
      </c>
      <c r="X4" s="28">
        <v>35</v>
      </c>
      <c r="Y4" s="28">
        <v>40</v>
      </c>
      <c r="Z4" s="28"/>
      <c r="AA4" s="28"/>
      <c r="AB4" s="28"/>
      <c r="AC4" s="28"/>
      <c r="AD4" s="28"/>
      <c r="AE4" s="28"/>
      <c r="AF4" s="28"/>
      <c r="AG4" s="20">
        <f t="shared" ref="AG4:AG23" si="4">SUM(S4:AE4)</f>
        <v>339</v>
      </c>
      <c r="AH4" s="35">
        <f t="shared" si="2"/>
        <v>1468</v>
      </c>
      <c r="AI4" s="19">
        <f t="shared" ref="AI4:AI20" si="5">(B4*C4)+D4</f>
        <v>1468</v>
      </c>
      <c r="AJ4" s="20">
        <f t="shared" ref="AJ4:AJ21" si="6">AI4+AF4-AH4</f>
        <v>0</v>
      </c>
    </row>
    <row r="5" spans="1:38" ht="26.1" customHeight="1">
      <c r="A5" s="6" t="s">
        <v>44</v>
      </c>
      <c r="B5" s="7">
        <v>45</v>
      </c>
      <c r="C5" s="12">
        <v>3</v>
      </c>
      <c r="D5" s="12">
        <v>4</v>
      </c>
      <c r="E5" s="38"/>
      <c r="F5" s="158"/>
      <c r="G5" s="158"/>
      <c r="H5" s="9">
        <v>90</v>
      </c>
      <c r="I5" s="10">
        <f>'19.6'!AL5</f>
        <v>140</v>
      </c>
      <c r="J5" s="11">
        <f t="shared" si="3"/>
        <v>230</v>
      </c>
      <c r="K5" s="201"/>
      <c r="L5" s="201"/>
      <c r="M5" s="201"/>
      <c r="N5" s="201"/>
      <c r="O5" s="201"/>
      <c r="P5" s="201"/>
      <c r="Q5" s="21">
        <f t="shared" si="0"/>
        <v>0</v>
      </c>
      <c r="R5" s="22">
        <f t="shared" si="1"/>
        <v>230</v>
      </c>
      <c r="S5" s="28">
        <v>23</v>
      </c>
      <c r="T5" s="28">
        <v>39</v>
      </c>
      <c r="U5" s="28">
        <v>7</v>
      </c>
      <c r="V5" s="28">
        <v>3</v>
      </c>
      <c r="W5" s="28">
        <v>11</v>
      </c>
      <c r="X5" s="28">
        <v>0</v>
      </c>
      <c r="Y5" s="28">
        <v>0</v>
      </c>
      <c r="Z5" s="28">
        <v>6</v>
      </c>
      <c r="AA5" s="28">
        <v>1</v>
      </c>
      <c r="AB5" s="28"/>
      <c r="AC5" s="28"/>
      <c r="AD5" s="28"/>
      <c r="AE5" s="28"/>
      <c r="AF5" s="28">
        <v>1</v>
      </c>
      <c r="AG5" s="20">
        <f t="shared" si="4"/>
        <v>90</v>
      </c>
      <c r="AH5" s="35">
        <f t="shared" si="2"/>
        <v>140</v>
      </c>
      <c r="AI5" s="19">
        <f t="shared" si="5"/>
        <v>139</v>
      </c>
      <c r="AJ5" s="20">
        <f t="shared" si="6"/>
        <v>0</v>
      </c>
    </row>
    <row r="6" spans="1:38" ht="26.1" customHeight="1">
      <c r="A6" s="6" t="s">
        <v>45</v>
      </c>
      <c r="B6" s="7">
        <v>120</v>
      </c>
      <c r="C6" s="12">
        <v>5</v>
      </c>
      <c r="D6" s="12">
        <v>78</v>
      </c>
      <c r="E6" s="12"/>
      <c r="F6" s="158"/>
      <c r="G6" s="158"/>
      <c r="H6" s="9"/>
      <c r="I6" s="10">
        <f>'19.6'!AL6</f>
        <v>785</v>
      </c>
      <c r="J6" s="11">
        <f t="shared" si="3"/>
        <v>785</v>
      </c>
      <c r="K6" s="201">
        <v>27</v>
      </c>
      <c r="L6" s="201"/>
      <c r="M6" s="201"/>
      <c r="N6" s="201"/>
      <c r="O6" s="201"/>
      <c r="P6" s="201"/>
      <c r="Q6" s="21">
        <f t="shared" si="0"/>
        <v>27</v>
      </c>
      <c r="R6" s="22">
        <f t="shared" si="1"/>
        <v>758</v>
      </c>
      <c r="S6" s="28">
        <v>9</v>
      </c>
      <c r="T6" s="28">
        <v>10</v>
      </c>
      <c r="U6" s="28">
        <v>26</v>
      </c>
      <c r="V6" s="28">
        <v>7</v>
      </c>
      <c r="W6" s="28">
        <v>14</v>
      </c>
      <c r="X6" s="28">
        <v>0</v>
      </c>
      <c r="Y6" s="28">
        <v>0</v>
      </c>
      <c r="Z6" s="28">
        <v>12</v>
      </c>
      <c r="AA6" s="28">
        <v>2</v>
      </c>
      <c r="AB6" s="28"/>
      <c r="AC6" s="28"/>
      <c r="AD6" s="28"/>
      <c r="AE6" s="28"/>
      <c r="AF6" s="28"/>
      <c r="AG6" s="20">
        <f t="shared" si="4"/>
        <v>80</v>
      </c>
      <c r="AH6" s="35">
        <f t="shared" si="2"/>
        <v>678</v>
      </c>
      <c r="AI6" s="19">
        <f t="shared" si="5"/>
        <v>678</v>
      </c>
      <c r="AJ6" s="20">
        <f t="shared" si="6"/>
        <v>0</v>
      </c>
    </row>
    <row r="7" spans="1:38" ht="26.1" customHeight="1">
      <c r="A7" s="6" t="s">
        <v>46</v>
      </c>
      <c r="B7" s="7">
        <v>40</v>
      </c>
      <c r="C7" s="8"/>
      <c r="D7" s="8">
        <v>36</v>
      </c>
      <c r="E7" s="8"/>
      <c r="F7" s="158"/>
      <c r="G7" s="158"/>
      <c r="H7" s="9"/>
      <c r="I7" s="10">
        <f>'19.6'!AL7</f>
        <v>76</v>
      </c>
      <c r="J7" s="11">
        <f t="shared" si="3"/>
        <v>76</v>
      </c>
      <c r="K7" s="201"/>
      <c r="L7" s="201"/>
      <c r="M7" s="201"/>
      <c r="N7" s="201"/>
      <c r="O7" s="201"/>
      <c r="P7" s="201"/>
      <c r="Q7" s="21">
        <f t="shared" si="0"/>
        <v>0</v>
      </c>
      <c r="R7" s="22">
        <f t="shared" si="1"/>
        <v>76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40</v>
      </c>
      <c r="Z7" s="28"/>
      <c r="AA7" s="28"/>
      <c r="AB7" s="28"/>
      <c r="AC7" s="28"/>
      <c r="AD7" s="28"/>
      <c r="AE7" s="28"/>
      <c r="AF7" s="28"/>
      <c r="AG7" s="20">
        <f t="shared" si="4"/>
        <v>40</v>
      </c>
      <c r="AH7" s="35">
        <f t="shared" si="2"/>
        <v>36</v>
      </c>
      <c r="AI7" s="19">
        <f t="shared" si="5"/>
        <v>36</v>
      </c>
      <c r="AJ7" s="20">
        <f t="shared" si="6"/>
        <v>0</v>
      </c>
    </row>
    <row r="8" spans="1:38" ht="26.1" customHeight="1">
      <c r="A8" s="6" t="s">
        <v>47</v>
      </c>
      <c r="B8" s="7">
        <v>65</v>
      </c>
      <c r="C8" s="12">
        <v>6</v>
      </c>
      <c r="D8" s="12">
        <v>83</v>
      </c>
      <c r="E8" s="12"/>
      <c r="F8" s="158"/>
      <c r="G8" s="158"/>
      <c r="H8" s="9">
        <v>260</v>
      </c>
      <c r="I8" s="10">
        <f>'19.6'!AL8</f>
        <v>253</v>
      </c>
      <c r="J8" s="11">
        <f t="shared" si="3"/>
        <v>513</v>
      </c>
      <c r="K8" s="201">
        <v>8</v>
      </c>
      <c r="L8" s="201"/>
      <c r="M8" s="201"/>
      <c r="N8" s="201"/>
      <c r="O8" s="201"/>
      <c r="P8" s="201"/>
      <c r="Q8" s="21">
        <f t="shared" si="0"/>
        <v>8</v>
      </c>
      <c r="R8" s="22">
        <f t="shared" si="1"/>
        <v>505</v>
      </c>
      <c r="S8" s="28">
        <v>5</v>
      </c>
      <c r="T8" s="28">
        <v>12</v>
      </c>
      <c r="U8" s="28">
        <v>0</v>
      </c>
      <c r="V8" s="28">
        <v>4</v>
      </c>
      <c r="W8" s="28">
        <v>11</v>
      </c>
      <c r="X8" s="28">
        <v>0</v>
      </c>
      <c r="Y8" s="28">
        <v>0</v>
      </c>
      <c r="Z8" s="28"/>
      <c r="AA8" s="28"/>
      <c r="AB8" s="28"/>
      <c r="AC8" s="28"/>
      <c r="AD8" s="28"/>
      <c r="AE8" s="28"/>
      <c r="AF8" s="28"/>
      <c r="AG8" s="20">
        <f t="shared" si="4"/>
        <v>32</v>
      </c>
      <c r="AH8" s="35">
        <f t="shared" si="2"/>
        <v>473</v>
      </c>
      <c r="AI8" s="19">
        <f t="shared" si="5"/>
        <v>473</v>
      </c>
      <c r="AJ8" s="20">
        <f t="shared" si="6"/>
        <v>0</v>
      </c>
    </row>
    <row r="9" spans="1:38" ht="26.1" customHeight="1">
      <c r="A9" s="6" t="s">
        <v>48</v>
      </c>
      <c r="B9" s="7">
        <v>100</v>
      </c>
      <c r="C9" s="12">
        <v>9</v>
      </c>
      <c r="D9" s="12">
        <v>12</v>
      </c>
      <c r="E9" s="38"/>
      <c r="F9" s="158"/>
      <c r="G9" s="158"/>
      <c r="H9" s="9">
        <v>400</v>
      </c>
      <c r="I9" s="10">
        <f>'19.6'!AL9</f>
        <v>802</v>
      </c>
      <c r="J9" s="11">
        <f t="shared" si="3"/>
        <v>1202</v>
      </c>
      <c r="K9" s="201">
        <v>25</v>
      </c>
      <c r="L9" s="201"/>
      <c r="M9" s="201"/>
      <c r="N9" s="201"/>
      <c r="O9" s="201">
        <v>10</v>
      </c>
      <c r="P9" s="201">
        <v>12</v>
      </c>
      <c r="Q9" s="21">
        <f t="shared" si="0"/>
        <v>47</v>
      </c>
      <c r="R9" s="22">
        <f t="shared" si="1"/>
        <v>1155</v>
      </c>
      <c r="S9" s="28">
        <v>22</v>
      </c>
      <c r="T9" s="28">
        <v>44</v>
      </c>
      <c r="U9" s="28">
        <v>49</v>
      </c>
      <c r="V9" s="28">
        <v>25</v>
      </c>
      <c r="W9" s="28">
        <v>34</v>
      </c>
      <c r="X9" s="28">
        <v>49</v>
      </c>
      <c r="Y9" s="28">
        <v>20</v>
      </c>
      <c r="Z9" s="28"/>
      <c r="AA9" s="28"/>
      <c r="AB9" s="28"/>
      <c r="AC9" s="28"/>
      <c r="AD9" s="28"/>
      <c r="AE9" s="28"/>
      <c r="AF9" s="28"/>
      <c r="AG9" s="20">
        <f t="shared" si="4"/>
        <v>243</v>
      </c>
      <c r="AH9" s="35">
        <f t="shared" si="2"/>
        <v>912</v>
      </c>
      <c r="AI9" s="19">
        <f t="shared" si="5"/>
        <v>912</v>
      </c>
      <c r="AJ9" s="20">
        <f t="shared" si="6"/>
        <v>0</v>
      </c>
    </row>
    <row r="10" spans="1:38" ht="26.1" customHeight="1">
      <c r="A10" s="6" t="s">
        <v>49</v>
      </c>
      <c r="B10" s="7">
        <v>100</v>
      </c>
      <c r="C10" s="12">
        <v>2</v>
      </c>
      <c r="D10" s="12">
        <v>98</v>
      </c>
      <c r="E10" s="38"/>
      <c r="F10" s="158"/>
      <c r="G10" s="158"/>
      <c r="H10" s="9"/>
      <c r="I10" s="10">
        <f>'19.6'!AL10</f>
        <v>396</v>
      </c>
      <c r="J10" s="11">
        <f t="shared" si="3"/>
        <v>396</v>
      </c>
      <c r="K10" s="201">
        <v>19</v>
      </c>
      <c r="L10" s="201"/>
      <c r="M10" s="201"/>
      <c r="N10" s="201"/>
      <c r="O10" s="201">
        <v>5</v>
      </c>
      <c r="P10" s="201"/>
      <c r="Q10" s="21">
        <f t="shared" si="0"/>
        <v>24</v>
      </c>
      <c r="R10" s="22">
        <f t="shared" si="1"/>
        <v>372</v>
      </c>
      <c r="S10" s="42">
        <v>6</v>
      </c>
      <c r="T10" s="42">
        <v>39</v>
      </c>
      <c r="U10" s="42">
        <v>8</v>
      </c>
      <c r="V10" s="42">
        <v>13</v>
      </c>
      <c r="W10" s="42">
        <v>8</v>
      </c>
      <c r="X10" s="42">
        <v>0</v>
      </c>
      <c r="Y10" s="42">
        <v>0</v>
      </c>
      <c r="Z10" s="42"/>
      <c r="AA10" s="42"/>
      <c r="AB10" s="28"/>
      <c r="AC10" s="28"/>
      <c r="AD10" s="28"/>
      <c r="AE10" s="28"/>
      <c r="AF10" s="28"/>
      <c r="AG10" s="20">
        <f t="shared" si="4"/>
        <v>74</v>
      </c>
      <c r="AH10" s="35">
        <f t="shared" si="2"/>
        <v>298</v>
      </c>
      <c r="AI10" s="19">
        <f t="shared" si="5"/>
        <v>298</v>
      </c>
      <c r="AJ10" s="20">
        <f t="shared" si="6"/>
        <v>0</v>
      </c>
    </row>
    <row r="11" spans="1:38" ht="26.1" customHeight="1">
      <c r="A11" s="6" t="s">
        <v>50</v>
      </c>
      <c r="B11" s="7">
        <v>50</v>
      </c>
      <c r="C11" s="13">
        <v>10</v>
      </c>
      <c r="D11" s="13">
        <v>45</v>
      </c>
      <c r="E11" s="38"/>
      <c r="F11" s="158"/>
      <c r="G11" s="158"/>
      <c r="H11" s="9">
        <v>185</v>
      </c>
      <c r="I11" s="10">
        <f>'19.6'!AL11</f>
        <v>456</v>
      </c>
      <c r="J11" s="11">
        <f t="shared" si="3"/>
        <v>641</v>
      </c>
      <c r="K11" s="201">
        <v>9</v>
      </c>
      <c r="L11" s="201"/>
      <c r="M11" s="201"/>
      <c r="N11" s="201"/>
      <c r="O11" s="201">
        <v>5</v>
      </c>
      <c r="P11" s="201"/>
      <c r="Q11" s="21">
        <f t="shared" si="0"/>
        <v>14</v>
      </c>
      <c r="R11" s="22">
        <f t="shared" si="1"/>
        <v>627</v>
      </c>
      <c r="S11" s="28">
        <v>13</v>
      </c>
      <c r="T11" s="28">
        <v>32</v>
      </c>
      <c r="U11" s="28">
        <v>7</v>
      </c>
      <c r="V11" s="28">
        <v>13</v>
      </c>
      <c r="W11" s="28">
        <v>17</v>
      </c>
      <c r="X11" s="28">
        <v>0</v>
      </c>
      <c r="Y11" s="28">
        <v>0</v>
      </c>
      <c r="Z11" s="28"/>
      <c r="AA11" s="28"/>
      <c r="AB11" s="28"/>
      <c r="AC11" s="28"/>
      <c r="AD11" s="28"/>
      <c r="AE11" s="28"/>
      <c r="AF11" s="28"/>
      <c r="AG11" s="20">
        <f t="shared" si="4"/>
        <v>82</v>
      </c>
      <c r="AH11" s="35">
        <f t="shared" si="2"/>
        <v>545</v>
      </c>
      <c r="AI11" s="19">
        <f t="shared" si="5"/>
        <v>545</v>
      </c>
      <c r="AJ11" s="20">
        <f t="shared" si="6"/>
        <v>0</v>
      </c>
    </row>
    <row r="12" spans="1:38" ht="26.1" customHeight="1">
      <c r="A12" s="6" t="s">
        <v>51</v>
      </c>
      <c r="B12" s="7">
        <v>100</v>
      </c>
      <c r="C12" s="13">
        <v>1</v>
      </c>
      <c r="D12" s="13">
        <v>73</v>
      </c>
      <c r="E12" s="13"/>
      <c r="F12" s="158"/>
      <c r="G12" s="158"/>
      <c r="H12" s="9"/>
      <c r="I12" s="10">
        <f>'19.6'!AL12</f>
        <v>223</v>
      </c>
      <c r="J12" s="11">
        <f t="shared" si="3"/>
        <v>223</v>
      </c>
      <c r="K12" s="201"/>
      <c r="L12" s="201"/>
      <c r="M12" s="201"/>
      <c r="N12" s="201"/>
      <c r="O12" s="201"/>
      <c r="P12" s="201"/>
      <c r="Q12" s="21">
        <f t="shared" si="0"/>
        <v>0</v>
      </c>
      <c r="R12" s="22">
        <f t="shared" si="1"/>
        <v>223</v>
      </c>
      <c r="S12" s="42">
        <v>7</v>
      </c>
      <c r="T12" s="42">
        <v>15</v>
      </c>
      <c r="U12" s="42">
        <v>7</v>
      </c>
      <c r="V12" s="42">
        <v>15</v>
      </c>
      <c r="W12" s="42">
        <v>6</v>
      </c>
      <c r="X12" s="42">
        <v>0</v>
      </c>
      <c r="Y12" s="42">
        <v>0</v>
      </c>
      <c r="Z12" s="42"/>
      <c r="AA12" s="28"/>
      <c r="AB12" s="28"/>
      <c r="AC12" s="28"/>
      <c r="AD12" s="28"/>
      <c r="AE12" s="28"/>
      <c r="AF12" s="28"/>
      <c r="AG12" s="20">
        <f t="shared" si="4"/>
        <v>50</v>
      </c>
      <c r="AH12" s="35">
        <f t="shared" si="2"/>
        <v>173</v>
      </c>
      <c r="AI12" s="19">
        <f t="shared" si="5"/>
        <v>173</v>
      </c>
      <c r="AJ12" s="20">
        <f t="shared" si="6"/>
        <v>0</v>
      </c>
      <c r="AL12" t="s">
        <v>65</v>
      </c>
    </row>
    <row r="13" spans="1:38" ht="26.1" customHeight="1">
      <c r="A13" s="6" t="s">
        <v>52</v>
      </c>
      <c r="B13" s="7">
        <v>45</v>
      </c>
      <c r="C13" s="13">
        <v>5</v>
      </c>
      <c r="D13" s="13">
        <v>29</v>
      </c>
      <c r="E13" s="38"/>
      <c r="F13" s="158"/>
      <c r="G13" s="158"/>
      <c r="H13" s="9">
        <v>90</v>
      </c>
      <c r="I13" s="10">
        <f>'19.6'!AL13</f>
        <v>186</v>
      </c>
      <c r="J13" s="11">
        <f t="shared" si="3"/>
        <v>276</v>
      </c>
      <c r="K13" s="201"/>
      <c r="L13" s="201"/>
      <c r="M13" s="201"/>
      <c r="N13" s="201"/>
      <c r="O13" s="201">
        <v>8</v>
      </c>
      <c r="P13" s="201"/>
      <c r="Q13" s="21">
        <f t="shared" si="0"/>
        <v>8</v>
      </c>
      <c r="R13" s="22">
        <f t="shared" si="1"/>
        <v>268</v>
      </c>
      <c r="S13" s="28">
        <v>6</v>
      </c>
      <c r="T13" s="28">
        <v>8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/>
      <c r="AA13" s="28"/>
      <c r="AB13" s="28"/>
      <c r="AC13" s="28"/>
      <c r="AD13" s="28"/>
      <c r="AE13" s="28"/>
      <c r="AF13" s="28"/>
      <c r="AG13" s="20">
        <f t="shared" si="4"/>
        <v>14</v>
      </c>
      <c r="AH13" s="35">
        <f t="shared" si="2"/>
        <v>254</v>
      </c>
      <c r="AI13" s="19">
        <f t="shared" si="5"/>
        <v>254</v>
      </c>
      <c r="AJ13" s="20">
        <f t="shared" si="6"/>
        <v>0</v>
      </c>
    </row>
    <row r="14" spans="1:38" ht="26.1" customHeight="1">
      <c r="A14" s="6" t="s">
        <v>53</v>
      </c>
      <c r="B14" s="7">
        <v>33</v>
      </c>
      <c r="C14" s="13">
        <v>2</v>
      </c>
      <c r="D14" s="13">
        <v>29</v>
      </c>
      <c r="E14" s="38"/>
      <c r="F14" s="158"/>
      <c r="G14" s="158"/>
      <c r="H14" s="9">
        <v>52</v>
      </c>
      <c r="I14" s="10">
        <f>'19.6'!AL14</f>
        <v>79</v>
      </c>
      <c r="J14" s="11">
        <f t="shared" si="3"/>
        <v>131</v>
      </c>
      <c r="K14" s="201"/>
      <c r="L14" s="201"/>
      <c r="M14" s="201"/>
      <c r="N14" s="201"/>
      <c r="O14" s="201">
        <v>5</v>
      </c>
      <c r="P14" s="201"/>
      <c r="Q14" s="21">
        <f t="shared" si="0"/>
        <v>5</v>
      </c>
      <c r="R14" s="22">
        <f t="shared" si="1"/>
        <v>126</v>
      </c>
      <c r="S14" s="28">
        <v>10</v>
      </c>
      <c r="T14" s="28">
        <v>6</v>
      </c>
      <c r="U14" s="28">
        <v>0</v>
      </c>
      <c r="V14" s="28">
        <v>0</v>
      </c>
      <c r="W14" s="28">
        <v>15</v>
      </c>
      <c r="X14" s="28">
        <v>0</v>
      </c>
      <c r="Y14" s="28">
        <v>0</v>
      </c>
      <c r="Z14" s="28"/>
      <c r="AA14" s="28"/>
      <c r="AB14" s="28"/>
      <c r="AC14" s="28"/>
      <c r="AD14" s="28"/>
      <c r="AE14" s="28"/>
      <c r="AF14" s="28"/>
      <c r="AG14" s="20">
        <f t="shared" si="4"/>
        <v>31</v>
      </c>
      <c r="AH14" s="35">
        <f t="shared" ref="AH14:AH16" si="7">R14-AG14</f>
        <v>95</v>
      </c>
      <c r="AI14" s="19">
        <f t="shared" si="5"/>
        <v>95</v>
      </c>
      <c r="AJ14" s="20">
        <f t="shared" si="6"/>
        <v>0</v>
      </c>
    </row>
    <row r="15" spans="1:38" ht="26.1" customHeight="1">
      <c r="A15" s="6" t="s">
        <v>54</v>
      </c>
      <c r="B15" s="7">
        <v>45</v>
      </c>
      <c r="C15" s="13">
        <v>1</v>
      </c>
      <c r="D15" s="13">
        <v>18</v>
      </c>
      <c r="E15" s="13"/>
      <c r="F15" s="158"/>
      <c r="G15" s="158"/>
      <c r="H15" s="9"/>
      <c r="I15" s="10">
        <f>'19.6'!AL15</f>
        <v>129</v>
      </c>
      <c r="J15" s="11">
        <f t="shared" si="3"/>
        <v>129</v>
      </c>
      <c r="K15" s="201"/>
      <c r="L15" s="201"/>
      <c r="M15" s="201"/>
      <c r="N15" s="201"/>
      <c r="O15" s="201"/>
      <c r="P15" s="201"/>
      <c r="Q15" s="21">
        <f t="shared" si="0"/>
        <v>0</v>
      </c>
      <c r="R15" s="22">
        <f t="shared" si="1"/>
        <v>129</v>
      </c>
      <c r="S15" s="28"/>
      <c r="T15" s="28">
        <v>0</v>
      </c>
      <c r="U15" s="28">
        <v>0</v>
      </c>
      <c r="V15" s="28">
        <v>0</v>
      </c>
      <c r="W15" s="28">
        <v>3</v>
      </c>
      <c r="X15" s="28">
        <v>63</v>
      </c>
      <c r="Y15" s="28">
        <v>0</v>
      </c>
      <c r="Z15" s="28"/>
      <c r="AA15" s="28"/>
      <c r="AB15" s="28"/>
      <c r="AC15" s="28"/>
      <c r="AD15" s="28"/>
      <c r="AE15" s="28"/>
      <c r="AF15" s="28"/>
      <c r="AG15" s="20">
        <f t="shared" si="4"/>
        <v>66</v>
      </c>
      <c r="AH15" s="35">
        <f t="shared" si="7"/>
        <v>63</v>
      </c>
      <c r="AI15" s="19">
        <f t="shared" si="5"/>
        <v>63</v>
      </c>
      <c r="AJ15" s="20">
        <f t="shared" si="6"/>
        <v>0</v>
      </c>
    </row>
    <row r="16" spans="1:38" ht="26.1" customHeight="1">
      <c r="A16" s="6" t="s">
        <v>55</v>
      </c>
      <c r="B16" s="7">
        <v>33</v>
      </c>
      <c r="C16" s="13">
        <v>4</v>
      </c>
      <c r="D16" s="13">
        <v>10</v>
      </c>
      <c r="E16" s="38"/>
      <c r="F16" s="158"/>
      <c r="G16" s="158"/>
      <c r="H16" s="9"/>
      <c r="I16" s="10">
        <f>'19.6'!AL16</f>
        <v>206</v>
      </c>
      <c r="J16" s="11">
        <f t="shared" si="3"/>
        <v>206</v>
      </c>
      <c r="K16" s="201">
        <v>3</v>
      </c>
      <c r="L16" s="201"/>
      <c r="M16" s="201"/>
      <c r="N16" s="201"/>
      <c r="O16" s="201"/>
      <c r="P16" s="201"/>
      <c r="Q16" s="21">
        <f t="shared" si="0"/>
        <v>3</v>
      </c>
      <c r="R16" s="22">
        <f t="shared" si="1"/>
        <v>203</v>
      </c>
      <c r="S16" s="28">
        <v>2</v>
      </c>
      <c r="T16" s="28">
        <v>20</v>
      </c>
      <c r="U16" s="28">
        <v>0</v>
      </c>
      <c r="V16" s="28">
        <v>5</v>
      </c>
      <c r="W16" s="28">
        <v>4</v>
      </c>
      <c r="X16" s="28">
        <v>0</v>
      </c>
      <c r="Y16" s="28">
        <v>30</v>
      </c>
      <c r="Z16" s="28"/>
      <c r="AA16" s="28"/>
      <c r="AB16" s="28"/>
      <c r="AC16" s="28"/>
      <c r="AD16" s="28"/>
      <c r="AE16" s="28"/>
      <c r="AF16" s="28"/>
      <c r="AG16" s="20">
        <f t="shared" si="4"/>
        <v>61</v>
      </c>
      <c r="AH16" s="35">
        <f t="shared" si="7"/>
        <v>142</v>
      </c>
      <c r="AI16" s="19">
        <f t="shared" si="5"/>
        <v>142</v>
      </c>
      <c r="AJ16" s="20">
        <f t="shared" si="6"/>
        <v>0</v>
      </c>
    </row>
    <row r="17" spans="1:36" ht="26.1" customHeight="1">
      <c r="A17" s="6" t="s">
        <v>56</v>
      </c>
      <c r="B17" s="7">
        <v>100</v>
      </c>
      <c r="C17" s="13"/>
      <c r="D17" s="13">
        <v>63</v>
      </c>
      <c r="E17" s="13"/>
      <c r="F17" s="158"/>
      <c r="G17" s="158"/>
      <c r="H17" s="9"/>
      <c r="I17" s="10">
        <f>'19.6'!AL17</f>
        <v>63</v>
      </c>
      <c r="J17" s="11">
        <f t="shared" ref="J17:J20" si="8">SUM(H17:I17)</f>
        <v>63</v>
      </c>
      <c r="K17" s="201"/>
      <c r="L17" s="201"/>
      <c r="M17" s="201"/>
      <c r="N17" s="201"/>
      <c r="O17" s="201"/>
      <c r="P17" s="201"/>
      <c r="Q17" s="21">
        <f t="shared" ref="Q17:Q20" si="9">SUBTOTAL(9,K17:P17)</f>
        <v>0</v>
      </c>
      <c r="R17" s="22">
        <f t="shared" ref="R17:R20" si="10">J17-Q17</f>
        <v>63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/>
      <c r="AA17" s="28"/>
      <c r="AB17" s="28"/>
      <c r="AC17" s="28"/>
      <c r="AD17" s="28"/>
      <c r="AE17" s="28"/>
      <c r="AF17" s="28"/>
      <c r="AG17" s="20">
        <f t="shared" si="4"/>
        <v>0</v>
      </c>
      <c r="AH17" s="35">
        <f t="shared" ref="AH17:AH20" si="11">R17-AG17</f>
        <v>63</v>
      </c>
      <c r="AI17" s="19">
        <f t="shared" si="5"/>
        <v>63</v>
      </c>
      <c r="AJ17" s="20">
        <f t="shared" si="6"/>
        <v>0</v>
      </c>
    </row>
    <row r="18" spans="1:36" ht="26.1" customHeight="1">
      <c r="A18" s="6" t="s">
        <v>57</v>
      </c>
      <c r="B18" s="7"/>
      <c r="C18" s="13"/>
      <c r="D18" s="13"/>
      <c r="E18" s="13"/>
      <c r="F18" s="158"/>
      <c r="G18" s="158"/>
      <c r="H18" s="9"/>
      <c r="I18" s="10">
        <f>'19.6'!AL18</f>
        <v>0</v>
      </c>
      <c r="J18" s="11">
        <f t="shared" si="8"/>
        <v>0</v>
      </c>
      <c r="K18" s="201"/>
      <c r="L18" s="201"/>
      <c r="M18" s="201"/>
      <c r="N18" s="201"/>
      <c r="O18" s="201"/>
      <c r="P18" s="201"/>
      <c r="Q18" s="21">
        <f t="shared" si="9"/>
        <v>0</v>
      </c>
      <c r="R18" s="22">
        <f t="shared" si="10"/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/>
      <c r="AA18" s="28"/>
      <c r="AB18" s="28"/>
      <c r="AC18" s="28"/>
      <c r="AD18" s="28"/>
      <c r="AE18" s="28"/>
      <c r="AF18" s="28"/>
      <c r="AG18" s="20">
        <f t="shared" si="4"/>
        <v>0</v>
      </c>
      <c r="AH18" s="35">
        <f t="shared" si="11"/>
        <v>0</v>
      </c>
      <c r="AI18" s="19">
        <f t="shared" si="5"/>
        <v>0</v>
      </c>
      <c r="AJ18" s="20">
        <f t="shared" si="6"/>
        <v>0</v>
      </c>
    </row>
    <row r="19" spans="1:36" ht="26.1" customHeight="1">
      <c r="A19" s="6" t="s">
        <v>58</v>
      </c>
      <c r="B19" s="7">
        <v>100</v>
      </c>
      <c r="C19" s="13"/>
      <c r="D19" s="13">
        <v>104</v>
      </c>
      <c r="E19" s="13"/>
      <c r="F19" s="158"/>
      <c r="G19" s="158"/>
      <c r="H19" s="9"/>
      <c r="I19" s="10">
        <f>'19.6'!AL19</f>
        <v>381</v>
      </c>
      <c r="J19" s="11">
        <f t="shared" si="8"/>
        <v>381</v>
      </c>
      <c r="K19" s="201"/>
      <c r="L19" s="201"/>
      <c r="M19" s="201"/>
      <c r="N19" s="201"/>
      <c r="O19" s="201"/>
      <c r="P19" s="201"/>
      <c r="Q19" s="21">
        <f t="shared" si="9"/>
        <v>0</v>
      </c>
      <c r="R19" s="22">
        <f t="shared" si="10"/>
        <v>381</v>
      </c>
      <c r="S19" s="28">
        <v>40</v>
      </c>
      <c r="T19" s="28">
        <v>0</v>
      </c>
      <c r="U19" s="28">
        <v>8</v>
      </c>
      <c r="V19" s="28">
        <v>26</v>
      </c>
      <c r="W19" s="28">
        <v>28</v>
      </c>
      <c r="X19" s="28">
        <v>175</v>
      </c>
      <c r="Y19" s="28">
        <v>0</v>
      </c>
      <c r="Z19" s="28"/>
      <c r="AA19" s="28"/>
      <c r="AB19" s="28"/>
      <c r="AC19" s="28"/>
      <c r="AD19" s="28"/>
      <c r="AE19" s="28"/>
      <c r="AF19" s="28"/>
      <c r="AG19" s="20">
        <f t="shared" si="4"/>
        <v>277</v>
      </c>
      <c r="AH19" s="35">
        <f t="shared" si="11"/>
        <v>104</v>
      </c>
      <c r="AI19" s="19">
        <f t="shared" si="5"/>
        <v>104</v>
      </c>
      <c r="AJ19" s="20">
        <f t="shared" si="6"/>
        <v>0</v>
      </c>
    </row>
    <row r="20" spans="1:36" ht="26.1" customHeight="1">
      <c r="A20" s="6" t="s">
        <v>59</v>
      </c>
      <c r="B20" s="7"/>
      <c r="C20" s="13"/>
      <c r="D20" s="13"/>
      <c r="E20" s="38"/>
      <c r="F20" s="158"/>
      <c r="G20" s="158"/>
      <c r="H20" s="9"/>
      <c r="I20" s="10">
        <f>'19.6'!AL20</f>
        <v>0</v>
      </c>
      <c r="J20" s="11">
        <f t="shared" si="8"/>
        <v>0</v>
      </c>
      <c r="K20" s="201"/>
      <c r="L20" s="201"/>
      <c r="M20" s="201"/>
      <c r="N20" s="201"/>
      <c r="O20" s="201"/>
      <c r="P20" s="201"/>
      <c r="Q20" s="21">
        <f t="shared" si="9"/>
        <v>0</v>
      </c>
      <c r="R20" s="22">
        <f t="shared" si="10"/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/>
      <c r="AA20" s="28"/>
      <c r="AB20" s="28"/>
      <c r="AC20" s="28"/>
      <c r="AD20" s="28"/>
      <c r="AE20" s="28"/>
      <c r="AF20" s="28"/>
      <c r="AG20" s="20">
        <f t="shared" si="4"/>
        <v>0</v>
      </c>
      <c r="AH20" s="35">
        <f t="shared" si="11"/>
        <v>0</v>
      </c>
      <c r="AI20" s="19">
        <f t="shared" si="5"/>
        <v>0</v>
      </c>
      <c r="AJ20" s="20">
        <f t="shared" si="6"/>
        <v>0</v>
      </c>
    </row>
    <row r="21" spans="1:36" ht="26.1" customHeight="1">
      <c r="A21" s="6" t="s">
        <v>60</v>
      </c>
      <c r="B21" s="7"/>
      <c r="C21" s="13"/>
      <c r="D21" s="13"/>
      <c r="E21" s="13"/>
      <c r="F21" s="158"/>
      <c r="G21" s="158"/>
      <c r="H21" s="9"/>
      <c r="I21" s="10">
        <f>'19.6'!AL21</f>
        <v>0</v>
      </c>
      <c r="J21" s="11">
        <f t="shared" ref="J21" si="12">SUM(H21:I21)</f>
        <v>0</v>
      </c>
      <c r="K21" s="201"/>
      <c r="L21" s="201"/>
      <c r="M21" s="201"/>
      <c r="N21" s="201"/>
      <c r="O21" s="201"/>
      <c r="P21" s="201"/>
      <c r="Q21" s="21">
        <f t="shared" ref="Q21" si="13">SUBTOTAL(9,K21:P21)</f>
        <v>0</v>
      </c>
      <c r="R21" s="22">
        <f t="shared" ref="R21" si="14">J21-Q21</f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/>
      <c r="AA21" s="28"/>
      <c r="AB21" s="28"/>
      <c r="AC21" s="28"/>
      <c r="AD21" s="28"/>
      <c r="AE21" s="28"/>
      <c r="AF21" s="28"/>
      <c r="AG21" s="20">
        <f t="shared" si="4"/>
        <v>0</v>
      </c>
      <c r="AH21" s="35">
        <f t="shared" ref="AH21" si="15">R21-AG21</f>
        <v>0</v>
      </c>
      <c r="AI21" s="19">
        <f t="shared" ref="AI21" si="16">(B21*C21)+D21</f>
        <v>0</v>
      </c>
      <c r="AJ21" s="20">
        <f t="shared" si="6"/>
        <v>0</v>
      </c>
    </row>
    <row r="22" spans="1:36" ht="26.1" customHeight="1">
      <c r="A22" s="6" t="s">
        <v>61</v>
      </c>
      <c r="B22" s="7"/>
      <c r="C22" s="13"/>
      <c r="D22" s="13"/>
      <c r="E22" s="180"/>
      <c r="F22" s="158"/>
      <c r="G22" s="158"/>
      <c r="H22" s="9"/>
      <c r="I22" s="10">
        <f>'19.6'!AL22</f>
        <v>0</v>
      </c>
      <c r="J22" s="11">
        <f t="shared" ref="J22:J23" si="17">SUM(H22:I22)</f>
        <v>0</v>
      </c>
      <c r="K22" s="201"/>
      <c r="L22" s="201"/>
      <c r="M22" s="201"/>
      <c r="N22" s="201"/>
      <c r="O22" s="201"/>
      <c r="P22" s="201"/>
      <c r="Q22" s="21">
        <f t="shared" ref="Q22:Q23" si="18">SUBTOTAL(9,K22:P22)</f>
        <v>0</v>
      </c>
      <c r="R22" s="22">
        <f t="shared" ref="R22:R23" si="19">J22-Q22</f>
        <v>0</v>
      </c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0">
        <f t="shared" si="4"/>
        <v>0</v>
      </c>
      <c r="AH22" s="35">
        <f t="shared" ref="AH22:AH23" si="20">R22-AG22</f>
        <v>0</v>
      </c>
      <c r="AI22" s="19">
        <f t="shared" ref="AI22:AI23" si="21">(B22*C22)+D22</f>
        <v>0</v>
      </c>
      <c r="AJ22" s="20">
        <f t="shared" ref="AJ22:AJ23" si="22">AI22+AF22-AH22</f>
        <v>0</v>
      </c>
    </row>
    <row r="23" spans="1:36" ht="26.1" customHeight="1">
      <c r="A23" s="6" t="s">
        <v>62</v>
      </c>
      <c r="B23" s="7"/>
      <c r="C23" s="13"/>
      <c r="D23" s="13"/>
      <c r="E23" s="180"/>
      <c r="F23" s="158"/>
      <c r="G23" s="158"/>
      <c r="H23" s="9"/>
      <c r="I23" s="10">
        <f>'19.6'!AL23</f>
        <v>0</v>
      </c>
      <c r="J23" s="11">
        <f t="shared" si="17"/>
        <v>0</v>
      </c>
      <c r="K23" s="201"/>
      <c r="L23" s="201"/>
      <c r="M23" s="201"/>
      <c r="N23" s="201"/>
      <c r="O23" s="201"/>
      <c r="P23" s="201"/>
      <c r="Q23" s="21">
        <f t="shared" si="18"/>
        <v>0</v>
      </c>
      <c r="R23" s="22">
        <f t="shared" si="19"/>
        <v>0</v>
      </c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0">
        <f t="shared" si="4"/>
        <v>0</v>
      </c>
      <c r="AH23" s="35">
        <f t="shared" si="20"/>
        <v>0</v>
      </c>
      <c r="AI23" s="19">
        <f t="shared" si="21"/>
        <v>0</v>
      </c>
      <c r="AJ23" s="20">
        <f t="shared" si="22"/>
        <v>0</v>
      </c>
    </row>
    <row r="24" spans="1:36" ht="12.75" customHeight="1">
      <c r="F24" s="15">
        <f>SUM(F3:F23)</f>
        <v>0</v>
      </c>
      <c r="G24" s="15">
        <f t="shared" ref="G24:AJ24" si="23">SUM(G3:G23)</f>
        <v>0</v>
      </c>
      <c r="H24" s="15">
        <f t="shared" si="23"/>
        <v>2109</v>
      </c>
      <c r="I24" s="15">
        <f t="shared" si="23"/>
        <v>6652</v>
      </c>
      <c r="J24" s="15">
        <f t="shared" si="23"/>
        <v>8761</v>
      </c>
      <c r="K24" s="15">
        <f t="shared" si="23"/>
        <v>148</v>
      </c>
      <c r="L24" s="15">
        <f t="shared" si="23"/>
        <v>0</v>
      </c>
      <c r="M24" s="15">
        <f t="shared" si="23"/>
        <v>0</v>
      </c>
      <c r="N24" s="15">
        <f t="shared" si="23"/>
        <v>0</v>
      </c>
      <c r="O24" s="15">
        <f t="shared" si="23"/>
        <v>38</v>
      </c>
      <c r="P24" s="15">
        <f t="shared" si="23"/>
        <v>112</v>
      </c>
      <c r="Q24" s="15">
        <f t="shared" si="23"/>
        <v>298</v>
      </c>
      <c r="R24" s="15">
        <f t="shared" si="23"/>
        <v>8463</v>
      </c>
      <c r="S24" s="15">
        <f t="shared" si="23"/>
        <v>209</v>
      </c>
      <c r="T24" s="15">
        <f t="shared" si="23"/>
        <v>308</v>
      </c>
      <c r="U24" s="15">
        <f t="shared" si="23"/>
        <v>190</v>
      </c>
      <c r="V24" s="15">
        <f t="shared" si="23"/>
        <v>178</v>
      </c>
      <c r="W24" s="15">
        <f t="shared" si="23"/>
        <v>240</v>
      </c>
      <c r="X24" s="15">
        <f t="shared" si="23"/>
        <v>322</v>
      </c>
      <c r="Y24" s="15">
        <f t="shared" si="23"/>
        <v>130</v>
      </c>
      <c r="Z24" s="15">
        <f t="shared" si="23"/>
        <v>24</v>
      </c>
      <c r="AA24" s="15">
        <f t="shared" si="23"/>
        <v>4</v>
      </c>
      <c r="AB24" s="15">
        <f t="shared" si="23"/>
        <v>0</v>
      </c>
      <c r="AC24" s="15">
        <f t="shared" si="23"/>
        <v>0</v>
      </c>
      <c r="AD24" s="15">
        <f t="shared" si="23"/>
        <v>0</v>
      </c>
      <c r="AE24" s="15">
        <f t="shared" si="23"/>
        <v>0</v>
      </c>
      <c r="AF24" s="15">
        <f t="shared" si="23"/>
        <v>3</v>
      </c>
      <c r="AG24" s="15">
        <f t="shared" si="23"/>
        <v>1605</v>
      </c>
      <c r="AH24" s="15">
        <f t="shared" si="23"/>
        <v>6858</v>
      </c>
      <c r="AI24" s="15">
        <f t="shared" si="23"/>
        <v>6855</v>
      </c>
      <c r="AJ24" s="15">
        <f t="shared" si="23"/>
        <v>0</v>
      </c>
    </row>
    <row r="25" spans="1:36" ht="12.75" customHeight="1"/>
    <row r="27" spans="1:36">
      <c r="Q27" t="s">
        <v>65</v>
      </c>
      <c r="S27" s="29"/>
      <c r="T27" s="29"/>
      <c r="U27" s="29"/>
      <c r="V27" s="29"/>
      <c r="W27" s="29"/>
    </row>
  </sheetData>
  <mergeCells count="15">
    <mergeCell ref="A1:A2"/>
    <mergeCell ref="B1:B2"/>
    <mergeCell ref="C1:C2"/>
    <mergeCell ref="D1:D2"/>
    <mergeCell ref="E1:E2"/>
    <mergeCell ref="H1:H2"/>
    <mergeCell ref="I1:I2"/>
    <mergeCell ref="J1:J2"/>
    <mergeCell ref="Q1:Q2"/>
    <mergeCell ref="R1:R2"/>
    <mergeCell ref="AF1:AF2"/>
    <mergeCell ref="AG1:AG2"/>
    <mergeCell ref="AH1:AH2"/>
    <mergeCell ref="AI1:AI2"/>
    <mergeCell ref="AJ1:AJ2"/>
  </mergeCells>
  <pageMargins left="0.7" right="0.7" top="0.75" bottom="0.75" header="0.3" footer="0.3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27"/>
  <sheetViews>
    <sheetView zoomScale="86" zoomScaleNormal="86" workbookViewId="0">
      <pane xSplit="4" ySplit="2" topLeftCell="Z3" activePane="bottomRight" state="frozen"/>
      <selection pane="topRight"/>
      <selection pane="bottomLeft"/>
      <selection pane="bottomRight" activeCell="AL3" sqref="AL3:AL23"/>
    </sheetView>
  </sheetViews>
  <sheetFormatPr defaultColWidth="9" defaultRowHeight="15"/>
  <cols>
    <col min="1" max="1" width="40.85546875" customWidth="1"/>
    <col min="2" max="2" width="8.140625" customWidth="1"/>
    <col min="3" max="3" width="8.42578125" customWidth="1"/>
    <col min="4" max="4" width="9.140625" customWidth="1"/>
    <col min="5" max="9" width="12.28515625" customWidth="1"/>
    <col min="10" max="10" width="11.85546875" customWidth="1"/>
    <col min="11" max="12" width="9.85546875" customWidth="1"/>
    <col min="15" max="15" width="11" customWidth="1"/>
    <col min="19" max="19" width="12.7109375" customWidth="1"/>
    <col min="20" max="20" width="16.42578125" customWidth="1"/>
    <col min="21" max="21" width="10.85546875" customWidth="1"/>
    <col min="22" max="22" width="15" customWidth="1"/>
    <col min="23" max="24" width="10.85546875" customWidth="1"/>
    <col min="25" max="25" width="14" customWidth="1"/>
    <col min="26" max="27" width="10.85546875" customWidth="1"/>
    <col min="28" max="28" width="14.85546875" customWidth="1"/>
    <col min="29" max="29" width="15.28515625" customWidth="1"/>
    <col min="30" max="30" width="10.85546875" customWidth="1"/>
    <col min="31" max="31" width="12.7109375" customWidth="1"/>
    <col min="32" max="33" width="10.85546875" customWidth="1"/>
    <col min="34" max="37" width="13.42578125" customWidth="1"/>
    <col min="38" max="38" width="10.85546875" customWidth="1"/>
    <col min="39" max="39" width="12.28515625" customWidth="1"/>
    <col min="40" max="40" width="10.85546875" customWidth="1"/>
    <col min="41" max="41" width="15.5703125" customWidth="1"/>
    <col min="42" max="42" width="10.85546875" customWidth="1"/>
    <col min="43" max="43" width="13.5703125" customWidth="1"/>
  </cols>
  <sheetData>
    <row r="1" spans="1:43" s="157" customFormat="1" ht="18.75" customHeight="1">
      <c r="A1" s="400" t="s">
        <v>0</v>
      </c>
      <c r="B1" s="430" t="s">
        <v>1</v>
      </c>
      <c r="C1" s="430" t="s">
        <v>2</v>
      </c>
      <c r="D1" s="400" t="s">
        <v>3</v>
      </c>
      <c r="E1" s="400" t="s">
        <v>66</v>
      </c>
      <c r="F1" s="158" t="s">
        <v>230</v>
      </c>
      <c r="G1" s="158" t="s">
        <v>89</v>
      </c>
      <c r="H1" s="158" t="s">
        <v>90</v>
      </c>
      <c r="I1" s="158" t="s">
        <v>215</v>
      </c>
      <c r="J1" s="430" t="s">
        <v>4</v>
      </c>
      <c r="K1" s="430" t="s">
        <v>6</v>
      </c>
      <c r="L1" s="438" t="s">
        <v>7</v>
      </c>
      <c r="M1" s="161" t="s">
        <v>8</v>
      </c>
      <c r="N1" s="161"/>
      <c r="O1" s="161"/>
      <c r="P1" s="162"/>
      <c r="Q1" s="161"/>
      <c r="R1" s="161"/>
      <c r="S1" s="421" t="s">
        <v>9</v>
      </c>
      <c r="T1" s="423" t="s">
        <v>10</v>
      </c>
      <c r="U1" s="165" t="s">
        <v>69</v>
      </c>
      <c r="V1" s="165" t="s">
        <v>166</v>
      </c>
      <c r="W1" s="165" t="s">
        <v>11</v>
      </c>
      <c r="X1" s="165" t="s">
        <v>11</v>
      </c>
      <c r="Y1" s="165" t="s">
        <v>11</v>
      </c>
      <c r="Z1" s="165" t="s">
        <v>14</v>
      </c>
      <c r="AA1" s="165" t="s">
        <v>69</v>
      </c>
      <c r="AB1" s="165" t="s">
        <v>306</v>
      </c>
      <c r="AC1" s="165" t="s">
        <v>70</v>
      </c>
      <c r="AD1" s="165" t="s">
        <v>166</v>
      </c>
      <c r="AE1" s="165" t="s">
        <v>306</v>
      </c>
      <c r="AF1" s="165" t="s">
        <v>17</v>
      </c>
      <c r="AG1" s="166" t="s">
        <v>67</v>
      </c>
      <c r="AH1" s="165" t="s">
        <v>69</v>
      </c>
      <c r="AI1" s="165" t="s">
        <v>67</v>
      </c>
      <c r="AJ1" s="165" t="s">
        <v>18</v>
      </c>
      <c r="AK1" s="165" t="s">
        <v>15</v>
      </c>
      <c r="AL1" s="400" t="s">
        <v>21</v>
      </c>
      <c r="AM1" s="436" t="s">
        <v>22</v>
      </c>
      <c r="AN1" s="436" t="s">
        <v>23</v>
      </c>
      <c r="AO1" s="417" t="s">
        <v>24</v>
      </c>
      <c r="AP1" s="434" t="s">
        <v>25</v>
      </c>
    </row>
    <row r="2" spans="1:43" s="157" customFormat="1" ht="39.75" customHeight="1">
      <c r="A2" s="401"/>
      <c r="B2" s="431"/>
      <c r="C2" s="431"/>
      <c r="D2" s="401"/>
      <c r="E2" s="401"/>
      <c r="F2" s="159" t="s">
        <v>181</v>
      </c>
      <c r="G2" s="159"/>
      <c r="H2" s="159"/>
      <c r="I2" s="159"/>
      <c r="J2" s="431"/>
      <c r="K2" s="431"/>
      <c r="L2" s="438"/>
      <c r="M2" s="163" t="s">
        <v>32</v>
      </c>
      <c r="N2" s="163" t="s">
        <v>64</v>
      </c>
      <c r="O2" s="197" t="s">
        <v>29</v>
      </c>
      <c r="P2" s="163" t="s">
        <v>30</v>
      </c>
      <c r="Q2" s="159" t="s">
        <v>28</v>
      </c>
      <c r="R2" s="159" t="s">
        <v>231</v>
      </c>
      <c r="S2" s="422"/>
      <c r="T2" s="424"/>
      <c r="U2" s="166" t="s">
        <v>36</v>
      </c>
      <c r="V2" s="166" t="s">
        <v>36</v>
      </c>
      <c r="W2" s="166" t="s">
        <v>78</v>
      </c>
      <c r="X2" s="166" t="s">
        <v>36</v>
      </c>
      <c r="Y2" s="166" t="s">
        <v>35</v>
      </c>
      <c r="Z2" s="166" t="s">
        <v>35</v>
      </c>
      <c r="AA2" s="166" t="s">
        <v>35</v>
      </c>
      <c r="AB2" s="166" t="s">
        <v>34</v>
      </c>
      <c r="AC2" s="199" t="s">
        <v>35</v>
      </c>
      <c r="AD2" s="166" t="s">
        <v>35</v>
      </c>
      <c r="AE2" s="166" t="s">
        <v>35</v>
      </c>
      <c r="AF2" s="166" t="s">
        <v>79</v>
      </c>
      <c r="AG2" s="166" t="s">
        <v>35</v>
      </c>
      <c r="AH2" s="166" t="s">
        <v>35</v>
      </c>
      <c r="AI2" s="171" t="s">
        <v>36</v>
      </c>
      <c r="AJ2" s="171" t="s">
        <v>82</v>
      </c>
      <c r="AK2" s="171"/>
      <c r="AL2" s="401"/>
      <c r="AM2" s="437"/>
      <c r="AN2" s="437"/>
      <c r="AO2" s="418"/>
      <c r="AP2" s="435"/>
    </row>
    <row r="3" spans="1:43" s="1" customFormat="1" ht="21.95" customHeight="1">
      <c r="A3" s="6" t="s">
        <v>42</v>
      </c>
      <c r="B3" s="7">
        <v>33</v>
      </c>
      <c r="C3" s="8">
        <v>40</v>
      </c>
      <c r="D3" s="8">
        <v>3</v>
      </c>
      <c r="E3" s="38"/>
      <c r="F3" s="8"/>
      <c r="G3" s="8"/>
      <c r="H3" s="8"/>
      <c r="I3" s="8"/>
      <c r="J3" s="33">
        <v>260</v>
      </c>
      <c r="K3" s="10">
        <f>'20.6'!AI3</f>
        <v>1412</v>
      </c>
      <c r="L3" s="11">
        <f t="shared" ref="L3:L21" si="0">SUM(J3:K3)</f>
        <v>1672</v>
      </c>
      <c r="M3" s="40">
        <v>10</v>
      </c>
      <c r="N3" s="40"/>
      <c r="O3" s="40"/>
      <c r="P3" s="40">
        <v>10</v>
      </c>
      <c r="Q3" s="40">
        <v>29</v>
      </c>
      <c r="R3" s="40"/>
      <c r="S3" s="21">
        <f t="shared" ref="S3:S21" si="1">SUBTOTAL(9,M3:R3)</f>
        <v>49</v>
      </c>
      <c r="T3" s="22">
        <f t="shared" ref="T3:T21" si="2">L3-S3</f>
        <v>1623</v>
      </c>
      <c r="U3" s="42">
        <v>15</v>
      </c>
      <c r="V3" s="42">
        <v>32</v>
      </c>
      <c r="W3" s="42">
        <v>4</v>
      </c>
      <c r="X3" s="42">
        <v>33</v>
      </c>
      <c r="Y3" s="42">
        <v>25</v>
      </c>
      <c r="Z3" s="42">
        <v>38</v>
      </c>
      <c r="AA3" s="42">
        <v>49</v>
      </c>
      <c r="AB3" s="42">
        <v>10</v>
      </c>
      <c r="AC3" s="42">
        <v>53</v>
      </c>
      <c r="AD3" s="42">
        <v>20</v>
      </c>
      <c r="AE3" s="42">
        <v>3</v>
      </c>
      <c r="AF3" s="42">
        <v>6</v>
      </c>
      <c r="AG3" s="42">
        <v>12</v>
      </c>
      <c r="AH3" s="200"/>
      <c r="AI3" s="200"/>
      <c r="AJ3" s="200"/>
      <c r="AK3" s="200"/>
      <c r="AL3" s="42"/>
      <c r="AM3" s="48">
        <f>SUM(U3:AK3)</f>
        <v>300</v>
      </c>
      <c r="AN3" s="49">
        <f>T3-AM3</f>
        <v>1323</v>
      </c>
      <c r="AO3" s="40">
        <f t="shared" ref="AO3:AO21" si="3">(B3*C3)+D3</f>
        <v>1323</v>
      </c>
      <c r="AP3" s="48">
        <f>AO3+AL3-AN3</f>
        <v>0</v>
      </c>
    </row>
    <row r="4" spans="1:43" s="1" customFormat="1" ht="21.95" customHeight="1">
      <c r="A4" s="6" t="s">
        <v>43</v>
      </c>
      <c r="B4" s="7">
        <v>70</v>
      </c>
      <c r="C4" s="8">
        <v>34</v>
      </c>
      <c r="D4" s="8">
        <v>5</v>
      </c>
      <c r="E4" s="38"/>
      <c r="F4" s="8"/>
      <c r="G4" s="8"/>
      <c r="H4" s="8"/>
      <c r="I4" s="8"/>
      <c r="J4" s="33">
        <v>1260</v>
      </c>
      <c r="K4" s="10">
        <f>'20.6'!AI4</f>
        <v>1468</v>
      </c>
      <c r="L4" s="11">
        <f t="shared" si="0"/>
        <v>2728</v>
      </c>
      <c r="M4" s="40">
        <v>30</v>
      </c>
      <c r="N4" s="40"/>
      <c r="O4" s="40"/>
      <c r="P4" s="40"/>
      <c r="Q4" s="40">
        <v>17</v>
      </c>
      <c r="R4" s="40"/>
      <c r="S4" s="21">
        <f t="shared" si="1"/>
        <v>47</v>
      </c>
      <c r="T4" s="22">
        <f t="shared" si="2"/>
        <v>2681</v>
      </c>
      <c r="U4" s="42">
        <v>34</v>
      </c>
      <c r="V4" s="42">
        <v>34</v>
      </c>
      <c r="W4" s="42">
        <v>25</v>
      </c>
      <c r="X4" s="42">
        <v>47</v>
      </c>
      <c r="Y4" s="42">
        <v>0</v>
      </c>
      <c r="Z4" s="42">
        <v>18</v>
      </c>
      <c r="AA4" s="42">
        <v>64</v>
      </c>
      <c r="AB4" s="42">
        <v>15</v>
      </c>
      <c r="AC4" s="42">
        <v>43</v>
      </c>
      <c r="AD4" s="42">
        <v>13</v>
      </c>
      <c r="AE4" s="42"/>
      <c r="AF4" s="42"/>
      <c r="AG4" s="42">
        <v>3</v>
      </c>
      <c r="AH4" s="42"/>
      <c r="AI4" s="42"/>
      <c r="AJ4" s="42"/>
      <c r="AK4" s="42"/>
      <c r="AL4" s="42"/>
      <c r="AM4" s="48">
        <f t="shared" ref="AM4:AM21" si="4">SUM(U4:AK4)</f>
        <v>296</v>
      </c>
      <c r="AN4" s="49">
        <f t="shared" ref="AN4:AN21" si="5">T4-AM4</f>
        <v>2385</v>
      </c>
      <c r="AO4" s="40">
        <f t="shared" si="3"/>
        <v>2385</v>
      </c>
      <c r="AP4" s="48">
        <f t="shared" ref="AP4:AP16" si="6">AO4+AL4-AN4</f>
        <v>0</v>
      </c>
      <c r="AQ4" s="1">
        <v>1</v>
      </c>
    </row>
    <row r="5" spans="1:43" ht="21.95" customHeight="1">
      <c r="A5" s="6" t="s">
        <v>44</v>
      </c>
      <c r="B5" s="7">
        <v>45</v>
      </c>
      <c r="C5" s="12">
        <v>2</v>
      </c>
      <c r="D5" s="12">
        <v>3</v>
      </c>
      <c r="E5" s="38"/>
      <c r="F5" s="8"/>
      <c r="G5" s="8"/>
      <c r="H5" s="8"/>
      <c r="I5" s="8"/>
      <c r="J5" s="33">
        <v>90</v>
      </c>
      <c r="K5" s="10">
        <f>'20.6'!AI5</f>
        <v>139</v>
      </c>
      <c r="L5" s="11">
        <f t="shared" si="0"/>
        <v>229</v>
      </c>
      <c r="M5" s="19">
        <v>20</v>
      </c>
      <c r="N5" s="19"/>
      <c r="O5" s="19"/>
      <c r="P5" s="19"/>
      <c r="Q5" s="19"/>
      <c r="R5" s="19"/>
      <c r="S5" s="21">
        <f t="shared" si="1"/>
        <v>20</v>
      </c>
      <c r="T5" s="22">
        <f t="shared" si="2"/>
        <v>209</v>
      </c>
      <c r="U5" s="28">
        <v>0</v>
      </c>
      <c r="V5" s="28">
        <v>17</v>
      </c>
      <c r="W5" s="28">
        <v>15</v>
      </c>
      <c r="X5" s="28">
        <v>0</v>
      </c>
      <c r="Y5" s="28">
        <v>5</v>
      </c>
      <c r="Z5" s="28">
        <v>0</v>
      </c>
      <c r="AA5" s="28">
        <v>10</v>
      </c>
      <c r="AB5" s="28"/>
      <c r="AC5" s="28">
        <v>10</v>
      </c>
      <c r="AD5" s="28">
        <v>35</v>
      </c>
      <c r="AE5" s="28">
        <v>7</v>
      </c>
      <c r="AF5" s="28">
        <v>7</v>
      </c>
      <c r="AG5" s="28">
        <v>10</v>
      </c>
      <c r="AH5" s="28"/>
      <c r="AI5" s="28"/>
      <c r="AJ5" s="28"/>
      <c r="AK5" s="28"/>
      <c r="AL5" s="28"/>
      <c r="AM5" s="48">
        <f t="shared" si="4"/>
        <v>116</v>
      </c>
      <c r="AN5" s="35">
        <f t="shared" si="5"/>
        <v>93</v>
      </c>
      <c r="AO5" s="19">
        <f t="shared" si="3"/>
        <v>93</v>
      </c>
      <c r="AP5" s="20">
        <f t="shared" si="6"/>
        <v>0</v>
      </c>
    </row>
    <row r="6" spans="1:43" ht="21.95" customHeight="1">
      <c r="A6" s="6" t="s">
        <v>45</v>
      </c>
      <c r="B6" s="7">
        <v>120</v>
      </c>
      <c r="C6" s="12">
        <v>5</v>
      </c>
      <c r="D6" s="12">
        <v>86</v>
      </c>
      <c r="E6" s="12"/>
      <c r="F6" s="8"/>
      <c r="G6" s="8"/>
      <c r="H6" s="8"/>
      <c r="I6" s="8"/>
      <c r="J6" s="33">
        <v>240</v>
      </c>
      <c r="K6" s="10">
        <f>'20.6'!AI6</f>
        <v>678</v>
      </c>
      <c r="L6" s="11">
        <f t="shared" si="0"/>
        <v>918</v>
      </c>
      <c r="M6" s="19"/>
      <c r="N6" s="19"/>
      <c r="O6" s="19"/>
      <c r="P6" s="19"/>
      <c r="Q6" s="19">
        <v>19</v>
      </c>
      <c r="R6" s="19"/>
      <c r="S6" s="21">
        <f t="shared" si="1"/>
        <v>19</v>
      </c>
      <c r="T6" s="22">
        <f t="shared" si="2"/>
        <v>899</v>
      </c>
      <c r="U6" s="28">
        <v>26</v>
      </c>
      <c r="V6" s="28">
        <v>21</v>
      </c>
      <c r="W6" s="28">
        <v>6</v>
      </c>
      <c r="X6" s="28">
        <v>31</v>
      </c>
      <c r="Y6" s="28">
        <v>0</v>
      </c>
      <c r="Z6" s="28">
        <v>12</v>
      </c>
      <c r="AA6" s="28">
        <v>55</v>
      </c>
      <c r="AB6" s="28">
        <v>20</v>
      </c>
      <c r="AC6" s="28">
        <v>27</v>
      </c>
      <c r="AD6" s="28">
        <v>0</v>
      </c>
      <c r="AE6" s="28"/>
      <c r="AF6" s="28"/>
      <c r="AG6" s="28">
        <v>18</v>
      </c>
      <c r="AH6" s="28"/>
      <c r="AI6" s="28"/>
      <c r="AJ6" s="28"/>
      <c r="AK6" s="28"/>
      <c r="AL6" s="28"/>
      <c r="AM6" s="48">
        <f t="shared" si="4"/>
        <v>216</v>
      </c>
      <c r="AN6" s="35">
        <f t="shared" si="5"/>
        <v>683</v>
      </c>
      <c r="AO6" s="19">
        <f t="shared" si="3"/>
        <v>686</v>
      </c>
      <c r="AP6" s="20">
        <f t="shared" si="6"/>
        <v>3</v>
      </c>
    </row>
    <row r="7" spans="1:43" ht="21.95" customHeight="1">
      <c r="A7" s="6" t="s">
        <v>46</v>
      </c>
      <c r="B7" s="7">
        <v>40</v>
      </c>
      <c r="C7" s="8"/>
      <c r="D7" s="8"/>
      <c r="E7" s="38"/>
      <c r="F7" s="8"/>
      <c r="G7" s="8"/>
      <c r="H7" s="8"/>
      <c r="I7" s="8"/>
      <c r="J7" s="33"/>
      <c r="K7" s="10">
        <f>'20.6'!AI7</f>
        <v>36</v>
      </c>
      <c r="L7" s="11">
        <f t="shared" si="0"/>
        <v>36</v>
      </c>
      <c r="M7" s="19"/>
      <c r="N7" s="19"/>
      <c r="O7" s="19"/>
      <c r="P7" s="19">
        <v>15</v>
      </c>
      <c r="Q7" s="19"/>
      <c r="R7" s="19"/>
      <c r="S7" s="21">
        <f t="shared" si="1"/>
        <v>15</v>
      </c>
      <c r="T7" s="22">
        <f t="shared" si="2"/>
        <v>21</v>
      </c>
      <c r="U7" s="27">
        <v>0</v>
      </c>
      <c r="V7" s="27">
        <v>0</v>
      </c>
      <c r="W7" s="28">
        <v>0</v>
      </c>
      <c r="X7" s="28">
        <v>0</v>
      </c>
      <c r="Y7" s="27">
        <v>0</v>
      </c>
      <c r="Z7" s="28">
        <v>0</v>
      </c>
      <c r="AA7" s="28">
        <v>0</v>
      </c>
      <c r="AB7" s="28"/>
      <c r="AC7" s="28">
        <v>0</v>
      </c>
      <c r="AD7" s="27">
        <v>15</v>
      </c>
      <c r="AE7" s="27"/>
      <c r="AF7" s="28">
        <v>6</v>
      </c>
      <c r="AG7" s="28"/>
      <c r="AH7" s="28"/>
      <c r="AI7" s="28"/>
      <c r="AJ7" s="28"/>
      <c r="AK7" s="28"/>
      <c r="AL7" s="28"/>
      <c r="AM7" s="48">
        <f t="shared" si="4"/>
        <v>21</v>
      </c>
      <c r="AN7" s="35">
        <f t="shared" si="5"/>
        <v>0</v>
      </c>
      <c r="AO7" s="19">
        <f t="shared" si="3"/>
        <v>0</v>
      </c>
      <c r="AP7" s="20">
        <f t="shared" si="6"/>
        <v>0</v>
      </c>
    </row>
    <row r="8" spans="1:43" ht="21.95" customHeight="1">
      <c r="A8" s="6" t="s">
        <v>47</v>
      </c>
      <c r="B8" s="7">
        <v>65</v>
      </c>
      <c r="C8" s="12">
        <v>4</v>
      </c>
      <c r="D8" s="12">
        <v>33</v>
      </c>
      <c r="E8" s="12"/>
      <c r="F8" s="8"/>
      <c r="G8" s="8"/>
      <c r="H8" s="8"/>
      <c r="I8" s="8"/>
      <c r="J8" s="33"/>
      <c r="K8" s="10">
        <f>'20.6'!AI8</f>
        <v>473</v>
      </c>
      <c r="L8" s="11">
        <f t="shared" si="0"/>
        <v>473</v>
      </c>
      <c r="M8" s="19"/>
      <c r="N8" s="19"/>
      <c r="O8" s="19"/>
      <c r="P8" s="19"/>
      <c r="Q8" s="19">
        <v>8</v>
      </c>
      <c r="R8" s="19"/>
      <c r="S8" s="21">
        <f t="shared" si="1"/>
        <v>8</v>
      </c>
      <c r="T8" s="22">
        <f t="shared" si="2"/>
        <v>465</v>
      </c>
      <c r="U8" s="28">
        <v>33</v>
      </c>
      <c r="V8" s="28">
        <v>21</v>
      </c>
      <c r="W8" s="28">
        <v>0</v>
      </c>
      <c r="X8" s="28">
        <v>39</v>
      </c>
      <c r="Y8" s="28">
        <v>0</v>
      </c>
      <c r="Z8" s="28">
        <v>21</v>
      </c>
      <c r="AA8" s="28">
        <v>42</v>
      </c>
      <c r="AB8" s="28"/>
      <c r="AC8" s="28">
        <v>14</v>
      </c>
      <c r="AD8" s="28">
        <v>0</v>
      </c>
      <c r="AE8" s="28"/>
      <c r="AF8" s="28"/>
      <c r="AG8" s="28">
        <v>2</v>
      </c>
      <c r="AH8" s="28"/>
      <c r="AI8" s="28"/>
      <c r="AJ8" s="28"/>
      <c r="AK8" s="28"/>
      <c r="AL8" s="28"/>
      <c r="AM8" s="48">
        <f t="shared" si="4"/>
        <v>172</v>
      </c>
      <c r="AN8" s="35">
        <f t="shared" si="5"/>
        <v>293</v>
      </c>
      <c r="AO8" s="19">
        <f t="shared" si="3"/>
        <v>293</v>
      </c>
      <c r="AP8" s="20">
        <f t="shared" si="6"/>
        <v>0</v>
      </c>
    </row>
    <row r="9" spans="1:43" ht="21.95" customHeight="1">
      <c r="A9" s="6" t="s">
        <v>48</v>
      </c>
      <c r="B9" s="7">
        <v>100</v>
      </c>
      <c r="C9" s="12">
        <v>5</v>
      </c>
      <c r="D9" s="12">
        <v>71</v>
      </c>
      <c r="E9" s="12"/>
      <c r="F9" s="8"/>
      <c r="G9" s="8"/>
      <c r="H9" s="8"/>
      <c r="I9" s="8"/>
      <c r="J9" s="33"/>
      <c r="K9" s="10">
        <f>'20.6'!AI9</f>
        <v>912</v>
      </c>
      <c r="L9" s="11">
        <f t="shared" si="0"/>
        <v>912</v>
      </c>
      <c r="M9" s="19">
        <v>5</v>
      </c>
      <c r="N9" s="19"/>
      <c r="O9" s="19"/>
      <c r="P9" s="19"/>
      <c r="Q9" s="19">
        <v>27</v>
      </c>
      <c r="R9" s="19"/>
      <c r="S9" s="21">
        <f t="shared" si="1"/>
        <v>32</v>
      </c>
      <c r="T9" s="22">
        <f t="shared" si="2"/>
        <v>880</v>
      </c>
      <c r="U9" s="28">
        <v>30</v>
      </c>
      <c r="V9" s="28">
        <v>33</v>
      </c>
      <c r="W9" s="28">
        <v>4</v>
      </c>
      <c r="X9" s="42">
        <v>41</v>
      </c>
      <c r="Y9" s="42">
        <v>52</v>
      </c>
      <c r="Z9" s="42">
        <v>28</v>
      </c>
      <c r="AA9" s="28">
        <v>58</v>
      </c>
      <c r="AB9" s="28">
        <v>20</v>
      </c>
      <c r="AC9" s="28">
        <v>33</v>
      </c>
      <c r="AD9" s="28">
        <v>0</v>
      </c>
      <c r="AE9" s="28"/>
      <c r="AF9" s="28"/>
      <c r="AG9" s="28">
        <v>10</v>
      </c>
      <c r="AH9" s="28"/>
      <c r="AI9" s="28"/>
      <c r="AJ9" s="28"/>
      <c r="AK9" s="28"/>
      <c r="AL9" s="28"/>
      <c r="AM9" s="48">
        <f t="shared" si="4"/>
        <v>309</v>
      </c>
      <c r="AN9" s="35">
        <f t="shared" si="5"/>
        <v>571</v>
      </c>
      <c r="AO9" s="19">
        <f t="shared" si="3"/>
        <v>571</v>
      </c>
      <c r="AP9" s="20">
        <f t="shared" si="6"/>
        <v>0</v>
      </c>
    </row>
    <row r="10" spans="1:43" s="1" customFormat="1" ht="21.95" customHeight="1">
      <c r="A10" s="6" t="s">
        <v>49</v>
      </c>
      <c r="B10" s="7">
        <v>100</v>
      </c>
      <c r="C10" s="12">
        <v>3</v>
      </c>
      <c r="D10" s="12">
        <v>20</v>
      </c>
      <c r="E10" s="38"/>
      <c r="F10" s="8"/>
      <c r="G10" s="8"/>
      <c r="H10" s="8"/>
      <c r="I10" s="8"/>
      <c r="J10" s="33">
        <v>200</v>
      </c>
      <c r="K10" s="10">
        <f>'20.6'!AI10</f>
        <v>298</v>
      </c>
      <c r="L10" s="11">
        <f t="shared" si="0"/>
        <v>498</v>
      </c>
      <c r="M10" s="40"/>
      <c r="N10" s="40"/>
      <c r="O10" s="40"/>
      <c r="P10" s="40"/>
      <c r="Q10" s="40">
        <v>6</v>
      </c>
      <c r="R10" s="40"/>
      <c r="S10" s="21">
        <f t="shared" si="1"/>
        <v>6</v>
      </c>
      <c r="T10" s="22">
        <f t="shared" si="2"/>
        <v>492</v>
      </c>
      <c r="U10" s="42">
        <v>27</v>
      </c>
      <c r="V10" s="42">
        <v>32</v>
      </c>
      <c r="W10" s="42">
        <v>0</v>
      </c>
      <c r="X10" s="42">
        <v>35</v>
      </c>
      <c r="Y10" s="42">
        <v>0</v>
      </c>
      <c r="Z10" s="42">
        <v>12</v>
      </c>
      <c r="AA10" s="42">
        <v>45</v>
      </c>
      <c r="AB10" s="42">
        <v>5</v>
      </c>
      <c r="AC10" s="42">
        <v>14</v>
      </c>
      <c r="AD10" s="42">
        <v>0</v>
      </c>
      <c r="AE10" s="42"/>
      <c r="AF10" s="42"/>
      <c r="AG10" s="42">
        <v>2</v>
      </c>
      <c r="AH10" s="42"/>
      <c r="AI10" s="42"/>
      <c r="AJ10" s="42"/>
      <c r="AK10" s="42"/>
      <c r="AL10" s="42"/>
      <c r="AM10" s="48">
        <f t="shared" si="4"/>
        <v>172</v>
      </c>
      <c r="AN10" s="49">
        <f t="shared" si="5"/>
        <v>320</v>
      </c>
      <c r="AO10" s="40">
        <f t="shared" si="3"/>
        <v>320</v>
      </c>
      <c r="AP10" s="48">
        <f t="shared" si="6"/>
        <v>0</v>
      </c>
    </row>
    <row r="11" spans="1:43" ht="21.95" customHeight="1">
      <c r="A11" s="6" t="s">
        <v>50</v>
      </c>
      <c r="B11" s="7">
        <v>50</v>
      </c>
      <c r="C11" s="13">
        <v>8</v>
      </c>
      <c r="D11" s="13">
        <v>42</v>
      </c>
      <c r="E11" s="13"/>
      <c r="F11" s="8"/>
      <c r="G11" s="8"/>
      <c r="H11" s="8"/>
      <c r="I11" s="8"/>
      <c r="J11" s="33">
        <v>90</v>
      </c>
      <c r="K11" s="10">
        <f>'20.6'!AI11</f>
        <v>545</v>
      </c>
      <c r="L11" s="11">
        <f t="shared" si="0"/>
        <v>635</v>
      </c>
      <c r="M11" s="19"/>
      <c r="N11" s="19"/>
      <c r="O11" s="19"/>
      <c r="P11" s="19"/>
      <c r="Q11" s="19">
        <v>6</v>
      </c>
      <c r="R11" s="19"/>
      <c r="S11" s="21">
        <f t="shared" si="1"/>
        <v>6</v>
      </c>
      <c r="T11" s="22">
        <f t="shared" si="2"/>
        <v>629</v>
      </c>
      <c r="U11" s="28">
        <v>28</v>
      </c>
      <c r="V11" s="28">
        <v>28</v>
      </c>
      <c r="W11" s="28">
        <v>5</v>
      </c>
      <c r="X11" s="28">
        <v>32</v>
      </c>
      <c r="Y11" s="28">
        <v>0</v>
      </c>
      <c r="Z11" s="28">
        <v>12</v>
      </c>
      <c r="AA11" s="28">
        <v>48</v>
      </c>
      <c r="AB11" s="28">
        <v>5</v>
      </c>
      <c r="AC11" s="28">
        <v>26</v>
      </c>
      <c r="AD11" s="28">
        <v>0</v>
      </c>
      <c r="AE11" s="28"/>
      <c r="AF11" s="28"/>
      <c r="AG11" s="28">
        <v>2</v>
      </c>
      <c r="AH11" s="28"/>
      <c r="AI11" s="28"/>
      <c r="AJ11" s="28"/>
      <c r="AK11" s="28"/>
      <c r="AL11" s="28">
        <v>1</v>
      </c>
      <c r="AM11" s="48">
        <f t="shared" si="4"/>
        <v>186</v>
      </c>
      <c r="AN11" s="35">
        <f t="shared" si="5"/>
        <v>443</v>
      </c>
      <c r="AO11" s="19">
        <f t="shared" si="3"/>
        <v>442</v>
      </c>
      <c r="AP11" s="20">
        <f t="shared" si="6"/>
        <v>0</v>
      </c>
    </row>
    <row r="12" spans="1:43" ht="21.95" customHeight="1">
      <c r="A12" s="6" t="s">
        <v>51</v>
      </c>
      <c r="B12" s="7">
        <v>100</v>
      </c>
      <c r="C12" s="13">
        <v>3</v>
      </c>
      <c r="D12" s="13">
        <v>4</v>
      </c>
      <c r="E12" s="38"/>
      <c r="F12" s="8"/>
      <c r="G12" s="8"/>
      <c r="H12" s="8"/>
      <c r="I12" s="8"/>
      <c r="J12" s="33">
        <v>300</v>
      </c>
      <c r="K12" s="10">
        <f>'20.6'!AI12</f>
        <v>173</v>
      </c>
      <c r="L12" s="11">
        <f t="shared" si="0"/>
        <v>473</v>
      </c>
      <c r="M12" s="19"/>
      <c r="N12" s="19"/>
      <c r="O12" s="19"/>
      <c r="P12" s="19"/>
      <c r="Q12" s="19"/>
      <c r="R12" s="19"/>
      <c r="S12" s="21">
        <f t="shared" si="1"/>
        <v>0</v>
      </c>
      <c r="T12" s="22">
        <f t="shared" si="2"/>
        <v>473</v>
      </c>
      <c r="U12" s="28">
        <v>36</v>
      </c>
      <c r="V12" s="28">
        <v>24</v>
      </c>
      <c r="W12" s="28">
        <v>0</v>
      </c>
      <c r="X12" s="28">
        <v>42</v>
      </c>
      <c r="Y12" s="28">
        <v>0</v>
      </c>
      <c r="Z12" s="28">
        <v>6</v>
      </c>
      <c r="AA12" s="28">
        <v>39</v>
      </c>
      <c r="AB12" s="28"/>
      <c r="AC12" s="28">
        <v>20</v>
      </c>
      <c r="AD12" s="28">
        <v>0</v>
      </c>
      <c r="AE12" s="28"/>
      <c r="AF12" s="28"/>
      <c r="AG12" s="28">
        <v>2</v>
      </c>
      <c r="AH12" s="28"/>
      <c r="AI12" s="28"/>
      <c r="AJ12" s="28"/>
      <c r="AK12" s="28"/>
      <c r="AL12" s="28"/>
      <c r="AM12" s="48">
        <f t="shared" si="4"/>
        <v>169</v>
      </c>
      <c r="AN12" s="35">
        <f t="shared" si="5"/>
        <v>304</v>
      </c>
      <c r="AO12" s="19">
        <f t="shared" si="3"/>
        <v>304</v>
      </c>
      <c r="AP12" s="20">
        <f t="shared" si="6"/>
        <v>0</v>
      </c>
    </row>
    <row r="13" spans="1:43" ht="21.95" customHeight="1">
      <c r="A13" s="6" t="s">
        <v>52</v>
      </c>
      <c r="B13" s="7">
        <v>45</v>
      </c>
      <c r="C13" s="13">
        <v>4</v>
      </c>
      <c r="D13" s="13">
        <v>38</v>
      </c>
      <c r="E13" s="38"/>
      <c r="F13" s="8"/>
      <c r="G13" s="8"/>
      <c r="H13" s="8"/>
      <c r="I13" s="8"/>
      <c r="J13" s="33"/>
      <c r="K13" s="10">
        <f>'20.6'!AI13</f>
        <v>254</v>
      </c>
      <c r="L13" s="11">
        <f t="shared" si="0"/>
        <v>254</v>
      </c>
      <c r="M13" s="19">
        <v>30</v>
      </c>
      <c r="N13" s="19"/>
      <c r="O13" s="19"/>
      <c r="P13" s="19"/>
      <c r="Q13" s="19"/>
      <c r="R13" s="19"/>
      <c r="S13" s="21">
        <f t="shared" si="1"/>
        <v>30</v>
      </c>
      <c r="T13" s="22">
        <f t="shared" si="2"/>
        <v>224</v>
      </c>
      <c r="U13" s="28">
        <v>0</v>
      </c>
      <c r="V13" s="28">
        <v>5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/>
      <c r="AC13" s="28">
        <v>0</v>
      </c>
      <c r="AD13" s="28">
        <v>0</v>
      </c>
      <c r="AE13" s="28"/>
      <c r="AF13" s="28"/>
      <c r="AG13" s="28"/>
      <c r="AH13" s="28"/>
      <c r="AI13" s="28"/>
      <c r="AJ13" s="28"/>
      <c r="AK13" s="28"/>
      <c r="AL13" s="28">
        <v>1</v>
      </c>
      <c r="AM13" s="48">
        <f t="shared" si="4"/>
        <v>5</v>
      </c>
      <c r="AN13" s="35">
        <f t="shared" si="5"/>
        <v>219</v>
      </c>
      <c r="AO13" s="19">
        <f t="shared" si="3"/>
        <v>218</v>
      </c>
      <c r="AP13" s="20">
        <f t="shared" si="6"/>
        <v>0</v>
      </c>
    </row>
    <row r="14" spans="1:43" ht="21.95" customHeight="1">
      <c r="A14" s="6" t="s">
        <v>53</v>
      </c>
      <c r="B14" s="7">
        <v>33</v>
      </c>
      <c r="C14" s="13">
        <v>2</v>
      </c>
      <c r="D14" s="13">
        <v>25</v>
      </c>
      <c r="E14" s="13"/>
      <c r="F14" s="8"/>
      <c r="G14" s="8"/>
      <c r="H14" s="8"/>
      <c r="I14" s="8"/>
      <c r="J14" s="33"/>
      <c r="K14" s="10">
        <f>'20.6'!AI14</f>
        <v>95</v>
      </c>
      <c r="L14" s="11">
        <f t="shared" si="0"/>
        <v>95</v>
      </c>
      <c r="M14" s="19"/>
      <c r="N14" s="19"/>
      <c r="O14" s="19"/>
      <c r="P14" s="19"/>
      <c r="Q14" s="19"/>
      <c r="R14" s="19"/>
      <c r="S14" s="21">
        <f t="shared" si="1"/>
        <v>0</v>
      </c>
      <c r="T14" s="22">
        <f t="shared" si="2"/>
        <v>95</v>
      </c>
      <c r="U14" s="28">
        <v>0</v>
      </c>
      <c r="V14" s="28">
        <v>3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/>
      <c r="AC14" s="28">
        <v>0</v>
      </c>
      <c r="AD14" s="28">
        <v>0</v>
      </c>
      <c r="AE14" s="28"/>
      <c r="AF14" s="28"/>
      <c r="AG14" s="28"/>
      <c r="AH14" s="28"/>
      <c r="AI14" s="28"/>
      <c r="AJ14" s="28"/>
      <c r="AK14" s="28"/>
      <c r="AL14" s="28">
        <v>1</v>
      </c>
      <c r="AM14" s="48">
        <f t="shared" si="4"/>
        <v>3</v>
      </c>
      <c r="AN14" s="35">
        <f t="shared" si="5"/>
        <v>92</v>
      </c>
      <c r="AO14" s="19">
        <f t="shared" si="3"/>
        <v>91</v>
      </c>
      <c r="AP14" s="20">
        <f t="shared" si="6"/>
        <v>0</v>
      </c>
    </row>
    <row r="15" spans="1:43" ht="21.95" customHeight="1">
      <c r="A15" s="6" t="s">
        <v>54</v>
      </c>
      <c r="B15" s="7">
        <v>45</v>
      </c>
      <c r="C15" s="13">
        <v>1</v>
      </c>
      <c r="D15" s="13">
        <v>15</v>
      </c>
      <c r="E15" s="13"/>
      <c r="F15" s="8"/>
      <c r="G15" s="8"/>
      <c r="H15" s="8"/>
      <c r="I15" s="8"/>
      <c r="J15" s="33"/>
      <c r="K15" s="10">
        <f>'20.6'!AI15</f>
        <v>63</v>
      </c>
      <c r="L15" s="11">
        <f t="shared" si="0"/>
        <v>63</v>
      </c>
      <c r="M15" s="19"/>
      <c r="N15" s="19"/>
      <c r="O15" s="19"/>
      <c r="P15" s="19"/>
      <c r="Q15" s="19"/>
      <c r="R15" s="19"/>
      <c r="S15" s="21">
        <f t="shared" si="1"/>
        <v>0</v>
      </c>
      <c r="T15" s="22">
        <f t="shared" si="2"/>
        <v>63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/>
      <c r="AC15" s="28">
        <v>0</v>
      </c>
      <c r="AD15" s="28">
        <v>3</v>
      </c>
      <c r="AE15" s="28"/>
      <c r="AF15" s="28"/>
      <c r="AG15" s="28"/>
      <c r="AH15" s="28"/>
      <c r="AI15" s="28"/>
      <c r="AJ15" s="28"/>
      <c r="AK15" s="28"/>
      <c r="AL15" s="28"/>
      <c r="AM15" s="48">
        <f t="shared" si="4"/>
        <v>3</v>
      </c>
      <c r="AN15" s="35">
        <f t="shared" si="5"/>
        <v>60</v>
      </c>
      <c r="AO15" s="19">
        <f t="shared" si="3"/>
        <v>60</v>
      </c>
      <c r="AP15" s="20">
        <f t="shared" si="6"/>
        <v>0</v>
      </c>
    </row>
    <row r="16" spans="1:43" ht="21.95" customHeight="1">
      <c r="A16" s="6" t="s">
        <v>55</v>
      </c>
      <c r="B16" s="7">
        <v>33</v>
      </c>
      <c r="C16" s="13">
        <v>1</v>
      </c>
      <c r="D16" s="13">
        <v>7</v>
      </c>
      <c r="E16" s="38"/>
      <c r="F16" s="8"/>
      <c r="G16" s="8"/>
      <c r="H16" s="8"/>
      <c r="I16" s="8"/>
      <c r="J16" s="33"/>
      <c r="K16" s="10">
        <f>'20.6'!AI16</f>
        <v>142</v>
      </c>
      <c r="L16" s="11">
        <f t="shared" si="0"/>
        <v>142</v>
      </c>
      <c r="M16" s="19"/>
      <c r="N16" s="19"/>
      <c r="O16" s="19"/>
      <c r="P16" s="19"/>
      <c r="Q16" s="19">
        <v>3</v>
      </c>
      <c r="R16" s="19"/>
      <c r="S16" s="21">
        <f t="shared" si="1"/>
        <v>3</v>
      </c>
      <c r="T16" s="22">
        <f t="shared" si="2"/>
        <v>139</v>
      </c>
      <c r="U16" s="28">
        <v>30</v>
      </c>
      <c r="V16" s="28">
        <v>17</v>
      </c>
      <c r="W16" s="28">
        <v>0</v>
      </c>
      <c r="X16" s="28">
        <v>36</v>
      </c>
      <c r="Y16" s="28">
        <v>0</v>
      </c>
      <c r="Z16" s="28">
        <v>0</v>
      </c>
      <c r="AA16" s="28">
        <v>1</v>
      </c>
      <c r="AB16" s="28"/>
      <c r="AC16" s="28">
        <v>13</v>
      </c>
      <c r="AD16" s="28">
        <v>0</v>
      </c>
      <c r="AE16" s="28"/>
      <c r="AF16" s="28"/>
      <c r="AG16" s="28"/>
      <c r="AH16" s="28"/>
      <c r="AI16" s="28"/>
      <c r="AJ16" s="28"/>
      <c r="AK16" s="28"/>
      <c r="AL16" s="28">
        <v>2</v>
      </c>
      <c r="AM16" s="48">
        <f t="shared" si="4"/>
        <v>97</v>
      </c>
      <c r="AN16" s="35">
        <f t="shared" si="5"/>
        <v>42</v>
      </c>
      <c r="AO16" s="19">
        <f t="shared" si="3"/>
        <v>40</v>
      </c>
      <c r="AP16" s="20">
        <f t="shared" si="6"/>
        <v>0</v>
      </c>
    </row>
    <row r="17" spans="1:42" ht="21.95" customHeight="1">
      <c r="A17" s="6" t="s">
        <v>56</v>
      </c>
      <c r="B17" s="7">
        <v>100</v>
      </c>
      <c r="C17" s="13">
        <v>1</v>
      </c>
      <c r="D17" s="13">
        <v>49</v>
      </c>
      <c r="E17" s="13"/>
      <c r="F17" s="8"/>
      <c r="G17" s="8"/>
      <c r="H17" s="8"/>
      <c r="I17" s="8"/>
      <c r="J17" s="33">
        <v>100</v>
      </c>
      <c r="K17" s="10">
        <f>'20.6'!AI17</f>
        <v>63</v>
      </c>
      <c r="L17" s="11">
        <f t="shared" si="0"/>
        <v>163</v>
      </c>
      <c r="M17" s="19"/>
      <c r="N17" s="19"/>
      <c r="O17" s="19"/>
      <c r="P17" s="19"/>
      <c r="Q17" s="19"/>
      <c r="R17" s="19"/>
      <c r="S17" s="21">
        <f t="shared" si="1"/>
        <v>0</v>
      </c>
      <c r="T17" s="22">
        <f t="shared" si="2"/>
        <v>163</v>
      </c>
      <c r="U17" s="28">
        <v>6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/>
      <c r="AC17" s="28">
        <v>8</v>
      </c>
      <c r="AD17" s="28">
        <v>0</v>
      </c>
      <c r="AE17" s="28"/>
      <c r="AF17" s="28"/>
      <c r="AG17" s="28"/>
      <c r="AH17" s="28"/>
      <c r="AI17" s="28"/>
      <c r="AJ17" s="28"/>
      <c r="AK17" s="28"/>
      <c r="AL17" s="28"/>
      <c r="AM17" s="48">
        <f t="shared" si="4"/>
        <v>14</v>
      </c>
      <c r="AN17" s="35">
        <f t="shared" si="5"/>
        <v>149</v>
      </c>
      <c r="AO17" s="19">
        <f t="shared" si="3"/>
        <v>149</v>
      </c>
      <c r="AP17" s="20">
        <f t="shared" ref="AP17:AP20" si="7">AO17+AL17-AN17</f>
        <v>0</v>
      </c>
    </row>
    <row r="18" spans="1:42" s="1" customFormat="1" ht="21.95" customHeight="1">
      <c r="A18" s="6" t="s">
        <v>57</v>
      </c>
      <c r="B18" s="7"/>
      <c r="C18" s="13"/>
      <c r="D18" s="13"/>
      <c r="E18" s="13"/>
      <c r="F18" s="8"/>
      <c r="G18" s="8"/>
      <c r="H18" s="8"/>
      <c r="I18" s="8"/>
      <c r="J18" s="33"/>
      <c r="K18" s="10">
        <f>'20.6'!AI18</f>
        <v>0</v>
      </c>
      <c r="L18" s="11">
        <f t="shared" si="0"/>
        <v>0</v>
      </c>
      <c r="M18" s="40"/>
      <c r="N18" s="40"/>
      <c r="O18" s="40"/>
      <c r="P18" s="40"/>
      <c r="Q18" s="40"/>
      <c r="R18" s="40"/>
      <c r="S18" s="21">
        <f t="shared" si="1"/>
        <v>0</v>
      </c>
      <c r="T18" s="22">
        <f t="shared" si="2"/>
        <v>0</v>
      </c>
      <c r="U18" s="42">
        <v>0</v>
      </c>
      <c r="V18" s="42">
        <v>0</v>
      </c>
      <c r="W18" s="42">
        <v>0</v>
      </c>
      <c r="X18" s="42">
        <v>0</v>
      </c>
      <c r="Y18" s="42">
        <v>0</v>
      </c>
      <c r="Z18" s="42">
        <v>0</v>
      </c>
      <c r="AA18" s="42">
        <v>0</v>
      </c>
      <c r="AB18" s="42"/>
      <c r="AC18" s="42">
        <v>0</v>
      </c>
      <c r="AD18" s="42">
        <v>0</v>
      </c>
      <c r="AE18" s="42"/>
      <c r="AF18" s="42"/>
      <c r="AG18" s="42"/>
      <c r="AH18" s="42"/>
      <c r="AI18" s="42"/>
      <c r="AJ18" s="42"/>
      <c r="AK18" s="42"/>
      <c r="AL18" s="42"/>
      <c r="AM18" s="48">
        <f t="shared" si="4"/>
        <v>0</v>
      </c>
      <c r="AN18" s="49">
        <f t="shared" si="5"/>
        <v>0</v>
      </c>
      <c r="AO18" s="40">
        <f t="shared" si="3"/>
        <v>0</v>
      </c>
      <c r="AP18" s="48">
        <f t="shared" si="7"/>
        <v>0</v>
      </c>
    </row>
    <row r="19" spans="1:42" ht="21.95" customHeight="1">
      <c r="A19" s="6" t="s">
        <v>58</v>
      </c>
      <c r="B19" s="7"/>
      <c r="C19" s="13"/>
      <c r="D19" s="13">
        <v>59</v>
      </c>
      <c r="E19" s="13"/>
      <c r="F19" s="8"/>
      <c r="G19" s="8"/>
      <c r="H19" s="8"/>
      <c r="I19" s="8"/>
      <c r="J19" s="33"/>
      <c r="K19" s="10">
        <f>'20.6'!AI19</f>
        <v>104</v>
      </c>
      <c r="L19" s="11">
        <f t="shared" si="0"/>
        <v>104</v>
      </c>
      <c r="M19" s="19"/>
      <c r="N19" s="19"/>
      <c r="O19" s="19"/>
      <c r="P19" s="19"/>
      <c r="Q19" s="19"/>
      <c r="R19" s="19"/>
      <c r="S19" s="21">
        <f t="shared" si="1"/>
        <v>0</v>
      </c>
      <c r="T19" s="22">
        <f t="shared" si="2"/>
        <v>104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/>
      <c r="AC19" s="28">
        <v>45</v>
      </c>
      <c r="AD19" s="28">
        <v>0</v>
      </c>
      <c r="AE19" s="28"/>
      <c r="AF19" s="28"/>
      <c r="AG19" s="28"/>
      <c r="AH19" s="28"/>
      <c r="AI19" s="28"/>
      <c r="AJ19" s="28"/>
      <c r="AK19" s="28"/>
      <c r="AL19" s="28"/>
      <c r="AM19" s="48">
        <f t="shared" si="4"/>
        <v>45</v>
      </c>
      <c r="AN19" s="35">
        <f t="shared" si="5"/>
        <v>59</v>
      </c>
      <c r="AO19" s="19">
        <f t="shared" si="3"/>
        <v>59</v>
      </c>
      <c r="AP19" s="20">
        <f t="shared" si="7"/>
        <v>0</v>
      </c>
    </row>
    <row r="20" spans="1:42" s="1" customFormat="1" ht="21.95" customHeight="1">
      <c r="A20" s="6" t="s">
        <v>59</v>
      </c>
      <c r="B20" s="7"/>
      <c r="C20" s="13"/>
      <c r="D20" s="13"/>
      <c r="E20" s="13"/>
      <c r="F20" s="8"/>
      <c r="G20" s="8"/>
      <c r="H20" s="8"/>
      <c r="I20" s="8"/>
      <c r="J20" s="33"/>
      <c r="K20" s="10">
        <f>'20.6'!AI20</f>
        <v>0</v>
      </c>
      <c r="L20" s="11">
        <f t="shared" si="0"/>
        <v>0</v>
      </c>
      <c r="M20" s="40"/>
      <c r="N20" s="40"/>
      <c r="O20" s="40"/>
      <c r="P20" s="40"/>
      <c r="Q20" s="40"/>
      <c r="R20" s="40"/>
      <c r="S20" s="21">
        <f t="shared" si="1"/>
        <v>0</v>
      </c>
      <c r="T20" s="22">
        <f t="shared" si="2"/>
        <v>0</v>
      </c>
      <c r="U20" s="42">
        <v>0</v>
      </c>
      <c r="V20" s="42">
        <v>0</v>
      </c>
      <c r="W20" s="42">
        <v>0</v>
      </c>
      <c r="X20" s="42">
        <v>0</v>
      </c>
      <c r="Y20" s="42">
        <v>0</v>
      </c>
      <c r="Z20" s="42">
        <v>0</v>
      </c>
      <c r="AA20" s="42">
        <v>0</v>
      </c>
      <c r="AB20" s="42"/>
      <c r="AC20" s="42">
        <v>0</v>
      </c>
      <c r="AD20" s="42">
        <v>0</v>
      </c>
      <c r="AE20" s="42"/>
      <c r="AF20" s="42"/>
      <c r="AG20" s="42"/>
      <c r="AH20" s="42"/>
      <c r="AI20" s="42"/>
      <c r="AJ20" s="42"/>
      <c r="AK20" s="42"/>
      <c r="AL20" s="42"/>
      <c r="AM20" s="48">
        <f t="shared" si="4"/>
        <v>0</v>
      </c>
      <c r="AN20" s="49">
        <f t="shared" si="5"/>
        <v>0</v>
      </c>
      <c r="AO20" s="40">
        <f t="shared" si="3"/>
        <v>0</v>
      </c>
      <c r="AP20" s="48">
        <f t="shared" si="7"/>
        <v>0</v>
      </c>
    </row>
    <row r="21" spans="1:42" ht="21.95" customHeight="1">
      <c r="A21" s="6" t="s">
        <v>60</v>
      </c>
      <c r="B21" s="7"/>
      <c r="C21" s="13"/>
      <c r="D21" s="13"/>
      <c r="E21" s="180"/>
      <c r="F21" s="8"/>
      <c r="G21" s="8"/>
      <c r="H21" s="8"/>
      <c r="I21" s="8"/>
      <c r="J21" s="33"/>
      <c r="K21" s="10">
        <f>'20.6'!AI21</f>
        <v>0</v>
      </c>
      <c r="L21" s="11">
        <f t="shared" si="0"/>
        <v>0</v>
      </c>
      <c r="M21" s="19"/>
      <c r="N21" s="19"/>
      <c r="O21" s="19"/>
      <c r="P21" s="19"/>
      <c r="Q21" s="19"/>
      <c r="R21" s="19"/>
      <c r="S21" s="21">
        <f t="shared" si="1"/>
        <v>0</v>
      </c>
      <c r="T21" s="22">
        <f t="shared" si="2"/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/>
      <c r="AC21" s="28">
        <v>0</v>
      </c>
      <c r="AD21" s="28">
        <v>0</v>
      </c>
      <c r="AE21" s="28"/>
      <c r="AF21" s="28"/>
      <c r="AG21" s="28"/>
      <c r="AH21" s="28"/>
      <c r="AI21" s="28"/>
      <c r="AJ21" s="28"/>
      <c r="AK21" s="28"/>
      <c r="AL21" s="28"/>
      <c r="AM21" s="48">
        <f t="shared" si="4"/>
        <v>0</v>
      </c>
      <c r="AN21" s="35">
        <f t="shared" si="5"/>
        <v>0</v>
      </c>
      <c r="AO21" s="19">
        <f t="shared" si="3"/>
        <v>0</v>
      </c>
      <c r="AP21" s="20">
        <f t="shared" ref="AP21" si="8">AO21+AL21-AN21</f>
        <v>0</v>
      </c>
    </row>
    <row r="22" spans="1:42" ht="21.95" customHeight="1">
      <c r="A22" s="6" t="s">
        <v>61</v>
      </c>
      <c r="B22" s="7"/>
      <c r="C22" s="13"/>
      <c r="D22" s="13"/>
      <c r="E22" s="180"/>
      <c r="F22" s="195"/>
      <c r="G22" s="196"/>
      <c r="H22" s="196"/>
      <c r="I22" s="196"/>
      <c r="J22" s="198"/>
      <c r="K22" s="10">
        <f>'20.6'!AI22</f>
        <v>0</v>
      </c>
      <c r="L22" s="11">
        <f t="shared" ref="L22:L23" si="9">SUM(J22:K22)</f>
        <v>0</v>
      </c>
      <c r="M22" s="183"/>
      <c r="N22" s="183"/>
      <c r="O22" s="183"/>
      <c r="P22" s="183"/>
      <c r="Q22" s="183"/>
      <c r="R22" s="183"/>
      <c r="S22" s="21">
        <f t="shared" ref="S22:S23" si="10">SUBTOTAL(9,M22:R22)</f>
        <v>0</v>
      </c>
      <c r="T22" s="22">
        <f t="shared" ref="T22:T23" si="11">L22-S22</f>
        <v>0</v>
      </c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48">
        <f t="shared" ref="AM22:AM23" si="12">SUM(U22:AK22)</f>
        <v>0</v>
      </c>
      <c r="AN22" s="35">
        <f t="shared" ref="AN22:AN23" si="13">T22-AM22</f>
        <v>0</v>
      </c>
      <c r="AO22" s="19">
        <f t="shared" ref="AO22:AO23" si="14">(B22*C22)+D22</f>
        <v>0</v>
      </c>
      <c r="AP22" s="20">
        <f t="shared" ref="AP22:AP23" si="15">AO22+AL22-AN22</f>
        <v>0</v>
      </c>
    </row>
    <row r="23" spans="1:42" ht="21.95" customHeight="1">
      <c r="A23" s="6" t="s">
        <v>62</v>
      </c>
      <c r="B23" s="7"/>
      <c r="C23" s="13"/>
      <c r="D23" s="13"/>
      <c r="E23" s="180"/>
      <c r="F23" s="195"/>
      <c r="G23" s="196"/>
      <c r="H23" s="196"/>
      <c r="I23" s="196"/>
      <c r="J23" s="198"/>
      <c r="K23" s="10">
        <f>'20.6'!AI23</f>
        <v>0</v>
      </c>
      <c r="L23" s="11">
        <f t="shared" si="9"/>
        <v>0</v>
      </c>
      <c r="M23" s="183"/>
      <c r="N23" s="183"/>
      <c r="O23" s="183"/>
      <c r="P23" s="183"/>
      <c r="Q23" s="183"/>
      <c r="R23" s="183"/>
      <c r="S23" s="21">
        <f t="shared" si="10"/>
        <v>0</v>
      </c>
      <c r="T23" s="22">
        <f t="shared" si="11"/>
        <v>0</v>
      </c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48">
        <f t="shared" si="12"/>
        <v>0</v>
      </c>
      <c r="AN23" s="35">
        <f t="shared" si="13"/>
        <v>0</v>
      </c>
      <c r="AO23" s="19">
        <f t="shared" si="14"/>
        <v>0</v>
      </c>
      <c r="AP23" s="20">
        <f t="shared" si="15"/>
        <v>0</v>
      </c>
    </row>
    <row r="24" spans="1:42" ht="12.75" customHeight="1">
      <c r="G24" s="182">
        <f>SUM(G3:G23)</f>
        <v>0</v>
      </c>
      <c r="H24" s="182">
        <f t="shared" ref="H24:AP24" si="16">SUM(H3:H23)</f>
        <v>0</v>
      </c>
      <c r="I24" s="182">
        <f t="shared" si="16"/>
        <v>0</v>
      </c>
      <c r="J24" s="182">
        <f t="shared" si="16"/>
        <v>2540</v>
      </c>
      <c r="K24" s="182">
        <f t="shared" si="16"/>
        <v>6855</v>
      </c>
      <c r="L24" s="182">
        <f t="shared" si="16"/>
        <v>9395</v>
      </c>
      <c r="M24" s="182">
        <f t="shared" si="16"/>
        <v>95</v>
      </c>
      <c r="N24" s="182">
        <f t="shared" si="16"/>
        <v>0</v>
      </c>
      <c r="O24" s="182">
        <f t="shared" si="16"/>
        <v>0</v>
      </c>
      <c r="P24" s="182">
        <f t="shared" si="16"/>
        <v>25</v>
      </c>
      <c r="Q24" s="182">
        <f t="shared" si="16"/>
        <v>115</v>
      </c>
      <c r="R24" s="182">
        <f t="shared" si="16"/>
        <v>0</v>
      </c>
      <c r="S24" s="182">
        <f t="shared" si="16"/>
        <v>235</v>
      </c>
      <c r="T24" s="182">
        <f t="shared" si="16"/>
        <v>9160</v>
      </c>
      <c r="U24" s="182">
        <f t="shared" si="16"/>
        <v>265</v>
      </c>
      <c r="V24" s="182">
        <f t="shared" si="16"/>
        <v>267</v>
      </c>
      <c r="W24" s="182">
        <f t="shared" si="16"/>
        <v>59</v>
      </c>
      <c r="X24" s="182">
        <f t="shared" si="16"/>
        <v>336</v>
      </c>
      <c r="Y24" s="182">
        <f t="shared" si="16"/>
        <v>82</v>
      </c>
      <c r="Z24" s="182">
        <f t="shared" si="16"/>
        <v>147</v>
      </c>
      <c r="AA24" s="182">
        <f t="shared" si="16"/>
        <v>411</v>
      </c>
      <c r="AB24" s="182">
        <f t="shared" si="16"/>
        <v>75</v>
      </c>
      <c r="AC24" s="182">
        <f t="shared" si="16"/>
        <v>306</v>
      </c>
      <c r="AD24" s="182">
        <f t="shared" si="16"/>
        <v>86</v>
      </c>
      <c r="AE24" s="182">
        <f t="shared" si="16"/>
        <v>10</v>
      </c>
      <c r="AF24" s="182">
        <f t="shared" si="16"/>
        <v>19</v>
      </c>
      <c r="AG24" s="182">
        <f t="shared" si="16"/>
        <v>61</v>
      </c>
      <c r="AH24" s="182">
        <f t="shared" si="16"/>
        <v>0</v>
      </c>
      <c r="AI24" s="182">
        <f t="shared" si="16"/>
        <v>0</v>
      </c>
      <c r="AJ24" s="182">
        <f t="shared" si="16"/>
        <v>0</v>
      </c>
      <c r="AK24" s="182">
        <f t="shared" si="16"/>
        <v>0</v>
      </c>
      <c r="AL24" s="182">
        <f t="shared" si="16"/>
        <v>5</v>
      </c>
      <c r="AM24" s="182">
        <f t="shared" si="16"/>
        <v>2124</v>
      </c>
      <c r="AN24" s="182">
        <f t="shared" si="16"/>
        <v>7036</v>
      </c>
      <c r="AO24" s="182">
        <f t="shared" si="16"/>
        <v>7034</v>
      </c>
      <c r="AP24" s="182">
        <f t="shared" si="16"/>
        <v>3</v>
      </c>
    </row>
    <row r="25" spans="1:42" ht="12.75" customHeight="1"/>
    <row r="27" spans="1:42">
      <c r="S27" t="s">
        <v>65</v>
      </c>
      <c r="U27" s="29"/>
      <c r="V27" s="29"/>
      <c r="W27" s="29"/>
      <c r="X27" s="29"/>
      <c r="Y27" s="29"/>
    </row>
  </sheetData>
  <mergeCells count="15">
    <mergeCell ref="A1:A2"/>
    <mergeCell ref="B1:B2"/>
    <mergeCell ref="C1:C2"/>
    <mergeCell ref="D1:D2"/>
    <mergeCell ref="E1:E2"/>
    <mergeCell ref="J1:J2"/>
    <mergeCell ref="K1:K2"/>
    <mergeCell ref="L1:L2"/>
    <mergeCell ref="S1:S2"/>
    <mergeCell ref="T1:T2"/>
    <mergeCell ref="AL1:AL2"/>
    <mergeCell ref="AM1:AM2"/>
    <mergeCell ref="AN1:AN2"/>
    <mergeCell ref="AO1:AO2"/>
    <mergeCell ref="AP1:AP2"/>
  </mergeCells>
  <pageMargins left="0.7" right="0.7" top="0.75" bottom="0.75" header="0.3" footer="0.3"/>
  <pageSetup paperSize="9" orientation="portrait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27"/>
  <sheetViews>
    <sheetView zoomScale="85" zoomScaleNormal="85" workbookViewId="0">
      <pane xSplit="4" ySplit="2" topLeftCell="AK3" activePane="bottomRight" state="frozen"/>
      <selection pane="topRight"/>
      <selection pane="bottomLeft"/>
      <selection pane="bottomRight" activeCell="D10" sqref="D10"/>
    </sheetView>
  </sheetViews>
  <sheetFormatPr defaultColWidth="9" defaultRowHeight="15"/>
  <cols>
    <col min="1" max="1" width="40.42578125" customWidth="1"/>
    <col min="2" max="2" width="8.140625" customWidth="1"/>
    <col min="3" max="3" width="9.28515625" customWidth="1"/>
    <col min="4" max="4" width="9.42578125" customWidth="1"/>
    <col min="5" max="7" width="14.42578125" customWidth="1"/>
    <col min="8" max="8" width="11.85546875" customWidth="1"/>
    <col min="9" max="10" width="9.85546875" customWidth="1"/>
    <col min="17" max="17" width="12.7109375" customWidth="1"/>
    <col min="18" max="18" width="16.42578125" customWidth="1"/>
    <col min="19" max="28" width="10.85546875" customWidth="1"/>
    <col min="29" max="29" width="14.7109375" customWidth="1"/>
    <col min="30" max="42" width="10.85546875" customWidth="1"/>
    <col min="43" max="43" width="11.7109375" customWidth="1"/>
    <col min="44" max="45" width="10.85546875" customWidth="1"/>
    <col min="46" max="46" width="12.28515625" customWidth="1"/>
    <col min="47" max="47" width="10.85546875" customWidth="1"/>
    <col min="48" max="48" width="15.5703125" customWidth="1"/>
    <col min="49" max="49" width="10.85546875" customWidth="1"/>
    <col min="56" max="56" width="24.42578125" customWidth="1"/>
  </cols>
  <sheetData>
    <row r="1" spans="1:57" s="157" customFormat="1" ht="30.75" customHeight="1">
      <c r="A1" s="400" t="s">
        <v>0</v>
      </c>
      <c r="B1" s="430" t="s">
        <v>1</v>
      </c>
      <c r="C1" s="430" t="s">
        <v>2</v>
      </c>
      <c r="D1" s="400" t="s">
        <v>3</v>
      </c>
      <c r="E1" s="400" t="s">
        <v>26</v>
      </c>
      <c r="F1" s="158" t="s">
        <v>89</v>
      </c>
      <c r="G1" s="158" t="s">
        <v>90</v>
      </c>
      <c r="H1" s="430" t="s">
        <v>4</v>
      </c>
      <c r="I1" s="430" t="s">
        <v>6</v>
      </c>
      <c r="J1" s="438" t="s">
        <v>7</v>
      </c>
      <c r="K1" s="161" t="s">
        <v>8</v>
      </c>
      <c r="L1" s="161"/>
      <c r="M1" s="161"/>
      <c r="N1" s="162"/>
      <c r="O1" s="161"/>
      <c r="P1" s="161"/>
      <c r="Q1" s="421" t="s">
        <v>9</v>
      </c>
      <c r="R1" s="423" t="s">
        <v>10</v>
      </c>
      <c r="S1" s="165" t="s">
        <v>302</v>
      </c>
      <c r="T1" s="165" t="s">
        <v>70</v>
      </c>
      <c r="U1" s="165" t="s">
        <v>11</v>
      </c>
      <c r="V1" s="165" t="s">
        <v>291</v>
      </c>
      <c r="W1" s="165" t="s">
        <v>195</v>
      </c>
      <c r="X1" s="165" t="s">
        <v>73</v>
      </c>
      <c r="Y1" s="165" t="s">
        <v>301</v>
      </c>
      <c r="Z1" s="165" t="s">
        <v>75</v>
      </c>
      <c r="AA1" s="165" t="s">
        <v>67</v>
      </c>
      <c r="AB1" s="165" t="s">
        <v>15</v>
      </c>
      <c r="AC1" s="165" t="s">
        <v>12</v>
      </c>
      <c r="AD1" s="165" t="s">
        <v>11</v>
      </c>
      <c r="AE1" s="165" t="s">
        <v>18</v>
      </c>
      <c r="AF1" s="166" t="s">
        <v>232</v>
      </c>
      <c r="AG1" s="165" t="s">
        <v>67</v>
      </c>
      <c r="AH1" s="165" t="s">
        <v>83</v>
      </c>
      <c r="AI1" s="165" t="s">
        <v>17</v>
      </c>
      <c r="AJ1" s="165" t="s">
        <v>72</v>
      </c>
      <c r="AK1" s="165" t="s">
        <v>233</v>
      </c>
      <c r="AL1" s="165" t="s">
        <v>233</v>
      </c>
      <c r="AM1" s="165" t="s">
        <v>18</v>
      </c>
      <c r="AN1" s="165" t="s">
        <v>18</v>
      </c>
      <c r="AO1" s="165" t="s">
        <v>18</v>
      </c>
      <c r="AP1" s="165" t="s">
        <v>196</v>
      </c>
      <c r="AQ1" s="165" t="s">
        <v>165</v>
      </c>
      <c r="AR1" s="165" t="s">
        <v>165</v>
      </c>
      <c r="AS1" s="400" t="s">
        <v>21</v>
      </c>
      <c r="AT1" s="436" t="s">
        <v>22</v>
      </c>
      <c r="AU1" s="436" t="s">
        <v>23</v>
      </c>
      <c r="AV1" s="417" t="s">
        <v>24</v>
      </c>
      <c r="AW1" s="434" t="s">
        <v>25</v>
      </c>
    </row>
    <row r="2" spans="1:57" s="157" customFormat="1" ht="31.5" customHeight="1">
      <c r="A2" s="401"/>
      <c r="B2" s="431"/>
      <c r="C2" s="431"/>
      <c r="D2" s="401"/>
      <c r="E2" s="401"/>
      <c r="F2" s="158"/>
      <c r="G2" s="158"/>
      <c r="H2" s="431"/>
      <c r="I2" s="431"/>
      <c r="J2" s="438"/>
      <c r="K2" s="163" t="s">
        <v>28</v>
      </c>
      <c r="L2" s="163" t="s">
        <v>92</v>
      </c>
      <c r="M2" s="163" t="s">
        <v>32</v>
      </c>
      <c r="N2" s="163" t="s">
        <v>30</v>
      </c>
      <c r="O2" s="159" t="s">
        <v>192</v>
      </c>
      <c r="P2" s="159" t="s">
        <v>64</v>
      </c>
      <c r="Q2" s="422"/>
      <c r="R2" s="424"/>
      <c r="S2" s="166" t="s">
        <v>36</v>
      </c>
      <c r="T2" s="166" t="s">
        <v>36</v>
      </c>
      <c r="U2" s="166" t="s">
        <v>36</v>
      </c>
      <c r="V2" s="166" t="s">
        <v>35</v>
      </c>
      <c r="W2" s="166" t="s">
        <v>41</v>
      </c>
      <c r="X2" s="166" t="s">
        <v>35</v>
      </c>
      <c r="Y2" s="166" t="s">
        <v>34</v>
      </c>
      <c r="Z2" s="166" t="s">
        <v>34</v>
      </c>
      <c r="AA2" s="166" t="s">
        <v>36</v>
      </c>
      <c r="AB2" s="166" t="s">
        <v>35</v>
      </c>
      <c r="AC2" s="166" t="s">
        <v>35</v>
      </c>
      <c r="AD2" s="166" t="s">
        <v>35</v>
      </c>
      <c r="AE2" s="166" t="s">
        <v>234</v>
      </c>
      <c r="AF2" s="171" t="s">
        <v>235</v>
      </c>
      <c r="AG2" s="171" t="s">
        <v>36</v>
      </c>
      <c r="AH2" s="171" t="s">
        <v>36</v>
      </c>
      <c r="AI2" s="171" t="s">
        <v>36</v>
      </c>
      <c r="AJ2" s="171"/>
      <c r="AK2" s="171" t="s">
        <v>189</v>
      </c>
      <c r="AL2" s="171" t="s">
        <v>37</v>
      </c>
      <c r="AM2" s="171" t="s">
        <v>189</v>
      </c>
      <c r="AN2" s="171" t="s">
        <v>189</v>
      </c>
      <c r="AO2" s="171"/>
      <c r="AP2" s="171" t="s">
        <v>82</v>
      </c>
      <c r="AQ2" s="171" t="s">
        <v>84</v>
      </c>
      <c r="AR2" s="171" t="s">
        <v>84</v>
      </c>
      <c r="AS2" s="401"/>
      <c r="AT2" s="437"/>
      <c r="AU2" s="437"/>
      <c r="AV2" s="418"/>
      <c r="AW2" s="443"/>
    </row>
    <row r="3" spans="1:57" s="1" customFormat="1" ht="21.95" customHeight="1">
      <c r="A3" s="178" t="s">
        <v>42</v>
      </c>
      <c r="B3" s="179">
        <v>33</v>
      </c>
      <c r="C3" s="8">
        <v>40</v>
      </c>
      <c r="D3" s="8">
        <v>3</v>
      </c>
      <c r="E3" s="38"/>
      <c r="F3" s="158"/>
      <c r="G3" s="158"/>
      <c r="H3" s="33"/>
      <c r="I3" s="10">
        <f>'21.6'!AO3</f>
        <v>1323</v>
      </c>
      <c r="J3" s="11">
        <f t="shared" ref="J3:J23" si="0">SUM(H3:I3)</f>
        <v>1323</v>
      </c>
      <c r="K3" s="40"/>
      <c r="L3" s="40"/>
      <c r="M3" s="40"/>
      <c r="N3" s="40"/>
      <c r="O3" s="40"/>
      <c r="P3" s="40"/>
      <c r="Q3" s="21">
        <f>SUBTOTAL(9,K3:P3)</f>
        <v>0</v>
      </c>
      <c r="R3" s="22">
        <f t="shared" ref="R3:R21" si="1">J3-Q3</f>
        <v>1323</v>
      </c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84"/>
      <c r="AM3" s="184"/>
      <c r="AN3" s="184"/>
      <c r="AO3" s="184"/>
      <c r="AP3" s="184"/>
      <c r="AQ3" s="184"/>
      <c r="AR3" s="184"/>
      <c r="AS3" s="184"/>
      <c r="AT3" s="48">
        <f>SUM(S3:AR3)</f>
        <v>0</v>
      </c>
      <c r="AU3" s="49">
        <f t="shared" ref="AU3:AU13" si="2">R3-AT3</f>
        <v>1323</v>
      </c>
      <c r="AV3" s="40">
        <f t="shared" ref="AV3:AV21" si="3">(B3*C3)+D3</f>
        <v>1323</v>
      </c>
      <c r="AW3" s="187">
        <f>AV3+AS3-AU3</f>
        <v>0</v>
      </c>
      <c r="AY3" s="188"/>
      <c r="BB3" s="188"/>
      <c r="BD3" s="189"/>
      <c r="BE3" s="193"/>
    </row>
    <row r="4" spans="1:57" ht="21.95" customHeight="1">
      <c r="A4" s="178" t="s">
        <v>43</v>
      </c>
      <c r="B4" s="179">
        <v>70</v>
      </c>
      <c r="C4" s="8">
        <v>34</v>
      </c>
      <c r="D4" s="8">
        <v>5</v>
      </c>
      <c r="E4" s="38"/>
      <c r="F4" s="158"/>
      <c r="G4" s="158"/>
      <c r="H4" s="33"/>
      <c r="I4" s="10">
        <f>'21.6'!AO4</f>
        <v>2385</v>
      </c>
      <c r="J4" s="11">
        <f t="shared" si="0"/>
        <v>2385</v>
      </c>
      <c r="K4" s="19"/>
      <c r="L4" s="19"/>
      <c r="M4" s="19"/>
      <c r="N4" s="19"/>
      <c r="O4" s="19"/>
      <c r="P4" s="19"/>
      <c r="Q4" s="21">
        <f t="shared" ref="Q4:Q21" si="4">SUBTOTAL(9,K4:P4)</f>
        <v>0</v>
      </c>
      <c r="R4" s="22">
        <f t="shared" si="1"/>
        <v>2385</v>
      </c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8">
        <f t="shared" ref="AT4:AT21" si="5">SUM(S4:AR4)</f>
        <v>0</v>
      </c>
      <c r="AU4" s="35">
        <f t="shared" si="2"/>
        <v>2385</v>
      </c>
      <c r="AV4" s="19">
        <f t="shared" si="3"/>
        <v>2385</v>
      </c>
      <c r="AW4" s="187">
        <f t="shared" ref="AW4:AW21" si="6">AV4+AS4-AU4</f>
        <v>0</v>
      </c>
      <c r="AY4" s="190"/>
      <c r="BB4" s="191"/>
      <c r="BD4" s="189"/>
      <c r="BE4" s="194"/>
    </row>
    <row r="5" spans="1:57" ht="21.95" customHeight="1">
      <c r="A5" s="178" t="s">
        <v>44</v>
      </c>
      <c r="B5" s="179">
        <v>45</v>
      </c>
      <c r="C5" s="12">
        <v>2</v>
      </c>
      <c r="D5" s="12">
        <v>3</v>
      </c>
      <c r="E5" s="12"/>
      <c r="F5" s="158"/>
      <c r="G5" s="158"/>
      <c r="H5" s="33"/>
      <c r="I5" s="10">
        <f>'21.6'!AO5</f>
        <v>93</v>
      </c>
      <c r="J5" s="11">
        <f t="shared" si="0"/>
        <v>93</v>
      </c>
      <c r="K5" s="19"/>
      <c r="L5" s="19"/>
      <c r="M5" s="19"/>
      <c r="N5" s="19"/>
      <c r="O5" s="19"/>
      <c r="P5" s="19"/>
      <c r="Q5" s="21">
        <f t="shared" si="4"/>
        <v>0</v>
      </c>
      <c r="R5" s="22">
        <f t="shared" si="1"/>
        <v>93</v>
      </c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48">
        <f t="shared" si="5"/>
        <v>0</v>
      </c>
      <c r="AU5" s="35">
        <f t="shared" si="2"/>
        <v>93</v>
      </c>
      <c r="AV5" s="19">
        <f t="shared" si="3"/>
        <v>93</v>
      </c>
      <c r="AW5" s="187">
        <f t="shared" si="6"/>
        <v>0</v>
      </c>
      <c r="AY5" s="190"/>
      <c r="BB5" s="191"/>
      <c r="BD5" s="189"/>
      <c r="BE5" s="194"/>
    </row>
    <row r="6" spans="1:57" ht="21.95" customHeight="1">
      <c r="A6" s="178" t="s">
        <v>45</v>
      </c>
      <c r="B6" s="179">
        <v>120</v>
      </c>
      <c r="C6" s="12">
        <v>5</v>
      </c>
      <c r="D6" s="12">
        <v>86</v>
      </c>
      <c r="E6" s="38"/>
      <c r="F6" s="158"/>
      <c r="G6" s="158"/>
      <c r="H6" s="33"/>
      <c r="I6" s="10">
        <f>'21.6'!AO6</f>
        <v>686</v>
      </c>
      <c r="J6" s="11">
        <f t="shared" si="0"/>
        <v>686</v>
      </c>
      <c r="K6" s="19"/>
      <c r="L6" s="19"/>
      <c r="M6" s="19"/>
      <c r="N6" s="19"/>
      <c r="O6" s="19"/>
      <c r="P6" s="19"/>
      <c r="Q6" s="21">
        <f t="shared" si="4"/>
        <v>0</v>
      </c>
      <c r="R6" s="22">
        <f t="shared" si="1"/>
        <v>686</v>
      </c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48">
        <f t="shared" si="5"/>
        <v>0</v>
      </c>
      <c r="AU6" s="35">
        <f t="shared" si="2"/>
        <v>686</v>
      </c>
      <c r="AV6" s="19">
        <f t="shared" si="3"/>
        <v>686</v>
      </c>
      <c r="AW6" s="187">
        <f t="shared" si="6"/>
        <v>0</v>
      </c>
      <c r="AY6" s="190"/>
      <c r="BB6" s="191"/>
      <c r="BD6" s="189"/>
      <c r="BE6" s="194"/>
    </row>
    <row r="7" spans="1:57" ht="21.95" customHeight="1">
      <c r="A7" s="178" t="s">
        <v>46</v>
      </c>
      <c r="B7" s="179">
        <v>40</v>
      </c>
      <c r="C7" s="8"/>
      <c r="D7" s="8"/>
      <c r="E7" s="38"/>
      <c r="F7" s="158"/>
      <c r="G7" s="158"/>
      <c r="H7" s="33"/>
      <c r="I7" s="10">
        <f>'21.6'!AO7</f>
        <v>0</v>
      </c>
      <c r="J7" s="11">
        <f t="shared" si="0"/>
        <v>0</v>
      </c>
      <c r="K7" s="19"/>
      <c r="L7" s="19"/>
      <c r="M7" s="19"/>
      <c r="N7" s="19"/>
      <c r="O7" s="19"/>
      <c r="P7" s="19"/>
      <c r="Q7" s="21">
        <f t="shared" si="4"/>
        <v>0</v>
      </c>
      <c r="R7" s="22">
        <f t="shared" si="1"/>
        <v>0</v>
      </c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48">
        <f t="shared" si="5"/>
        <v>0</v>
      </c>
      <c r="AU7" s="35">
        <f t="shared" si="2"/>
        <v>0</v>
      </c>
      <c r="AV7" s="19">
        <f t="shared" si="3"/>
        <v>0</v>
      </c>
      <c r="AW7" s="187">
        <f t="shared" si="6"/>
        <v>0</v>
      </c>
      <c r="AY7" s="190"/>
      <c r="BB7" s="191"/>
      <c r="BD7" s="189"/>
      <c r="BE7" s="194"/>
    </row>
    <row r="8" spans="1:57" ht="21.95" customHeight="1">
      <c r="A8" s="178" t="s">
        <v>47</v>
      </c>
      <c r="B8" s="179">
        <v>65</v>
      </c>
      <c r="C8" s="12">
        <v>4</v>
      </c>
      <c r="D8" s="12">
        <v>33</v>
      </c>
      <c r="E8" s="38"/>
      <c r="F8" s="158"/>
      <c r="G8" s="158"/>
      <c r="H8" s="33"/>
      <c r="I8" s="10">
        <f>'21.6'!AO8</f>
        <v>293</v>
      </c>
      <c r="J8" s="11">
        <f t="shared" si="0"/>
        <v>293</v>
      </c>
      <c r="K8" s="19"/>
      <c r="L8" s="19"/>
      <c r="M8" s="19"/>
      <c r="N8" s="19"/>
      <c r="O8" s="19"/>
      <c r="P8" s="19"/>
      <c r="Q8" s="21">
        <f t="shared" si="4"/>
        <v>0</v>
      </c>
      <c r="R8" s="22">
        <f t="shared" si="1"/>
        <v>293</v>
      </c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48">
        <f t="shared" si="5"/>
        <v>0</v>
      </c>
      <c r="AU8" s="35">
        <f t="shared" si="2"/>
        <v>293</v>
      </c>
      <c r="AV8" s="19">
        <f t="shared" si="3"/>
        <v>293</v>
      </c>
      <c r="AW8" s="187">
        <f t="shared" si="6"/>
        <v>0</v>
      </c>
      <c r="AY8" s="190"/>
      <c r="BB8" s="191"/>
      <c r="BD8" s="189"/>
      <c r="BE8" s="194"/>
    </row>
    <row r="9" spans="1:57" ht="21.95" customHeight="1">
      <c r="A9" s="178" t="s">
        <v>48</v>
      </c>
      <c r="B9" s="179">
        <v>100</v>
      </c>
      <c r="C9" s="12">
        <v>5</v>
      </c>
      <c r="D9" s="12">
        <v>71</v>
      </c>
      <c r="E9" s="38"/>
      <c r="F9" s="158"/>
      <c r="G9" s="158"/>
      <c r="H9" s="33"/>
      <c r="I9" s="10">
        <f>'21.6'!AO9</f>
        <v>571</v>
      </c>
      <c r="J9" s="11">
        <f t="shared" si="0"/>
        <v>571</v>
      </c>
      <c r="K9" s="19"/>
      <c r="L9" s="19"/>
      <c r="M9" s="19"/>
      <c r="N9" s="19"/>
      <c r="O9" s="19"/>
      <c r="P9" s="19"/>
      <c r="Q9" s="21">
        <f t="shared" si="4"/>
        <v>0</v>
      </c>
      <c r="R9" s="22">
        <f t="shared" si="1"/>
        <v>571</v>
      </c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48">
        <f t="shared" si="5"/>
        <v>0</v>
      </c>
      <c r="AU9" s="35">
        <f t="shared" si="2"/>
        <v>571</v>
      </c>
      <c r="AV9" s="19">
        <f t="shared" si="3"/>
        <v>571</v>
      </c>
      <c r="AW9" s="187">
        <f t="shared" si="6"/>
        <v>0</v>
      </c>
      <c r="AY9" s="190"/>
      <c r="BB9" s="191"/>
      <c r="BD9" s="189"/>
      <c r="BE9" s="194"/>
    </row>
    <row r="10" spans="1:57" ht="21.95" customHeight="1">
      <c r="A10" s="178" t="s">
        <v>49</v>
      </c>
      <c r="B10" s="179">
        <v>100</v>
      </c>
      <c r="C10" s="12">
        <v>3</v>
      </c>
      <c r="D10" s="12">
        <v>20</v>
      </c>
      <c r="E10" s="38"/>
      <c r="F10" s="158"/>
      <c r="G10" s="158"/>
      <c r="H10" s="33"/>
      <c r="I10" s="10">
        <f>'21.6'!AO10</f>
        <v>320</v>
      </c>
      <c r="J10" s="11">
        <f t="shared" si="0"/>
        <v>320</v>
      </c>
      <c r="K10" s="19"/>
      <c r="L10" s="19"/>
      <c r="M10" s="19"/>
      <c r="N10" s="19"/>
      <c r="O10" s="19"/>
      <c r="P10" s="19"/>
      <c r="Q10" s="21">
        <f t="shared" si="4"/>
        <v>0</v>
      </c>
      <c r="R10" s="22">
        <f t="shared" si="1"/>
        <v>320</v>
      </c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48">
        <f t="shared" si="5"/>
        <v>0</v>
      </c>
      <c r="AU10" s="35">
        <f t="shared" si="2"/>
        <v>320</v>
      </c>
      <c r="AV10" s="19">
        <f t="shared" si="3"/>
        <v>320</v>
      </c>
      <c r="AW10" s="187">
        <f t="shared" si="6"/>
        <v>0</v>
      </c>
      <c r="AY10" s="190"/>
      <c r="BB10" s="191"/>
      <c r="BD10" s="192"/>
      <c r="BE10" s="194"/>
    </row>
    <row r="11" spans="1:57" ht="21.95" customHeight="1">
      <c r="A11" s="178" t="s">
        <v>50</v>
      </c>
      <c r="B11" s="179">
        <v>50</v>
      </c>
      <c r="C11" s="13">
        <v>8</v>
      </c>
      <c r="D11" s="13">
        <v>42</v>
      </c>
      <c r="E11" s="13"/>
      <c r="F11" s="158"/>
      <c r="G11" s="158"/>
      <c r="H11" s="33"/>
      <c r="I11" s="10">
        <f>'21.6'!AO11</f>
        <v>442</v>
      </c>
      <c r="J11" s="11">
        <f t="shared" si="0"/>
        <v>442</v>
      </c>
      <c r="K11" s="19"/>
      <c r="L11" s="19"/>
      <c r="M11" s="19"/>
      <c r="N11" s="19"/>
      <c r="O11" s="19"/>
      <c r="P11" s="19"/>
      <c r="Q11" s="21">
        <f t="shared" si="4"/>
        <v>0</v>
      </c>
      <c r="R11" s="22">
        <f t="shared" si="1"/>
        <v>442</v>
      </c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48">
        <f t="shared" si="5"/>
        <v>0</v>
      </c>
      <c r="AU11" s="35">
        <f t="shared" si="2"/>
        <v>442</v>
      </c>
      <c r="AV11" s="19">
        <f t="shared" si="3"/>
        <v>442</v>
      </c>
      <c r="AW11" s="187">
        <f t="shared" si="6"/>
        <v>0</v>
      </c>
      <c r="AY11" s="190"/>
      <c r="BB11" s="191"/>
      <c r="BD11" s="192"/>
      <c r="BE11" s="194"/>
    </row>
    <row r="12" spans="1:57" ht="21.95" customHeight="1">
      <c r="A12" s="178" t="s">
        <v>51</v>
      </c>
      <c r="B12" s="179">
        <v>100</v>
      </c>
      <c r="C12" s="13">
        <v>3</v>
      </c>
      <c r="D12" s="13">
        <v>4</v>
      </c>
      <c r="E12" s="38"/>
      <c r="F12" s="158"/>
      <c r="G12" s="158"/>
      <c r="H12" s="33"/>
      <c r="I12" s="10">
        <f>'21.6'!AO12</f>
        <v>304</v>
      </c>
      <c r="J12" s="11">
        <f t="shared" si="0"/>
        <v>304</v>
      </c>
      <c r="K12" s="19"/>
      <c r="L12" s="19"/>
      <c r="M12" s="19"/>
      <c r="N12" s="19"/>
      <c r="O12" s="19"/>
      <c r="P12" s="19"/>
      <c r="Q12" s="21">
        <f t="shared" si="4"/>
        <v>0</v>
      </c>
      <c r="R12" s="22">
        <f t="shared" si="1"/>
        <v>304</v>
      </c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48">
        <f t="shared" si="5"/>
        <v>0</v>
      </c>
      <c r="AU12" s="35">
        <f t="shared" si="2"/>
        <v>304</v>
      </c>
      <c r="AV12" s="19">
        <f t="shared" si="3"/>
        <v>304</v>
      </c>
      <c r="AW12" s="187">
        <f t="shared" si="6"/>
        <v>0</v>
      </c>
      <c r="AY12" s="190"/>
      <c r="BB12" s="191"/>
      <c r="BD12" s="192"/>
      <c r="BE12" s="194"/>
    </row>
    <row r="13" spans="1:57" ht="21.95" customHeight="1">
      <c r="A13" s="178" t="s">
        <v>52</v>
      </c>
      <c r="B13" s="179">
        <v>45</v>
      </c>
      <c r="C13" s="13">
        <v>4</v>
      </c>
      <c r="D13" s="13">
        <v>38</v>
      </c>
      <c r="E13" s="38"/>
      <c r="F13" s="158"/>
      <c r="G13" s="158"/>
      <c r="H13" s="33"/>
      <c r="I13" s="10">
        <f>'21.6'!AO13</f>
        <v>218</v>
      </c>
      <c r="J13" s="11">
        <f t="shared" si="0"/>
        <v>218</v>
      </c>
      <c r="K13" s="19"/>
      <c r="L13" s="19"/>
      <c r="M13" s="19"/>
      <c r="N13" s="19"/>
      <c r="O13" s="19"/>
      <c r="P13" s="19"/>
      <c r="Q13" s="21">
        <f t="shared" si="4"/>
        <v>0</v>
      </c>
      <c r="R13" s="22">
        <f t="shared" si="1"/>
        <v>218</v>
      </c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48">
        <f t="shared" si="5"/>
        <v>0</v>
      </c>
      <c r="AU13" s="35">
        <f t="shared" si="2"/>
        <v>218</v>
      </c>
      <c r="AV13" s="19">
        <f t="shared" si="3"/>
        <v>218</v>
      </c>
      <c r="AW13" s="187">
        <f t="shared" si="6"/>
        <v>0</v>
      </c>
      <c r="AY13" s="190"/>
      <c r="BB13" s="191"/>
      <c r="BD13" s="192"/>
      <c r="BE13" s="194"/>
    </row>
    <row r="14" spans="1:57" ht="21.95" customHeight="1">
      <c r="A14" s="178" t="s">
        <v>53</v>
      </c>
      <c r="B14" s="179">
        <v>33</v>
      </c>
      <c r="C14" s="13">
        <v>2</v>
      </c>
      <c r="D14" s="13">
        <v>25</v>
      </c>
      <c r="E14" s="38"/>
      <c r="F14" s="158"/>
      <c r="G14" s="158"/>
      <c r="H14" s="33"/>
      <c r="I14" s="10">
        <f>'21.6'!AO14</f>
        <v>91</v>
      </c>
      <c r="J14" s="11">
        <f t="shared" si="0"/>
        <v>91</v>
      </c>
      <c r="K14" s="19"/>
      <c r="L14" s="19"/>
      <c r="M14" s="19"/>
      <c r="N14" s="19"/>
      <c r="O14" s="19"/>
      <c r="P14" s="19"/>
      <c r="Q14" s="21">
        <f t="shared" si="4"/>
        <v>0</v>
      </c>
      <c r="R14" s="22">
        <f t="shared" si="1"/>
        <v>91</v>
      </c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48">
        <f t="shared" si="5"/>
        <v>0</v>
      </c>
      <c r="AU14" s="35">
        <f t="shared" ref="AU14:AU20" si="7">R14-AT14</f>
        <v>91</v>
      </c>
      <c r="AV14" s="19">
        <f t="shared" si="3"/>
        <v>91</v>
      </c>
      <c r="AW14" s="187">
        <f t="shared" si="6"/>
        <v>0</v>
      </c>
      <c r="AY14" s="190"/>
      <c r="BB14" s="191"/>
    </row>
    <row r="15" spans="1:57" ht="21.95" customHeight="1">
      <c r="A15" s="178" t="s">
        <v>54</v>
      </c>
      <c r="B15" s="179">
        <v>45</v>
      </c>
      <c r="C15" s="13">
        <v>1</v>
      </c>
      <c r="D15" s="13">
        <v>15</v>
      </c>
      <c r="E15" s="13"/>
      <c r="F15" s="158"/>
      <c r="G15" s="158"/>
      <c r="H15" s="33"/>
      <c r="I15" s="10">
        <f>'21.6'!AO15</f>
        <v>60</v>
      </c>
      <c r="J15" s="11">
        <f t="shared" si="0"/>
        <v>60</v>
      </c>
      <c r="K15" s="19"/>
      <c r="L15" s="19"/>
      <c r="M15" s="19"/>
      <c r="N15" s="19"/>
      <c r="O15" s="19"/>
      <c r="P15" s="19"/>
      <c r="Q15" s="21">
        <f t="shared" si="4"/>
        <v>0</v>
      </c>
      <c r="R15" s="22">
        <f t="shared" si="1"/>
        <v>60</v>
      </c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48">
        <f t="shared" si="5"/>
        <v>0</v>
      </c>
      <c r="AU15" s="35">
        <f t="shared" si="7"/>
        <v>60</v>
      </c>
      <c r="AV15" s="19">
        <f t="shared" si="3"/>
        <v>60</v>
      </c>
      <c r="AW15" s="187">
        <f t="shared" si="6"/>
        <v>0</v>
      </c>
      <c r="AY15" s="190"/>
      <c r="BB15" s="191"/>
    </row>
    <row r="16" spans="1:57" ht="21.95" customHeight="1">
      <c r="A16" s="178" t="s">
        <v>55</v>
      </c>
      <c r="B16" s="179">
        <v>33</v>
      </c>
      <c r="C16" s="13">
        <v>1</v>
      </c>
      <c r="D16" s="13">
        <v>7</v>
      </c>
      <c r="E16" s="38"/>
      <c r="F16" s="158"/>
      <c r="G16" s="158"/>
      <c r="H16" s="33"/>
      <c r="I16" s="10">
        <f>'21.6'!AO16</f>
        <v>40</v>
      </c>
      <c r="J16" s="11">
        <f t="shared" si="0"/>
        <v>40</v>
      </c>
      <c r="K16" s="19"/>
      <c r="L16" s="19"/>
      <c r="M16" s="19"/>
      <c r="N16" s="19"/>
      <c r="O16" s="19"/>
      <c r="P16" s="19"/>
      <c r="Q16" s="21">
        <f t="shared" si="4"/>
        <v>0</v>
      </c>
      <c r="R16" s="22">
        <f t="shared" si="1"/>
        <v>40</v>
      </c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48">
        <f t="shared" si="5"/>
        <v>0</v>
      </c>
      <c r="AU16" s="35">
        <f t="shared" si="7"/>
        <v>40</v>
      </c>
      <c r="AV16" s="19">
        <f t="shared" si="3"/>
        <v>40</v>
      </c>
      <c r="AW16" s="187">
        <f t="shared" si="6"/>
        <v>0</v>
      </c>
      <c r="AY16" s="190"/>
      <c r="BB16" s="191"/>
    </row>
    <row r="17" spans="1:54" ht="21.95" customHeight="1">
      <c r="A17" s="178" t="s">
        <v>56</v>
      </c>
      <c r="B17" s="179">
        <v>100</v>
      </c>
      <c r="C17" s="13">
        <v>1</v>
      </c>
      <c r="D17" s="13">
        <v>49</v>
      </c>
      <c r="E17" s="13"/>
      <c r="F17" s="158"/>
      <c r="G17" s="158"/>
      <c r="H17" s="33"/>
      <c r="I17" s="10">
        <f>'21.6'!AO17</f>
        <v>149</v>
      </c>
      <c r="J17" s="11">
        <f t="shared" si="0"/>
        <v>149</v>
      </c>
      <c r="K17" s="19"/>
      <c r="L17" s="19"/>
      <c r="M17" s="19"/>
      <c r="N17" s="19"/>
      <c r="O17" s="19"/>
      <c r="P17" s="19"/>
      <c r="Q17" s="21">
        <f t="shared" si="4"/>
        <v>0</v>
      </c>
      <c r="R17" s="22">
        <f t="shared" si="1"/>
        <v>149</v>
      </c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48">
        <f t="shared" si="5"/>
        <v>0</v>
      </c>
      <c r="AU17" s="35">
        <f t="shared" si="7"/>
        <v>149</v>
      </c>
      <c r="AV17" s="19">
        <f t="shared" si="3"/>
        <v>149</v>
      </c>
      <c r="AW17" s="187">
        <f t="shared" si="6"/>
        <v>0</v>
      </c>
      <c r="AY17" s="190"/>
      <c r="BB17" s="191"/>
    </row>
    <row r="18" spans="1:54" ht="21.95" customHeight="1">
      <c r="A18" s="178" t="s">
        <v>57</v>
      </c>
      <c r="B18" s="179"/>
      <c r="C18" s="13"/>
      <c r="D18" s="13"/>
      <c r="E18" s="13"/>
      <c r="F18" s="158"/>
      <c r="G18" s="158"/>
      <c r="H18" s="33"/>
      <c r="I18" s="10">
        <f>'21.6'!AO18</f>
        <v>0</v>
      </c>
      <c r="J18" s="11">
        <f t="shared" si="0"/>
        <v>0</v>
      </c>
      <c r="K18" s="19"/>
      <c r="L18" s="19"/>
      <c r="M18" s="19"/>
      <c r="N18" s="19"/>
      <c r="O18" s="19"/>
      <c r="P18" s="19"/>
      <c r="Q18" s="21">
        <f t="shared" si="4"/>
        <v>0</v>
      </c>
      <c r="R18" s="22">
        <f t="shared" si="1"/>
        <v>0</v>
      </c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48">
        <f t="shared" si="5"/>
        <v>0</v>
      </c>
      <c r="AU18" s="35">
        <f t="shared" si="7"/>
        <v>0</v>
      </c>
      <c r="AV18" s="19">
        <f t="shared" si="3"/>
        <v>0</v>
      </c>
      <c r="AW18" s="187">
        <f t="shared" si="6"/>
        <v>0</v>
      </c>
      <c r="AY18" s="190"/>
      <c r="BB18" s="191"/>
    </row>
    <row r="19" spans="1:54" ht="21.95" customHeight="1">
      <c r="A19" s="178" t="s">
        <v>58</v>
      </c>
      <c r="B19" s="179">
        <v>100</v>
      </c>
      <c r="C19" s="13"/>
      <c r="D19" s="13">
        <v>59</v>
      </c>
      <c r="E19" s="13"/>
      <c r="F19" s="158"/>
      <c r="G19" s="158"/>
      <c r="H19" s="33"/>
      <c r="I19" s="10">
        <f>'21.6'!AO19</f>
        <v>59</v>
      </c>
      <c r="J19" s="11">
        <f t="shared" si="0"/>
        <v>59</v>
      </c>
      <c r="K19" s="19"/>
      <c r="L19" s="19"/>
      <c r="M19" s="19"/>
      <c r="N19" s="19"/>
      <c r="O19" s="19"/>
      <c r="P19" s="19"/>
      <c r="Q19" s="21">
        <f t="shared" si="4"/>
        <v>0</v>
      </c>
      <c r="R19" s="22">
        <f t="shared" si="1"/>
        <v>59</v>
      </c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48">
        <f t="shared" si="5"/>
        <v>0</v>
      </c>
      <c r="AU19" s="35">
        <f t="shared" si="7"/>
        <v>59</v>
      </c>
      <c r="AV19" s="19">
        <f t="shared" si="3"/>
        <v>59</v>
      </c>
      <c r="AW19" s="187">
        <f t="shared" si="6"/>
        <v>0</v>
      </c>
      <c r="AY19" s="190"/>
      <c r="BB19" s="191"/>
    </row>
    <row r="20" spans="1:54" ht="21.95" customHeight="1">
      <c r="A20" s="178" t="s">
        <v>59</v>
      </c>
      <c r="B20" s="179"/>
      <c r="C20" s="13"/>
      <c r="D20" s="13"/>
      <c r="E20" s="38"/>
      <c r="F20" s="158"/>
      <c r="G20" s="158"/>
      <c r="H20" s="33"/>
      <c r="I20" s="10">
        <f>'21.6'!AO20</f>
        <v>0</v>
      </c>
      <c r="J20" s="11">
        <f t="shared" si="0"/>
        <v>0</v>
      </c>
      <c r="K20" s="19"/>
      <c r="L20" s="19"/>
      <c r="M20" s="19"/>
      <c r="N20" s="19"/>
      <c r="O20" s="19"/>
      <c r="P20" s="19"/>
      <c r="Q20" s="21">
        <f t="shared" si="4"/>
        <v>0</v>
      </c>
      <c r="R20" s="22">
        <f t="shared" si="1"/>
        <v>0</v>
      </c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48">
        <f t="shared" si="5"/>
        <v>0</v>
      </c>
      <c r="AU20" s="35">
        <f t="shared" si="7"/>
        <v>0</v>
      </c>
      <c r="AV20" s="19">
        <f t="shared" si="3"/>
        <v>0</v>
      </c>
      <c r="AW20" s="187">
        <f t="shared" si="6"/>
        <v>0</v>
      </c>
      <c r="AY20" s="190"/>
      <c r="BB20" s="191"/>
    </row>
    <row r="21" spans="1:54" ht="21.95" customHeight="1">
      <c r="A21" s="178" t="s">
        <v>60</v>
      </c>
      <c r="B21" s="179"/>
      <c r="C21" s="13"/>
      <c r="D21" s="13"/>
      <c r="E21" s="13"/>
      <c r="F21" s="158"/>
      <c r="G21" s="158"/>
      <c r="H21" s="33"/>
      <c r="I21" s="10">
        <f>'21.6'!AO21</f>
        <v>0</v>
      </c>
      <c r="J21" s="11">
        <f t="shared" si="0"/>
        <v>0</v>
      </c>
      <c r="K21" s="19"/>
      <c r="L21" s="19"/>
      <c r="M21" s="19"/>
      <c r="N21" s="19"/>
      <c r="O21" s="19"/>
      <c r="P21" s="19"/>
      <c r="Q21" s="21">
        <f t="shared" si="4"/>
        <v>0</v>
      </c>
      <c r="R21" s="22">
        <f t="shared" si="1"/>
        <v>0</v>
      </c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48">
        <f t="shared" si="5"/>
        <v>0</v>
      </c>
      <c r="AU21" s="35">
        <f t="shared" ref="AU21" si="8">R21-AT21</f>
        <v>0</v>
      </c>
      <c r="AV21" s="19">
        <f t="shared" si="3"/>
        <v>0</v>
      </c>
      <c r="AW21" s="187">
        <f t="shared" si="6"/>
        <v>0</v>
      </c>
      <c r="AY21" s="190"/>
      <c r="BB21" s="191"/>
    </row>
    <row r="22" spans="1:54" ht="21.95" customHeight="1">
      <c r="A22" s="178" t="s">
        <v>61</v>
      </c>
      <c r="B22" s="7"/>
      <c r="C22" s="13"/>
      <c r="D22" s="13"/>
      <c r="E22" s="180"/>
      <c r="F22" s="181"/>
      <c r="G22" s="181"/>
      <c r="H22" s="33"/>
      <c r="I22" s="10">
        <f>'21.6'!AO22</f>
        <v>0</v>
      </c>
      <c r="J22" s="11">
        <f t="shared" si="0"/>
        <v>0</v>
      </c>
      <c r="K22" s="183"/>
      <c r="L22" s="183"/>
      <c r="M22" s="183"/>
      <c r="N22" s="183"/>
      <c r="O22" s="183"/>
      <c r="P22" s="183"/>
      <c r="Q22" s="21">
        <f t="shared" ref="Q22:Q23" si="9">SUBTOTAL(9,K22:P22)</f>
        <v>0</v>
      </c>
      <c r="R22" s="22">
        <f t="shared" ref="R22:R23" si="10">J22-Q22</f>
        <v>0</v>
      </c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186"/>
      <c r="AT22" s="48">
        <f t="shared" ref="AT22:AT23" si="11">SUM(S22:AR22)</f>
        <v>0</v>
      </c>
      <c r="AU22" s="35">
        <f t="shared" ref="AU22:AU23" si="12">R22-AT22</f>
        <v>0</v>
      </c>
      <c r="AV22" s="19">
        <f t="shared" ref="AV22:AV23" si="13">(B22*C22)+D22</f>
        <v>0</v>
      </c>
      <c r="AW22" s="187">
        <f t="shared" ref="AW22:AW23" si="14">AV22+AS22-AU22</f>
        <v>0</v>
      </c>
      <c r="AY22" s="190"/>
      <c r="BB22" s="191"/>
    </row>
    <row r="23" spans="1:54" ht="21.95" customHeight="1">
      <c r="A23" s="178" t="s">
        <v>62</v>
      </c>
      <c r="B23" s="7"/>
      <c r="C23" s="13"/>
      <c r="D23" s="13"/>
      <c r="E23" s="180"/>
      <c r="F23" s="181"/>
      <c r="G23" s="181"/>
      <c r="H23" s="33"/>
      <c r="I23" s="10">
        <f>'21.6'!AO23</f>
        <v>0</v>
      </c>
      <c r="J23" s="11">
        <f t="shared" si="0"/>
        <v>0</v>
      </c>
      <c r="K23" s="183"/>
      <c r="L23" s="183"/>
      <c r="M23" s="183"/>
      <c r="N23" s="183"/>
      <c r="O23" s="183"/>
      <c r="P23" s="183"/>
      <c r="Q23" s="21">
        <f t="shared" si="9"/>
        <v>0</v>
      </c>
      <c r="R23" s="22">
        <f t="shared" si="10"/>
        <v>0</v>
      </c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  <c r="AP23" s="186"/>
      <c r="AQ23" s="186"/>
      <c r="AR23" s="186"/>
      <c r="AS23" s="186"/>
      <c r="AT23" s="48">
        <f t="shared" si="11"/>
        <v>0</v>
      </c>
      <c r="AU23" s="35">
        <f t="shared" si="12"/>
        <v>0</v>
      </c>
      <c r="AV23" s="19">
        <f t="shared" si="13"/>
        <v>0</v>
      </c>
      <c r="AW23" s="187">
        <f t="shared" si="14"/>
        <v>0</v>
      </c>
      <c r="AY23" s="190"/>
      <c r="BB23" s="191"/>
    </row>
    <row r="24" spans="1:54" ht="12.75" customHeight="1">
      <c r="F24" s="182">
        <f>SUM(F3:F23)</f>
        <v>0</v>
      </c>
      <c r="G24" s="182">
        <f t="shared" ref="G24:AW24" si="15">SUM(G3:G23)</f>
        <v>0</v>
      </c>
      <c r="H24" s="182">
        <f t="shared" si="15"/>
        <v>0</v>
      </c>
      <c r="I24" s="182">
        <f t="shared" si="15"/>
        <v>7034</v>
      </c>
      <c r="J24" s="182">
        <f t="shared" si="15"/>
        <v>7034</v>
      </c>
      <c r="K24" s="182">
        <f t="shared" si="15"/>
        <v>0</v>
      </c>
      <c r="L24" s="182">
        <f t="shared" si="15"/>
        <v>0</v>
      </c>
      <c r="M24" s="182">
        <f t="shared" si="15"/>
        <v>0</v>
      </c>
      <c r="N24" s="182">
        <f t="shared" si="15"/>
        <v>0</v>
      </c>
      <c r="O24" s="182">
        <f t="shared" si="15"/>
        <v>0</v>
      </c>
      <c r="P24" s="182">
        <f t="shared" si="15"/>
        <v>0</v>
      </c>
      <c r="Q24" s="182">
        <f t="shared" si="15"/>
        <v>0</v>
      </c>
      <c r="R24" s="182">
        <f t="shared" si="15"/>
        <v>7034</v>
      </c>
      <c r="S24" s="182">
        <f t="shared" si="15"/>
        <v>0</v>
      </c>
      <c r="T24" s="182">
        <f t="shared" si="15"/>
        <v>0</v>
      </c>
      <c r="U24" s="182">
        <f t="shared" si="15"/>
        <v>0</v>
      </c>
      <c r="V24" s="182">
        <f t="shared" si="15"/>
        <v>0</v>
      </c>
      <c r="W24" s="182">
        <f t="shared" si="15"/>
        <v>0</v>
      </c>
      <c r="X24" s="182">
        <f t="shared" si="15"/>
        <v>0</v>
      </c>
      <c r="Y24" s="182">
        <f t="shared" si="15"/>
        <v>0</v>
      </c>
      <c r="Z24" s="182">
        <f t="shared" si="15"/>
        <v>0</v>
      </c>
      <c r="AA24" s="182">
        <f t="shared" si="15"/>
        <v>0</v>
      </c>
      <c r="AB24" s="182">
        <f t="shared" si="15"/>
        <v>0</v>
      </c>
      <c r="AC24" s="182">
        <f t="shared" si="15"/>
        <v>0</v>
      </c>
      <c r="AD24" s="182">
        <f t="shared" si="15"/>
        <v>0</v>
      </c>
      <c r="AE24" s="182">
        <f t="shared" si="15"/>
        <v>0</v>
      </c>
      <c r="AF24" s="182">
        <f t="shared" si="15"/>
        <v>0</v>
      </c>
      <c r="AG24" s="182">
        <f t="shared" si="15"/>
        <v>0</v>
      </c>
      <c r="AH24" s="182">
        <f t="shared" si="15"/>
        <v>0</v>
      </c>
      <c r="AI24" s="182">
        <f t="shared" si="15"/>
        <v>0</v>
      </c>
      <c r="AJ24" s="182">
        <f t="shared" si="15"/>
        <v>0</v>
      </c>
      <c r="AK24" s="182">
        <f t="shared" si="15"/>
        <v>0</v>
      </c>
      <c r="AL24" s="182">
        <f t="shared" si="15"/>
        <v>0</v>
      </c>
      <c r="AM24" s="182">
        <f t="shared" si="15"/>
        <v>0</v>
      </c>
      <c r="AN24" s="182">
        <f t="shared" si="15"/>
        <v>0</v>
      </c>
      <c r="AO24" s="182">
        <f t="shared" si="15"/>
        <v>0</v>
      </c>
      <c r="AP24" s="182">
        <f t="shared" si="15"/>
        <v>0</v>
      </c>
      <c r="AQ24" s="182">
        <f t="shared" si="15"/>
        <v>0</v>
      </c>
      <c r="AR24" s="182">
        <f t="shared" si="15"/>
        <v>0</v>
      </c>
      <c r="AS24" s="182">
        <f t="shared" si="15"/>
        <v>0</v>
      </c>
      <c r="AT24" s="182">
        <f t="shared" si="15"/>
        <v>0</v>
      </c>
      <c r="AU24" s="182">
        <f t="shared" si="15"/>
        <v>7034</v>
      </c>
      <c r="AV24" s="182">
        <f t="shared" si="15"/>
        <v>7034</v>
      </c>
      <c r="AW24" s="182">
        <f t="shared" si="15"/>
        <v>0</v>
      </c>
      <c r="AX24" s="182"/>
      <c r="AY24" s="190"/>
      <c r="BB24" s="191"/>
    </row>
    <row r="27" spans="1:54">
      <c r="Q27" t="s">
        <v>65</v>
      </c>
      <c r="S27" s="29"/>
      <c r="T27" s="29"/>
      <c r="U27" s="29"/>
      <c r="V27" s="29"/>
      <c r="W27" s="29"/>
    </row>
  </sheetData>
  <mergeCells count="15">
    <mergeCell ref="A1:A2"/>
    <mergeCell ref="B1:B2"/>
    <mergeCell ref="C1:C2"/>
    <mergeCell ref="D1:D2"/>
    <mergeCell ref="E1:E2"/>
    <mergeCell ref="H1:H2"/>
    <mergeCell ref="I1:I2"/>
    <mergeCell ref="J1:J2"/>
    <mergeCell ref="Q1:Q2"/>
    <mergeCell ref="R1:R2"/>
    <mergeCell ref="AS1:AS2"/>
    <mergeCell ref="AT1:AT2"/>
    <mergeCell ref="AU1:AU2"/>
    <mergeCell ref="AV1:AV2"/>
    <mergeCell ref="AW1:AW2"/>
  </mergeCells>
  <pageMargins left="0.7" right="0.7" top="0.75" bottom="0.75" header="0.3" footer="0.3"/>
  <pageSetup paperSize="9" orientation="portrait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27"/>
  <sheetViews>
    <sheetView zoomScale="85" zoomScaleNormal="85" workbookViewId="0">
      <pane xSplit="4" ySplit="2" topLeftCell="T3" activePane="bottomRight" state="frozen"/>
      <selection pane="topRight"/>
      <selection pane="bottomLeft"/>
      <selection pane="bottomRight" activeCell="D10" sqref="D10"/>
    </sheetView>
  </sheetViews>
  <sheetFormatPr defaultColWidth="9" defaultRowHeight="15.75"/>
  <cols>
    <col min="1" max="1" width="41.42578125" style="70" customWidth="1"/>
    <col min="2" max="2" width="8.140625" customWidth="1"/>
    <col min="3" max="3" width="9.7109375" customWidth="1"/>
    <col min="4" max="4" width="9.85546875" style="172" customWidth="1"/>
    <col min="5" max="5" width="12.5703125" style="172" customWidth="1"/>
    <col min="6" max="6" width="11.85546875" customWidth="1"/>
    <col min="7" max="8" width="9.85546875" customWidth="1"/>
    <col min="15" max="15" width="12.7109375" customWidth="1"/>
    <col min="16" max="16" width="16.42578125" customWidth="1"/>
    <col min="17" max="22" width="10.85546875" customWidth="1"/>
    <col min="23" max="24" width="14.85546875" customWidth="1"/>
    <col min="25" max="25" width="15.42578125" customWidth="1"/>
    <col min="26" max="26" width="13.5703125" customWidth="1"/>
    <col min="27" max="27" width="14.5703125" customWidth="1"/>
    <col min="28" max="32" width="10.85546875" customWidth="1"/>
    <col min="33" max="33" width="12.28515625" customWidth="1"/>
    <col min="34" max="34" width="10.85546875" customWidth="1"/>
    <col min="35" max="35" width="15.5703125" customWidth="1"/>
    <col min="36" max="36" width="10.85546875" customWidth="1"/>
  </cols>
  <sheetData>
    <row r="1" spans="1:36" ht="21.75" customHeight="1">
      <c r="A1" s="389" t="s">
        <v>0</v>
      </c>
      <c r="B1" s="361" t="s">
        <v>1</v>
      </c>
      <c r="C1" s="361" t="s">
        <v>2</v>
      </c>
      <c r="D1" s="444" t="s">
        <v>3</v>
      </c>
      <c r="E1" s="444" t="s">
        <v>66</v>
      </c>
      <c r="F1" s="361" t="s">
        <v>4</v>
      </c>
      <c r="G1" s="361" t="s">
        <v>6</v>
      </c>
      <c r="H1" s="363" t="s">
        <v>7</v>
      </c>
      <c r="I1" s="16" t="s">
        <v>8</v>
      </c>
      <c r="J1" s="16"/>
      <c r="K1" s="16"/>
      <c r="L1" s="17"/>
      <c r="M1" s="16"/>
      <c r="N1" s="16"/>
      <c r="O1" s="364" t="s">
        <v>9</v>
      </c>
      <c r="P1" s="366" t="s">
        <v>10</v>
      </c>
      <c r="Q1" s="23" t="s">
        <v>166</v>
      </c>
      <c r="R1" s="23" t="s">
        <v>14</v>
      </c>
      <c r="S1" s="23" t="s">
        <v>15</v>
      </c>
      <c r="T1" s="23" t="s">
        <v>306</v>
      </c>
      <c r="U1" s="23" t="s">
        <v>166</v>
      </c>
      <c r="V1" s="23" t="s">
        <v>166</v>
      </c>
      <c r="W1" s="23" t="s">
        <v>166</v>
      </c>
      <c r="X1" s="23" t="s">
        <v>70</v>
      </c>
      <c r="Y1" s="23" t="s">
        <v>69</v>
      </c>
      <c r="Z1" s="23" t="s">
        <v>11</v>
      </c>
      <c r="AA1" s="23" t="s">
        <v>15</v>
      </c>
      <c r="AB1" s="23" t="s">
        <v>11</v>
      </c>
      <c r="AC1" s="24" t="s">
        <v>76</v>
      </c>
      <c r="AD1" s="23" t="s">
        <v>18</v>
      </c>
      <c r="AE1" s="23" t="s">
        <v>191</v>
      </c>
      <c r="AF1" s="351" t="s">
        <v>21</v>
      </c>
      <c r="AG1" s="353" t="s">
        <v>22</v>
      </c>
      <c r="AH1" s="353" t="s">
        <v>23</v>
      </c>
      <c r="AI1" s="355" t="s">
        <v>24</v>
      </c>
      <c r="AJ1" s="357" t="s">
        <v>25</v>
      </c>
    </row>
    <row r="2" spans="1:36" ht="46.5" customHeight="1">
      <c r="A2" s="390"/>
      <c r="B2" s="362"/>
      <c r="C2" s="362"/>
      <c r="D2" s="445"/>
      <c r="E2" s="445"/>
      <c r="F2" s="362"/>
      <c r="G2" s="362"/>
      <c r="H2" s="363"/>
      <c r="I2" s="18" t="s">
        <v>28</v>
      </c>
      <c r="J2" s="18" t="s">
        <v>29</v>
      </c>
      <c r="K2" s="18" t="s">
        <v>30</v>
      </c>
      <c r="L2" s="18" t="s">
        <v>64</v>
      </c>
      <c r="M2" s="4" t="s">
        <v>32</v>
      </c>
      <c r="N2" s="4" t="s">
        <v>33</v>
      </c>
      <c r="O2" s="365"/>
      <c r="P2" s="367"/>
      <c r="Q2" s="24" t="s">
        <v>87</v>
      </c>
      <c r="R2" s="24" t="s">
        <v>36</v>
      </c>
      <c r="S2" s="24" t="s">
        <v>36</v>
      </c>
      <c r="T2" s="24" t="s">
        <v>35</v>
      </c>
      <c r="U2" s="24" t="s">
        <v>35</v>
      </c>
      <c r="V2" s="24" t="s">
        <v>36</v>
      </c>
      <c r="W2" s="24" t="s">
        <v>35</v>
      </c>
      <c r="X2" s="24" t="s">
        <v>35</v>
      </c>
      <c r="Y2" s="24" t="s">
        <v>35</v>
      </c>
      <c r="Z2" s="24" t="s">
        <v>35</v>
      </c>
      <c r="AA2" s="26" t="s">
        <v>35</v>
      </c>
      <c r="AB2" s="24" t="s">
        <v>35</v>
      </c>
      <c r="AC2" s="114" t="s">
        <v>236</v>
      </c>
      <c r="AD2" s="114" t="s">
        <v>189</v>
      </c>
      <c r="AE2" s="23" t="s">
        <v>189</v>
      </c>
      <c r="AF2" s="352"/>
      <c r="AG2" s="354"/>
      <c r="AH2" s="354"/>
      <c r="AI2" s="356"/>
      <c r="AJ2" s="358"/>
    </row>
    <row r="3" spans="1:36" ht="21.95" customHeight="1">
      <c r="A3" s="173" t="s">
        <v>42</v>
      </c>
      <c r="B3" s="7">
        <v>33</v>
      </c>
      <c r="C3" s="8">
        <v>31</v>
      </c>
      <c r="D3" s="10">
        <v>19</v>
      </c>
      <c r="E3" s="174"/>
      <c r="F3" s="9">
        <v>260</v>
      </c>
      <c r="G3" s="10">
        <f>'22.6'!AV3</f>
        <v>1323</v>
      </c>
      <c r="H3" s="11">
        <f>SUM(F3:G3)</f>
        <v>1583</v>
      </c>
      <c r="I3" s="19">
        <v>6</v>
      </c>
      <c r="J3" s="19">
        <v>466</v>
      </c>
      <c r="K3" s="19"/>
      <c r="L3" s="19"/>
      <c r="M3" s="19">
        <v>20</v>
      </c>
      <c r="N3" s="19"/>
      <c r="O3" s="21">
        <f t="shared" ref="O3:O20" si="0">SUBTOTAL(9,I3:N3)</f>
        <v>492</v>
      </c>
      <c r="P3" s="22">
        <f t="shared" ref="P3:P20" si="1">H3-O3</f>
        <v>1091</v>
      </c>
      <c r="Q3" s="28">
        <v>18</v>
      </c>
      <c r="R3" s="28">
        <v>2</v>
      </c>
      <c r="S3" s="28"/>
      <c r="T3" s="28"/>
      <c r="U3" s="28">
        <v>29</v>
      </c>
      <c r="V3" s="28"/>
      <c r="W3" s="28"/>
      <c r="X3" s="176"/>
      <c r="Y3" s="28"/>
      <c r="Z3" s="28"/>
      <c r="AA3" s="28"/>
      <c r="AB3" s="28"/>
      <c r="AC3" s="28"/>
      <c r="AD3" s="28"/>
      <c r="AE3" s="28"/>
      <c r="AF3" s="28"/>
      <c r="AG3" s="20">
        <f>SUM(Q3:AE3)</f>
        <v>49</v>
      </c>
      <c r="AH3" s="35">
        <f t="shared" ref="AH3:AH21" si="2">P3-AG3</f>
        <v>1042</v>
      </c>
      <c r="AI3" s="19">
        <f t="shared" ref="AI3:AI21" si="3">(B3*C3)+D3</f>
        <v>1042</v>
      </c>
      <c r="AJ3" s="20">
        <f>AI3+AF3-AH3</f>
        <v>0</v>
      </c>
    </row>
    <row r="4" spans="1:36" ht="21.95" customHeight="1">
      <c r="A4" s="173" t="s">
        <v>43</v>
      </c>
      <c r="B4" s="7">
        <v>70</v>
      </c>
      <c r="C4" s="8">
        <v>24</v>
      </c>
      <c r="D4" s="10">
        <v>8</v>
      </c>
      <c r="E4" s="174"/>
      <c r="F4" s="9">
        <v>194</v>
      </c>
      <c r="G4" s="10">
        <f>'22.6'!AV4</f>
        <v>2385</v>
      </c>
      <c r="H4" s="11">
        <f t="shared" ref="H4:H20" si="4">SUM(F4:G4)</f>
        <v>2579</v>
      </c>
      <c r="I4" s="19">
        <v>60</v>
      </c>
      <c r="J4" s="19">
        <v>681</v>
      </c>
      <c r="K4" s="19"/>
      <c r="L4" s="19"/>
      <c r="M4" s="19">
        <v>65</v>
      </c>
      <c r="N4" s="19"/>
      <c r="O4" s="21">
        <f t="shared" si="0"/>
        <v>806</v>
      </c>
      <c r="P4" s="22">
        <f t="shared" si="1"/>
        <v>1773</v>
      </c>
      <c r="Q4" s="28">
        <v>26</v>
      </c>
      <c r="R4" s="28">
        <v>7</v>
      </c>
      <c r="S4" s="28"/>
      <c r="T4" s="28"/>
      <c r="U4" s="28">
        <v>52</v>
      </c>
      <c r="V4" s="28"/>
      <c r="W4" s="28"/>
      <c r="X4" s="176"/>
      <c r="Y4" s="28"/>
      <c r="Z4" s="28"/>
      <c r="AA4" s="28"/>
      <c r="AB4" s="28"/>
      <c r="AC4" s="28"/>
      <c r="AD4" s="28"/>
      <c r="AE4" s="28"/>
      <c r="AF4" s="28"/>
      <c r="AG4" s="20">
        <f t="shared" ref="AG4:AG21" si="5">SUM(Q4:AE4)</f>
        <v>85</v>
      </c>
      <c r="AH4" s="35">
        <f t="shared" si="2"/>
        <v>1688</v>
      </c>
      <c r="AI4" s="19">
        <f t="shared" si="3"/>
        <v>1688</v>
      </c>
      <c r="AJ4" s="20">
        <f t="shared" ref="AJ4:AJ20" si="6">AI4+AF4-AH4</f>
        <v>0</v>
      </c>
    </row>
    <row r="5" spans="1:36" ht="21.95" customHeight="1">
      <c r="A5" s="173" t="s">
        <v>44</v>
      </c>
      <c r="B5" s="7">
        <v>45</v>
      </c>
      <c r="C5" s="12">
        <v>2</v>
      </c>
      <c r="D5" s="10">
        <v>8</v>
      </c>
      <c r="E5" s="174"/>
      <c r="F5" s="9">
        <v>90</v>
      </c>
      <c r="G5" s="10">
        <f>'22.6'!AV5</f>
        <v>93</v>
      </c>
      <c r="H5" s="11">
        <f t="shared" si="4"/>
        <v>183</v>
      </c>
      <c r="I5" s="19"/>
      <c r="J5" s="19"/>
      <c r="K5" s="19"/>
      <c r="L5" s="19">
        <v>40</v>
      </c>
      <c r="M5" s="19">
        <v>35</v>
      </c>
      <c r="N5" s="19"/>
      <c r="O5" s="21">
        <f t="shared" si="0"/>
        <v>75</v>
      </c>
      <c r="P5" s="22">
        <f t="shared" si="1"/>
        <v>108</v>
      </c>
      <c r="Q5" s="28">
        <v>3</v>
      </c>
      <c r="R5" s="28">
        <v>0</v>
      </c>
      <c r="S5" s="28"/>
      <c r="T5" s="28"/>
      <c r="U5" s="28">
        <v>6</v>
      </c>
      <c r="V5" s="28"/>
      <c r="W5" s="28"/>
      <c r="X5" s="176"/>
      <c r="Y5" s="28"/>
      <c r="Z5" s="28"/>
      <c r="AA5" s="28"/>
      <c r="AB5" s="28"/>
      <c r="AC5" s="28"/>
      <c r="AD5" s="28"/>
      <c r="AE5" s="28"/>
      <c r="AF5" s="28">
        <v>1</v>
      </c>
      <c r="AG5" s="20">
        <f t="shared" si="5"/>
        <v>9</v>
      </c>
      <c r="AH5" s="35">
        <f t="shared" si="2"/>
        <v>99</v>
      </c>
      <c r="AI5" s="19">
        <f t="shared" si="3"/>
        <v>98</v>
      </c>
      <c r="AJ5" s="20">
        <f t="shared" si="6"/>
        <v>0</v>
      </c>
    </row>
    <row r="6" spans="1:36" ht="21.95" customHeight="1">
      <c r="A6" s="173" t="s">
        <v>45</v>
      </c>
      <c r="B6" s="7">
        <v>120</v>
      </c>
      <c r="C6" s="12">
        <v>3</v>
      </c>
      <c r="D6" s="10">
        <v>103</v>
      </c>
      <c r="E6" s="10"/>
      <c r="F6" s="9">
        <v>240</v>
      </c>
      <c r="G6" s="10">
        <f>'22.6'!AV6</f>
        <v>686</v>
      </c>
      <c r="H6" s="11">
        <f t="shared" si="4"/>
        <v>926</v>
      </c>
      <c r="I6" s="19">
        <v>19</v>
      </c>
      <c r="J6" s="19">
        <v>409</v>
      </c>
      <c r="K6" s="19"/>
      <c r="L6" s="19"/>
      <c r="M6" s="19"/>
      <c r="N6" s="19"/>
      <c r="O6" s="21">
        <f t="shared" si="0"/>
        <v>428</v>
      </c>
      <c r="P6" s="22">
        <f t="shared" si="1"/>
        <v>498</v>
      </c>
      <c r="Q6" s="28">
        <v>12</v>
      </c>
      <c r="R6" s="28">
        <v>0</v>
      </c>
      <c r="S6" s="28"/>
      <c r="T6" s="28"/>
      <c r="U6" s="28">
        <v>24</v>
      </c>
      <c r="V6" s="28"/>
      <c r="W6" s="28"/>
      <c r="X6" s="176"/>
      <c r="Y6" s="28"/>
      <c r="Z6" s="28"/>
      <c r="AA6" s="28"/>
      <c r="AB6" s="28"/>
      <c r="AC6" s="28"/>
      <c r="AD6" s="28"/>
      <c r="AE6" s="28"/>
      <c r="AF6" s="28"/>
      <c r="AG6" s="20">
        <f t="shared" si="5"/>
        <v>36</v>
      </c>
      <c r="AH6" s="35">
        <f t="shared" si="2"/>
        <v>462</v>
      </c>
      <c r="AI6" s="19">
        <f t="shared" si="3"/>
        <v>463</v>
      </c>
      <c r="AJ6" s="20">
        <f t="shared" si="6"/>
        <v>1</v>
      </c>
    </row>
    <row r="7" spans="1:36" ht="21.95" customHeight="1">
      <c r="A7" s="173" t="s">
        <v>46</v>
      </c>
      <c r="B7" s="7">
        <v>40</v>
      </c>
      <c r="C7" s="8"/>
      <c r="D7" s="10">
        <v>60</v>
      </c>
      <c r="E7" s="174"/>
      <c r="F7" s="9">
        <v>60</v>
      </c>
      <c r="G7" s="10">
        <f>'22.6'!AV7</f>
        <v>0</v>
      </c>
      <c r="H7" s="11">
        <f t="shared" si="4"/>
        <v>60</v>
      </c>
      <c r="I7" s="19"/>
      <c r="J7" s="19"/>
      <c r="K7" s="19"/>
      <c r="L7" s="19"/>
      <c r="M7" s="19"/>
      <c r="N7" s="19"/>
      <c r="O7" s="21">
        <f t="shared" si="0"/>
        <v>0</v>
      </c>
      <c r="P7" s="22">
        <f t="shared" si="1"/>
        <v>60</v>
      </c>
      <c r="Q7" s="28">
        <v>0</v>
      </c>
      <c r="R7" s="28">
        <v>0</v>
      </c>
      <c r="S7" s="28"/>
      <c r="T7" s="28"/>
      <c r="U7" s="28">
        <v>0</v>
      </c>
      <c r="V7" s="28"/>
      <c r="W7" s="28"/>
      <c r="X7" s="176"/>
      <c r="Y7" s="28"/>
      <c r="Z7" s="28"/>
      <c r="AA7" s="28"/>
      <c r="AB7" s="28"/>
      <c r="AC7" s="28"/>
      <c r="AD7" s="28"/>
      <c r="AE7" s="28"/>
      <c r="AF7" s="28"/>
      <c r="AG7" s="20">
        <f t="shared" si="5"/>
        <v>0</v>
      </c>
      <c r="AH7" s="35">
        <f t="shared" si="2"/>
        <v>60</v>
      </c>
      <c r="AI7" s="19">
        <f t="shared" si="3"/>
        <v>60</v>
      </c>
      <c r="AJ7" s="20">
        <f t="shared" si="6"/>
        <v>0</v>
      </c>
    </row>
    <row r="8" spans="1:36" ht="21.95" customHeight="1">
      <c r="A8" s="173" t="s">
        <v>47</v>
      </c>
      <c r="B8" s="7">
        <v>65</v>
      </c>
      <c r="C8" s="12">
        <v>4</v>
      </c>
      <c r="D8" s="10">
        <v>60</v>
      </c>
      <c r="E8" s="10"/>
      <c r="F8" s="9">
        <v>260</v>
      </c>
      <c r="G8" s="10">
        <f>'22.6'!AV8</f>
        <v>293</v>
      </c>
      <c r="H8" s="11">
        <f t="shared" si="4"/>
        <v>553</v>
      </c>
      <c r="I8" s="19"/>
      <c r="J8" s="19">
        <v>179</v>
      </c>
      <c r="K8" s="19"/>
      <c r="L8" s="19"/>
      <c r="M8" s="19"/>
      <c r="N8" s="19"/>
      <c r="O8" s="21">
        <f t="shared" si="0"/>
        <v>179</v>
      </c>
      <c r="P8" s="22">
        <f t="shared" si="1"/>
        <v>374</v>
      </c>
      <c r="Q8" s="28">
        <v>24</v>
      </c>
      <c r="R8" s="28">
        <v>0</v>
      </c>
      <c r="S8" s="28"/>
      <c r="T8" s="28"/>
      <c r="U8" s="28">
        <v>30</v>
      </c>
      <c r="V8" s="28"/>
      <c r="W8" s="28"/>
      <c r="X8" s="176"/>
      <c r="Y8" s="28"/>
      <c r="Z8" s="28"/>
      <c r="AA8" s="28"/>
      <c r="AB8" s="28"/>
      <c r="AC8" s="28"/>
      <c r="AD8" s="28"/>
      <c r="AE8" s="28"/>
      <c r="AF8" s="28"/>
      <c r="AG8" s="20">
        <f t="shared" si="5"/>
        <v>54</v>
      </c>
      <c r="AH8" s="35">
        <f t="shared" si="2"/>
        <v>320</v>
      </c>
      <c r="AI8" s="19">
        <f t="shared" si="3"/>
        <v>320</v>
      </c>
      <c r="AJ8" s="20">
        <f t="shared" si="6"/>
        <v>0</v>
      </c>
    </row>
    <row r="9" spans="1:36" ht="21.95" customHeight="1">
      <c r="A9" s="173" t="s">
        <v>48</v>
      </c>
      <c r="B9" s="7">
        <v>100</v>
      </c>
      <c r="C9" s="12">
        <v>5</v>
      </c>
      <c r="D9" s="10">
        <v>71</v>
      </c>
      <c r="E9" s="174"/>
      <c r="F9" s="9">
        <v>600</v>
      </c>
      <c r="G9" s="10">
        <f>'22.6'!AV9</f>
        <v>571</v>
      </c>
      <c r="H9" s="11">
        <f t="shared" si="4"/>
        <v>1171</v>
      </c>
      <c r="I9" s="19">
        <v>22</v>
      </c>
      <c r="J9" s="19">
        <v>492</v>
      </c>
      <c r="K9" s="19"/>
      <c r="L9" s="19">
        <v>5</v>
      </c>
      <c r="M9" s="19">
        <v>10</v>
      </c>
      <c r="N9" s="19"/>
      <c r="O9" s="21">
        <f t="shared" si="0"/>
        <v>529</v>
      </c>
      <c r="P9" s="22">
        <f t="shared" si="1"/>
        <v>642</v>
      </c>
      <c r="Q9" s="28">
        <v>27</v>
      </c>
      <c r="R9" s="28">
        <v>4</v>
      </c>
      <c r="S9" s="28"/>
      <c r="T9" s="28"/>
      <c r="U9" s="28">
        <v>40</v>
      </c>
      <c r="V9" s="28"/>
      <c r="W9" s="28"/>
      <c r="X9" s="176"/>
      <c r="Y9" s="28"/>
      <c r="Z9" s="28"/>
      <c r="AA9" s="28"/>
      <c r="AB9" s="28"/>
      <c r="AC9" s="28"/>
      <c r="AD9" s="28"/>
      <c r="AE9" s="28"/>
      <c r="AF9" s="28"/>
      <c r="AG9" s="20">
        <f t="shared" si="5"/>
        <v>71</v>
      </c>
      <c r="AH9" s="35">
        <f t="shared" si="2"/>
        <v>571</v>
      </c>
      <c r="AI9" s="19">
        <f t="shared" si="3"/>
        <v>571</v>
      </c>
      <c r="AJ9" s="20">
        <f t="shared" si="6"/>
        <v>0</v>
      </c>
    </row>
    <row r="10" spans="1:36" ht="21.95" customHeight="1">
      <c r="A10" s="173" t="s">
        <v>49</v>
      </c>
      <c r="B10" s="7">
        <v>100</v>
      </c>
      <c r="C10" s="12">
        <v>3</v>
      </c>
      <c r="D10" s="10">
        <v>10</v>
      </c>
      <c r="E10" s="174"/>
      <c r="F10" s="9">
        <v>200</v>
      </c>
      <c r="G10" s="10">
        <f>'22.6'!AV10</f>
        <v>320</v>
      </c>
      <c r="H10" s="11">
        <f t="shared" si="4"/>
        <v>520</v>
      </c>
      <c r="I10" s="19">
        <v>4</v>
      </c>
      <c r="J10" s="19">
        <v>165</v>
      </c>
      <c r="K10" s="19"/>
      <c r="L10" s="19"/>
      <c r="M10" s="19"/>
      <c r="N10" s="19"/>
      <c r="O10" s="21">
        <f t="shared" si="0"/>
        <v>169</v>
      </c>
      <c r="P10" s="22">
        <f t="shared" si="1"/>
        <v>351</v>
      </c>
      <c r="Q10" s="28">
        <v>20</v>
      </c>
      <c r="R10" s="28">
        <v>0</v>
      </c>
      <c r="S10" s="28"/>
      <c r="T10" s="28"/>
      <c r="U10" s="28">
        <v>21</v>
      </c>
      <c r="V10" s="28"/>
      <c r="W10" s="28"/>
      <c r="X10" s="176"/>
      <c r="Y10" s="28"/>
      <c r="Z10" s="28"/>
      <c r="AA10" s="28"/>
      <c r="AB10" s="28"/>
      <c r="AC10" s="28"/>
      <c r="AD10" s="28"/>
      <c r="AE10" s="28"/>
      <c r="AF10" s="28"/>
      <c r="AG10" s="20">
        <f t="shared" si="5"/>
        <v>41</v>
      </c>
      <c r="AH10" s="35">
        <f t="shared" si="2"/>
        <v>310</v>
      </c>
      <c r="AI10" s="19">
        <f t="shared" si="3"/>
        <v>310</v>
      </c>
      <c r="AJ10" s="20">
        <f t="shared" si="6"/>
        <v>0</v>
      </c>
    </row>
    <row r="11" spans="1:36" ht="21.95" customHeight="1">
      <c r="A11" s="173" t="s">
        <v>50</v>
      </c>
      <c r="B11" s="7">
        <v>50</v>
      </c>
      <c r="C11" s="13">
        <v>4</v>
      </c>
      <c r="D11" s="10">
        <v>3</v>
      </c>
      <c r="E11" s="174"/>
      <c r="F11" s="9">
        <v>180</v>
      </c>
      <c r="G11" s="10">
        <f>'22.6'!AV11</f>
        <v>442</v>
      </c>
      <c r="H11" s="11">
        <f t="shared" si="4"/>
        <v>622</v>
      </c>
      <c r="I11" s="19">
        <v>12</v>
      </c>
      <c r="J11" s="19">
        <v>333</v>
      </c>
      <c r="K11" s="19"/>
      <c r="L11" s="19"/>
      <c r="M11" s="19"/>
      <c r="N11" s="19"/>
      <c r="O11" s="21">
        <f t="shared" si="0"/>
        <v>345</v>
      </c>
      <c r="P11" s="22">
        <f t="shared" si="1"/>
        <v>277</v>
      </c>
      <c r="Q11" s="42">
        <v>34</v>
      </c>
      <c r="R11" s="42">
        <v>0</v>
      </c>
      <c r="S11" s="42"/>
      <c r="T11" s="42"/>
      <c r="U11" s="42">
        <v>40</v>
      </c>
      <c r="V11" s="42"/>
      <c r="W11" s="42"/>
      <c r="X11" s="177"/>
      <c r="Y11" s="42"/>
      <c r="Z11" s="42"/>
      <c r="AA11" s="42"/>
      <c r="AB11" s="42"/>
      <c r="AC11" s="42"/>
      <c r="AD11" s="42"/>
      <c r="AE11" s="42"/>
      <c r="AF11" s="28"/>
      <c r="AG11" s="20">
        <f t="shared" si="5"/>
        <v>74</v>
      </c>
      <c r="AH11" s="35">
        <f t="shared" si="2"/>
        <v>203</v>
      </c>
      <c r="AI11" s="19">
        <f t="shared" si="3"/>
        <v>203</v>
      </c>
      <c r="AJ11" s="20">
        <f t="shared" si="6"/>
        <v>0</v>
      </c>
    </row>
    <row r="12" spans="1:36" ht="21.95" customHeight="1">
      <c r="A12" s="173" t="s">
        <v>51</v>
      </c>
      <c r="B12" s="7">
        <v>100</v>
      </c>
      <c r="C12" s="13"/>
      <c r="D12" s="10">
        <v>98</v>
      </c>
      <c r="E12" s="174"/>
      <c r="F12" s="9">
        <v>224</v>
      </c>
      <c r="G12" s="10">
        <f>'22.6'!AV12</f>
        <v>304</v>
      </c>
      <c r="H12" s="11">
        <f t="shared" si="4"/>
        <v>528</v>
      </c>
      <c r="I12" s="19">
        <v>6</v>
      </c>
      <c r="J12" s="19">
        <v>371</v>
      </c>
      <c r="K12" s="19"/>
      <c r="L12" s="19"/>
      <c r="M12" s="19"/>
      <c r="N12" s="19"/>
      <c r="O12" s="21">
        <f t="shared" si="0"/>
        <v>377</v>
      </c>
      <c r="P12" s="22">
        <f t="shared" si="1"/>
        <v>151</v>
      </c>
      <c r="Q12" s="28">
        <v>27</v>
      </c>
      <c r="R12" s="28">
        <v>0</v>
      </c>
      <c r="S12" s="28"/>
      <c r="T12" s="28"/>
      <c r="U12" s="28">
        <v>27</v>
      </c>
      <c r="V12" s="28"/>
      <c r="W12" s="28"/>
      <c r="X12" s="176"/>
      <c r="Y12" s="28"/>
      <c r="Z12" s="28"/>
      <c r="AA12" s="28"/>
      <c r="AB12" s="28"/>
      <c r="AC12" s="28"/>
      <c r="AD12" s="28"/>
      <c r="AE12" s="28"/>
      <c r="AF12" s="28">
        <v>1</v>
      </c>
      <c r="AG12" s="20">
        <f t="shared" si="5"/>
        <v>54</v>
      </c>
      <c r="AH12" s="35">
        <f t="shared" si="2"/>
        <v>97</v>
      </c>
      <c r="AI12" s="19">
        <f t="shared" si="3"/>
        <v>98</v>
      </c>
      <c r="AJ12" s="20">
        <f t="shared" si="6"/>
        <v>2</v>
      </c>
    </row>
    <row r="13" spans="1:36" ht="21.95" customHeight="1">
      <c r="A13" s="173" t="s">
        <v>52</v>
      </c>
      <c r="B13" s="7">
        <v>45</v>
      </c>
      <c r="C13" s="13">
        <v>4</v>
      </c>
      <c r="D13" s="10">
        <v>27</v>
      </c>
      <c r="E13" s="174"/>
      <c r="F13" s="9"/>
      <c r="G13" s="10">
        <f>'22.6'!AV13</f>
        <v>218</v>
      </c>
      <c r="H13" s="11">
        <f t="shared" si="4"/>
        <v>218</v>
      </c>
      <c r="I13" s="19"/>
      <c r="J13" s="19"/>
      <c r="K13" s="19"/>
      <c r="L13" s="19"/>
      <c r="M13" s="19">
        <v>10</v>
      </c>
      <c r="N13" s="19"/>
      <c r="O13" s="21">
        <f t="shared" si="0"/>
        <v>10</v>
      </c>
      <c r="P13" s="22">
        <f t="shared" si="1"/>
        <v>208</v>
      </c>
      <c r="Q13" s="28">
        <v>0</v>
      </c>
      <c r="R13" s="28">
        <v>0</v>
      </c>
      <c r="S13" s="28"/>
      <c r="T13" s="27">
        <v>1</v>
      </c>
      <c r="U13" s="27">
        <v>0</v>
      </c>
      <c r="V13" s="28"/>
      <c r="W13" s="28"/>
      <c r="X13" s="176"/>
      <c r="Y13" s="28"/>
      <c r="Z13" s="28"/>
      <c r="AA13" s="27"/>
      <c r="AB13" s="27"/>
      <c r="AC13" s="28"/>
      <c r="AD13" s="27"/>
      <c r="AE13" s="28"/>
      <c r="AF13" s="28"/>
      <c r="AG13" s="20">
        <f t="shared" si="5"/>
        <v>1</v>
      </c>
      <c r="AH13" s="35">
        <f t="shared" si="2"/>
        <v>207</v>
      </c>
      <c r="AI13" s="19">
        <f t="shared" si="3"/>
        <v>207</v>
      </c>
      <c r="AJ13" s="20">
        <f t="shared" si="6"/>
        <v>0</v>
      </c>
    </row>
    <row r="14" spans="1:36" ht="21.95" customHeight="1">
      <c r="A14" s="173" t="s">
        <v>53</v>
      </c>
      <c r="B14" s="7">
        <v>33</v>
      </c>
      <c r="C14" s="13">
        <v>2</v>
      </c>
      <c r="D14" s="10">
        <v>24</v>
      </c>
      <c r="E14" s="174"/>
      <c r="F14" s="9"/>
      <c r="G14" s="10">
        <f>'22.6'!AV14</f>
        <v>91</v>
      </c>
      <c r="H14" s="11">
        <f t="shared" si="4"/>
        <v>91</v>
      </c>
      <c r="I14" s="19"/>
      <c r="J14" s="19"/>
      <c r="K14" s="19"/>
      <c r="L14" s="19"/>
      <c r="M14" s="19"/>
      <c r="N14" s="19"/>
      <c r="O14" s="21">
        <f t="shared" si="0"/>
        <v>0</v>
      </c>
      <c r="P14" s="22">
        <f t="shared" si="1"/>
        <v>91</v>
      </c>
      <c r="Q14" s="28">
        <v>0</v>
      </c>
      <c r="R14" s="28">
        <v>0</v>
      </c>
      <c r="S14" s="28"/>
      <c r="T14" s="28">
        <v>1</v>
      </c>
      <c r="U14" s="28">
        <v>0</v>
      </c>
      <c r="V14" s="28"/>
      <c r="W14" s="28"/>
      <c r="X14" s="176"/>
      <c r="Y14" s="28"/>
      <c r="Z14" s="28"/>
      <c r="AA14" s="28"/>
      <c r="AB14" s="28"/>
      <c r="AC14" s="28"/>
      <c r="AD14" s="28"/>
      <c r="AE14" s="28"/>
      <c r="AF14" s="28"/>
      <c r="AG14" s="20">
        <f t="shared" si="5"/>
        <v>1</v>
      </c>
      <c r="AH14" s="35">
        <f t="shared" si="2"/>
        <v>90</v>
      </c>
      <c r="AI14" s="19">
        <f t="shared" si="3"/>
        <v>90</v>
      </c>
      <c r="AJ14" s="20">
        <f t="shared" si="6"/>
        <v>0</v>
      </c>
    </row>
    <row r="15" spans="1:36" ht="21.95" customHeight="1">
      <c r="A15" s="173" t="s">
        <v>54</v>
      </c>
      <c r="B15" s="7">
        <v>45</v>
      </c>
      <c r="C15" s="13"/>
      <c r="D15" s="10">
        <v>60</v>
      </c>
      <c r="E15" s="10"/>
      <c r="F15" s="9"/>
      <c r="G15" s="10">
        <f>'22.6'!AV15</f>
        <v>60</v>
      </c>
      <c r="H15" s="11">
        <f t="shared" si="4"/>
        <v>60</v>
      </c>
      <c r="I15" s="19"/>
      <c r="J15" s="19"/>
      <c r="K15" s="19"/>
      <c r="L15" s="19"/>
      <c r="M15" s="19"/>
      <c r="N15" s="19"/>
      <c r="O15" s="21">
        <f t="shared" si="0"/>
        <v>0</v>
      </c>
      <c r="P15" s="22">
        <f t="shared" si="1"/>
        <v>60</v>
      </c>
      <c r="Q15" s="28">
        <v>0</v>
      </c>
      <c r="R15" s="28">
        <v>0</v>
      </c>
      <c r="S15" s="28"/>
      <c r="T15" s="28"/>
      <c r="U15" s="28">
        <v>0</v>
      </c>
      <c r="V15" s="28"/>
      <c r="W15" s="28"/>
      <c r="X15" s="176"/>
      <c r="Y15" s="28"/>
      <c r="Z15" s="28"/>
      <c r="AA15" s="28"/>
      <c r="AB15" s="28"/>
      <c r="AC15" s="28"/>
      <c r="AD15" s="28"/>
      <c r="AE15" s="28"/>
      <c r="AF15" s="28"/>
      <c r="AG15" s="20">
        <f t="shared" si="5"/>
        <v>0</v>
      </c>
      <c r="AH15" s="35">
        <f t="shared" si="2"/>
        <v>60</v>
      </c>
      <c r="AI15" s="19">
        <f t="shared" si="3"/>
        <v>60</v>
      </c>
      <c r="AJ15" s="20">
        <f t="shared" si="6"/>
        <v>0</v>
      </c>
    </row>
    <row r="16" spans="1:36" ht="21.95" customHeight="1">
      <c r="A16" s="173" t="s">
        <v>55</v>
      </c>
      <c r="B16" s="7">
        <v>33</v>
      </c>
      <c r="C16" s="13"/>
      <c r="D16" s="10">
        <v>5</v>
      </c>
      <c r="E16" s="10"/>
      <c r="F16" s="9">
        <v>156</v>
      </c>
      <c r="G16" s="10">
        <f>'22.6'!AV16</f>
        <v>40</v>
      </c>
      <c r="H16" s="11">
        <f t="shared" si="4"/>
        <v>196</v>
      </c>
      <c r="I16" s="19">
        <v>1</v>
      </c>
      <c r="J16" s="19">
        <v>146</v>
      </c>
      <c r="K16" s="19"/>
      <c r="L16" s="19">
        <v>5</v>
      </c>
      <c r="M16" s="19"/>
      <c r="N16" s="19"/>
      <c r="O16" s="21">
        <f t="shared" si="0"/>
        <v>152</v>
      </c>
      <c r="P16" s="22">
        <f t="shared" si="1"/>
        <v>44</v>
      </c>
      <c r="Q16" s="28">
        <v>18</v>
      </c>
      <c r="R16" s="28">
        <v>0</v>
      </c>
      <c r="S16" s="28"/>
      <c r="T16" s="28"/>
      <c r="U16" s="28">
        <v>21</v>
      </c>
      <c r="V16" s="28"/>
      <c r="W16" s="28"/>
      <c r="X16" s="176"/>
      <c r="Y16" s="28"/>
      <c r="Z16" s="28"/>
      <c r="AA16" s="28"/>
      <c r="AB16" s="28"/>
      <c r="AC16" s="28"/>
      <c r="AD16" s="28"/>
      <c r="AE16" s="28"/>
      <c r="AF16" s="28"/>
      <c r="AG16" s="20">
        <f t="shared" si="5"/>
        <v>39</v>
      </c>
      <c r="AH16" s="35">
        <f t="shared" si="2"/>
        <v>5</v>
      </c>
      <c r="AI16" s="19">
        <f t="shared" si="3"/>
        <v>5</v>
      </c>
      <c r="AJ16" s="20">
        <f t="shared" si="6"/>
        <v>0</v>
      </c>
    </row>
    <row r="17" spans="1:36" ht="21.95" customHeight="1">
      <c r="A17" s="173" t="s">
        <v>56</v>
      </c>
      <c r="B17" s="7">
        <v>100</v>
      </c>
      <c r="C17" s="13"/>
      <c r="D17" s="10">
        <v>13</v>
      </c>
      <c r="E17" s="10"/>
      <c r="F17" s="9"/>
      <c r="G17" s="10">
        <f>'22.6'!AV17</f>
        <v>149</v>
      </c>
      <c r="H17" s="11">
        <f t="shared" si="4"/>
        <v>149</v>
      </c>
      <c r="I17" s="19"/>
      <c r="J17" s="19">
        <v>134</v>
      </c>
      <c r="K17" s="19"/>
      <c r="L17" s="19"/>
      <c r="M17" s="19"/>
      <c r="N17" s="19"/>
      <c r="O17" s="21">
        <f t="shared" si="0"/>
        <v>134</v>
      </c>
      <c r="P17" s="22">
        <f t="shared" si="1"/>
        <v>15</v>
      </c>
      <c r="Q17" s="28">
        <v>0</v>
      </c>
      <c r="R17" s="28">
        <v>0</v>
      </c>
      <c r="S17" s="28"/>
      <c r="T17" s="28"/>
      <c r="U17" s="28">
        <v>0</v>
      </c>
      <c r="V17" s="28"/>
      <c r="W17" s="28"/>
      <c r="X17" s="176"/>
      <c r="Y17" s="28"/>
      <c r="Z17" s="28"/>
      <c r="AA17" s="28"/>
      <c r="AB17" s="28"/>
      <c r="AC17" s="28"/>
      <c r="AD17" s="28"/>
      <c r="AE17" s="28"/>
      <c r="AF17" s="28"/>
      <c r="AG17" s="20">
        <f t="shared" si="5"/>
        <v>0</v>
      </c>
      <c r="AH17" s="35">
        <f t="shared" si="2"/>
        <v>15</v>
      </c>
      <c r="AI17" s="19">
        <f t="shared" si="3"/>
        <v>13</v>
      </c>
      <c r="AJ17" s="20">
        <f t="shared" si="6"/>
        <v>-2</v>
      </c>
    </row>
    <row r="18" spans="1:36" ht="21.95" customHeight="1">
      <c r="A18" s="173" t="s">
        <v>57</v>
      </c>
      <c r="B18" s="7"/>
      <c r="C18" s="13"/>
      <c r="D18" s="10"/>
      <c r="E18" s="10"/>
      <c r="F18" s="9"/>
      <c r="G18" s="10">
        <f>'22.6'!AV18</f>
        <v>0</v>
      </c>
      <c r="H18" s="11">
        <f t="shared" si="4"/>
        <v>0</v>
      </c>
      <c r="I18" s="19"/>
      <c r="J18" s="19"/>
      <c r="K18" s="19"/>
      <c r="L18" s="19"/>
      <c r="M18" s="19"/>
      <c r="N18" s="19"/>
      <c r="O18" s="21">
        <f t="shared" si="0"/>
        <v>0</v>
      </c>
      <c r="P18" s="22">
        <f t="shared" si="1"/>
        <v>0</v>
      </c>
      <c r="Q18" s="28">
        <v>0</v>
      </c>
      <c r="R18" s="28">
        <v>0</v>
      </c>
      <c r="S18" s="28"/>
      <c r="T18" s="28"/>
      <c r="U18" s="28">
        <v>0</v>
      </c>
      <c r="V18" s="28"/>
      <c r="W18" s="28"/>
      <c r="X18" s="176"/>
      <c r="Y18" s="28"/>
      <c r="Z18" s="28"/>
      <c r="AA18" s="28"/>
      <c r="AB18" s="28"/>
      <c r="AC18" s="28"/>
      <c r="AD18" s="28"/>
      <c r="AE18" s="28"/>
      <c r="AF18" s="28"/>
      <c r="AG18" s="20">
        <f t="shared" si="5"/>
        <v>0</v>
      </c>
      <c r="AH18" s="35">
        <f t="shared" si="2"/>
        <v>0</v>
      </c>
      <c r="AI18" s="19">
        <f t="shared" si="3"/>
        <v>0</v>
      </c>
      <c r="AJ18" s="20">
        <f t="shared" si="6"/>
        <v>0</v>
      </c>
    </row>
    <row r="19" spans="1:36" ht="21.95" customHeight="1">
      <c r="A19" s="173" t="s">
        <v>58</v>
      </c>
      <c r="B19" s="7">
        <v>100</v>
      </c>
      <c r="C19" s="13"/>
      <c r="D19" s="10">
        <v>49</v>
      </c>
      <c r="E19" s="10"/>
      <c r="F19" s="9"/>
      <c r="G19" s="10">
        <f>'22.6'!AV19</f>
        <v>59</v>
      </c>
      <c r="H19" s="11">
        <f t="shared" si="4"/>
        <v>59</v>
      </c>
      <c r="I19" s="19"/>
      <c r="J19" s="19"/>
      <c r="K19" s="19"/>
      <c r="L19" s="19"/>
      <c r="M19" s="19"/>
      <c r="N19" s="19"/>
      <c r="O19" s="21">
        <f t="shared" si="0"/>
        <v>0</v>
      </c>
      <c r="P19" s="22">
        <f t="shared" si="1"/>
        <v>59</v>
      </c>
      <c r="Q19" s="28">
        <v>0</v>
      </c>
      <c r="R19" s="28">
        <v>0</v>
      </c>
      <c r="S19" s="28">
        <v>10</v>
      </c>
      <c r="T19" s="28"/>
      <c r="U19" s="28">
        <v>0</v>
      </c>
      <c r="V19" s="28"/>
      <c r="W19" s="28"/>
      <c r="X19" s="176"/>
      <c r="Y19" s="28"/>
      <c r="Z19" s="28"/>
      <c r="AA19" s="28"/>
      <c r="AB19" s="28"/>
      <c r="AC19" s="28"/>
      <c r="AD19" s="28"/>
      <c r="AE19" s="28"/>
      <c r="AF19" s="28"/>
      <c r="AG19" s="20">
        <f t="shared" si="5"/>
        <v>10</v>
      </c>
      <c r="AH19" s="35">
        <f t="shared" si="2"/>
        <v>49</v>
      </c>
      <c r="AI19" s="19">
        <f t="shared" si="3"/>
        <v>49</v>
      </c>
      <c r="AJ19" s="20">
        <f t="shared" si="6"/>
        <v>0</v>
      </c>
    </row>
    <row r="20" spans="1:36" ht="21.95" customHeight="1">
      <c r="A20" s="173" t="s">
        <v>59</v>
      </c>
      <c r="B20" s="7"/>
      <c r="C20" s="13"/>
      <c r="D20" s="10"/>
      <c r="E20" s="174"/>
      <c r="F20" s="9"/>
      <c r="G20" s="10">
        <f>'22.6'!AV20</f>
        <v>0</v>
      </c>
      <c r="H20" s="11">
        <f t="shared" si="4"/>
        <v>0</v>
      </c>
      <c r="I20" s="19"/>
      <c r="J20" s="19"/>
      <c r="K20" s="19"/>
      <c r="L20" s="19"/>
      <c r="M20" s="19"/>
      <c r="N20" s="19"/>
      <c r="O20" s="21">
        <f t="shared" si="0"/>
        <v>0</v>
      </c>
      <c r="P20" s="22">
        <f t="shared" si="1"/>
        <v>0</v>
      </c>
      <c r="Q20" s="28">
        <v>0</v>
      </c>
      <c r="R20" s="28">
        <v>0</v>
      </c>
      <c r="S20" s="28"/>
      <c r="T20" s="28"/>
      <c r="U20" s="28">
        <v>0</v>
      </c>
      <c r="V20" s="28"/>
      <c r="W20" s="28"/>
      <c r="X20" s="176"/>
      <c r="Y20" s="28"/>
      <c r="Z20" s="28"/>
      <c r="AA20" s="28"/>
      <c r="AB20" s="28"/>
      <c r="AC20" s="28"/>
      <c r="AD20" s="28"/>
      <c r="AE20" s="28"/>
      <c r="AF20" s="28"/>
      <c r="AG20" s="20">
        <f t="shared" si="5"/>
        <v>0</v>
      </c>
      <c r="AH20" s="35">
        <f t="shared" si="2"/>
        <v>0</v>
      </c>
      <c r="AI20" s="19">
        <f t="shared" si="3"/>
        <v>0</v>
      </c>
      <c r="AJ20" s="20">
        <f t="shared" si="6"/>
        <v>0</v>
      </c>
    </row>
    <row r="21" spans="1:36" ht="21.95" customHeight="1">
      <c r="A21" s="173" t="s">
        <v>60</v>
      </c>
      <c r="B21" s="7"/>
      <c r="C21" s="13"/>
      <c r="D21" s="10"/>
      <c r="E21" s="10"/>
      <c r="F21" s="9"/>
      <c r="G21" s="10">
        <f>'22.6'!AV21</f>
        <v>0</v>
      </c>
      <c r="H21" s="11">
        <f t="shared" ref="H21" si="7">SUM(F21:G21)</f>
        <v>0</v>
      </c>
      <c r="I21" s="19"/>
      <c r="J21" s="19"/>
      <c r="K21" s="19"/>
      <c r="L21" s="19"/>
      <c r="M21" s="19"/>
      <c r="N21" s="19"/>
      <c r="O21" s="21">
        <f t="shared" ref="O21" si="8">SUBTOTAL(9,I21:N21)</f>
        <v>0</v>
      </c>
      <c r="P21" s="22">
        <f t="shared" ref="P21" si="9">H21-O21</f>
        <v>0</v>
      </c>
      <c r="Q21" s="28">
        <v>0</v>
      </c>
      <c r="R21" s="28">
        <v>0</v>
      </c>
      <c r="S21" s="28"/>
      <c r="T21" s="28"/>
      <c r="U21" s="28">
        <v>0</v>
      </c>
      <c r="V21" s="28"/>
      <c r="W21" s="28"/>
      <c r="X21" s="176"/>
      <c r="Y21" s="28"/>
      <c r="Z21" s="28"/>
      <c r="AA21" s="28"/>
      <c r="AB21" s="28"/>
      <c r="AC21" s="28"/>
      <c r="AD21" s="28"/>
      <c r="AE21" s="28"/>
      <c r="AF21" s="28"/>
      <c r="AG21" s="20">
        <f t="shared" si="5"/>
        <v>0</v>
      </c>
      <c r="AH21" s="35">
        <f t="shared" si="2"/>
        <v>0</v>
      </c>
      <c r="AI21" s="19">
        <f t="shared" si="3"/>
        <v>0</v>
      </c>
      <c r="AJ21" s="20">
        <f t="shared" ref="AJ21" si="10">AI21+AF21-AH21</f>
        <v>0</v>
      </c>
    </row>
    <row r="22" spans="1:36" ht="21.95" customHeight="1">
      <c r="A22" s="173" t="s">
        <v>61</v>
      </c>
      <c r="B22" s="7"/>
      <c r="C22" s="13"/>
      <c r="D22" s="10"/>
      <c r="E22" s="10"/>
      <c r="F22" s="9"/>
      <c r="G22" s="10">
        <f>'22.6'!AV22</f>
        <v>0</v>
      </c>
      <c r="H22" s="11">
        <f t="shared" ref="H22:H23" si="11">SUM(F22:G22)</f>
        <v>0</v>
      </c>
      <c r="I22" s="19"/>
      <c r="J22" s="19"/>
      <c r="K22" s="19"/>
      <c r="L22" s="19"/>
      <c r="M22" s="19"/>
      <c r="N22" s="19"/>
      <c r="O22" s="21">
        <f t="shared" ref="O22:O23" si="12">SUBTOTAL(9,I22:N22)</f>
        <v>0</v>
      </c>
      <c r="P22" s="22">
        <f t="shared" ref="P22:P23" si="13">H22-O22</f>
        <v>0</v>
      </c>
      <c r="Q22" s="28"/>
      <c r="R22" s="28"/>
      <c r="S22" s="28"/>
      <c r="T22" s="28"/>
      <c r="U22" s="28"/>
      <c r="V22" s="28"/>
      <c r="W22" s="28"/>
      <c r="X22" s="176"/>
      <c r="Y22" s="28"/>
      <c r="Z22" s="28"/>
      <c r="AA22" s="28"/>
      <c r="AB22" s="28"/>
      <c r="AC22" s="28"/>
      <c r="AD22" s="28"/>
      <c r="AE22" s="28"/>
      <c r="AF22" s="28"/>
      <c r="AG22" s="20">
        <f t="shared" ref="AG22:AG23" si="14">SUM(Q22:AE22)</f>
        <v>0</v>
      </c>
      <c r="AH22" s="35">
        <f t="shared" ref="AH22:AH23" si="15">P22-AG22</f>
        <v>0</v>
      </c>
      <c r="AI22" s="19">
        <f t="shared" ref="AI22:AI23" si="16">(B22*C22)+D22</f>
        <v>0</v>
      </c>
      <c r="AJ22" s="20">
        <f t="shared" ref="AJ22:AJ23" si="17">AI22+AF22-AH22</f>
        <v>0</v>
      </c>
    </row>
    <row r="23" spans="1:36" ht="21.95" customHeight="1">
      <c r="A23" s="173" t="s">
        <v>62</v>
      </c>
      <c r="B23" s="7"/>
      <c r="C23" s="13"/>
      <c r="D23" s="10"/>
      <c r="E23" s="10"/>
      <c r="F23" s="9"/>
      <c r="G23" s="10">
        <f>'22.6'!AV23</f>
        <v>0</v>
      </c>
      <c r="H23" s="11">
        <f t="shared" si="11"/>
        <v>0</v>
      </c>
      <c r="I23" s="19"/>
      <c r="J23" s="19"/>
      <c r="K23" s="19"/>
      <c r="L23" s="19"/>
      <c r="M23" s="19"/>
      <c r="N23" s="19"/>
      <c r="O23" s="21">
        <f t="shared" si="12"/>
        <v>0</v>
      </c>
      <c r="P23" s="22">
        <f t="shared" si="13"/>
        <v>0</v>
      </c>
      <c r="Q23" s="28"/>
      <c r="R23" s="28"/>
      <c r="S23" s="28"/>
      <c r="T23" s="28"/>
      <c r="U23" s="28"/>
      <c r="V23" s="28"/>
      <c r="W23" s="28"/>
      <c r="X23" s="176"/>
      <c r="Y23" s="28"/>
      <c r="Z23" s="28"/>
      <c r="AA23" s="28"/>
      <c r="AB23" s="28"/>
      <c r="AC23" s="28"/>
      <c r="AD23" s="28"/>
      <c r="AE23" s="28"/>
      <c r="AF23" s="28"/>
      <c r="AG23" s="20">
        <f t="shared" si="14"/>
        <v>0</v>
      </c>
      <c r="AH23" s="35">
        <f t="shared" si="15"/>
        <v>0</v>
      </c>
      <c r="AI23" s="19">
        <f t="shared" si="16"/>
        <v>0</v>
      </c>
      <c r="AJ23" s="20">
        <f t="shared" si="17"/>
        <v>0</v>
      </c>
    </row>
    <row r="24" spans="1:36" ht="25.5" customHeight="1">
      <c r="A24" s="175"/>
      <c r="D24" s="15">
        <f t="shared" ref="D24:F24" si="18">SUM(D3:D23)</f>
        <v>618</v>
      </c>
      <c r="E24" s="15">
        <f t="shared" si="18"/>
        <v>0</v>
      </c>
      <c r="F24" s="15">
        <f t="shared" si="18"/>
        <v>2464</v>
      </c>
      <c r="G24" s="15">
        <f t="shared" ref="G24" si="19">SUM(G3:G23)</f>
        <v>7034</v>
      </c>
      <c r="H24" s="15">
        <f t="shared" ref="H24:I24" si="20">SUM(H3:H23)</f>
        <v>9498</v>
      </c>
      <c r="I24" s="15">
        <f t="shared" si="20"/>
        <v>130</v>
      </c>
      <c r="J24" s="15">
        <f t="shared" ref="J24" si="21">SUM(J3:J23)</f>
        <v>3376</v>
      </c>
      <c r="K24" s="15">
        <f t="shared" ref="K24:L24" si="22">SUM(K3:K23)</f>
        <v>0</v>
      </c>
      <c r="L24" s="15">
        <f t="shared" si="22"/>
        <v>50</v>
      </c>
      <c r="M24" s="15">
        <f t="shared" ref="M24" si="23">SUM(M3:M23)</f>
        <v>140</v>
      </c>
      <c r="N24" s="15">
        <f t="shared" ref="N24:O24" si="24">SUM(N3:N23)</f>
        <v>0</v>
      </c>
      <c r="O24" s="15">
        <f t="shared" si="24"/>
        <v>3696</v>
      </c>
      <c r="P24" s="15">
        <f t="shared" ref="P24" si="25">SUM(P3:P23)</f>
        <v>5802</v>
      </c>
      <c r="Q24" s="15">
        <f t="shared" ref="Q24:R24" si="26">SUM(Q3:Q23)</f>
        <v>209</v>
      </c>
      <c r="R24" s="15">
        <f t="shared" si="26"/>
        <v>13</v>
      </c>
      <c r="S24" s="15">
        <f t="shared" ref="S24" si="27">SUM(S3:S23)</f>
        <v>10</v>
      </c>
      <c r="T24" s="15">
        <f t="shared" ref="T24:U24" si="28">SUM(T3:T23)</f>
        <v>2</v>
      </c>
      <c r="U24" s="15">
        <f t="shared" si="28"/>
        <v>290</v>
      </c>
      <c r="V24" s="15">
        <f t="shared" ref="V24" si="29">SUM(V3:V23)</f>
        <v>0</v>
      </c>
      <c r="W24" s="15">
        <f t="shared" ref="W24:X24" si="30">SUM(W3:W23)</f>
        <v>0</v>
      </c>
      <c r="X24" s="15">
        <f t="shared" si="30"/>
        <v>0</v>
      </c>
      <c r="Y24" s="15">
        <f t="shared" ref="Y24" si="31">SUM(Y3:Y23)</f>
        <v>0</v>
      </c>
      <c r="Z24" s="15">
        <f t="shared" ref="Z24:AA24" si="32">SUM(Z3:Z23)</f>
        <v>0</v>
      </c>
      <c r="AA24" s="15">
        <f t="shared" si="32"/>
        <v>0</v>
      </c>
      <c r="AB24" s="15">
        <f t="shared" ref="AB24" si="33">SUM(AB3:AB23)</f>
        <v>0</v>
      </c>
      <c r="AC24" s="15">
        <f t="shared" ref="AC24:AD24" si="34">SUM(AC3:AC23)</f>
        <v>0</v>
      </c>
      <c r="AD24" s="15">
        <f t="shared" si="34"/>
        <v>0</v>
      </c>
      <c r="AE24" s="15">
        <f t="shared" ref="AE24" si="35">SUM(AE3:AE23)</f>
        <v>0</v>
      </c>
      <c r="AF24" s="15">
        <f t="shared" ref="AF24:AG24" si="36">SUM(AF3:AF23)</f>
        <v>2</v>
      </c>
      <c r="AG24" s="15">
        <f t="shared" si="36"/>
        <v>524</v>
      </c>
      <c r="AH24" s="15">
        <f t="shared" ref="AH24" si="37">SUM(AH3:AH23)</f>
        <v>5278</v>
      </c>
      <c r="AI24" s="15">
        <f t="shared" ref="AI24:AJ24" si="38">SUM(AI3:AI23)</f>
        <v>5277</v>
      </c>
      <c r="AJ24" s="15">
        <f t="shared" si="38"/>
        <v>1</v>
      </c>
    </row>
    <row r="27" spans="1:36">
      <c r="O27" t="s">
        <v>65</v>
      </c>
      <c r="Q27" s="29"/>
      <c r="R27" s="29"/>
      <c r="S27" s="29"/>
      <c r="T27" s="29"/>
      <c r="U27" s="29"/>
    </row>
  </sheetData>
  <mergeCells count="15">
    <mergeCell ref="A1:A2"/>
    <mergeCell ref="B1:B2"/>
    <mergeCell ref="C1:C2"/>
    <mergeCell ref="D1:D2"/>
    <mergeCell ref="E1:E2"/>
    <mergeCell ref="F1:F2"/>
    <mergeCell ref="G1:G2"/>
    <mergeCell ref="H1:H2"/>
    <mergeCell ref="O1:O2"/>
    <mergeCell ref="P1:P2"/>
    <mergeCell ref="AF1:AF2"/>
    <mergeCell ref="AG1:AG2"/>
    <mergeCell ref="AH1:AH2"/>
    <mergeCell ref="AI1:AI2"/>
    <mergeCell ref="AJ1:AJ2"/>
  </mergeCells>
  <pageMargins left="0.7" right="0.7" top="0.75" bottom="0.75" header="0.3" footer="0.3"/>
  <pageSetup paperSize="9" orientation="portrait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7"/>
  <sheetViews>
    <sheetView zoomScale="85" zoomScaleNormal="85" workbookViewId="0">
      <pane xSplit="4" ySplit="2" topLeftCell="AE3" activePane="bottomRight" state="frozen"/>
      <selection pane="topRight"/>
      <selection pane="bottomLeft"/>
      <selection pane="bottomRight" activeCell="X16" sqref="X16"/>
    </sheetView>
  </sheetViews>
  <sheetFormatPr defaultColWidth="9" defaultRowHeight="15"/>
  <cols>
    <col min="1" max="1" width="43.42578125" customWidth="1"/>
    <col min="2" max="2" width="8.140625" customWidth="1"/>
    <col min="3" max="3" width="9.7109375" customWidth="1"/>
    <col min="4" max="4" width="10.28515625" customWidth="1"/>
    <col min="5" max="8" width="14.85546875" customWidth="1"/>
    <col min="9" max="9" width="11.85546875" customWidth="1"/>
    <col min="10" max="11" width="9.85546875" customWidth="1"/>
    <col min="14" max="14" width="10.28515625" customWidth="1"/>
    <col min="18" max="18" width="12.7109375" customWidth="1"/>
    <col min="19" max="19" width="16.42578125" customWidth="1"/>
    <col min="20" max="20" width="10.85546875" customWidth="1"/>
    <col min="21" max="21" width="15.140625" customWidth="1"/>
    <col min="22" max="22" width="10.85546875" customWidth="1"/>
    <col min="23" max="23" width="15.5703125" customWidth="1"/>
    <col min="24" max="24" width="15.42578125" customWidth="1"/>
    <col min="25" max="26" width="10.85546875" customWidth="1"/>
    <col min="27" max="27" width="14.5703125" customWidth="1"/>
    <col min="28" max="28" width="10.85546875" customWidth="1"/>
    <col min="29" max="29" width="19.85546875" customWidth="1"/>
    <col min="30" max="30" width="17.85546875" customWidth="1"/>
    <col min="31" max="36" width="15.42578125" customWidth="1"/>
    <col min="37" max="40" width="15.85546875" customWidth="1"/>
    <col min="41" max="41" width="12.85546875" customWidth="1"/>
    <col min="42" max="42" width="10.85546875" customWidth="1"/>
    <col min="43" max="43" width="12.28515625" customWidth="1"/>
    <col min="44" max="44" width="10.85546875" customWidth="1"/>
    <col min="45" max="45" width="15.5703125" customWidth="1"/>
    <col min="46" max="46" width="10.85546875" customWidth="1"/>
  </cols>
  <sheetData>
    <row r="1" spans="1:46" s="157" customFormat="1" ht="37.5" customHeight="1">
      <c r="A1" s="400" t="s">
        <v>0</v>
      </c>
      <c r="B1" s="430" t="s">
        <v>1</v>
      </c>
      <c r="C1" s="430" t="s">
        <v>2</v>
      </c>
      <c r="D1" s="400" t="s">
        <v>3</v>
      </c>
      <c r="E1" s="158" t="s">
        <v>66</v>
      </c>
      <c r="F1" s="158" t="s">
        <v>89</v>
      </c>
      <c r="G1" s="158" t="s">
        <v>90</v>
      </c>
      <c r="H1" s="158" t="s">
        <v>215</v>
      </c>
      <c r="I1" s="425" t="s">
        <v>4</v>
      </c>
      <c r="J1" s="425" t="s">
        <v>6</v>
      </c>
      <c r="K1" s="438" t="s">
        <v>7</v>
      </c>
      <c r="L1" s="161" t="s">
        <v>8</v>
      </c>
      <c r="M1" s="161"/>
      <c r="N1" s="161"/>
      <c r="O1" s="162"/>
      <c r="P1" s="161"/>
      <c r="Q1" s="161"/>
      <c r="R1" s="421" t="s">
        <v>9</v>
      </c>
      <c r="S1" s="423" t="s">
        <v>10</v>
      </c>
      <c r="T1" s="165" t="s">
        <v>70</v>
      </c>
      <c r="U1" s="165" t="s">
        <v>70</v>
      </c>
      <c r="V1" s="165" t="s">
        <v>69</v>
      </c>
      <c r="W1" s="165" t="s">
        <v>11</v>
      </c>
      <c r="X1" s="165" t="s">
        <v>166</v>
      </c>
      <c r="Y1" s="165" t="s">
        <v>14</v>
      </c>
      <c r="Z1" s="165" t="s">
        <v>14</v>
      </c>
      <c r="AA1" s="165" t="s">
        <v>84</v>
      </c>
      <c r="AB1" s="165" t="s">
        <v>75</v>
      </c>
      <c r="AC1" s="165" t="s">
        <v>14</v>
      </c>
      <c r="AD1" s="165" t="s">
        <v>75</v>
      </c>
      <c r="AE1" s="167" t="s">
        <v>13</v>
      </c>
      <c r="AF1" s="167" t="s">
        <v>13</v>
      </c>
      <c r="AG1" s="167" t="s">
        <v>15</v>
      </c>
      <c r="AH1" s="167" t="s">
        <v>15</v>
      </c>
      <c r="AI1" s="167" t="s">
        <v>14</v>
      </c>
      <c r="AJ1" s="170" t="s">
        <v>208</v>
      </c>
      <c r="AK1" s="165" t="s">
        <v>11</v>
      </c>
      <c r="AL1" s="165" t="s">
        <v>75</v>
      </c>
      <c r="AM1" s="165" t="s">
        <v>18</v>
      </c>
      <c r="AN1" s="165" t="s">
        <v>76</v>
      </c>
      <c r="AO1" s="165"/>
      <c r="AP1" s="400" t="s">
        <v>21</v>
      </c>
      <c r="AQ1" s="436" t="s">
        <v>22</v>
      </c>
      <c r="AR1" s="436" t="s">
        <v>23</v>
      </c>
      <c r="AS1" s="417" t="s">
        <v>24</v>
      </c>
      <c r="AT1" s="434" t="s">
        <v>25</v>
      </c>
    </row>
    <row r="2" spans="1:46" s="157" customFormat="1" ht="54" customHeight="1">
      <c r="A2" s="401"/>
      <c r="B2" s="431"/>
      <c r="C2" s="431"/>
      <c r="D2" s="401"/>
      <c r="E2" s="159"/>
      <c r="F2" s="159"/>
      <c r="G2" s="159"/>
      <c r="H2" s="159"/>
      <c r="I2" s="426"/>
      <c r="J2" s="426"/>
      <c r="K2" s="438"/>
      <c r="L2" s="163" t="s">
        <v>28</v>
      </c>
      <c r="M2" s="163" t="s">
        <v>64</v>
      </c>
      <c r="N2" s="163" t="s">
        <v>30</v>
      </c>
      <c r="O2" s="163" t="s">
        <v>237</v>
      </c>
      <c r="P2" s="159" t="s">
        <v>32</v>
      </c>
      <c r="Q2" s="159" t="s">
        <v>33</v>
      </c>
      <c r="R2" s="422"/>
      <c r="S2" s="424"/>
      <c r="T2" s="166" t="s">
        <v>36</v>
      </c>
      <c r="U2" s="166" t="s">
        <v>77</v>
      </c>
      <c r="V2" s="166" t="s">
        <v>36</v>
      </c>
      <c r="W2" s="166" t="s">
        <v>35</v>
      </c>
      <c r="X2" s="166" t="s">
        <v>36</v>
      </c>
      <c r="Y2" s="166" t="s">
        <v>36</v>
      </c>
      <c r="Z2" s="166" t="s">
        <v>35</v>
      </c>
      <c r="AA2" s="166"/>
      <c r="AB2" s="166" t="s">
        <v>35</v>
      </c>
      <c r="AC2" s="166" t="s">
        <v>35</v>
      </c>
      <c r="AD2" s="166" t="s">
        <v>238</v>
      </c>
      <c r="AE2" s="168" t="s">
        <v>35</v>
      </c>
      <c r="AF2" s="168" t="s">
        <v>35</v>
      </c>
      <c r="AG2" s="167" t="s">
        <v>36</v>
      </c>
      <c r="AH2" s="167" t="s">
        <v>35</v>
      </c>
      <c r="AI2" s="167" t="s">
        <v>35</v>
      </c>
      <c r="AJ2" s="170" t="s">
        <v>189</v>
      </c>
      <c r="AK2" s="166" t="s">
        <v>35</v>
      </c>
      <c r="AL2" s="171" t="s">
        <v>35</v>
      </c>
      <c r="AM2" s="171" t="s">
        <v>189</v>
      </c>
      <c r="AN2" s="171" t="s">
        <v>185</v>
      </c>
      <c r="AO2" s="171"/>
      <c r="AP2" s="401"/>
      <c r="AQ2" s="437"/>
      <c r="AR2" s="437"/>
      <c r="AS2" s="418"/>
      <c r="AT2" s="435"/>
    </row>
    <row r="3" spans="1:46" ht="21.95" customHeight="1">
      <c r="A3" s="160" t="s">
        <v>42</v>
      </c>
      <c r="B3" s="7">
        <v>33</v>
      </c>
      <c r="C3" s="8">
        <v>30</v>
      </c>
      <c r="D3" s="8">
        <v>70</v>
      </c>
      <c r="E3" s="38"/>
      <c r="F3" s="159"/>
      <c r="G3" s="159"/>
      <c r="H3" s="159"/>
      <c r="I3" s="9">
        <v>520</v>
      </c>
      <c r="J3" s="10">
        <f>'23.6'!AI3</f>
        <v>1042</v>
      </c>
      <c r="K3" s="11">
        <f>SUM(I3:J3)</f>
        <v>1562</v>
      </c>
      <c r="L3" s="19">
        <v>119</v>
      </c>
      <c r="M3" s="19"/>
      <c r="N3" s="19">
        <v>20</v>
      </c>
      <c r="O3" s="19"/>
      <c r="P3" s="19">
        <v>64</v>
      </c>
      <c r="Q3" s="19">
        <v>140</v>
      </c>
      <c r="R3" s="21">
        <f t="shared" ref="R3:R20" si="0">SUBTOTAL(9,L3:Q3)</f>
        <v>343</v>
      </c>
      <c r="S3" s="22">
        <f t="shared" ref="S3:S20" si="1">K3-R3</f>
        <v>1219</v>
      </c>
      <c r="T3" s="28">
        <v>56</v>
      </c>
      <c r="U3" s="28"/>
      <c r="V3" s="28">
        <v>11</v>
      </c>
      <c r="W3" s="28">
        <v>48</v>
      </c>
      <c r="X3" s="28">
        <v>31</v>
      </c>
      <c r="Y3" s="28">
        <v>6</v>
      </c>
      <c r="Z3" s="42">
        <v>3</v>
      </c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>
        <v>4</v>
      </c>
      <c r="AQ3" s="20">
        <f>SUM(T3:AO3)</f>
        <v>155</v>
      </c>
      <c r="AR3" s="35">
        <f t="shared" ref="AR3:AR23" si="2">S3-AQ3</f>
        <v>1064</v>
      </c>
      <c r="AS3" s="19">
        <f t="shared" ref="AS3:AS21" si="3">(B3*C3)+D3</f>
        <v>1060</v>
      </c>
      <c r="AT3" s="20">
        <f>AS3+AP3-AR3</f>
        <v>0</v>
      </c>
    </row>
    <row r="4" spans="1:46" ht="21.95" customHeight="1">
      <c r="A4" s="160" t="s">
        <v>43</v>
      </c>
      <c r="B4" s="7">
        <v>70</v>
      </c>
      <c r="C4" s="8">
        <v>28</v>
      </c>
      <c r="D4" s="8">
        <v>19</v>
      </c>
      <c r="E4" s="38"/>
      <c r="F4" s="159"/>
      <c r="G4" s="159"/>
      <c r="H4" s="159"/>
      <c r="I4" s="9">
        <v>980</v>
      </c>
      <c r="J4" s="10">
        <f>'23.6'!AI4</f>
        <v>1688</v>
      </c>
      <c r="K4" s="11">
        <f t="shared" ref="K4:K20" si="4">SUM(I4:J4)</f>
        <v>2668</v>
      </c>
      <c r="L4" s="19">
        <v>213</v>
      </c>
      <c r="M4" s="19"/>
      <c r="N4" s="19"/>
      <c r="O4" s="19"/>
      <c r="P4" s="19">
        <v>68</v>
      </c>
      <c r="Q4" s="19">
        <v>140</v>
      </c>
      <c r="R4" s="21">
        <f t="shared" si="0"/>
        <v>421</v>
      </c>
      <c r="S4" s="22">
        <f t="shared" si="1"/>
        <v>2247</v>
      </c>
      <c r="T4" s="28">
        <v>27</v>
      </c>
      <c r="U4" s="28"/>
      <c r="V4" s="28">
        <v>57</v>
      </c>
      <c r="W4" s="28">
        <v>106</v>
      </c>
      <c r="X4" s="28">
        <v>49</v>
      </c>
      <c r="Y4" s="28">
        <v>20</v>
      </c>
      <c r="Z4" s="28">
        <v>6</v>
      </c>
      <c r="AA4" s="28">
        <v>3</v>
      </c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0">
        <f t="shared" ref="AQ4:AQ23" si="5">SUM(T4:AO4)</f>
        <v>268</v>
      </c>
      <c r="AR4" s="35">
        <f t="shared" si="2"/>
        <v>1979</v>
      </c>
      <c r="AS4" s="19">
        <f t="shared" si="3"/>
        <v>1979</v>
      </c>
      <c r="AT4" s="20">
        <f t="shared" ref="AT4:AT21" si="6">AS4+AP4-AR4</f>
        <v>0</v>
      </c>
    </row>
    <row r="5" spans="1:46" ht="21.95" customHeight="1">
      <c r="A5" s="160" t="s">
        <v>44</v>
      </c>
      <c r="B5" s="7">
        <v>45</v>
      </c>
      <c r="C5" s="12">
        <v>4</v>
      </c>
      <c r="D5" s="12">
        <v>37</v>
      </c>
      <c r="E5" s="12"/>
      <c r="F5" s="159"/>
      <c r="G5" s="159"/>
      <c r="H5" s="159"/>
      <c r="I5" s="9">
        <v>270</v>
      </c>
      <c r="J5" s="10">
        <f>'23.6'!AI5</f>
        <v>98</v>
      </c>
      <c r="K5" s="11">
        <f t="shared" si="4"/>
        <v>368</v>
      </c>
      <c r="L5" s="19"/>
      <c r="M5" s="19"/>
      <c r="N5" s="19">
        <v>50</v>
      </c>
      <c r="O5" s="19"/>
      <c r="P5" s="19">
        <v>32</v>
      </c>
      <c r="Q5" s="19"/>
      <c r="R5" s="21">
        <f t="shared" si="0"/>
        <v>82</v>
      </c>
      <c r="S5" s="22">
        <f t="shared" si="1"/>
        <v>286</v>
      </c>
      <c r="T5" s="28">
        <v>26</v>
      </c>
      <c r="U5" s="28"/>
      <c r="V5" s="28">
        <v>15</v>
      </c>
      <c r="W5" s="28">
        <v>12</v>
      </c>
      <c r="X5" s="28">
        <v>10</v>
      </c>
      <c r="Y5" s="28">
        <v>6</v>
      </c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0">
        <f t="shared" si="5"/>
        <v>69</v>
      </c>
      <c r="AR5" s="35">
        <f t="shared" si="2"/>
        <v>217</v>
      </c>
      <c r="AS5" s="19">
        <f t="shared" si="3"/>
        <v>217</v>
      </c>
      <c r="AT5" s="20">
        <f t="shared" si="6"/>
        <v>0</v>
      </c>
    </row>
    <row r="6" spans="1:46" ht="21.95" customHeight="1">
      <c r="A6" s="160" t="s">
        <v>45</v>
      </c>
      <c r="B6" s="7">
        <v>120</v>
      </c>
      <c r="C6" s="12">
        <v>8</v>
      </c>
      <c r="D6" s="12"/>
      <c r="E6" s="12"/>
      <c r="F6" s="159"/>
      <c r="G6" s="159"/>
      <c r="H6" s="159"/>
      <c r="I6" s="9">
        <v>695</v>
      </c>
      <c r="J6" s="10">
        <f>'23.6'!AI6</f>
        <v>463</v>
      </c>
      <c r="K6" s="11">
        <f t="shared" si="4"/>
        <v>1158</v>
      </c>
      <c r="L6" s="19">
        <v>135</v>
      </c>
      <c r="M6" s="19"/>
      <c r="N6" s="19"/>
      <c r="O6" s="19"/>
      <c r="P6" s="19"/>
      <c r="Q6" s="19"/>
      <c r="R6" s="21">
        <f t="shared" si="0"/>
        <v>135</v>
      </c>
      <c r="S6" s="22">
        <f t="shared" si="1"/>
        <v>1023</v>
      </c>
      <c r="T6" s="28">
        <v>9</v>
      </c>
      <c r="U6" s="28"/>
      <c r="V6" s="28">
        <v>12</v>
      </c>
      <c r="W6" s="28">
        <v>21</v>
      </c>
      <c r="X6" s="28">
        <v>21</v>
      </c>
      <c r="Y6" s="28">
        <v>0</v>
      </c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0">
        <f t="shared" si="5"/>
        <v>63</v>
      </c>
      <c r="AR6" s="35">
        <f t="shared" si="2"/>
        <v>960</v>
      </c>
      <c r="AS6" s="19">
        <f t="shared" si="3"/>
        <v>960</v>
      </c>
      <c r="AT6" s="20">
        <f t="shared" si="6"/>
        <v>0</v>
      </c>
    </row>
    <row r="7" spans="1:46" ht="21.95" customHeight="1">
      <c r="A7" s="160" t="s">
        <v>46</v>
      </c>
      <c r="B7" s="7">
        <v>40</v>
      </c>
      <c r="C7" s="8"/>
      <c r="D7" s="8">
        <v>25</v>
      </c>
      <c r="E7" s="38"/>
      <c r="F7" s="159"/>
      <c r="G7" s="159"/>
      <c r="H7" s="159"/>
      <c r="I7" s="9"/>
      <c r="J7" s="10">
        <f>'23.6'!AI7</f>
        <v>60</v>
      </c>
      <c r="K7" s="11">
        <f t="shared" si="4"/>
        <v>60</v>
      </c>
      <c r="L7" s="19"/>
      <c r="M7" s="19"/>
      <c r="N7" s="19">
        <v>10</v>
      </c>
      <c r="O7" s="19"/>
      <c r="P7" s="19"/>
      <c r="Q7" s="19"/>
      <c r="R7" s="21">
        <f t="shared" si="0"/>
        <v>10</v>
      </c>
      <c r="S7" s="22">
        <f t="shared" si="1"/>
        <v>50</v>
      </c>
      <c r="T7" s="42">
        <v>25</v>
      </c>
      <c r="U7" s="42"/>
      <c r="V7" s="42">
        <v>0</v>
      </c>
      <c r="W7" s="42">
        <v>0</v>
      </c>
      <c r="X7" s="42">
        <v>0</v>
      </c>
      <c r="Y7" s="42">
        <v>0</v>
      </c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28"/>
      <c r="AQ7" s="20">
        <f t="shared" si="5"/>
        <v>25</v>
      </c>
      <c r="AR7" s="35">
        <f t="shared" si="2"/>
        <v>25</v>
      </c>
      <c r="AS7" s="19">
        <f t="shared" si="3"/>
        <v>25</v>
      </c>
      <c r="AT7" s="20">
        <f t="shared" si="6"/>
        <v>0</v>
      </c>
    </row>
    <row r="8" spans="1:46" ht="21.95" customHeight="1">
      <c r="A8" s="160" t="s">
        <v>47</v>
      </c>
      <c r="B8" s="7">
        <v>65</v>
      </c>
      <c r="C8" s="12">
        <v>4</v>
      </c>
      <c r="D8" s="12">
        <v>52</v>
      </c>
      <c r="E8" s="12"/>
      <c r="F8" s="159"/>
      <c r="G8" s="159"/>
      <c r="H8" s="159"/>
      <c r="I8" s="9">
        <v>130</v>
      </c>
      <c r="J8" s="10">
        <f>'23.6'!AI8</f>
        <v>320</v>
      </c>
      <c r="K8" s="11">
        <f t="shared" si="4"/>
        <v>450</v>
      </c>
      <c r="L8" s="19">
        <v>34</v>
      </c>
      <c r="M8" s="19"/>
      <c r="N8" s="19"/>
      <c r="O8" s="19"/>
      <c r="P8" s="19"/>
      <c r="Q8" s="19">
        <v>17</v>
      </c>
      <c r="R8" s="21">
        <f t="shared" si="0"/>
        <v>51</v>
      </c>
      <c r="S8" s="22">
        <f t="shared" si="1"/>
        <v>399</v>
      </c>
      <c r="T8" s="28">
        <v>10</v>
      </c>
      <c r="U8" s="28"/>
      <c r="V8" s="28">
        <v>19</v>
      </c>
      <c r="W8" s="28">
        <v>30</v>
      </c>
      <c r="X8" s="28">
        <v>27</v>
      </c>
      <c r="Y8" s="28">
        <v>0</v>
      </c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>
        <v>1</v>
      </c>
      <c r="AQ8" s="20">
        <f t="shared" si="5"/>
        <v>86</v>
      </c>
      <c r="AR8" s="35">
        <f t="shared" si="2"/>
        <v>313</v>
      </c>
      <c r="AS8" s="19">
        <f t="shared" si="3"/>
        <v>312</v>
      </c>
      <c r="AT8" s="20">
        <f t="shared" si="6"/>
        <v>0</v>
      </c>
    </row>
    <row r="9" spans="1:46" ht="21.95" customHeight="1">
      <c r="A9" s="160" t="s">
        <v>48</v>
      </c>
      <c r="B9" s="7">
        <v>100</v>
      </c>
      <c r="C9" s="12">
        <v>10</v>
      </c>
      <c r="D9" s="12">
        <v>66</v>
      </c>
      <c r="E9" s="38"/>
      <c r="F9" s="159"/>
      <c r="G9" s="159"/>
      <c r="H9" s="159"/>
      <c r="I9" s="9">
        <v>1000</v>
      </c>
      <c r="J9" s="10">
        <f>'23.6'!AI9</f>
        <v>571</v>
      </c>
      <c r="K9" s="11">
        <f t="shared" si="4"/>
        <v>1571</v>
      </c>
      <c r="L9" s="19">
        <v>142</v>
      </c>
      <c r="M9" s="19"/>
      <c r="N9" s="19"/>
      <c r="O9" s="19"/>
      <c r="P9" s="19">
        <v>21</v>
      </c>
      <c r="Q9" s="19">
        <v>140</v>
      </c>
      <c r="R9" s="21">
        <f t="shared" si="0"/>
        <v>303</v>
      </c>
      <c r="S9" s="22">
        <f t="shared" si="1"/>
        <v>1268</v>
      </c>
      <c r="T9" s="28">
        <v>35</v>
      </c>
      <c r="U9" s="28"/>
      <c r="V9" s="28">
        <v>27</v>
      </c>
      <c r="W9" s="28">
        <v>81</v>
      </c>
      <c r="X9" s="28">
        <v>38</v>
      </c>
      <c r="Y9" s="28">
        <v>21</v>
      </c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0">
        <f t="shared" si="5"/>
        <v>202</v>
      </c>
      <c r="AR9" s="35">
        <f t="shared" si="2"/>
        <v>1066</v>
      </c>
      <c r="AS9" s="19">
        <f t="shared" si="3"/>
        <v>1066</v>
      </c>
      <c r="AT9" s="20">
        <f t="shared" si="6"/>
        <v>0</v>
      </c>
    </row>
    <row r="10" spans="1:46" ht="21.95" customHeight="1">
      <c r="A10" s="160" t="s">
        <v>49</v>
      </c>
      <c r="B10" s="7">
        <v>100</v>
      </c>
      <c r="C10" s="12">
        <v>4</v>
      </c>
      <c r="D10" s="12">
        <v>35</v>
      </c>
      <c r="E10" s="38"/>
      <c r="F10" s="159"/>
      <c r="G10" s="159"/>
      <c r="H10" s="159"/>
      <c r="I10" s="9">
        <v>300</v>
      </c>
      <c r="J10" s="10">
        <f>'23.6'!AI10</f>
        <v>310</v>
      </c>
      <c r="K10" s="11">
        <f t="shared" si="4"/>
        <v>610</v>
      </c>
      <c r="L10" s="19">
        <v>50</v>
      </c>
      <c r="M10" s="19"/>
      <c r="N10" s="19"/>
      <c r="O10" s="19"/>
      <c r="P10" s="19">
        <v>14</v>
      </c>
      <c r="Q10" s="19"/>
      <c r="R10" s="21">
        <f t="shared" si="0"/>
        <v>64</v>
      </c>
      <c r="S10" s="22">
        <f t="shared" si="1"/>
        <v>546</v>
      </c>
      <c r="T10" s="28">
        <v>15</v>
      </c>
      <c r="U10" s="28"/>
      <c r="V10" s="28">
        <v>23</v>
      </c>
      <c r="W10" s="28">
        <v>43</v>
      </c>
      <c r="X10" s="28">
        <v>30</v>
      </c>
      <c r="Y10" s="28">
        <v>0</v>
      </c>
      <c r="Z10" s="28"/>
      <c r="AA10" s="28"/>
      <c r="AB10" s="28"/>
      <c r="AC10" s="28"/>
      <c r="AD10" s="169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0">
        <f t="shared" si="5"/>
        <v>111</v>
      </c>
      <c r="AR10" s="35">
        <f t="shared" si="2"/>
        <v>435</v>
      </c>
      <c r="AS10" s="19">
        <f t="shared" si="3"/>
        <v>435</v>
      </c>
      <c r="AT10" s="20">
        <f t="shared" si="6"/>
        <v>0</v>
      </c>
    </row>
    <row r="11" spans="1:46" ht="21.95" customHeight="1">
      <c r="A11" s="160" t="s">
        <v>50</v>
      </c>
      <c r="B11" s="7">
        <v>50</v>
      </c>
      <c r="C11" s="13">
        <v>3</v>
      </c>
      <c r="D11" s="13">
        <v>20</v>
      </c>
      <c r="E11" s="38"/>
      <c r="F11" s="159"/>
      <c r="G11" s="159"/>
      <c r="H11" s="159"/>
      <c r="I11" s="9">
        <v>180</v>
      </c>
      <c r="J11" s="10">
        <f>'23.6'!AI11</f>
        <v>203</v>
      </c>
      <c r="K11" s="11">
        <f t="shared" si="4"/>
        <v>383</v>
      </c>
      <c r="L11" s="19">
        <v>93</v>
      </c>
      <c r="M11" s="19"/>
      <c r="N11" s="19"/>
      <c r="O11" s="19"/>
      <c r="P11" s="19">
        <v>26</v>
      </c>
      <c r="Q11" s="19"/>
      <c r="R11" s="21">
        <f t="shared" si="0"/>
        <v>119</v>
      </c>
      <c r="S11" s="22">
        <f t="shared" si="1"/>
        <v>264</v>
      </c>
      <c r="T11" s="28">
        <v>23</v>
      </c>
      <c r="U11" s="28"/>
      <c r="V11" s="28">
        <v>18</v>
      </c>
      <c r="W11" s="28">
        <v>19</v>
      </c>
      <c r="X11" s="28">
        <v>31</v>
      </c>
      <c r="Y11" s="28">
        <v>3</v>
      </c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0">
        <f t="shared" si="5"/>
        <v>94</v>
      </c>
      <c r="AR11" s="35">
        <f t="shared" si="2"/>
        <v>170</v>
      </c>
      <c r="AS11" s="19">
        <f t="shared" si="3"/>
        <v>170</v>
      </c>
      <c r="AT11" s="20">
        <f t="shared" si="6"/>
        <v>0</v>
      </c>
    </row>
    <row r="12" spans="1:46" ht="21.95" customHeight="1">
      <c r="A12" s="160" t="s">
        <v>51</v>
      </c>
      <c r="B12" s="7">
        <v>100</v>
      </c>
      <c r="C12" s="13">
        <v>3</v>
      </c>
      <c r="D12" s="13">
        <v>3</v>
      </c>
      <c r="E12" s="38"/>
      <c r="F12" s="159"/>
      <c r="G12" s="159"/>
      <c r="H12" s="159"/>
      <c r="I12" s="9">
        <v>366</v>
      </c>
      <c r="J12" s="10">
        <f>'23.6'!AI12</f>
        <v>98</v>
      </c>
      <c r="K12" s="11">
        <f t="shared" si="4"/>
        <v>464</v>
      </c>
      <c r="L12" s="19">
        <v>71</v>
      </c>
      <c r="M12" s="19"/>
      <c r="N12" s="19"/>
      <c r="O12" s="19"/>
      <c r="P12" s="19"/>
      <c r="Q12" s="19"/>
      <c r="R12" s="21">
        <f t="shared" si="0"/>
        <v>71</v>
      </c>
      <c r="S12" s="22">
        <f t="shared" si="1"/>
        <v>393</v>
      </c>
      <c r="T12" s="28">
        <v>15</v>
      </c>
      <c r="U12" s="28"/>
      <c r="V12" s="28">
        <v>6</v>
      </c>
      <c r="W12" s="28">
        <v>36</v>
      </c>
      <c r="X12" s="28">
        <v>33</v>
      </c>
      <c r="Y12" s="28">
        <v>0</v>
      </c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0">
        <f t="shared" si="5"/>
        <v>90</v>
      </c>
      <c r="AR12" s="35">
        <f t="shared" si="2"/>
        <v>303</v>
      </c>
      <c r="AS12" s="19">
        <f t="shared" si="3"/>
        <v>303</v>
      </c>
      <c r="AT12" s="20">
        <f t="shared" si="6"/>
        <v>0</v>
      </c>
    </row>
    <row r="13" spans="1:46" ht="21.95" customHeight="1">
      <c r="A13" s="160" t="s">
        <v>52</v>
      </c>
      <c r="B13" s="7">
        <v>45</v>
      </c>
      <c r="C13" s="13">
        <v>4</v>
      </c>
      <c r="D13" s="13">
        <v>13</v>
      </c>
      <c r="E13" s="38"/>
      <c r="F13" s="159"/>
      <c r="G13" s="159"/>
      <c r="H13" s="159"/>
      <c r="I13" s="9"/>
      <c r="J13" s="10">
        <f>'23.6'!AI13</f>
        <v>207</v>
      </c>
      <c r="K13" s="11">
        <f t="shared" si="4"/>
        <v>207</v>
      </c>
      <c r="L13" s="19"/>
      <c r="M13" s="19"/>
      <c r="N13" s="19"/>
      <c r="O13" s="19"/>
      <c r="P13" s="19">
        <v>5</v>
      </c>
      <c r="Q13" s="19"/>
      <c r="R13" s="21">
        <f t="shared" si="0"/>
        <v>5</v>
      </c>
      <c r="S13" s="22">
        <f t="shared" si="1"/>
        <v>202</v>
      </c>
      <c r="T13" s="28">
        <v>0</v>
      </c>
      <c r="U13" s="28"/>
      <c r="V13" s="28">
        <v>0</v>
      </c>
      <c r="W13" s="28">
        <v>5</v>
      </c>
      <c r="X13" s="28">
        <v>4</v>
      </c>
      <c r="Y13" s="28">
        <v>0</v>
      </c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0">
        <f t="shared" si="5"/>
        <v>9</v>
      </c>
      <c r="AR13" s="35">
        <f t="shared" si="2"/>
        <v>193</v>
      </c>
      <c r="AS13" s="19">
        <f t="shared" si="3"/>
        <v>193</v>
      </c>
      <c r="AT13" s="20">
        <f t="shared" si="6"/>
        <v>0</v>
      </c>
    </row>
    <row r="14" spans="1:46" ht="21.95" customHeight="1">
      <c r="A14" s="160" t="s">
        <v>53</v>
      </c>
      <c r="B14" s="7">
        <v>33</v>
      </c>
      <c r="C14" s="13">
        <v>1</v>
      </c>
      <c r="D14" s="13">
        <v>29</v>
      </c>
      <c r="E14" s="38"/>
      <c r="F14" s="159"/>
      <c r="G14" s="159"/>
      <c r="H14" s="159"/>
      <c r="I14" s="9"/>
      <c r="J14" s="10">
        <f>'23.6'!AI14</f>
        <v>90</v>
      </c>
      <c r="K14" s="11">
        <f t="shared" si="4"/>
        <v>90</v>
      </c>
      <c r="L14" s="19"/>
      <c r="M14" s="19"/>
      <c r="N14" s="19"/>
      <c r="O14" s="19"/>
      <c r="P14" s="19">
        <v>15</v>
      </c>
      <c r="Q14" s="19"/>
      <c r="R14" s="21">
        <f t="shared" si="0"/>
        <v>15</v>
      </c>
      <c r="S14" s="22">
        <f t="shared" si="1"/>
        <v>75</v>
      </c>
      <c r="T14" s="28">
        <v>0</v>
      </c>
      <c r="U14" s="28"/>
      <c r="V14" s="28">
        <v>0</v>
      </c>
      <c r="W14" s="28">
        <v>5</v>
      </c>
      <c r="X14" s="28">
        <v>7</v>
      </c>
      <c r="Y14" s="28">
        <v>1</v>
      </c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0">
        <f t="shared" si="5"/>
        <v>13</v>
      </c>
      <c r="AR14" s="35">
        <f t="shared" si="2"/>
        <v>62</v>
      </c>
      <c r="AS14" s="19">
        <f t="shared" si="3"/>
        <v>62</v>
      </c>
      <c r="AT14" s="20">
        <f t="shared" si="6"/>
        <v>0</v>
      </c>
    </row>
    <row r="15" spans="1:46" ht="21.95" customHeight="1">
      <c r="A15" s="160" t="s">
        <v>54</v>
      </c>
      <c r="B15" s="7">
        <v>45</v>
      </c>
      <c r="C15" s="13"/>
      <c r="D15" s="13">
        <v>36</v>
      </c>
      <c r="E15" s="13"/>
      <c r="F15" s="159"/>
      <c r="G15" s="159"/>
      <c r="H15" s="159"/>
      <c r="I15" s="9"/>
      <c r="J15" s="10">
        <f>'23.6'!AI15</f>
        <v>60</v>
      </c>
      <c r="K15" s="11">
        <f t="shared" si="4"/>
        <v>60</v>
      </c>
      <c r="L15" s="19"/>
      <c r="M15" s="19"/>
      <c r="N15" s="19"/>
      <c r="O15" s="19"/>
      <c r="P15" s="19"/>
      <c r="Q15" s="19"/>
      <c r="R15" s="21">
        <f t="shared" si="0"/>
        <v>0</v>
      </c>
      <c r="S15" s="22">
        <f t="shared" si="1"/>
        <v>60</v>
      </c>
      <c r="T15" s="28">
        <v>0</v>
      </c>
      <c r="U15" s="28"/>
      <c r="V15" s="28">
        <v>0</v>
      </c>
      <c r="W15" s="28">
        <v>24</v>
      </c>
      <c r="X15" s="28">
        <v>0</v>
      </c>
      <c r="Y15" s="28">
        <v>0</v>
      </c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0">
        <f t="shared" si="5"/>
        <v>24</v>
      </c>
      <c r="AR15" s="35">
        <f t="shared" si="2"/>
        <v>36</v>
      </c>
      <c r="AS15" s="19">
        <f t="shared" si="3"/>
        <v>36</v>
      </c>
      <c r="AT15" s="20">
        <f t="shared" si="6"/>
        <v>0</v>
      </c>
    </row>
    <row r="16" spans="1:46" ht="21.95" customHeight="1">
      <c r="A16" s="160" t="s">
        <v>55</v>
      </c>
      <c r="B16" s="7">
        <v>33</v>
      </c>
      <c r="C16" s="13">
        <v>7</v>
      </c>
      <c r="D16" s="13">
        <v>7</v>
      </c>
      <c r="E16" s="38"/>
      <c r="F16" s="159"/>
      <c r="G16" s="159"/>
      <c r="H16" s="159"/>
      <c r="I16" s="9">
        <v>312</v>
      </c>
      <c r="J16" s="10">
        <f>'23.6'!AI16</f>
        <v>5</v>
      </c>
      <c r="K16" s="11">
        <f t="shared" si="4"/>
        <v>317</v>
      </c>
      <c r="L16" s="19">
        <v>25</v>
      </c>
      <c r="M16" s="19"/>
      <c r="N16" s="19"/>
      <c r="O16" s="19"/>
      <c r="P16" s="19"/>
      <c r="Q16" s="19"/>
      <c r="R16" s="21">
        <f t="shared" si="0"/>
        <v>25</v>
      </c>
      <c r="S16" s="22">
        <f t="shared" si="1"/>
        <v>292</v>
      </c>
      <c r="T16" s="28">
        <v>9</v>
      </c>
      <c r="U16" s="28"/>
      <c r="V16" s="28">
        <v>0</v>
      </c>
      <c r="W16" s="28">
        <v>9</v>
      </c>
      <c r="X16" s="28">
        <v>36</v>
      </c>
      <c r="Y16" s="28">
        <v>0</v>
      </c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0">
        <f t="shared" si="5"/>
        <v>54</v>
      </c>
      <c r="AR16" s="35">
        <f t="shared" si="2"/>
        <v>238</v>
      </c>
      <c r="AS16" s="19">
        <f t="shared" si="3"/>
        <v>238</v>
      </c>
      <c r="AT16" s="20">
        <f t="shared" si="6"/>
        <v>0</v>
      </c>
    </row>
    <row r="17" spans="1:46" ht="21.95" customHeight="1">
      <c r="A17" s="160" t="s">
        <v>56</v>
      </c>
      <c r="B17" s="7">
        <v>100</v>
      </c>
      <c r="C17" s="13"/>
      <c r="D17" s="13">
        <v>89</v>
      </c>
      <c r="E17" s="13"/>
      <c r="F17" s="159"/>
      <c r="G17" s="159"/>
      <c r="H17" s="159"/>
      <c r="I17" s="9">
        <v>100</v>
      </c>
      <c r="J17" s="10">
        <f>'23.6'!AI17</f>
        <v>13</v>
      </c>
      <c r="K17" s="11">
        <f t="shared" si="4"/>
        <v>113</v>
      </c>
      <c r="L17" s="19">
        <v>14</v>
      </c>
      <c r="M17" s="19"/>
      <c r="N17" s="19"/>
      <c r="O17" s="19"/>
      <c r="P17" s="19"/>
      <c r="Q17" s="19"/>
      <c r="R17" s="21">
        <f t="shared" si="0"/>
        <v>14</v>
      </c>
      <c r="S17" s="22">
        <f t="shared" si="1"/>
        <v>99</v>
      </c>
      <c r="T17" s="28">
        <v>5</v>
      </c>
      <c r="U17" s="28"/>
      <c r="V17" s="28">
        <v>5</v>
      </c>
      <c r="W17" s="28">
        <v>0</v>
      </c>
      <c r="X17" s="28">
        <v>0</v>
      </c>
      <c r="Y17" s="28">
        <v>0</v>
      </c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0">
        <f t="shared" si="5"/>
        <v>10</v>
      </c>
      <c r="AR17" s="35">
        <f t="shared" si="2"/>
        <v>89</v>
      </c>
      <c r="AS17" s="19">
        <f t="shared" si="3"/>
        <v>89</v>
      </c>
      <c r="AT17" s="20">
        <f t="shared" si="6"/>
        <v>0</v>
      </c>
    </row>
    <row r="18" spans="1:46" ht="21.95" customHeight="1">
      <c r="A18" s="160" t="s">
        <v>57</v>
      </c>
      <c r="B18" s="7"/>
      <c r="C18" s="13"/>
      <c r="D18" s="13"/>
      <c r="E18" s="13"/>
      <c r="F18" s="159"/>
      <c r="G18" s="159"/>
      <c r="H18" s="159"/>
      <c r="I18" s="9"/>
      <c r="J18" s="10">
        <f>'23.6'!AI18</f>
        <v>0</v>
      </c>
      <c r="K18" s="11">
        <f t="shared" si="4"/>
        <v>0</v>
      </c>
      <c r="L18" s="19"/>
      <c r="M18" s="19"/>
      <c r="N18" s="19"/>
      <c r="O18" s="19"/>
      <c r="P18" s="19"/>
      <c r="Q18" s="19"/>
      <c r="R18" s="21">
        <f t="shared" si="0"/>
        <v>0</v>
      </c>
      <c r="S18" s="22">
        <f t="shared" si="1"/>
        <v>0</v>
      </c>
      <c r="T18" s="28">
        <v>0</v>
      </c>
      <c r="U18" s="28"/>
      <c r="V18" s="28">
        <v>0</v>
      </c>
      <c r="W18" s="28">
        <v>0</v>
      </c>
      <c r="X18" s="28">
        <v>0</v>
      </c>
      <c r="Y18" s="28">
        <v>0</v>
      </c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0">
        <f t="shared" si="5"/>
        <v>0</v>
      </c>
      <c r="AR18" s="35">
        <f t="shared" si="2"/>
        <v>0</v>
      </c>
      <c r="AS18" s="19">
        <f t="shared" si="3"/>
        <v>0</v>
      </c>
      <c r="AT18" s="20">
        <f t="shared" si="6"/>
        <v>0</v>
      </c>
    </row>
    <row r="19" spans="1:46" ht="21.95" customHeight="1">
      <c r="A19" s="160" t="s">
        <v>58</v>
      </c>
      <c r="B19" s="7">
        <v>100</v>
      </c>
      <c r="C19" s="13"/>
      <c r="D19" s="13">
        <v>500</v>
      </c>
      <c r="E19" s="13"/>
      <c r="F19" s="159"/>
      <c r="G19" s="159"/>
      <c r="H19" s="159"/>
      <c r="I19" s="9">
        <v>600</v>
      </c>
      <c r="J19" s="10">
        <f>'23.6'!AI19</f>
        <v>49</v>
      </c>
      <c r="K19" s="11">
        <f t="shared" si="4"/>
        <v>649</v>
      </c>
      <c r="L19" s="19"/>
      <c r="M19" s="19"/>
      <c r="N19" s="19"/>
      <c r="O19" s="19"/>
      <c r="P19" s="19"/>
      <c r="Q19" s="19"/>
      <c r="R19" s="21">
        <f t="shared" si="0"/>
        <v>0</v>
      </c>
      <c r="S19" s="22">
        <f t="shared" si="1"/>
        <v>649</v>
      </c>
      <c r="T19" s="28">
        <v>18</v>
      </c>
      <c r="U19" s="28"/>
      <c r="V19" s="28">
        <v>18</v>
      </c>
      <c r="W19" s="28">
        <v>105</v>
      </c>
      <c r="X19" s="28">
        <v>8</v>
      </c>
      <c r="Y19" s="28">
        <v>0</v>
      </c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0">
        <f t="shared" si="5"/>
        <v>149</v>
      </c>
      <c r="AR19" s="35">
        <f t="shared" si="2"/>
        <v>500</v>
      </c>
      <c r="AS19" s="19">
        <f t="shared" si="3"/>
        <v>500</v>
      </c>
      <c r="AT19" s="20">
        <f t="shared" si="6"/>
        <v>0</v>
      </c>
    </row>
    <row r="20" spans="1:46" ht="21.95" customHeight="1">
      <c r="A20" s="160" t="s">
        <v>59</v>
      </c>
      <c r="B20" s="7">
        <v>100</v>
      </c>
      <c r="C20" s="13"/>
      <c r="D20" s="13"/>
      <c r="E20" s="38"/>
      <c r="F20" s="159"/>
      <c r="G20" s="159"/>
      <c r="H20" s="159"/>
      <c r="I20" s="9"/>
      <c r="J20" s="10">
        <f>'23.6'!AI20</f>
        <v>0</v>
      </c>
      <c r="K20" s="11">
        <f t="shared" si="4"/>
        <v>0</v>
      </c>
      <c r="L20" s="19"/>
      <c r="M20" s="19"/>
      <c r="N20" s="19"/>
      <c r="O20" s="19"/>
      <c r="P20" s="19"/>
      <c r="Q20" s="19"/>
      <c r="R20" s="21">
        <f t="shared" si="0"/>
        <v>0</v>
      </c>
      <c r="S20" s="22">
        <f t="shared" si="1"/>
        <v>0</v>
      </c>
      <c r="T20" s="28">
        <v>0</v>
      </c>
      <c r="U20" s="28"/>
      <c r="V20" s="28">
        <v>0</v>
      </c>
      <c r="W20" s="28">
        <v>0</v>
      </c>
      <c r="X20" s="28">
        <v>0</v>
      </c>
      <c r="Y20" s="28">
        <v>0</v>
      </c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0">
        <f t="shared" si="5"/>
        <v>0</v>
      </c>
      <c r="AR20" s="35">
        <f t="shared" si="2"/>
        <v>0</v>
      </c>
      <c r="AS20" s="19">
        <f t="shared" si="3"/>
        <v>0</v>
      </c>
      <c r="AT20" s="20">
        <f t="shared" si="6"/>
        <v>0</v>
      </c>
    </row>
    <row r="21" spans="1:46" ht="21.95" customHeight="1">
      <c r="A21" s="160" t="s">
        <v>60</v>
      </c>
      <c r="B21" s="7"/>
      <c r="C21" s="13"/>
      <c r="D21" s="13"/>
      <c r="E21" s="13"/>
      <c r="F21" s="159"/>
      <c r="G21" s="159"/>
      <c r="H21" s="159"/>
      <c r="I21" s="9"/>
      <c r="J21" s="10">
        <f>'23.6'!AI21</f>
        <v>0</v>
      </c>
      <c r="K21" s="11">
        <f t="shared" ref="K21" si="7">SUM(I21:J21)</f>
        <v>0</v>
      </c>
      <c r="L21" s="19"/>
      <c r="M21" s="19"/>
      <c r="N21" s="19"/>
      <c r="O21" s="19"/>
      <c r="P21" s="19"/>
      <c r="Q21" s="19"/>
      <c r="R21" s="21">
        <f t="shared" ref="R21" si="8">SUBTOTAL(9,L21:Q21)</f>
        <v>0</v>
      </c>
      <c r="S21" s="22">
        <f t="shared" ref="S21" si="9">K21-R21</f>
        <v>0</v>
      </c>
      <c r="T21" s="28">
        <v>0</v>
      </c>
      <c r="U21" s="28"/>
      <c r="V21" s="28">
        <v>0</v>
      </c>
      <c r="W21" s="28">
        <v>0</v>
      </c>
      <c r="X21" s="28">
        <v>0</v>
      </c>
      <c r="Y21" s="28">
        <v>0</v>
      </c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0">
        <f t="shared" si="5"/>
        <v>0</v>
      </c>
      <c r="AR21" s="35">
        <f t="shared" si="2"/>
        <v>0</v>
      </c>
      <c r="AS21" s="19">
        <f t="shared" si="3"/>
        <v>0</v>
      </c>
      <c r="AT21" s="20">
        <f t="shared" si="6"/>
        <v>0</v>
      </c>
    </row>
    <row r="22" spans="1:46" ht="21.95" customHeight="1">
      <c r="A22" s="160" t="s">
        <v>61</v>
      </c>
      <c r="B22" s="7">
        <v>33</v>
      </c>
      <c r="C22" s="13"/>
      <c r="D22" s="13"/>
      <c r="E22" s="13"/>
      <c r="F22" s="159"/>
      <c r="G22" s="159"/>
      <c r="H22" s="159"/>
      <c r="I22" s="9">
        <f t="shared" ref="I22:I23" si="10">SUM(F22:G22)</f>
        <v>0</v>
      </c>
      <c r="J22" s="10">
        <f>'23.6'!AI22</f>
        <v>0</v>
      </c>
      <c r="K22" s="11">
        <f t="shared" ref="K22:K23" si="11">SUM(I22:J22)</f>
        <v>0</v>
      </c>
      <c r="L22" s="164"/>
      <c r="M22" s="164"/>
      <c r="N22" s="164"/>
      <c r="O22" s="164"/>
      <c r="P22" s="164"/>
      <c r="Q22" s="164"/>
      <c r="R22" s="21">
        <f t="shared" ref="R22:R23" si="12">SUBTOTAL(9,L22:Q22)</f>
        <v>0</v>
      </c>
      <c r="S22" s="22">
        <f t="shared" ref="S22:S23" si="13">K22-R22</f>
        <v>0</v>
      </c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0">
        <f t="shared" si="5"/>
        <v>0</v>
      </c>
      <c r="AR22" s="35">
        <f t="shared" si="2"/>
        <v>0</v>
      </c>
      <c r="AS22" s="19">
        <f t="shared" ref="AS22:AS23" si="14">(B22*C22)+D22</f>
        <v>0</v>
      </c>
      <c r="AT22" s="20">
        <f t="shared" ref="AT22:AT23" si="15">AS22+AP22-AR22</f>
        <v>0</v>
      </c>
    </row>
    <row r="23" spans="1:46" ht="21.95" customHeight="1">
      <c r="A23" s="160" t="s">
        <v>62</v>
      </c>
      <c r="B23" s="7">
        <v>100</v>
      </c>
      <c r="C23" s="13"/>
      <c r="D23" s="13"/>
      <c r="E23" s="13"/>
      <c r="F23" s="159"/>
      <c r="G23" s="159"/>
      <c r="H23" s="159"/>
      <c r="I23" s="9">
        <f t="shared" si="10"/>
        <v>0</v>
      </c>
      <c r="J23" s="10">
        <f>'23.6'!AI23</f>
        <v>0</v>
      </c>
      <c r="K23" s="11">
        <f t="shared" si="11"/>
        <v>0</v>
      </c>
      <c r="L23" s="19"/>
      <c r="M23" s="19"/>
      <c r="N23" s="19"/>
      <c r="O23" s="19"/>
      <c r="P23" s="19"/>
      <c r="Q23" s="19"/>
      <c r="R23" s="21">
        <f t="shared" si="12"/>
        <v>0</v>
      </c>
      <c r="S23" s="22">
        <f t="shared" si="13"/>
        <v>0</v>
      </c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0">
        <f t="shared" si="5"/>
        <v>0</v>
      </c>
      <c r="AR23" s="35">
        <f t="shared" si="2"/>
        <v>0</v>
      </c>
      <c r="AS23" s="19">
        <f t="shared" si="14"/>
        <v>0</v>
      </c>
      <c r="AT23" s="20">
        <f t="shared" si="15"/>
        <v>0</v>
      </c>
    </row>
    <row r="24" spans="1:46" ht="12" customHeight="1">
      <c r="A24" s="14"/>
      <c r="B24" s="14"/>
      <c r="C24" s="14"/>
      <c r="D24" s="14"/>
      <c r="E24" s="14"/>
      <c r="F24" s="15">
        <f>SUM(F3:F23)</f>
        <v>0</v>
      </c>
      <c r="G24" s="15">
        <f t="shared" ref="G24:AT24" si="16">SUM(G3:G23)</f>
        <v>0</v>
      </c>
      <c r="H24" s="15">
        <f t="shared" si="16"/>
        <v>0</v>
      </c>
      <c r="I24" s="15">
        <f t="shared" si="16"/>
        <v>5453</v>
      </c>
      <c r="J24" s="15">
        <f t="shared" si="16"/>
        <v>5277</v>
      </c>
      <c r="K24" s="15">
        <f t="shared" si="16"/>
        <v>10730</v>
      </c>
      <c r="L24" s="15">
        <f t="shared" si="16"/>
        <v>896</v>
      </c>
      <c r="M24" s="15">
        <f t="shared" si="16"/>
        <v>0</v>
      </c>
      <c r="N24" s="15">
        <f t="shared" si="16"/>
        <v>80</v>
      </c>
      <c r="O24" s="15">
        <f t="shared" si="16"/>
        <v>0</v>
      </c>
      <c r="P24" s="15">
        <f t="shared" si="16"/>
        <v>245</v>
      </c>
      <c r="Q24" s="15">
        <f t="shared" si="16"/>
        <v>437</v>
      </c>
      <c r="R24" s="15">
        <f t="shared" si="16"/>
        <v>1658</v>
      </c>
      <c r="S24" s="15">
        <f t="shared" si="16"/>
        <v>9072</v>
      </c>
      <c r="T24" s="15">
        <f t="shared" si="16"/>
        <v>273</v>
      </c>
      <c r="U24" s="15">
        <f t="shared" si="16"/>
        <v>0</v>
      </c>
      <c r="V24" s="15">
        <f t="shared" si="16"/>
        <v>211</v>
      </c>
      <c r="W24" s="15">
        <f t="shared" si="16"/>
        <v>544</v>
      </c>
      <c r="X24" s="15">
        <f t="shared" si="16"/>
        <v>325</v>
      </c>
      <c r="Y24" s="15">
        <f t="shared" si="16"/>
        <v>57</v>
      </c>
      <c r="Z24" s="15">
        <f t="shared" si="16"/>
        <v>9</v>
      </c>
      <c r="AA24" s="15">
        <f t="shared" si="16"/>
        <v>3</v>
      </c>
      <c r="AB24" s="15">
        <f t="shared" si="16"/>
        <v>0</v>
      </c>
      <c r="AC24" s="15">
        <f t="shared" si="16"/>
        <v>0</v>
      </c>
      <c r="AD24" s="15">
        <f t="shared" si="16"/>
        <v>0</v>
      </c>
      <c r="AE24" s="15">
        <f t="shared" si="16"/>
        <v>0</v>
      </c>
      <c r="AF24" s="15">
        <f t="shared" si="16"/>
        <v>0</v>
      </c>
      <c r="AG24" s="15">
        <f t="shared" si="16"/>
        <v>0</v>
      </c>
      <c r="AH24" s="15">
        <f t="shared" si="16"/>
        <v>0</v>
      </c>
      <c r="AI24" s="15">
        <f t="shared" si="16"/>
        <v>0</v>
      </c>
      <c r="AJ24" s="15">
        <f t="shared" si="16"/>
        <v>0</v>
      </c>
      <c r="AK24" s="15">
        <f t="shared" si="16"/>
        <v>0</v>
      </c>
      <c r="AL24" s="15">
        <f t="shared" si="16"/>
        <v>0</v>
      </c>
      <c r="AM24" s="15">
        <f t="shared" si="16"/>
        <v>0</v>
      </c>
      <c r="AN24" s="15">
        <f t="shared" si="16"/>
        <v>0</v>
      </c>
      <c r="AO24" s="15">
        <f t="shared" si="16"/>
        <v>0</v>
      </c>
      <c r="AP24" s="15">
        <f t="shared" si="16"/>
        <v>5</v>
      </c>
      <c r="AQ24" s="15">
        <f t="shared" si="16"/>
        <v>1422</v>
      </c>
      <c r="AR24" s="15">
        <f t="shared" si="16"/>
        <v>7650</v>
      </c>
      <c r="AS24" s="15">
        <f t="shared" si="16"/>
        <v>7645</v>
      </c>
      <c r="AT24" s="15">
        <f t="shared" si="16"/>
        <v>0</v>
      </c>
    </row>
    <row r="27" spans="1:46">
      <c r="R27" t="s">
        <v>65</v>
      </c>
      <c r="T27" s="29"/>
      <c r="U27" s="29"/>
      <c r="V27" s="29"/>
      <c r="W27" s="29"/>
      <c r="X27" s="29"/>
    </row>
  </sheetData>
  <mergeCells count="14">
    <mergeCell ref="A1:A2"/>
    <mergeCell ref="B1:B2"/>
    <mergeCell ref="C1:C2"/>
    <mergeCell ref="D1:D2"/>
    <mergeCell ref="I1:I2"/>
    <mergeCell ref="AQ1:AQ2"/>
    <mergeCell ref="AR1:AR2"/>
    <mergeCell ref="AS1:AS2"/>
    <mergeCell ref="AT1:AT2"/>
    <mergeCell ref="J1:J2"/>
    <mergeCell ref="K1:K2"/>
    <mergeCell ref="R1:R2"/>
    <mergeCell ref="S1:S2"/>
    <mergeCell ref="AP1:AP2"/>
  </mergeCells>
  <pageMargins left="0.7" right="0.7" top="0.75" bottom="0.75" header="0.3" footer="0.3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29"/>
  <sheetViews>
    <sheetView zoomScale="110" zoomScaleNormal="110" workbookViewId="0">
      <pane xSplit="4" ySplit="2" topLeftCell="N3" activePane="bottomRight" state="frozen"/>
      <selection pane="topRight"/>
      <selection pane="bottomLeft"/>
      <selection pane="bottomRight" activeCell="T4" activeCellId="1" sqref="X4 T4"/>
    </sheetView>
  </sheetViews>
  <sheetFormatPr defaultColWidth="9" defaultRowHeight="15"/>
  <cols>
    <col min="1" max="1" width="39.5703125" customWidth="1"/>
    <col min="2" max="2" width="8.140625" customWidth="1"/>
    <col min="3" max="3" width="7.5703125" customWidth="1"/>
    <col min="4" max="4" width="7.7109375" customWidth="1"/>
    <col min="5" max="7" width="12.5703125" customWidth="1"/>
    <col min="8" max="8" width="11.85546875" customWidth="1"/>
    <col min="9" max="10" width="9.85546875" customWidth="1"/>
    <col min="17" max="17" width="12.7109375" customWidth="1"/>
    <col min="18" max="18" width="16.42578125" customWidth="1"/>
    <col min="19" max="19" width="11.7109375" customWidth="1"/>
    <col min="20" max="22" width="10.85546875" customWidth="1"/>
    <col min="23" max="23" width="11.85546875" customWidth="1"/>
    <col min="24" max="24" width="10.85546875" customWidth="1"/>
    <col min="25" max="25" width="14.28515625" customWidth="1"/>
    <col min="26" max="28" width="10.85546875" customWidth="1"/>
    <col min="29" max="29" width="11.85546875" customWidth="1"/>
    <col min="30" max="32" width="10.85546875" customWidth="1"/>
    <col min="33" max="33" width="12.5703125" customWidth="1"/>
    <col min="34" max="49" width="10.85546875" customWidth="1"/>
    <col min="50" max="50" width="12.28515625" customWidth="1"/>
    <col min="51" max="51" width="10.85546875" customWidth="1"/>
    <col min="52" max="52" width="15.5703125" customWidth="1"/>
    <col min="53" max="53" width="10.85546875" customWidth="1"/>
    <col min="54" max="54" width="16.5703125" customWidth="1"/>
  </cols>
  <sheetData>
    <row r="1" spans="1:53" ht="21.75" customHeight="1">
      <c r="A1" s="351" t="s">
        <v>0</v>
      </c>
      <c r="B1" s="361" t="s">
        <v>1</v>
      </c>
      <c r="C1" s="361" t="s">
        <v>2</v>
      </c>
      <c r="D1" s="351" t="s">
        <v>3</v>
      </c>
      <c r="E1" s="446" t="s">
        <v>66</v>
      </c>
      <c r="F1" s="31" t="s">
        <v>89</v>
      </c>
      <c r="G1" s="31" t="s">
        <v>90</v>
      </c>
      <c r="H1" s="379" t="s">
        <v>4</v>
      </c>
      <c r="I1" s="379" t="s">
        <v>6</v>
      </c>
      <c r="J1" s="363" t="s">
        <v>7</v>
      </c>
      <c r="K1" s="16" t="s">
        <v>8</v>
      </c>
      <c r="L1" s="16"/>
      <c r="M1" s="16"/>
      <c r="N1" s="17"/>
      <c r="O1" s="16"/>
      <c r="P1" s="16"/>
      <c r="Q1" s="364" t="s">
        <v>9</v>
      </c>
      <c r="R1" s="366" t="s">
        <v>10</v>
      </c>
      <c r="S1" s="23" t="s">
        <v>14</v>
      </c>
      <c r="T1" s="23" t="s">
        <v>69</v>
      </c>
      <c r="U1" s="23" t="s">
        <v>70</v>
      </c>
      <c r="V1" s="23" t="s">
        <v>166</v>
      </c>
      <c r="W1" s="23" t="s">
        <v>14</v>
      </c>
      <c r="X1" s="23" t="s">
        <v>69</v>
      </c>
      <c r="Y1" s="23" t="s">
        <v>275</v>
      </c>
      <c r="Z1" s="23" t="s">
        <v>165</v>
      </c>
      <c r="AA1" s="23" t="s">
        <v>73</v>
      </c>
      <c r="AB1" s="23" t="s">
        <v>73</v>
      </c>
      <c r="AC1" s="23" t="s">
        <v>18</v>
      </c>
      <c r="AD1" s="23" t="s">
        <v>18</v>
      </c>
      <c r="AE1" s="23" t="s">
        <v>191</v>
      </c>
      <c r="AF1" s="23" t="s">
        <v>276</v>
      </c>
      <c r="AG1" s="23" t="s">
        <v>17</v>
      </c>
      <c r="AH1" s="23" t="s">
        <v>72</v>
      </c>
      <c r="AI1" s="23" t="s">
        <v>69</v>
      </c>
      <c r="AJ1" s="23" t="s">
        <v>14</v>
      </c>
      <c r="AK1" s="23" t="s">
        <v>68</v>
      </c>
      <c r="AL1" s="23" t="s">
        <v>188</v>
      </c>
      <c r="AM1" s="23" t="s">
        <v>83</v>
      </c>
      <c r="AN1" s="23" t="s">
        <v>276</v>
      </c>
      <c r="AO1" s="23" t="s">
        <v>11</v>
      </c>
      <c r="AP1" s="23" t="s">
        <v>73</v>
      </c>
      <c r="AQ1" s="23" t="s">
        <v>74</v>
      </c>
      <c r="AR1" s="23" t="s">
        <v>277</v>
      </c>
      <c r="AS1" s="23" t="s">
        <v>11</v>
      </c>
      <c r="AT1" s="23" t="s">
        <v>76</v>
      </c>
      <c r="AU1" s="23" t="s">
        <v>76</v>
      </c>
      <c r="AV1" s="23" t="s">
        <v>76</v>
      </c>
      <c r="AW1" s="351" t="s">
        <v>21</v>
      </c>
      <c r="AX1" s="353" t="s">
        <v>22</v>
      </c>
      <c r="AY1" s="353" t="s">
        <v>23</v>
      </c>
      <c r="AZ1" s="355" t="s">
        <v>24</v>
      </c>
      <c r="BA1" s="357" t="s">
        <v>25</v>
      </c>
    </row>
    <row r="2" spans="1:53" ht="27" customHeight="1">
      <c r="A2" s="352"/>
      <c r="B2" s="362"/>
      <c r="C2" s="362"/>
      <c r="D2" s="352"/>
      <c r="E2" s="447"/>
      <c r="F2" s="31"/>
      <c r="G2" s="31"/>
      <c r="H2" s="380"/>
      <c r="I2" s="380"/>
      <c r="J2" s="363"/>
      <c r="K2" s="18" t="s">
        <v>28</v>
      </c>
      <c r="L2" s="18" t="s">
        <v>92</v>
      </c>
      <c r="M2" s="18" t="s">
        <v>30</v>
      </c>
      <c r="N2" s="18" t="s">
        <v>183</v>
      </c>
      <c r="O2" s="4" t="s">
        <v>32</v>
      </c>
      <c r="P2" s="26" t="s">
        <v>278</v>
      </c>
      <c r="Q2" s="365"/>
      <c r="R2" s="367"/>
      <c r="S2" s="25" t="s">
        <v>36</v>
      </c>
      <c r="T2" s="44" t="s">
        <v>36</v>
      </c>
      <c r="U2" s="44" t="s">
        <v>35</v>
      </c>
      <c r="V2" s="44" t="s">
        <v>35</v>
      </c>
      <c r="W2" s="25" t="s">
        <v>35</v>
      </c>
      <c r="X2" s="44" t="s">
        <v>35</v>
      </c>
      <c r="Y2" s="25" t="s">
        <v>35</v>
      </c>
      <c r="Z2" s="44" t="s">
        <v>84</v>
      </c>
      <c r="AA2" s="25" t="s">
        <v>229</v>
      </c>
      <c r="AB2" s="137" t="s">
        <v>37</v>
      </c>
      <c r="AC2" s="137" t="s">
        <v>279</v>
      </c>
      <c r="AD2" s="44" t="s">
        <v>280</v>
      </c>
      <c r="AE2" s="24" t="s">
        <v>281</v>
      </c>
      <c r="AF2" s="114" t="s">
        <v>35</v>
      </c>
      <c r="AG2" s="24" t="s">
        <v>36</v>
      </c>
      <c r="AH2" s="24" t="s">
        <v>282</v>
      </c>
      <c r="AI2" s="114" t="s">
        <v>78</v>
      </c>
      <c r="AJ2" s="114" t="s">
        <v>36</v>
      </c>
      <c r="AK2" s="114" t="s">
        <v>36</v>
      </c>
      <c r="AL2" s="114" t="s">
        <v>36</v>
      </c>
      <c r="AM2" s="114" t="s">
        <v>78</v>
      </c>
      <c r="AN2" s="114" t="s">
        <v>36</v>
      </c>
      <c r="AO2" s="114" t="s">
        <v>78</v>
      </c>
      <c r="AP2" s="114" t="s">
        <v>37</v>
      </c>
      <c r="AQ2" s="114"/>
      <c r="AR2" s="114" t="s">
        <v>82</v>
      </c>
      <c r="AS2" s="114" t="s">
        <v>82</v>
      </c>
      <c r="AT2" s="114" t="s">
        <v>82</v>
      </c>
      <c r="AU2" s="114" t="s">
        <v>82</v>
      </c>
      <c r="AV2" s="114" t="s">
        <v>82</v>
      </c>
      <c r="AW2" s="352"/>
      <c r="AX2" s="354"/>
      <c r="AY2" s="354"/>
      <c r="AZ2" s="356"/>
      <c r="BA2" s="358"/>
    </row>
    <row r="3" spans="1:53" ht="20.100000000000001" customHeight="1">
      <c r="A3" s="6" t="s">
        <v>42</v>
      </c>
      <c r="B3" s="7">
        <v>33</v>
      </c>
      <c r="C3" s="8">
        <v>28</v>
      </c>
      <c r="D3" s="8">
        <v>7</v>
      </c>
      <c r="E3" s="38"/>
      <c r="F3" s="31"/>
      <c r="G3" s="31"/>
      <c r="H3" s="9">
        <v>260</v>
      </c>
      <c r="I3" s="10">
        <f>'24.6'!AS3</f>
        <v>1060</v>
      </c>
      <c r="J3" s="11">
        <f>SUM(H3:I3)</f>
        <v>1320</v>
      </c>
      <c r="K3" s="19">
        <v>23</v>
      </c>
      <c r="L3" s="19"/>
      <c r="M3" s="19"/>
      <c r="N3" s="19"/>
      <c r="O3" s="19">
        <v>55</v>
      </c>
      <c r="P3" s="19"/>
      <c r="Q3" s="21">
        <f t="shared" ref="Q3:Q21" si="0">SUBTOTAL(9,K3:P3)</f>
        <v>78</v>
      </c>
      <c r="R3" s="22">
        <f t="shared" ref="R3:R21" si="1">J3-Q3</f>
        <v>1242</v>
      </c>
      <c r="S3" s="28">
        <v>80</v>
      </c>
      <c r="T3" s="28">
        <v>17</v>
      </c>
      <c r="U3" s="28">
        <v>53</v>
      </c>
      <c r="V3" s="28">
        <v>48</v>
      </c>
      <c r="W3" s="28">
        <v>4</v>
      </c>
      <c r="X3" s="28">
        <v>56</v>
      </c>
      <c r="Y3" s="28">
        <v>48</v>
      </c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>
        <v>5</v>
      </c>
      <c r="AX3" s="20">
        <f>SUM(S3:AV3)</f>
        <v>306</v>
      </c>
      <c r="AY3" s="35">
        <f t="shared" ref="AY3:AY21" si="2">R3-AX3</f>
        <v>936</v>
      </c>
      <c r="AZ3" s="19">
        <f>(B3*C3)+D3</f>
        <v>931</v>
      </c>
      <c r="BA3" s="20">
        <f>AZ3+AW3-AY3</f>
        <v>0</v>
      </c>
    </row>
    <row r="4" spans="1:53" ht="20.100000000000001" customHeight="1">
      <c r="A4" s="6" t="s">
        <v>43</v>
      </c>
      <c r="B4" s="7">
        <v>70</v>
      </c>
      <c r="C4" s="8">
        <v>25</v>
      </c>
      <c r="D4" s="8">
        <v>35</v>
      </c>
      <c r="E4" s="38"/>
      <c r="F4" s="31"/>
      <c r="G4" s="31"/>
      <c r="H4" s="9">
        <v>560</v>
      </c>
      <c r="I4" s="10">
        <f>'24.6'!AS4</f>
        <v>1979</v>
      </c>
      <c r="J4" s="11">
        <f t="shared" ref="J4:J21" si="3">SUM(H4:I4)</f>
        <v>2539</v>
      </c>
      <c r="K4" s="19">
        <v>45</v>
      </c>
      <c r="L4" s="19"/>
      <c r="M4" s="19"/>
      <c r="N4" s="19">
        <v>30</v>
      </c>
      <c r="O4" s="19">
        <v>155</v>
      </c>
      <c r="P4" s="19"/>
      <c r="Q4" s="21">
        <f t="shared" si="0"/>
        <v>230</v>
      </c>
      <c r="R4" s="22">
        <f t="shared" si="1"/>
        <v>2309</v>
      </c>
      <c r="S4" s="28">
        <v>200</v>
      </c>
      <c r="T4" s="28">
        <v>48</v>
      </c>
      <c r="U4" s="28">
        <v>91</v>
      </c>
      <c r="V4" s="28">
        <v>53</v>
      </c>
      <c r="W4" s="28">
        <v>2</v>
      </c>
      <c r="X4" s="28">
        <v>74</v>
      </c>
      <c r="Y4" s="28">
        <v>55</v>
      </c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>
        <v>1</v>
      </c>
      <c r="AX4" s="20">
        <f t="shared" ref="AX4:AX23" si="4">SUM(S4:AV4)</f>
        <v>523</v>
      </c>
      <c r="AY4" s="35">
        <f t="shared" si="2"/>
        <v>1786</v>
      </c>
      <c r="AZ4" s="19">
        <f t="shared" ref="AZ4:AZ21" si="5">(B4*C4)+D4</f>
        <v>1785</v>
      </c>
      <c r="BA4" s="20">
        <f t="shared" ref="BA4:BA21" si="6">AZ4+AW4-AY4</f>
        <v>0</v>
      </c>
    </row>
    <row r="5" spans="1:53" ht="20.100000000000001" customHeight="1">
      <c r="A5" s="6" t="s">
        <v>44</v>
      </c>
      <c r="B5" s="7">
        <v>45</v>
      </c>
      <c r="C5" s="12">
        <v>6</v>
      </c>
      <c r="D5" s="12">
        <v>33</v>
      </c>
      <c r="E5" s="38"/>
      <c r="F5" s="31"/>
      <c r="G5" s="31"/>
      <c r="H5" s="9">
        <v>180</v>
      </c>
      <c r="I5" s="10">
        <f>'24.6'!AS5</f>
        <v>217</v>
      </c>
      <c r="J5" s="11">
        <f t="shared" si="3"/>
        <v>397</v>
      </c>
      <c r="K5" s="19"/>
      <c r="L5" s="19"/>
      <c r="M5" s="19"/>
      <c r="N5" s="19"/>
      <c r="O5" s="19">
        <v>60</v>
      </c>
      <c r="P5" s="19"/>
      <c r="Q5" s="21">
        <f t="shared" si="0"/>
        <v>60</v>
      </c>
      <c r="R5" s="22">
        <f t="shared" si="1"/>
        <v>337</v>
      </c>
      <c r="S5" s="28">
        <v>0</v>
      </c>
      <c r="T5" s="28">
        <v>0</v>
      </c>
      <c r="U5" s="28">
        <v>8</v>
      </c>
      <c r="V5" s="28">
        <v>5</v>
      </c>
      <c r="W5" s="28"/>
      <c r="X5" s="28">
        <v>17</v>
      </c>
      <c r="Y5" s="28">
        <v>4</v>
      </c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0">
        <f t="shared" si="4"/>
        <v>34</v>
      </c>
      <c r="AY5" s="35">
        <f t="shared" si="2"/>
        <v>303</v>
      </c>
      <c r="AZ5" s="19">
        <f t="shared" si="5"/>
        <v>303</v>
      </c>
      <c r="BA5" s="20">
        <f t="shared" si="6"/>
        <v>0</v>
      </c>
    </row>
    <row r="6" spans="1:53" ht="20.100000000000001" customHeight="1">
      <c r="A6" s="6" t="s">
        <v>45</v>
      </c>
      <c r="B6" s="7">
        <v>120</v>
      </c>
      <c r="C6" s="12">
        <v>6</v>
      </c>
      <c r="D6" s="12">
        <v>106</v>
      </c>
      <c r="E6" s="12"/>
      <c r="F6" s="31"/>
      <c r="G6" s="31"/>
      <c r="H6" s="9"/>
      <c r="I6" s="10">
        <f>'24.6'!AS6</f>
        <v>960</v>
      </c>
      <c r="J6" s="11">
        <f t="shared" si="3"/>
        <v>960</v>
      </c>
      <c r="K6" s="19">
        <v>24</v>
      </c>
      <c r="L6" s="19"/>
      <c r="M6" s="19"/>
      <c r="N6" s="19"/>
      <c r="O6" s="19"/>
      <c r="P6" s="19"/>
      <c r="Q6" s="21">
        <f t="shared" si="0"/>
        <v>24</v>
      </c>
      <c r="R6" s="22">
        <f t="shared" si="1"/>
        <v>936</v>
      </c>
      <c r="S6" s="28">
        <v>0</v>
      </c>
      <c r="T6" s="28">
        <v>11</v>
      </c>
      <c r="U6" s="28">
        <v>17</v>
      </c>
      <c r="V6" s="28">
        <v>9</v>
      </c>
      <c r="W6" s="28"/>
      <c r="X6" s="28">
        <v>45</v>
      </c>
      <c r="Y6" s="28">
        <v>28</v>
      </c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0">
        <f t="shared" si="4"/>
        <v>110</v>
      </c>
      <c r="AY6" s="35">
        <f t="shared" si="2"/>
        <v>826</v>
      </c>
      <c r="AZ6" s="19">
        <f t="shared" si="5"/>
        <v>826</v>
      </c>
      <c r="BA6" s="20">
        <f t="shared" si="6"/>
        <v>0</v>
      </c>
    </row>
    <row r="7" spans="1:53" ht="20.100000000000001" customHeight="1">
      <c r="A7" s="6" t="s">
        <v>46</v>
      </c>
      <c r="B7" s="7">
        <v>40</v>
      </c>
      <c r="C7" s="8">
        <v>3</v>
      </c>
      <c r="D7" s="8">
        <v>23</v>
      </c>
      <c r="E7" s="38"/>
      <c r="F7" s="31"/>
      <c r="G7" s="31"/>
      <c r="H7" s="9">
        <v>120</v>
      </c>
      <c r="I7" s="10">
        <f>'24.6'!AS7</f>
        <v>25</v>
      </c>
      <c r="J7" s="11">
        <f t="shared" si="3"/>
        <v>145</v>
      </c>
      <c r="K7" s="19"/>
      <c r="L7" s="19"/>
      <c r="M7" s="19"/>
      <c r="N7" s="19"/>
      <c r="O7" s="19"/>
      <c r="P7" s="19"/>
      <c r="Q7" s="21">
        <f t="shared" si="0"/>
        <v>0</v>
      </c>
      <c r="R7" s="22">
        <f t="shared" si="1"/>
        <v>145</v>
      </c>
      <c r="S7" s="28">
        <v>0</v>
      </c>
      <c r="T7" s="28">
        <v>0</v>
      </c>
      <c r="U7" s="28">
        <v>2</v>
      </c>
      <c r="V7" s="28">
        <v>0</v>
      </c>
      <c r="W7" s="28"/>
      <c r="X7" s="28">
        <v>0</v>
      </c>
      <c r="Y7" s="28">
        <v>0</v>
      </c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0">
        <f t="shared" si="4"/>
        <v>2</v>
      </c>
      <c r="AY7" s="35">
        <f t="shared" si="2"/>
        <v>143</v>
      </c>
      <c r="AZ7" s="19">
        <f t="shared" si="5"/>
        <v>143</v>
      </c>
      <c r="BA7" s="20">
        <f t="shared" si="6"/>
        <v>0</v>
      </c>
    </row>
    <row r="8" spans="1:53" ht="20.100000000000001" customHeight="1">
      <c r="A8" s="6" t="s">
        <v>47</v>
      </c>
      <c r="B8" s="7">
        <v>65</v>
      </c>
      <c r="C8" s="12">
        <v>7</v>
      </c>
      <c r="D8" s="12">
        <v>19</v>
      </c>
      <c r="E8" s="38"/>
      <c r="F8" s="31"/>
      <c r="G8" s="31"/>
      <c r="H8" s="9">
        <v>262</v>
      </c>
      <c r="I8" s="10">
        <f>'24.6'!AS8</f>
        <v>312</v>
      </c>
      <c r="J8" s="11">
        <f t="shared" si="3"/>
        <v>574</v>
      </c>
      <c r="K8" s="19">
        <v>3</v>
      </c>
      <c r="L8" s="19"/>
      <c r="M8" s="19"/>
      <c r="N8" s="19"/>
      <c r="O8" s="19"/>
      <c r="P8" s="19"/>
      <c r="Q8" s="21">
        <f t="shared" si="0"/>
        <v>3</v>
      </c>
      <c r="R8" s="22">
        <f t="shared" si="1"/>
        <v>571</v>
      </c>
      <c r="S8" s="28">
        <v>0</v>
      </c>
      <c r="T8" s="28">
        <v>13</v>
      </c>
      <c r="U8" s="28">
        <v>22</v>
      </c>
      <c r="V8" s="28">
        <v>11</v>
      </c>
      <c r="X8" s="28">
        <v>31</v>
      </c>
      <c r="Y8" s="28">
        <v>20</v>
      </c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0">
        <f t="shared" si="4"/>
        <v>97</v>
      </c>
      <c r="AY8" s="35">
        <f t="shared" si="2"/>
        <v>474</v>
      </c>
      <c r="AZ8" s="19">
        <f t="shared" si="5"/>
        <v>474</v>
      </c>
      <c r="BA8" s="20">
        <f t="shared" si="6"/>
        <v>0</v>
      </c>
    </row>
    <row r="9" spans="1:53" ht="20.100000000000001" customHeight="1">
      <c r="A9" s="6" t="s">
        <v>48</v>
      </c>
      <c r="B9" s="7">
        <v>100</v>
      </c>
      <c r="C9" s="12">
        <v>8</v>
      </c>
      <c r="D9" s="12">
        <v>54</v>
      </c>
      <c r="E9" s="38"/>
      <c r="F9" s="31"/>
      <c r="G9" s="31"/>
      <c r="H9" s="9">
        <v>198</v>
      </c>
      <c r="I9" s="10">
        <f>'24.6'!AS9</f>
        <v>1066</v>
      </c>
      <c r="J9" s="11">
        <f t="shared" si="3"/>
        <v>1264</v>
      </c>
      <c r="K9" s="19">
        <v>30</v>
      </c>
      <c r="L9" s="19"/>
      <c r="M9" s="19"/>
      <c r="N9" s="19"/>
      <c r="O9" s="19">
        <v>55</v>
      </c>
      <c r="P9" s="19"/>
      <c r="Q9" s="21">
        <f t="shared" si="0"/>
        <v>85</v>
      </c>
      <c r="R9" s="22">
        <f t="shared" si="1"/>
        <v>1179</v>
      </c>
      <c r="S9" s="28">
        <v>100</v>
      </c>
      <c r="T9" s="28">
        <v>11</v>
      </c>
      <c r="U9" s="28">
        <v>50</v>
      </c>
      <c r="V9" s="28">
        <v>50</v>
      </c>
      <c r="W9" s="136">
        <v>3</v>
      </c>
      <c r="X9" s="28">
        <v>62</v>
      </c>
      <c r="Y9" s="28">
        <v>49</v>
      </c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0">
        <f t="shared" si="4"/>
        <v>325</v>
      </c>
      <c r="AY9" s="35">
        <f t="shared" si="2"/>
        <v>854</v>
      </c>
      <c r="AZ9" s="19">
        <f t="shared" si="5"/>
        <v>854</v>
      </c>
      <c r="BA9" s="20">
        <f t="shared" si="6"/>
        <v>0</v>
      </c>
    </row>
    <row r="10" spans="1:53" ht="20.100000000000001" customHeight="1">
      <c r="A10" s="6" t="s">
        <v>49</v>
      </c>
      <c r="B10" s="7">
        <v>100</v>
      </c>
      <c r="C10" s="12">
        <v>3</v>
      </c>
      <c r="D10" s="12">
        <v>10</v>
      </c>
      <c r="E10" s="38"/>
      <c r="F10" s="31"/>
      <c r="G10" s="31"/>
      <c r="H10" s="9"/>
      <c r="I10" s="10">
        <f>'24.6'!AS10</f>
        <v>435</v>
      </c>
      <c r="J10" s="11">
        <f t="shared" si="3"/>
        <v>435</v>
      </c>
      <c r="K10" s="19">
        <v>6</v>
      </c>
      <c r="L10" s="19"/>
      <c r="M10" s="19"/>
      <c r="N10" s="19"/>
      <c r="O10" s="19">
        <v>10</v>
      </c>
      <c r="P10" s="19"/>
      <c r="Q10" s="21">
        <f t="shared" si="0"/>
        <v>16</v>
      </c>
      <c r="R10" s="22">
        <f t="shared" si="1"/>
        <v>419</v>
      </c>
      <c r="S10" s="28">
        <v>0</v>
      </c>
      <c r="T10" s="28">
        <v>6</v>
      </c>
      <c r="U10" s="28">
        <v>10</v>
      </c>
      <c r="V10" s="28">
        <v>13</v>
      </c>
      <c r="W10" s="28"/>
      <c r="X10" s="28">
        <v>32</v>
      </c>
      <c r="Y10" s="28">
        <v>48</v>
      </c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0">
        <f t="shared" si="4"/>
        <v>109</v>
      </c>
      <c r="AY10" s="35">
        <f t="shared" si="2"/>
        <v>310</v>
      </c>
      <c r="AZ10" s="19">
        <f t="shared" si="5"/>
        <v>310</v>
      </c>
      <c r="BA10" s="20">
        <f t="shared" si="6"/>
        <v>0</v>
      </c>
    </row>
    <row r="11" spans="1:53" ht="20.100000000000001" customHeight="1">
      <c r="A11" s="6" t="s">
        <v>50</v>
      </c>
      <c r="B11" s="7">
        <v>50</v>
      </c>
      <c r="C11" s="13">
        <v>6</v>
      </c>
      <c r="D11" s="13">
        <v>19</v>
      </c>
      <c r="E11" s="38"/>
      <c r="F11" s="31"/>
      <c r="G11" s="31"/>
      <c r="H11" s="9">
        <v>332</v>
      </c>
      <c r="I11" s="10">
        <f>'24.6'!AS11</f>
        <v>170</v>
      </c>
      <c r="J11" s="11">
        <f t="shared" si="3"/>
        <v>502</v>
      </c>
      <c r="K11" s="19">
        <v>10</v>
      </c>
      <c r="L11" s="19"/>
      <c r="M11" s="19"/>
      <c r="N11" s="19"/>
      <c r="O11" s="19">
        <v>25</v>
      </c>
      <c r="P11" s="19"/>
      <c r="Q11" s="21">
        <f t="shared" si="0"/>
        <v>35</v>
      </c>
      <c r="R11" s="22">
        <f t="shared" si="1"/>
        <v>467</v>
      </c>
      <c r="S11" s="28">
        <v>0</v>
      </c>
      <c r="T11" s="28">
        <v>6</v>
      </c>
      <c r="U11" s="28">
        <v>20</v>
      </c>
      <c r="V11" s="28">
        <v>26</v>
      </c>
      <c r="W11" s="28"/>
      <c r="X11" s="28">
        <v>52</v>
      </c>
      <c r="Y11" s="28">
        <v>44</v>
      </c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0">
        <f t="shared" si="4"/>
        <v>148</v>
      </c>
      <c r="AY11" s="35">
        <f t="shared" si="2"/>
        <v>319</v>
      </c>
      <c r="AZ11" s="19">
        <f t="shared" si="5"/>
        <v>319</v>
      </c>
      <c r="BA11" s="20">
        <f t="shared" si="6"/>
        <v>0</v>
      </c>
    </row>
    <row r="12" spans="1:53" ht="20.100000000000001" customHeight="1">
      <c r="A12" s="6" t="s">
        <v>51</v>
      </c>
      <c r="B12" s="7">
        <v>100</v>
      </c>
      <c r="C12" s="13">
        <v>2</v>
      </c>
      <c r="D12" s="13">
        <v>9</v>
      </c>
      <c r="E12" s="38"/>
      <c r="F12" s="31"/>
      <c r="G12" s="31"/>
      <c r="H12" s="9">
        <v>8</v>
      </c>
      <c r="I12" s="10">
        <f>'24.6'!AS12</f>
        <v>303</v>
      </c>
      <c r="J12" s="11">
        <f t="shared" si="3"/>
        <v>311</v>
      </c>
      <c r="K12" s="19">
        <v>12</v>
      </c>
      <c r="L12" s="19"/>
      <c r="M12" s="19"/>
      <c r="N12" s="19"/>
      <c r="O12" s="19"/>
      <c r="P12" s="19"/>
      <c r="Q12" s="21">
        <f t="shared" si="0"/>
        <v>12</v>
      </c>
      <c r="R12" s="22">
        <f t="shared" si="1"/>
        <v>299</v>
      </c>
      <c r="S12" s="28">
        <v>0</v>
      </c>
      <c r="T12" s="28">
        <v>6</v>
      </c>
      <c r="U12" s="28">
        <v>16</v>
      </c>
      <c r="V12" s="28">
        <v>11</v>
      </c>
      <c r="W12" s="28"/>
      <c r="X12" s="28">
        <v>28</v>
      </c>
      <c r="Y12" s="28">
        <v>29</v>
      </c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0">
        <f t="shared" si="4"/>
        <v>90</v>
      </c>
      <c r="AY12" s="35">
        <f t="shared" si="2"/>
        <v>209</v>
      </c>
      <c r="AZ12" s="19">
        <f t="shared" si="5"/>
        <v>209</v>
      </c>
      <c r="BA12" s="20">
        <f t="shared" si="6"/>
        <v>0</v>
      </c>
    </row>
    <row r="13" spans="1:53" ht="20.100000000000001" customHeight="1">
      <c r="A13" s="6" t="s">
        <v>52</v>
      </c>
      <c r="B13" s="7">
        <v>45</v>
      </c>
      <c r="C13" s="13">
        <v>3</v>
      </c>
      <c r="D13" s="13">
        <v>38</v>
      </c>
      <c r="E13" s="38"/>
      <c r="F13" s="31"/>
      <c r="G13" s="31"/>
      <c r="H13" s="9"/>
      <c r="I13" s="10">
        <f>'24.6'!AS13</f>
        <v>193</v>
      </c>
      <c r="J13" s="11">
        <f t="shared" si="3"/>
        <v>193</v>
      </c>
      <c r="K13" s="19"/>
      <c r="L13" s="19"/>
      <c r="M13" s="19"/>
      <c r="N13" s="19"/>
      <c r="O13" s="19">
        <v>20</v>
      </c>
      <c r="P13" s="19"/>
      <c r="Q13" s="21">
        <f t="shared" si="0"/>
        <v>20</v>
      </c>
      <c r="R13" s="22">
        <f t="shared" si="1"/>
        <v>173</v>
      </c>
      <c r="S13" s="28">
        <v>0</v>
      </c>
      <c r="T13" s="28">
        <v>0</v>
      </c>
      <c r="U13" s="28">
        <v>0</v>
      </c>
      <c r="V13" s="28">
        <v>0</v>
      </c>
      <c r="W13" s="28"/>
      <c r="X13" s="28">
        <v>0</v>
      </c>
      <c r="Y13" s="28">
        <v>0</v>
      </c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0">
        <f t="shared" si="4"/>
        <v>0</v>
      </c>
      <c r="AY13" s="35">
        <f t="shared" si="2"/>
        <v>173</v>
      </c>
      <c r="AZ13" s="19">
        <f t="shared" si="5"/>
        <v>173</v>
      </c>
      <c r="BA13" s="20">
        <f t="shared" si="6"/>
        <v>0</v>
      </c>
    </row>
    <row r="14" spans="1:53" ht="20.100000000000001" customHeight="1">
      <c r="A14" s="6" t="s">
        <v>53</v>
      </c>
      <c r="B14" s="7">
        <v>33</v>
      </c>
      <c r="C14" s="13">
        <v>4</v>
      </c>
      <c r="D14" s="13">
        <v>14</v>
      </c>
      <c r="E14" s="38"/>
      <c r="F14" s="31"/>
      <c r="G14" s="31"/>
      <c r="H14" s="9">
        <v>104</v>
      </c>
      <c r="I14" s="10">
        <f>'24.6'!AS14</f>
        <v>62</v>
      </c>
      <c r="J14" s="11">
        <f t="shared" si="3"/>
        <v>166</v>
      </c>
      <c r="K14" s="19"/>
      <c r="L14" s="19"/>
      <c r="M14" s="19"/>
      <c r="N14" s="19"/>
      <c r="O14" s="19">
        <v>5</v>
      </c>
      <c r="P14" s="19"/>
      <c r="Q14" s="21">
        <f t="shared" si="0"/>
        <v>5</v>
      </c>
      <c r="R14" s="22">
        <f t="shared" si="1"/>
        <v>161</v>
      </c>
      <c r="S14" s="28">
        <v>0</v>
      </c>
      <c r="T14" s="28">
        <v>0</v>
      </c>
      <c r="U14" s="28">
        <v>0</v>
      </c>
      <c r="V14" s="28">
        <v>15</v>
      </c>
      <c r="W14" s="28"/>
      <c r="X14" s="28">
        <v>0</v>
      </c>
      <c r="Y14" s="28">
        <v>0</v>
      </c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0">
        <f t="shared" si="4"/>
        <v>15</v>
      </c>
      <c r="AY14" s="35">
        <f t="shared" si="2"/>
        <v>146</v>
      </c>
      <c r="AZ14" s="19">
        <f t="shared" si="5"/>
        <v>146</v>
      </c>
      <c r="BA14" s="20">
        <f t="shared" si="6"/>
        <v>0</v>
      </c>
    </row>
    <row r="15" spans="1:53" ht="20.100000000000001" customHeight="1">
      <c r="A15" s="6" t="s">
        <v>54</v>
      </c>
      <c r="B15" s="7">
        <v>45</v>
      </c>
      <c r="C15" s="13">
        <v>3</v>
      </c>
      <c r="D15" s="13">
        <v>21</v>
      </c>
      <c r="E15" s="13"/>
      <c r="F15" s="31"/>
      <c r="G15" s="31"/>
      <c r="H15" s="9">
        <v>120</v>
      </c>
      <c r="I15" s="10">
        <f>'24.6'!AS15</f>
        <v>36</v>
      </c>
      <c r="J15" s="11">
        <f t="shared" si="3"/>
        <v>156</v>
      </c>
      <c r="K15" s="19"/>
      <c r="L15" s="19"/>
      <c r="M15" s="19"/>
      <c r="N15" s="19"/>
      <c r="O15" s="19"/>
      <c r="P15" s="19"/>
      <c r="Q15" s="21">
        <f t="shared" si="0"/>
        <v>0</v>
      </c>
      <c r="R15" s="22">
        <f t="shared" si="1"/>
        <v>156</v>
      </c>
      <c r="S15" s="28">
        <v>0</v>
      </c>
      <c r="T15" s="28">
        <v>0</v>
      </c>
      <c r="U15" s="28">
        <v>0</v>
      </c>
      <c r="V15" s="28">
        <v>0</v>
      </c>
      <c r="W15" s="28"/>
      <c r="X15" s="28">
        <v>0</v>
      </c>
      <c r="Y15" s="28">
        <v>0</v>
      </c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0">
        <f t="shared" si="4"/>
        <v>0</v>
      </c>
      <c r="AY15" s="35">
        <f t="shared" si="2"/>
        <v>156</v>
      </c>
      <c r="AZ15" s="19">
        <f t="shared" si="5"/>
        <v>156</v>
      </c>
      <c r="BA15" s="20">
        <f t="shared" si="6"/>
        <v>0</v>
      </c>
    </row>
    <row r="16" spans="1:53" ht="20.100000000000001" customHeight="1">
      <c r="A16" s="6" t="s">
        <v>55</v>
      </c>
      <c r="B16" s="7">
        <v>33</v>
      </c>
      <c r="C16" s="13">
        <v>8</v>
      </c>
      <c r="D16" s="13">
        <v>24</v>
      </c>
      <c r="E16" s="13"/>
      <c r="F16" s="31"/>
      <c r="G16" s="31"/>
      <c r="H16" s="9">
        <v>104</v>
      </c>
      <c r="I16" s="10">
        <f>'24.6'!AS16</f>
        <v>238</v>
      </c>
      <c r="J16" s="11">
        <f t="shared" si="3"/>
        <v>342</v>
      </c>
      <c r="K16" s="19">
        <v>4</v>
      </c>
      <c r="L16" s="19"/>
      <c r="M16" s="19"/>
      <c r="N16" s="19"/>
      <c r="O16" s="19">
        <v>10</v>
      </c>
      <c r="P16" s="19"/>
      <c r="Q16" s="21">
        <f t="shared" si="0"/>
        <v>14</v>
      </c>
      <c r="R16" s="22">
        <f t="shared" si="1"/>
        <v>328</v>
      </c>
      <c r="S16" s="28">
        <v>0</v>
      </c>
      <c r="T16" s="28">
        <v>6</v>
      </c>
      <c r="U16" s="28">
        <v>3</v>
      </c>
      <c r="V16" s="28">
        <v>5</v>
      </c>
      <c r="W16" s="28"/>
      <c r="X16" s="28">
        <v>0</v>
      </c>
      <c r="Y16" s="28">
        <v>26</v>
      </c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0">
        <f t="shared" si="4"/>
        <v>40</v>
      </c>
      <c r="AY16" s="35">
        <f t="shared" si="2"/>
        <v>288</v>
      </c>
      <c r="AZ16" s="19">
        <f t="shared" si="5"/>
        <v>288</v>
      </c>
      <c r="BA16" s="20">
        <f t="shared" si="6"/>
        <v>0</v>
      </c>
    </row>
    <row r="17" spans="1:53" ht="20.100000000000001" customHeight="1">
      <c r="A17" s="6" t="s">
        <v>56</v>
      </c>
      <c r="B17" s="7">
        <v>100</v>
      </c>
      <c r="C17" s="13">
        <v>1</v>
      </c>
      <c r="D17" s="13">
        <v>80</v>
      </c>
      <c r="E17" s="13"/>
      <c r="F17" s="31"/>
      <c r="G17" s="31"/>
      <c r="H17" s="9">
        <v>100</v>
      </c>
      <c r="I17" s="10">
        <f>'24.6'!AS17</f>
        <v>89</v>
      </c>
      <c r="J17" s="11">
        <f t="shared" si="3"/>
        <v>189</v>
      </c>
      <c r="K17" s="19">
        <v>9</v>
      </c>
      <c r="L17" s="19"/>
      <c r="M17" s="19"/>
      <c r="N17" s="19"/>
      <c r="O17" s="19"/>
      <c r="P17" s="19"/>
      <c r="Q17" s="21">
        <f t="shared" si="0"/>
        <v>9</v>
      </c>
      <c r="R17" s="22">
        <f t="shared" si="1"/>
        <v>180</v>
      </c>
      <c r="S17" s="28">
        <v>0</v>
      </c>
      <c r="T17" s="28">
        <v>0</v>
      </c>
      <c r="U17" s="28">
        <v>0</v>
      </c>
      <c r="V17" s="28">
        <v>0</v>
      </c>
      <c r="W17" s="28"/>
      <c r="X17" s="28">
        <v>0</v>
      </c>
      <c r="Y17" s="28">
        <v>0</v>
      </c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0">
        <f t="shared" si="4"/>
        <v>0</v>
      </c>
      <c r="AY17" s="35">
        <f t="shared" si="2"/>
        <v>180</v>
      </c>
      <c r="AZ17" s="19">
        <f t="shared" si="5"/>
        <v>180</v>
      </c>
      <c r="BA17" s="20">
        <f t="shared" si="6"/>
        <v>0</v>
      </c>
    </row>
    <row r="18" spans="1:53" ht="20.100000000000001" customHeight="1">
      <c r="A18" s="6" t="s">
        <v>57</v>
      </c>
      <c r="B18" s="7"/>
      <c r="C18" s="13"/>
      <c r="D18" s="13"/>
      <c r="E18" s="13"/>
      <c r="F18" s="31"/>
      <c r="G18" s="31"/>
      <c r="H18" s="9"/>
      <c r="I18" s="10">
        <f>'24.6'!AS18</f>
        <v>0</v>
      </c>
      <c r="J18" s="11">
        <f t="shared" si="3"/>
        <v>0</v>
      </c>
      <c r="K18" s="19"/>
      <c r="L18" s="19"/>
      <c r="M18" s="19"/>
      <c r="N18" s="19"/>
      <c r="O18" s="19"/>
      <c r="P18" s="19"/>
      <c r="Q18" s="21">
        <f t="shared" si="0"/>
        <v>0</v>
      </c>
      <c r="R18" s="22">
        <f t="shared" si="1"/>
        <v>0</v>
      </c>
      <c r="S18" s="28">
        <v>0</v>
      </c>
      <c r="T18" s="28">
        <v>0</v>
      </c>
      <c r="U18" s="28">
        <v>0</v>
      </c>
      <c r="V18" s="28">
        <v>0</v>
      </c>
      <c r="W18" s="28"/>
      <c r="X18" s="28">
        <v>0</v>
      </c>
      <c r="Y18" s="28">
        <v>0</v>
      </c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0">
        <f t="shared" si="4"/>
        <v>0</v>
      </c>
      <c r="AY18" s="35">
        <f t="shared" si="2"/>
        <v>0</v>
      </c>
      <c r="AZ18" s="19">
        <f t="shared" si="5"/>
        <v>0</v>
      </c>
      <c r="BA18" s="20">
        <f t="shared" si="6"/>
        <v>0</v>
      </c>
    </row>
    <row r="19" spans="1:53" ht="20.100000000000001" customHeight="1">
      <c r="A19" s="6" t="s">
        <v>58</v>
      </c>
      <c r="B19" s="7">
        <v>100</v>
      </c>
      <c r="C19" s="13"/>
      <c r="D19" s="13">
        <v>612</v>
      </c>
      <c r="E19" s="13"/>
      <c r="F19" s="31"/>
      <c r="G19" s="31"/>
      <c r="H19" s="9">
        <v>202</v>
      </c>
      <c r="I19" s="10">
        <f>'24.6'!AS19</f>
        <v>500</v>
      </c>
      <c r="J19" s="11">
        <f t="shared" si="3"/>
        <v>702</v>
      </c>
      <c r="K19" s="19"/>
      <c r="L19" s="19"/>
      <c r="M19" s="19"/>
      <c r="N19" s="19"/>
      <c r="O19" s="19"/>
      <c r="P19" s="19"/>
      <c r="Q19" s="21">
        <f t="shared" si="0"/>
        <v>0</v>
      </c>
      <c r="R19" s="22">
        <f t="shared" si="1"/>
        <v>702</v>
      </c>
      <c r="S19" s="28">
        <v>0</v>
      </c>
      <c r="T19" s="28">
        <v>0</v>
      </c>
      <c r="U19" s="28">
        <v>54</v>
      </c>
      <c r="V19" s="28">
        <v>8</v>
      </c>
      <c r="W19" s="28"/>
      <c r="X19" s="28">
        <v>0</v>
      </c>
      <c r="Y19" s="28">
        <v>28</v>
      </c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0">
        <f t="shared" si="4"/>
        <v>90</v>
      </c>
      <c r="AY19" s="35">
        <f t="shared" si="2"/>
        <v>612</v>
      </c>
      <c r="AZ19" s="19">
        <f t="shared" si="5"/>
        <v>612</v>
      </c>
      <c r="BA19" s="20">
        <f t="shared" si="6"/>
        <v>0</v>
      </c>
    </row>
    <row r="20" spans="1:53" ht="20.100000000000001" customHeight="1">
      <c r="A20" s="6" t="s">
        <v>59</v>
      </c>
      <c r="B20" s="7"/>
      <c r="C20" s="13"/>
      <c r="D20" s="13"/>
      <c r="E20" s="38"/>
      <c r="F20" s="31"/>
      <c r="G20" s="31"/>
      <c r="H20" s="9"/>
      <c r="I20" s="10">
        <f>'24.6'!AS20</f>
        <v>0</v>
      </c>
      <c r="J20" s="11">
        <f t="shared" si="3"/>
        <v>0</v>
      </c>
      <c r="K20" s="19"/>
      <c r="L20" s="19"/>
      <c r="M20" s="19"/>
      <c r="N20" s="19"/>
      <c r="O20" s="19"/>
      <c r="P20" s="19"/>
      <c r="Q20" s="21">
        <f t="shared" si="0"/>
        <v>0</v>
      </c>
      <c r="R20" s="22">
        <f t="shared" si="1"/>
        <v>0</v>
      </c>
      <c r="S20" s="28">
        <v>0</v>
      </c>
      <c r="T20" s="28">
        <v>0</v>
      </c>
      <c r="U20" s="28">
        <v>0</v>
      </c>
      <c r="V20" s="28">
        <v>0</v>
      </c>
      <c r="W20" s="28"/>
      <c r="X20" s="28">
        <v>0</v>
      </c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0">
        <f t="shared" si="4"/>
        <v>0</v>
      </c>
      <c r="AY20" s="35">
        <f t="shared" si="2"/>
        <v>0</v>
      </c>
      <c r="AZ20" s="19">
        <f t="shared" si="5"/>
        <v>0</v>
      </c>
      <c r="BA20" s="20">
        <f t="shared" si="6"/>
        <v>0</v>
      </c>
    </row>
    <row r="21" spans="1:53" ht="20.100000000000001" customHeight="1">
      <c r="A21" s="6" t="s">
        <v>60</v>
      </c>
      <c r="B21" s="7"/>
      <c r="C21" s="13"/>
      <c r="D21" s="13"/>
      <c r="E21" s="13"/>
      <c r="F21" s="31"/>
      <c r="G21" s="31"/>
      <c r="H21" s="9"/>
      <c r="I21" s="10">
        <f>'24.6'!AS21</f>
        <v>0</v>
      </c>
      <c r="J21" s="11">
        <f t="shared" si="3"/>
        <v>0</v>
      </c>
      <c r="K21" s="19"/>
      <c r="L21" s="19"/>
      <c r="M21" s="19"/>
      <c r="N21" s="19"/>
      <c r="O21" s="19"/>
      <c r="P21" s="19"/>
      <c r="Q21" s="21">
        <f t="shared" si="0"/>
        <v>0</v>
      </c>
      <c r="R21" s="22">
        <f t="shared" si="1"/>
        <v>0</v>
      </c>
      <c r="S21" s="28">
        <v>0</v>
      </c>
      <c r="T21" s="28">
        <v>0</v>
      </c>
      <c r="U21" s="28">
        <v>0</v>
      </c>
      <c r="V21" s="28">
        <v>0</v>
      </c>
      <c r="W21" s="28"/>
      <c r="X21" s="28">
        <v>0</v>
      </c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0">
        <f t="shared" si="4"/>
        <v>0</v>
      </c>
      <c r="AY21" s="35">
        <f t="shared" si="2"/>
        <v>0</v>
      </c>
      <c r="AZ21" s="19">
        <f t="shared" si="5"/>
        <v>0</v>
      </c>
      <c r="BA21" s="20">
        <f t="shared" si="6"/>
        <v>0</v>
      </c>
    </row>
    <row r="22" spans="1:53" ht="20.100000000000001" customHeight="1">
      <c r="A22" s="6" t="s">
        <v>61</v>
      </c>
      <c r="B22" s="7">
        <v>33</v>
      </c>
      <c r="C22" s="13"/>
      <c r="D22" s="13"/>
      <c r="E22" s="13"/>
      <c r="F22" s="31"/>
      <c r="G22" s="31"/>
      <c r="H22" s="9"/>
      <c r="I22" s="10">
        <f>'24.6'!AS22</f>
        <v>0</v>
      </c>
      <c r="J22" s="11">
        <f t="shared" ref="J22:J25" si="7">SUM(H22:I22)</f>
        <v>0</v>
      </c>
      <c r="K22" s="19"/>
      <c r="L22" s="19"/>
      <c r="M22" s="19"/>
      <c r="N22" s="19"/>
      <c r="O22" s="19"/>
      <c r="P22" s="19"/>
      <c r="Q22" s="21">
        <f t="shared" ref="Q22:Q23" si="8">SUBTOTAL(9,K22:P22)</f>
        <v>0</v>
      </c>
      <c r="R22" s="22">
        <f t="shared" ref="R22:R23" si="9">J22-Q22</f>
        <v>0</v>
      </c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0">
        <f t="shared" si="4"/>
        <v>0</v>
      </c>
      <c r="AY22" s="35">
        <f t="shared" ref="AY22:AY23" si="10">R22-AX22</f>
        <v>0</v>
      </c>
      <c r="AZ22" s="19">
        <f t="shared" ref="AZ22:AZ23" si="11">(B22*C22)+D22</f>
        <v>0</v>
      </c>
      <c r="BA22" s="20">
        <f t="shared" ref="BA22:BA23" si="12">AZ22+AW22-AY22</f>
        <v>0</v>
      </c>
    </row>
    <row r="23" spans="1:53" ht="20.100000000000001" customHeight="1">
      <c r="A23" s="6" t="s">
        <v>62</v>
      </c>
      <c r="B23" s="7">
        <v>100</v>
      </c>
      <c r="C23" s="13"/>
      <c r="D23" s="13"/>
      <c r="E23" s="13"/>
      <c r="F23" s="31"/>
      <c r="G23" s="31"/>
      <c r="H23" s="9"/>
      <c r="I23" s="10">
        <f>'24.6'!AS23</f>
        <v>0</v>
      </c>
      <c r="J23" s="11">
        <f t="shared" si="7"/>
        <v>0</v>
      </c>
      <c r="K23" s="19"/>
      <c r="L23" s="19"/>
      <c r="M23" s="19"/>
      <c r="N23" s="19"/>
      <c r="O23" s="19"/>
      <c r="P23" s="19"/>
      <c r="Q23" s="21">
        <f t="shared" si="8"/>
        <v>0</v>
      </c>
      <c r="R23" s="22">
        <f t="shared" si="9"/>
        <v>0</v>
      </c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0">
        <f t="shared" si="4"/>
        <v>0</v>
      </c>
      <c r="AY23" s="35">
        <f t="shared" si="10"/>
        <v>0</v>
      </c>
      <c r="AZ23" s="19">
        <f t="shared" si="11"/>
        <v>0</v>
      </c>
      <c r="BA23" s="20">
        <f t="shared" si="12"/>
        <v>0</v>
      </c>
    </row>
    <row r="24" spans="1:53" ht="20.100000000000001" customHeight="1">
      <c r="A24" s="6" t="s">
        <v>327</v>
      </c>
      <c r="B24" s="7"/>
      <c r="C24" s="13"/>
      <c r="D24" s="13"/>
      <c r="E24" s="13"/>
      <c r="F24" s="346"/>
      <c r="G24" s="346"/>
      <c r="H24" s="9">
        <v>5</v>
      </c>
      <c r="I24" s="10"/>
      <c r="J24" s="11">
        <f t="shared" si="7"/>
        <v>5</v>
      </c>
      <c r="K24" s="19"/>
      <c r="L24" s="19"/>
      <c r="M24" s="19"/>
      <c r="N24" s="19"/>
      <c r="O24" s="19"/>
      <c r="P24" s="19"/>
      <c r="Q24" s="21">
        <f t="shared" ref="Q24:Q25" si="13">SUBTOTAL(9,K24:P24)</f>
        <v>0</v>
      </c>
      <c r="R24" s="22">
        <f t="shared" ref="R24:R25" si="14">J24-Q24</f>
        <v>5</v>
      </c>
      <c r="S24" s="28"/>
      <c r="T24" s="28"/>
      <c r="U24" s="28"/>
      <c r="V24" s="28"/>
      <c r="W24" s="28"/>
      <c r="X24" s="28"/>
      <c r="Y24" s="28">
        <v>5</v>
      </c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0">
        <f t="shared" ref="AX24:AX25" si="15">SUM(S24:AV24)</f>
        <v>5</v>
      </c>
      <c r="AY24" s="35">
        <f t="shared" ref="AY24:AY25" si="16">R24-AX24</f>
        <v>0</v>
      </c>
      <c r="AZ24" s="19">
        <f t="shared" ref="AZ24:AZ25" si="17">(B24*C24)+D24</f>
        <v>0</v>
      </c>
      <c r="BA24" s="20">
        <f t="shared" ref="BA24:BA25" si="18">AZ24+AW24-AY24</f>
        <v>0</v>
      </c>
    </row>
    <row r="25" spans="1:53" ht="20.100000000000001" customHeight="1">
      <c r="A25" s="6" t="s">
        <v>328</v>
      </c>
      <c r="B25" s="7"/>
      <c r="C25" s="13"/>
      <c r="D25" s="13"/>
      <c r="E25" s="13"/>
      <c r="F25" s="346"/>
      <c r="G25" s="346"/>
      <c r="H25" s="9">
        <v>5</v>
      </c>
      <c r="I25" s="10"/>
      <c r="J25" s="11">
        <f t="shared" si="7"/>
        <v>5</v>
      </c>
      <c r="K25" s="19"/>
      <c r="L25" s="19"/>
      <c r="M25" s="19"/>
      <c r="N25" s="19"/>
      <c r="O25" s="19"/>
      <c r="P25" s="19"/>
      <c r="Q25" s="21">
        <f t="shared" si="13"/>
        <v>0</v>
      </c>
      <c r="R25" s="22">
        <f t="shared" si="14"/>
        <v>5</v>
      </c>
      <c r="S25" s="28"/>
      <c r="T25" s="28"/>
      <c r="U25" s="28"/>
      <c r="V25" s="28"/>
      <c r="W25" s="28"/>
      <c r="X25" s="28"/>
      <c r="Y25" s="28">
        <v>5</v>
      </c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0">
        <f t="shared" si="15"/>
        <v>5</v>
      </c>
      <c r="AY25" s="35">
        <f t="shared" si="16"/>
        <v>0</v>
      </c>
      <c r="AZ25" s="19">
        <f t="shared" si="17"/>
        <v>0</v>
      </c>
      <c r="BA25" s="20">
        <f t="shared" si="18"/>
        <v>0</v>
      </c>
    </row>
    <row r="26" spans="1:53" ht="12" customHeight="1">
      <c r="A26" s="116"/>
      <c r="B26" s="7"/>
      <c r="C26" s="13"/>
      <c r="D26" s="13"/>
      <c r="E26" s="13"/>
      <c r="F26" s="15">
        <f>SUM(F3:F25)</f>
        <v>0</v>
      </c>
      <c r="G26" s="15">
        <f t="shared" ref="G26:BA26" si="19">SUM(G3:G25)</f>
        <v>0</v>
      </c>
      <c r="H26" s="15">
        <f t="shared" si="19"/>
        <v>2560</v>
      </c>
      <c r="I26" s="15">
        <f t="shared" si="19"/>
        <v>7645</v>
      </c>
      <c r="J26" s="15">
        <f t="shared" si="19"/>
        <v>10205</v>
      </c>
      <c r="K26" s="15">
        <f t="shared" si="19"/>
        <v>166</v>
      </c>
      <c r="L26" s="15">
        <f t="shared" si="19"/>
        <v>0</v>
      </c>
      <c r="M26" s="15">
        <f t="shared" si="19"/>
        <v>0</v>
      </c>
      <c r="N26" s="15">
        <f t="shared" si="19"/>
        <v>30</v>
      </c>
      <c r="O26" s="15">
        <f t="shared" si="19"/>
        <v>395</v>
      </c>
      <c r="P26" s="15">
        <f t="shared" si="19"/>
        <v>0</v>
      </c>
      <c r="Q26" s="15">
        <f t="shared" si="19"/>
        <v>591</v>
      </c>
      <c r="R26" s="15">
        <f t="shared" si="19"/>
        <v>9614</v>
      </c>
      <c r="S26" s="15">
        <f t="shared" si="19"/>
        <v>380</v>
      </c>
      <c r="T26" s="15">
        <f t="shared" si="19"/>
        <v>124</v>
      </c>
      <c r="U26" s="15">
        <f t="shared" si="19"/>
        <v>346</v>
      </c>
      <c r="V26" s="15">
        <f t="shared" si="19"/>
        <v>254</v>
      </c>
      <c r="W26" s="15">
        <f t="shared" si="19"/>
        <v>9</v>
      </c>
      <c r="X26" s="15">
        <f t="shared" si="19"/>
        <v>397</v>
      </c>
      <c r="Y26" s="15">
        <f t="shared" si="19"/>
        <v>389</v>
      </c>
      <c r="Z26" s="15">
        <f t="shared" si="19"/>
        <v>0</v>
      </c>
      <c r="AA26" s="15">
        <f t="shared" si="19"/>
        <v>0</v>
      </c>
      <c r="AB26" s="15">
        <f t="shared" si="19"/>
        <v>0</v>
      </c>
      <c r="AC26" s="15">
        <f t="shared" si="19"/>
        <v>0</v>
      </c>
      <c r="AD26" s="15">
        <f t="shared" si="19"/>
        <v>0</v>
      </c>
      <c r="AE26" s="15">
        <f t="shared" si="19"/>
        <v>0</v>
      </c>
      <c r="AF26" s="15">
        <f t="shared" si="19"/>
        <v>0</v>
      </c>
      <c r="AG26" s="15">
        <f t="shared" si="19"/>
        <v>0</v>
      </c>
      <c r="AH26" s="15">
        <f t="shared" si="19"/>
        <v>0</v>
      </c>
      <c r="AI26" s="15">
        <f t="shared" si="19"/>
        <v>0</v>
      </c>
      <c r="AJ26" s="15">
        <f t="shared" si="19"/>
        <v>0</v>
      </c>
      <c r="AK26" s="15">
        <f t="shared" si="19"/>
        <v>0</v>
      </c>
      <c r="AL26" s="15">
        <f t="shared" si="19"/>
        <v>0</v>
      </c>
      <c r="AM26" s="15">
        <f t="shared" si="19"/>
        <v>0</v>
      </c>
      <c r="AN26" s="15">
        <f t="shared" si="19"/>
        <v>0</v>
      </c>
      <c r="AO26" s="15">
        <f t="shared" si="19"/>
        <v>0</v>
      </c>
      <c r="AP26" s="15">
        <f t="shared" si="19"/>
        <v>0</v>
      </c>
      <c r="AQ26" s="15">
        <f t="shared" si="19"/>
        <v>0</v>
      </c>
      <c r="AR26" s="15">
        <f t="shared" si="19"/>
        <v>0</v>
      </c>
      <c r="AS26" s="15">
        <f t="shared" si="19"/>
        <v>0</v>
      </c>
      <c r="AT26" s="15">
        <f t="shared" si="19"/>
        <v>0</v>
      </c>
      <c r="AU26" s="15">
        <f t="shared" si="19"/>
        <v>0</v>
      </c>
      <c r="AV26" s="15">
        <f t="shared" si="19"/>
        <v>0</v>
      </c>
      <c r="AW26" s="15">
        <f t="shared" si="19"/>
        <v>6</v>
      </c>
      <c r="AX26" s="15">
        <f t="shared" si="19"/>
        <v>1899</v>
      </c>
      <c r="AY26" s="15">
        <f t="shared" si="19"/>
        <v>7715</v>
      </c>
      <c r="AZ26" s="15">
        <f t="shared" si="19"/>
        <v>7709</v>
      </c>
      <c r="BA26" s="15">
        <f t="shared" si="19"/>
        <v>0</v>
      </c>
    </row>
    <row r="29" spans="1:53">
      <c r="Q29" t="s">
        <v>65</v>
      </c>
      <c r="S29" s="29"/>
      <c r="T29" s="29"/>
      <c r="U29" s="29"/>
      <c r="V29" s="29"/>
      <c r="W29" s="29"/>
    </row>
  </sheetData>
  <mergeCells count="15">
    <mergeCell ref="A1:A2"/>
    <mergeCell ref="B1:B2"/>
    <mergeCell ref="C1:C2"/>
    <mergeCell ref="D1:D2"/>
    <mergeCell ref="E1:E2"/>
    <mergeCell ref="H1:H2"/>
    <mergeCell ref="I1:I2"/>
    <mergeCell ref="J1:J2"/>
    <mergeCell ref="Q1:Q2"/>
    <mergeCell ref="R1:R2"/>
    <mergeCell ref="AW1:AW2"/>
    <mergeCell ref="AX1:AX2"/>
    <mergeCell ref="AY1:AY2"/>
    <mergeCell ref="AZ1:AZ2"/>
    <mergeCell ref="BA1:BA2"/>
  </mergeCells>
  <pageMargins left="0.7" right="0.7" top="0.75" bottom="0.75" header="0.3" footer="0.3"/>
  <pageSetup paperSize="9" orientation="portrait"/>
  <legacy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9"/>
  <sheetViews>
    <sheetView zoomScale="118" zoomScaleNormal="118" workbookViewId="0">
      <pane xSplit="4" ySplit="2" topLeftCell="X3" activePane="bottomRight" state="frozen"/>
      <selection pane="topRight"/>
      <selection pane="bottomLeft"/>
      <selection pane="bottomRight" activeCell="A16" sqref="A16:XFD16"/>
    </sheetView>
  </sheetViews>
  <sheetFormatPr defaultColWidth="9" defaultRowHeight="20.100000000000001" customHeight="1"/>
  <cols>
    <col min="1" max="1" width="35.85546875" customWidth="1"/>
    <col min="2" max="2" width="8.140625" customWidth="1"/>
    <col min="3" max="3" width="7.5703125" customWidth="1"/>
    <col min="4" max="5" width="8" customWidth="1"/>
    <col min="6" max="6" width="11.85546875" customWidth="1"/>
    <col min="7" max="7" width="10.5703125" customWidth="1"/>
    <col min="8" max="8" width="9.85546875" customWidth="1"/>
    <col min="10" max="10" width="11" customWidth="1"/>
    <col min="15" max="15" width="12.7109375" customWidth="1"/>
    <col min="16" max="16" width="16.42578125" customWidth="1"/>
    <col min="17" max="25" width="10.85546875" customWidth="1"/>
    <col min="26" max="26" width="12.5703125" customWidth="1"/>
    <col min="27" max="29" width="10.85546875" customWidth="1"/>
    <col min="30" max="31" width="14.5703125" customWidth="1"/>
    <col min="32" max="32" width="10.85546875" customWidth="1"/>
    <col min="33" max="33" width="12.28515625" customWidth="1"/>
    <col min="34" max="34" width="10.85546875" customWidth="1"/>
    <col min="35" max="35" width="15.5703125" customWidth="1"/>
    <col min="36" max="36" width="10.85546875" customWidth="1"/>
  </cols>
  <sheetData>
    <row r="1" spans="1:36" ht="20.100000000000001" customHeight="1">
      <c r="A1" s="448" t="s">
        <v>0</v>
      </c>
      <c r="B1" s="463" t="s">
        <v>1</v>
      </c>
      <c r="C1" s="463" t="s">
        <v>2</v>
      </c>
      <c r="D1" s="448" t="s">
        <v>3</v>
      </c>
      <c r="E1" s="448" t="s">
        <v>66</v>
      </c>
      <c r="F1" s="456" t="s">
        <v>4</v>
      </c>
      <c r="G1" s="456" t="s">
        <v>6</v>
      </c>
      <c r="H1" s="458" t="s">
        <v>7</v>
      </c>
      <c r="I1" s="122" t="s">
        <v>8</v>
      </c>
      <c r="J1" s="122"/>
      <c r="K1" s="122"/>
      <c r="L1" s="123"/>
      <c r="M1" s="122"/>
      <c r="N1" s="122"/>
      <c r="O1" s="459" t="s">
        <v>9</v>
      </c>
      <c r="P1" s="461" t="s">
        <v>10</v>
      </c>
      <c r="Q1" s="127" t="s">
        <v>75</v>
      </c>
      <c r="R1" s="127" t="s">
        <v>70</v>
      </c>
      <c r="S1" s="127" t="s">
        <v>69</v>
      </c>
      <c r="T1" s="127" t="s">
        <v>14</v>
      </c>
      <c r="U1" s="127" t="s">
        <v>14</v>
      </c>
      <c r="V1" s="127" t="s">
        <v>11</v>
      </c>
      <c r="W1" s="127" t="s">
        <v>166</v>
      </c>
      <c r="X1" s="127" t="s">
        <v>75</v>
      </c>
      <c r="Y1" s="127" t="s">
        <v>14</v>
      </c>
      <c r="Z1" s="127" t="s">
        <v>70</v>
      </c>
      <c r="AA1" s="130" t="s">
        <v>73</v>
      </c>
      <c r="AB1" s="131" t="s">
        <v>12</v>
      </c>
      <c r="AC1" s="64" t="s">
        <v>67</v>
      </c>
      <c r="AD1" s="64" t="s">
        <v>11</v>
      </c>
      <c r="AE1" s="64"/>
      <c r="AF1" s="448" t="s">
        <v>21</v>
      </c>
      <c r="AG1" s="450" t="s">
        <v>22</v>
      </c>
      <c r="AH1" s="450" t="s">
        <v>23</v>
      </c>
      <c r="AI1" s="452" t="s">
        <v>24</v>
      </c>
      <c r="AJ1" s="454" t="s">
        <v>25</v>
      </c>
    </row>
    <row r="2" spans="1:36" ht="24" customHeight="1">
      <c r="A2" s="449"/>
      <c r="B2" s="464"/>
      <c r="C2" s="464"/>
      <c r="D2" s="449"/>
      <c r="E2" s="449"/>
      <c r="F2" s="457"/>
      <c r="G2" s="457"/>
      <c r="H2" s="458"/>
      <c r="I2" s="348" t="s">
        <v>28</v>
      </c>
      <c r="J2" s="349" t="s">
        <v>29</v>
      </c>
      <c r="K2" s="348" t="s">
        <v>30</v>
      </c>
      <c r="L2" s="39" t="s">
        <v>64</v>
      </c>
      <c r="M2" s="115" t="s">
        <v>32</v>
      </c>
      <c r="N2" s="115" t="s">
        <v>92</v>
      </c>
      <c r="O2" s="460"/>
      <c r="P2" s="462"/>
      <c r="Q2" s="64" t="s">
        <v>303</v>
      </c>
      <c r="R2" s="64" t="s">
        <v>36</v>
      </c>
      <c r="S2" s="64" t="s">
        <v>35</v>
      </c>
      <c r="T2" s="64" t="s">
        <v>179</v>
      </c>
      <c r="U2" s="64" t="s">
        <v>35</v>
      </c>
      <c r="V2" s="64" t="s">
        <v>35</v>
      </c>
      <c r="W2" s="94" t="s">
        <v>35</v>
      </c>
      <c r="X2" s="64" t="s">
        <v>35</v>
      </c>
      <c r="Y2" s="64" t="s">
        <v>35</v>
      </c>
      <c r="Z2" s="64" t="s">
        <v>35</v>
      </c>
      <c r="AA2" s="130" t="s">
        <v>79</v>
      </c>
      <c r="AB2" s="131" t="s">
        <v>35</v>
      </c>
      <c r="AC2" s="132" t="s">
        <v>36</v>
      </c>
      <c r="AD2" s="64" t="s">
        <v>78</v>
      </c>
      <c r="AE2" s="64"/>
      <c r="AF2" s="449"/>
      <c r="AG2" s="451"/>
      <c r="AH2" s="451"/>
      <c r="AI2" s="453"/>
      <c r="AJ2" s="455"/>
    </row>
    <row r="3" spans="1:36" ht="20.100000000000001" customHeight="1">
      <c r="A3" s="73" t="s">
        <v>42</v>
      </c>
      <c r="B3" s="116">
        <v>33</v>
      </c>
      <c r="C3" s="110">
        <v>34</v>
      </c>
      <c r="D3" s="110">
        <v>13</v>
      </c>
      <c r="E3" s="110"/>
      <c r="F3" s="117">
        <v>520</v>
      </c>
      <c r="G3" s="118">
        <f>'25.6'!AZ3</f>
        <v>931</v>
      </c>
      <c r="H3" s="119">
        <f t="shared" ref="H3:H21" si="0">SUM(F3:G3)</f>
        <v>1451</v>
      </c>
      <c r="I3" s="124">
        <v>8</v>
      </c>
      <c r="J3" s="124"/>
      <c r="K3" s="124"/>
      <c r="L3" s="124">
        <v>20</v>
      </c>
      <c r="M3" s="124">
        <v>45</v>
      </c>
      <c r="N3" s="124"/>
      <c r="O3" s="125">
        <f t="shared" ref="O3:O21" si="1">SUBTOTAL(9,I3:N3)</f>
        <v>73</v>
      </c>
      <c r="P3" s="126">
        <f t="shared" ref="P3:P21" si="2">H3-O3</f>
        <v>1378</v>
      </c>
      <c r="Q3" s="128">
        <v>31</v>
      </c>
      <c r="R3" s="129">
        <v>26</v>
      </c>
      <c r="S3" s="128">
        <v>82</v>
      </c>
      <c r="T3" s="128">
        <v>6</v>
      </c>
      <c r="U3" s="128">
        <v>32</v>
      </c>
      <c r="V3" s="128">
        <v>26</v>
      </c>
      <c r="W3" s="129">
        <v>39</v>
      </c>
      <c r="X3" s="129"/>
      <c r="Y3" s="129"/>
      <c r="Z3" s="128"/>
      <c r="AA3" s="128"/>
      <c r="AB3" s="128"/>
      <c r="AC3" s="63"/>
      <c r="AD3" s="129"/>
      <c r="AE3" s="129"/>
      <c r="AF3" s="128">
        <v>1</v>
      </c>
      <c r="AG3" s="133">
        <f>SUM(Q3:AE3)</f>
        <v>242</v>
      </c>
      <c r="AH3" s="134">
        <f>P3-AG3</f>
        <v>1136</v>
      </c>
      <c r="AI3" s="124">
        <f t="shared" ref="AI3:AI21" si="3">(B3*C3)+D3</f>
        <v>1135</v>
      </c>
      <c r="AJ3" s="133">
        <f>AI3+AF3-AH3</f>
        <v>0</v>
      </c>
    </row>
    <row r="4" spans="1:36" ht="20.100000000000001" customHeight="1">
      <c r="A4" s="73" t="s">
        <v>43</v>
      </c>
      <c r="B4" s="116">
        <v>70</v>
      </c>
      <c r="C4" s="110">
        <v>26</v>
      </c>
      <c r="D4" s="110">
        <v>67</v>
      </c>
      <c r="E4" s="110"/>
      <c r="F4" s="117">
        <v>560</v>
      </c>
      <c r="G4" s="118">
        <f>'25.6'!AZ4</f>
        <v>1785</v>
      </c>
      <c r="H4" s="119">
        <f t="shared" si="0"/>
        <v>2345</v>
      </c>
      <c r="I4" s="124">
        <v>20</v>
      </c>
      <c r="J4" s="124"/>
      <c r="K4" s="124"/>
      <c r="L4" s="124">
        <v>20</v>
      </c>
      <c r="M4" s="124">
        <v>73</v>
      </c>
      <c r="N4" s="124"/>
      <c r="O4" s="125">
        <f t="shared" si="1"/>
        <v>113</v>
      </c>
      <c r="P4" s="126">
        <f t="shared" si="2"/>
        <v>2232</v>
      </c>
      <c r="Q4" s="128">
        <v>60</v>
      </c>
      <c r="R4" s="128">
        <v>42</v>
      </c>
      <c r="S4" s="128">
        <v>72</v>
      </c>
      <c r="T4" s="128">
        <v>13</v>
      </c>
      <c r="U4" s="128">
        <v>38</v>
      </c>
      <c r="V4" s="128">
        <v>76</v>
      </c>
      <c r="W4" s="128">
        <v>43</v>
      </c>
      <c r="X4" s="128"/>
      <c r="Y4" s="128"/>
      <c r="Z4" s="128"/>
      <c r="AA4" s="128"/>
      <c r="AB4" s="128"/>
      <c r="AC4" s="128"/>
      <c r="AD4" s="128"/>
      <c r="AE4" s="128"/>
      <c r="AF4" s="128">
        <v>1</v>
      </c>
      <c r="AG4" s="133">
        <f t="shared" ref="AG4:AG23" si="4">SUM(Q4:AE4)</f>
        <v>344</v>
      </c>
      <c r="AH4" s="134">
        <f t="shared" ref="AH4:AH21" si="5">P4-AG4</f>
        <v>1888</v>
      </c>
      <c r="AI4" s="124">
        <f t="shared" si="3"/>
        <v>1887</v>
      </c>
      <c r="AJ4" s="133">
        <f t="shared" ref="AJ4:AJ21" si="6">AI4+AF4-AH4</f>
        <v>0</v>
      </c>
    </row>
    <row r="5" spans="1:36" ht="20.100000000000001" customHeight="1">
      <c r="A5" s="73" t="s">
        <v>44</v>
      </c>
      <c r="B5" s="116">
        <v>45</v>
      </c>
      <c r="C5" s="112">
        <v>6</v>
      </c>
      <c r="D5" s="112">
        <v>6</v>
      </c>
      <c r="E5" s="112"/>
      <c r="F5" s="117">
        <v>90</v>
      </c>
      <c r="G5" s="118">
        <f>'25.6'!AZ5</f>
        <v>303</v>
      </c>
      <c r="H5" s="119">
        <f t="shared" si="0"/>
        <v>393</v>
      </c>
      <c r="I5" s="124"/>
      <c r="J5" s="124"/>
      <c r="K5" s="124"/>
      <c r="L5" s="124"/>
      <c r="M5" s="124">
        <v>55</v>
      </c>
      <c r="N5" s="124"/>
      <c r="O5" s="125">
        <f t="shared" si="1"/>
        <v>55</v>
      </c>
      <c r="P5" s="126">
        <f t="shared" si="2"/>
        <v>338</v>
      </c>
      <c r="Q5" s="128">
        <v>5</v>
      </c>
      <c r="R5" s="128">
        <v>14</v>
      </c>
      <c r="S5" s="128">
        <v>16</v>
      </c>
      <c r="T5" s="128">
        <v>0</v>
      </c>
      <c r="U5" s="128">
        <v>3</v>
      </c>
      <c r="V5" s="128">
        <v>15</v>
      </c>
      <c r="W5" s="128">
        <v>9</v>
      </c>
      <c r="X5" s="128"/>
      <c r="Y5" s="128"/>
      <c r="Z5" s="128"/>
      <c r="AA5" s="128"/>
      <c r="AB5" s="129"/>
      <c r="AC5" s="128"/>
      <c r="AD5" s="128"/>
      <c r="AE5" s="128"/>
      <c r="AF5" s="128"/>
      <c r="AG5" s="133">
        <f t="shared" si="4"/>
        <v>62</v>
      </c>
      <c r="AH5" s="134">
        <f t="shared" si="5"/>
        <v>276</v>
      </c>
      <c r="AI5" s="124">
        <f t="shared" si="3"/>
        <v>276</v>
      </c>
      <c r="AJ5" s="133">
        <f t="shared" si="6"/>
        <v>0</v>
      </c>
    </row>
    <row r="6" spans="1:36" ht="20.100000000000001" customHeight="1">
      <c r="A6" s="73" t="s">
        <v>45</v>
      </c>
      <c r="B6" s="116">
        <v>120</v>
      </c>
      <c r="C6" s="112">
        <v>9</v>
      </c>
      <c r="D6" s="112">
        <v>34</v>
      </c>
      <c r="E6" s="112"/>
      <c r="F6" s="117">
        <v>480</v>
      </c>
      <c r="G6" s="118">
        <f>'25.6'!AZ6</f>
        <v>826</v>
      </c>
      <c r="H6" s="119">
        <f t="shared" si="0"/>
        <v>1306</v>
      </c>
      <c r="I6" s="124">
        <v>20</v>
      </c>
      <c r="J6" s="124"/>
      <c r="K6" s="124"/>
      <c r="L6" s="124"/>
      <c r="M6" s="124"/>
      <c r="N6" s="124"/>
      <c r="O6" s="125">
        <f t="shared" si="1"/>
        <v>20</v>
      </c>
      <c r="P6" s="126">
        <f t="shared" si="2"/>
        <v>1286</v>
      </c>
      <c r="Q6" s="128">
        <v>37</v>
      </c>
      <c r="R6" s="128">
        <v>19</v>
      </c>
      <c r="S6" s="128">
        <v>51</v>
      </c>
      <c r="T6" s="128">
        <v>0</v>
      </c>
      <c r="U6" s="128">
        <v>31</v>
      </c>
      <c r="V6" s="128">
        <v>15</v>
      </c>
      <c r="W6" s="128">
        <v>19</v>
      </c>
      <c r="X6" s="128"/>
      <c r="Y6" s="128"/>
      <c r="Z6" s="128"/>
      <c r="AA6" s="128"/>
      <c r="AB6" s="128"/>
      <c r="AC6" s="128"/>
      <c r="AD6" s="128"/>
      <c r="AE6" s="128"/>
      <c r="AF6" s="128"/>
      <c r="AG6" s="133">
        <f t="shared" si="4"/>
        <v>172</v>
      </c>
      <c r="AH6" s="134">
        <f t="shared" si="5"/>
        <v>1114</v>
      </c>
      <c r="AI6" s="124">
        <f t="shared" si="3"/>
        <v>1114</v>
      </c>
      <c r="AJ6" s="133">
        <f t="shared" si="6"/>
        <v>0</v>
      </c>
    </row>
    <row r="7" spans="1:36" ht="20.100000000000001" customHeight="1">
      <c r="A7" s="73" t="s">
        <v>46</v>
      </c>
      <c r="B7" s="116">
        <v>40</v>
      </c>
      <c r="C7" s="110">
        <v>2</v>
      </c>
      <c r="D7" s="110">
        <v>38</v>
      </c>
      <c r="E7" s="110"/>
      <c r="F7" s="117"/>
      <c r="G7" s="118">
        <f>'25.6'!AZ7</f>
        <v>143</v>
      </c>
      <c r="H7" s="119">
        <f t="shared" si="0"/>
        <v>143</v>
      </c>
      <c r="I7" s="124"/>
      <c r="J7" s="124"/>
      <c r="K7" s="124"/>
      <c r="L7" s="124"/>
      <c r="M7" s="124"/>
      <c r="N7" s="124"/>
      <c r="O7" s="125">
        <f t="shared" si="1"/>
        <v>0</v>
      </c>
      <c r="P7" s="126">
        <f t="shared" si="2"/>
        <v>143</v>
      </c>
      <c r="Q7" s="128">
        <v>0</v>
      </c>
      <c r="R7" s="128">
        <v>0</v>
      </c>
      <c r="S7" s="128">
        <v>0</v>
      </c>
      <c r="T7" s="128">
        <v>0</v>
      </c>
      <c r="U7" s="128">
        <v>0</v>
      </c>
      <c r="V7" s="128">
        <v>25</v>
      </c>
      <c r="W7" s="128">
        <v>0</v>
      </c>
      <c r="X7" s="128"/>
      <c r="Y7" s="128"/>
      <c r="Z7" s="128"/>
      <c r="AA7" s="128"/>
      <c r="AB7" s="128"/>
      <c r="AC7" s="128"/>
      <c r="AD7" s="128"/>
      <c r="AE7" s="128"/>
      <c r="AF7" s="128"/>
      <c r="AG7" s="133">
        <f t="shared" si="4"/>
        <v>25</v>
      </c>
      <c r="AH7" s="134">
        <f t="shared" si="5"/>
        <v>118</v>
      </c>
      <c r="AI7" s="124">
        <f t="shared" si="3"/>
        <v>118</v>
      </c>
      <c r="AJ7" s="133">
        <f t="shared" si="6"/>
        <v>0</v>
      </c>
    </row>
    <row r="8" spans="1:36" ht="20.100000000000001" customHeight="1">
      <c r="A8" s="73" t="s">
        <v>47</v>
      </c>
      <c r="B8" s="116">
        <v>65</v>
      </c>
      <c r="C8" s="112">
        <v>7</v>
      </c>
      <c r="D8" s="112">
        <v>14</v>
      </c>
      <c r="E8" s="112"/>
      <c r="F8" s="117">
        <v>130</v>
      </c>
      <c r="G8" s="118">
        <f>'25.6'!AZ8</f>
        <v>474</v>
      </c>
      <c r="H8" s="119">
        <f t="shared" si="0"/>
        <v>604</v>
      </c>
      <c r="I8" s="124">
        <v>6</v>
      </c>
      <c r="J8" s="124"/>
      <c r="K8" s="124"/>
      <c r="L8" s="124"/>
      <c r="M8" s="124"/>
      <c r="N8" s="124"/>
      <c r="O8" s="125">
        <f t="shared" si="1"/>
        <v>6</v>
      </c>
      <c r="P8" s="126">
        <f t="shared" si="2"/>
        <v>598</v>
      </c>
      <c r="Q8" s="128">
        <v>14</v>
      </c>
      <c r="R8" s="128">
        <v>12</v>
      </c>
      <c r="S8" s="128">
        <v>48</v>
      </c>
      <c r="T8" s="128">
        <v>5</v>
      </c>
      <c r="U8" s="128">
        <v>24</v>
      </c>
      <c r="V8" s="128">
        <v>6</v>
      </c>
      <c r="W8" s="128">
        <v>20</v>
      </c>
      <c r="X8" s="128"/>
      <c r="Y8" s="128"/>
      <c r="Z8" s="128"/>
      <c r="AA8" s="128"/>
      <c r="AB8" s="128"/>
      <c r="AC8" s="128"/>
      <c r="AD8" s="128"/>
      <c r="AE8" s="128"/>
      <c r="AF8" s="128"/>
      <c r="AG8" s="133">
        <f t="shared" si="4"/>
        <v>129</v>
      </c>
      <c r="AH8" s="134">
        <f t="shared" si="5"/>
        <v>469</v>
      </c>
      <c r="AI8" s="124">
        <f t="shared" si="3"/>
        <v>469</v>
      </c>
      <c r="AJ8" s="133">
        <f t="shared" si="6"/>
        <v>0</v>
      </c>
    </row>
    <row r="9" spans="1:36" ht="20.100000000000001" customHeight="1">
      <c r="A9" s="73" t="s">
        <v>48</v>
      </c>
      <c r="B9" s="116">
        <v>100</v>
      </c>
      <c r="C9" s="112">
        <v>11</v>
      </c>
      <c r="D9" s="112">
        <v>2</v>
      </c>
      <c r="E9" s="112"/>
      <c r="F9" s="117">
        <v>600</v>
      </c>
      <c r="G9" s="118">
        <f>'25.6'!AZ9</f>
        <v>854</v>
      </c>
      <c r="H9" s="119">
        <f t="shared" si="0"/>
        <v>1454</v>
      </c>
      <c r="I9" s="124">
        <v>10</v>
      </c>
      <c r="J9" s="347"/>
      <c r="K9" s="124"/>
      <c r="L9" s="124"/>
      <c r="M9" s="124">
        <v>35</v>
      </c>
      <c r="N9" s="124"/>
      <c r="O9" s="125">
        <f t="shared" si="1"/>
        <v>45</v>
      </c>
      <c r="P9" s="126">
        <f t="shared" si="2"/>
        <v>1409</v>
      </c>
      <c r="Q9" s="128">
        <v>47</v>
      </c>
      <c r="R9" s="128">
        <v>31</v>
      </c>
      <c r="S9" s="128">
        <v>75</v>
      </c>
      <c r="T9" s="128">
        <v>15</v>
      </c>
      <c r="U9" s="128">
        <v>29</v>
      </c>
      <c r="V9" s="128">
        <v>74</v>
      </c>
      <c r="W9" s="128">
        <v>36</v>
      </c>
      <c r="X9" s="128"/>
      <c r="Y9" s="128"/>
      <c r="Z9" s="128"/>
      <c r="AA9" s="128"/>
      <c r="AB9" s="128"/>
      <c r="AC9" s="128"/>
      <c r="AD9" s="128"/>
      <c r="AE9" s="128"/>
      <c r="AF9" s="128"/>
      <c r="AG9" s="133">
        <f t="shared" si="4"/>
        <v>307</v>
      </c>
      <c r="AH9" s="134">
        <f t="shared" si="5"/>
        <v>1102</v>
      </c>
      <c r="AI9" s="124">
        <f t="shared" si="3"/>
        <v>1102</v>
      </c>
      <c r="AJ9" s="133">
        <f t="shared" si="6"/>
        <v>0</v>
      </c>
    </row>
    <row r="10" spans="1:36" ht="20.100000000000001" customHeight="1">
      <c r="A10" s="73" t="s">
        <v>49</v>
      </c>
      <c r="B10" s="116">
        <v>100</v>
      </c>
      <c r="C10" s="112">
        <v>3</v>
      </c>
      <c r="D10" s="112">
        <v>72</v>
      </c>
      <c r="E10" s="112"/>
      <c r="F10" s="117">
        <v>200</v>
      </c>
      <c r="G10" s="118">
        <f>'25.6'!AZ10</f>
        <v>310</v>
      </c>
      <c r="H10" s="119">
        <f t="shared" si="0"/>
        <v>510</v>
      </c>
      <c r="I10" s="124">
        <v>6</v>
      </c>
      <c r="J10" s="347"/>
      <c r="K10" s="124"/>
      <c r="L10" s="124"/>
      <c r="M10" s="124">
        <v>8</v>
      </c>
      <c r="N10" s="124"/>
      <c r="O10" s="125">
        <f t="shared" si="1"/>
        <v>14</v>
      </c>
      <c r="P10" s="126">
        <f t="shared" si="2"/>
        <v>496</v>
      </c>
      <c r="Q10" s="128">
        <v>24</v>
      </c>
      <c r="R10" s="128">
        <v>14</v>
      </c>
      <c r="S10" s="128">
        <v>30</v>
      </c>
      <c r="T10" s="128">
        <v>5</v>
      </c>
      <c r="U10" s="128">
        <v>11</v>
      </c>
      <c r="V10" s="128">
        <v>15</v>
      </c>
      <c r="W10" s="128">
        <v>25</v>
      </c>
      <c r="X10" s="128"/>
      <c r="Y10" s="128"/>
      <c r="Z10" s="128"/>
      <c r="AA10" s="128"/>
      <c r="AB10" s="128"/>
      <c r="AC10" s="128"/>
      <c r="AD10" s="128"/>
      <c r="AE10" s="128"/>
      <c r="AF10" s="128"/>
      <c r="AG10" s="133">
        <f t="shared" si="4"/>
        <v>124</v>
      </c>
      <c r="AH10" s="134">
        <f t="shared" si="5"/>
        <v>372</v>
      </c>
      <c r="AI10" s="124">
        <f t="shared" si="3"/>
        <v>372</v>
      </c>
      <c r="AJ10" s="133">
        <f t="shared" si="6"/>
        <v>0</v>
      </c>
    </row>
    <row r="11" spans="1:36" ht="20.100000000000001" customHeight="1">
      <c r="A11" s="73" t="s">
        <v>50</v>
      </c>
      <c r="B11" s="116">
        <v>50</v>
      </c>
      <c r="C11" s="112">
        <v>8</v>
      </c>
      <c r="D11" s="112">
        <v>40</v>
      </c>
      <c r="E11" s="112"/>
      <c r="F11" s="117">
        <v>298</v>
      </c>
      <c r="G11" s="118">
        <f>'25.6'!AZ11</f>
        <v>319</v>
      </c>
      <c r="H11" s="119">
        <f t="shared" si="0"/>
        <v>617</v>
      </c>
      <c r="I11" s="124">
        <v>8</v>
      </c>
      <c r="J11" s="124"/>
      <c r="K11" s="124"/>
      <c r="L11" s="124"/>
      <c r="M11" s="124">
        <v>5</v>
      </c>
      <c r="N11" s="124"/>
      <c r="O11" s="125">
        <f t="shared" si="1"/>
        <v>13</v>
      </c>
      <c r="P11" s="126">
        <f t="shared" si="2"/>
        <v>604</v>
      </c>
      <c r="Q11" s="128">
        <v>23</v>
      </c>
      <c r="R11" s="128">
        <v>18</v>
      </c>
      <c r="S11" s="128">
        <v>54</v>
      </c>
      <c r="T11" s="128">
        <v>11</v>
      </c>
      <c r="U11" s="128">
        <v>18</v>
      </c>
      <c r="V11" s="128">
        <v>11</v>
      </c>
      <c r="W11" s="128">
        <v>28</v>
      </c>
      <c r="X11" s="128"/>
      <c r="Y11" s="128"/>
      <c r="Z11" s="128"/>
      <c r="AA11" s="128"/>
      <c r="AB11" s="128"/>
      <c r="AC11" s="128"/>
      <c r="AD11" s="128"/>
      <c r="AE11" s="128"/>
      <c r="AF11" s="128">
        <v>1</v>
      </c>
      <c r="AG11" s="133">
        <f t="shared" si="4"/>
        <v>163</v>
      </c>
      <c r="AH11" s="134">
        <f t="shared" si="5"/>
        <v>441</v>
      </c>
      <c r="AI11" s="124">
        <f t="shared" si="3"/>
        <v>440</v>
      </c>
      <c r="AJ11" s="133">
        <f t="shared" si="6"/>
        <v>0</v>
      </c>
    </row>
    <row r="12" spans="1:36" ht="20.100000000000001" customHeight="1">
      <c r="A12" s="73" t="s">
        <v>51</v>
      </c>
      <c r="B12" s="116">
        <v>100</v>
      </c>
      <c r="C12" s="112">
        <v>1</v>
      </c>
      <c r="D12" s="112">
        <v>90</v>
      </c>
      <c r="E12" s="112"/>
      <c r="F12" s="117">
        <v>100</v>
      </c>
      <c r="G12" s="118">
        <f>'25.6'!AZ12</f>
        <v>209</v>
      </c>
      <c r="H12" s="119">
        <f t="shared" si="0"/>
        <v>309</v>
      </c>
      <c r="I12" s="124">
        <v>5</v>
      </c>
      <c r="J12" s="124"/>
      <c r="K12" s="124"/>
      <c r="L12" s="124"/>
      <c r="M12" s="124"/>
      <c r="N12" s="124"/>
      <c r="O12" s="125">
        <f t="shared" si="1"/>
        <v>5</v>
      </c>
      <c r="P12" s="126">
        <f t="shared" si="2"/>
        <v>304</v>
      </c>
      <c r="Q12" s="128">
        <v>14</v>
      </c>
      <c r="R12" s="128">
        <v>12</v>
      </c>
      <c r="S12" s="128">
        <v>25</v>
      </c>
      <c r="T12" s="128">
        <v>11</v>
      </c>
      <c r="U12" s="128">
        <v>26</v>
      </c>
      <c r="V12" s="128">
        <v>8</v>
      </c>
      <c r="W12" s="128">
        <v>18</v>
      </c>
      <c r="X12" s="128"/>
      <c r="Y12" s="128"/>
      <c r="Z12" s="128"/>
      <c r="AA12" s="128"/>
      <c r="AB12" s="128"/>
      <c r="AC12" s="128"/>
      <c r="AD12" s="128"/>
      <c r="AE12" s="128"/>
      <c r="AF12" s="128"/>
      <c r="AG12" s="133">
        <f t="shared" si="4"/>
        <v>114</v>
      </c>
      <c r="AH12" s="134">
        <f t="shared" si="5"/>
        <v>190</v>
      </c>
      <c r="AI12" s="124">
        <f t="shared" si="3"/>
        <v>190</v>
      </c>
      <c r="AJ12" s="133">
        <f t="shared" si="6"/>
        <v>0</v>
      </c>
    </row>
    <row r="13" spans="1:36" ht="20.100000000000001" customHeight="1">
      <c r="A13" s="73" t="s">
        <v>52</v>
      </c>
      <c r="B13" s="116">
        <v>45</v>
      </c>
      <c r="C13" s="112">
        <v>4</v>
      </c>
      <c r="D13" s="112">
        <v>38</v>
      </c>
      <c r="E13" s="112"/>
      <c r="F13" s="117">
        <v>91</v>
      </c>
      <c r="G13" s="118">
        <f>'25.6'!AZ13</f>
        <v>173</v>
      </c>
      <c r="H13" s="119">
        <f t="shared" si="0"/>
        <v>264</v>
      </c>
      <c r="I13" s="124"/>
      <c r="J13" s="124"/>
      <c r="K13" s="124"/>
      <c r="L13" s="124"/>
      <c r="M13" s="124">
        <v>5</v>
      </c>
      <c r="N13" s="124"/>
      <c r="O13" s="125">
        <f t="shared" si="1"/>
        <v>5</v>
      </c>
      <c r="P13" s="126">
        <f t="shared" si="2"/>
        <v>259</v>
      </c>
      <c r="Q13" s="128">
        <v>15</v>
      </c>
      <c r="R13" s="128">
        <v>5</v>
      </c>
      <c r="S13" s="128">
        <v>10</v>
      </c>
      <c r="T13" s="128">
        <v>0</v>
      </c>
      <c r="U13" s="128">
        <v>0</v>
      </c>
      <c r="V13" s="128">
        <v>0</v>
      </c>
      <c r="W13" s="128">
        <v>10</v>
      </c>
      <c r="X13" s="128"/>
      <c r="Y13" s="128"/>
      <c r="Z13" s="128"/>
      <c r="AA13" s="128"/>
      <c r="AB13" s="128"/>
      <c r="AC13" s="128"/>
      <c r="AD13" s="128"/>
      <c r="AE13" s="128"/>
      <c r="AF13" s="128">
        <v>1</v>
      </c>
      <c r="AG13" s="133">
        <f t="shared" si="4"/>
        <v>40</v>
      </c>
      <c r="AH13" s="134">
        <f t="shared" si="5"/>
        <v>219</v>
      </c>
      <c r="AI13" s="124">
        <f t="shared" si="3"/>
        <v>218</v>
      </c>
      <c r="AJ13" s="133">
        <f t="shared" si="6"/>
        <v>0</v>
      </c>
    </row>
    <row r="14" spans="1:36" ht="20.100000000000001" customHeight="1">
      <c r="A14" s="73" t="s">
        <v>53</v>
      </c>
      <c r="B14" s="116">
        <v>33</v>
      </c>
      <c r="C14" s="112">
        <v>6</v>
      </c>
      <c r="D14" s="112">
        <v>5</v>
      </c>
      <c r="E14" s="112"/>
      <c r="F14" s="117">
        <v>85</v>
      </c>
      <c r="G14" s="118">
        <f>'25.6'!AZ14</f>
        <v>146</v>
      </c>
      <c r="H14" s="119">
        <f t="shared" si="0"/>
        <v>231</v>
      </c>
      <c r="I14" s="124"/>
      <c r="J14" s="124"/>
      <c r="K14" s="124"/>
      <c r="L14" s="124"/>
      <c r="M14" s="124">
        <v>5</v>
      </c>
      <c r="N14" s="124"/>
      <c r="O14" s="125">
        <f t="shared" si="1"/>
        <v>5</v>
      </c>
      <c r="P14" s="126">
        <f t="shared" si="2"/>
        <v>226</v>
      </c>
      <c r="Q14" s="128">
        <v>9</v>
      </c>
      <c r="R14" s="128">
        <v>5</v>
      </c>
      <c r="S14" s="128">
        <v>5</v>
      </c>
      <c r="T14" s="128">
        <v>0</v>
      </c>
      <c r="U14" s="128">
        <v>0</v>
      </c>
      <c r="V14" s="128">
        <v>0</v>
      </c>
      <c r="W14" s="128">
        <v>0</v>
      </c>
      <c r="X14" s="128"/>
      <c r="Y14" s="128"/>
      <c r="Z14" s="128"/>
      <c r="AA14" s="128"/>
      <c r="AB14" s="128"/>
      <c r="AC14" s="128"/>
      <c r="AD14" s="128"/>
      <c r="AE14" s="128"/>
      <c r="AF14" s="128">
        <v>4</v>
      </c>
      <c r="AG14" s="133">
        <f t="shared" si="4"/>
        <v>19</v>
      </c>
      <c r="AH14" s="134">
        <f t="shared" si="5"/>
        <v>207</v>
      </c>
      <c r="AI14" s="124">
        <f t="shared" si="3"/>
        <v>203</v>
      </c>
      <c r="AJ14" s="133">
        <f t="shared" si="6"/>
        <v>0</v>
      </c>
    </row>
    <row r="15" spans="1:36" ht="20.100000000000001" customHeight="1">
      <c r="A15" s="73" t="s">
        <v>54</v>
      </c>
      <c r="B15" s="116">
        <v>45</v>
      </c>
      <c r="C15" s="112">
        <v>3</v>
      </c>
      <c r="D15" s="112">
        <v>16</v>
      </c>
      <c r="E15" s="112"/>
      <c r="F15" s="117"/>
      <c r="G15" s="118">
        <f>'25.6'!AZ15</f>
        <v>156</v>
      </c>
      <c r="H15" s="119">
        <f t="shared" si="0"/>
        <v>156</v>
      </c>
      <c r="I15" s="124"/>
      <c r="J15" s="124"/>
      <c r="K15" s="124"/>
      <c r="L15" s="124"/>
      <c r="M15" s="124"/>
      <c r="N15" s="124"/>
      <c r="O15" s="125">
        <f t="shared" si="1"/>
        <v>0</v>
      </c>
      <c r="P15" s="126">
        <f t="shared" si="2"/>
        <v>156</v>
      </c>
      <c r="Q15" s="128">
        <v>0</v>
      </c>
      <c r="R15" s="128">
        <v>0</v>
      </c>
      <c r="S15" s="128">
        <v>0</v>
      </c>
      <c r="T15" s="128">
        <v>0</v>
      </c>
      <c r="U15" s="128">
        <v>0</v>
      </c>
      <c r="V15" s="128">
        <v>5</v>
      </c>
      <c r="W15" s="128">
        <v>0</v>
      </c>
      <c r="X15" s="128"/>
      <c r="Y15" s="128"/>
      <c r="Z15" s="128"/>
      <c r="AA15" s="128"/>
      <c r="AB15" s="128"/>
      <c r="AC15" s="128"/>
      <c r="AD15" s="128"/>
      <c r="AE15" s="128"/>
      <c r="AF15" s="128"/>
      <c r="AG15" s="133">
        <f t="shared" si="4"/>
        <v>5</v>
      </c>
      <c r="AH15" s="134">
        <f t="shared" si="5"/>
        <v>151</v>
      </c>
      <c r="AI15" s="124">
        <f t="shared" si="3"/>
        <v>151</v>
      </c>
      <c r="AJ15" s="133">
        <f t="shared" si="6"/>
        <v>0</v>
      </c>
    </row>
    <row r="16" spans="1:36" ht="20.100000000000001" customHeight="1">
      <c r="A16" s="73" t="s">
        <v>55</v>
      </c>
      <c r="B16" s="116">
        <v>33</v>
      </c>
      <c r="C16" s="112">
        <v>10</v>
      </c>
      <c r="D16" s="112">
        <v>7</v>
      </c>
      <c r="E16" s="112"/>
      <c r="F16" s="117">
        <v>104</v>
      </c>
      <c r="G16" s="118">
        <f>'25.6'!AZ16</f>
        <v>288</v>
      </c>
      <c r="H16" s="119">
        <f t="shared" si="0"/>
        <v>392</v>
      </c>
      <c r="I16" s="124">
        <v>3</v>
      </c>
      <c r="J16" s="124"/>
      <c r="K16" s="124"/>
      <c r="L16" s="124"/>
      <c r="M16" s="124">
        <v>5</v>
      </c>
      <c r="N16" s="124"/>
      <c r="O16" s="125">
        <f t="shared" si="1"/>
        <v>8</v>
      </c>
      <c r="P16" s="126">
        <f t="shared" si="2"/>
        <v>384</v>
      </c>
      <c r="Q16" s="128">
        <v>13</v>
      </c>
      <c r="R16" s="128">
        <v>9</v>
      </c>
      <c r="S16" s="128">
        <v>10</v>
      </c>
      <c r="T16" s="128">
        <v>1</v>
      </c>
      <c r="U16" s="128">
        <v>5</v>
      </c>
      <c r="V16" s="128">
        <v>0</v>
      </c>
      <c r="W16" s="128">
        <v>9</v>
      </c>
      <c r="X16" s="128"/>
      <c r="Y16" s="128"/>
      <c r="Z16" s="128"/>
      <c r="AA16" s="128"/>
      <c r="AB16" s="128"/>
      <c r="AC16" s="128"/>
      <c r="AD16" s="128"/>
      <c r="AE16" s="128"/>
      <c r="AF16" s="128"/>
      <c r="AG16" s="133">
        <f t="shared" si="4"/>
        <v>47</v>
      </c>
      <c r="AH16" s="134">
        <f t="shared" si="5"/>
        <v>337</v>
      </c>
      <c r="AI16" s="124">
        <f t="shared" si="3"/>
        <v>337</v>
      </c>
      <c r="AJ16" s="133">
        <f t="shared" si="6"/>
        <v>0</v>
      </c>
    </row>
    <row r="17" spans="1:36" ht="20.100000000000001" customHeight="1">
      <c r="A17" s="73" t="s">
        <v>56</v>
      </c>
      <c r="B17" s="116">
        <v>100</v>
      </c>
      <c r="C17" s="112">
        <v>1</v>
      </c>
      <c r="D17" s="112">
        <v>74</v>
      </c>
      <c r="E17" s="112"/>
      <c r="F17" s="117"/>
      <c r="G17" s="118">
        <f>'25.6'!AZ17</f>
        <v>180</v>
      </c>
      <c r="H17" s="119">
        <f t="shared" si="0"/>
        <v>180</v>
      </c>
      <c r="I17" s="124"/>
      <c r="J17" s="124"/>
      <c r="K17" s="124"/>
      <c r="L17" s="124"/>
      <c r="M17" s="124"/>
      <c r="N17" s="124"/>
      <c r="O17" s="125">
        <f t="shared" si="1"/>
        <v>0</v>
      </c>
      <c r="P17" s="126">
        <f t="shared" si="2"/>
        <v>180</v>
      </c>
      <c r="Q17" s="128">
        <v>3</v>
      </c>
      <c r="R17" s="128">
        <v>0</v>
      </c>
      <c r="S17" s="128">
        <v>3</v>
      </c>
      <c r="T17" s="128">
        <v>0</v>
      </c>
      <c r="U17" s="128">
        <v>0</v>
      </c>
      <c r="V17" s="128">
        <v>0</v>
      </c>
      <c r="W17" s="128">
        <v>0</v>
      </c>
      <c r="X17" s="128"/>
      <c r="Y17" s="128"/>
      <c r="Z17" s="128"/>
      <c r="AA17" s="128"/>
      <c r="AB17" s="128"/>
      <c r="AC17" s="128"/>
      <c r="AD17" s="128"/>
      <c r="AE17" s="128"/>
      <c r="AF17" s="128"/>
      <c r="AG17" s="133">
        <f t="shared" si="4"/>
        <v>6</v>
      </c>
      <c r="AH17" s="134">
        <f t="shared" si="5"/>
        <v>174</v>
      </c>
      <c r="AI17" s="124">
        <f t="shared" si="3"/>
        <v>174</v>
      </c>
      <c r="AJ17" s="133">
        <f t="shared" si="6"/>
        <v>0</v>
      </c>
    </row>
    <row r="18" spans="1:36" ht="20.100000000000001" customHeight="1">
      <c r="A18" s="73" t="s">
        <v>57</v>
      </c>
      <c r="B18" s="116"/>
      <c r="C18" s="112"/>
      <c r="D18" s="112"/>
      <c r="E18" s="112"/>
      <c r="F18" s="117"/>
      <c r="G18" s="118">
        <f>'25.6'!AZ18</f>
        <v>0</v>
      </c>
      <c r="H18" s="119">
        <f t="shared" si="0"/>
        <v>0</v>
      </c>
      <c r="I18" s="124"/>
      <c r="J18" s="124"/>
      <c r="K18" s="124"/>
      <c r="L18" s="124"/>
      <c r="M18" s="124"/>
      <c r="N18" s="124"/>
      <c r="O18" s="125">
        <f t="shared" si="1"/>
        <v>0</v>
      </c>
      <c r="P18" s="126">
        <f t="shared" si="2"/>
        <v>0</v>
      </c>
      <c r="Q18" s="128">
        <v>0</v>
      </c>
      <c r="R18" s="128">
        <v>0</v>
      </c>
      <c r="S18" s="128">
        <v>0</v>
      </c>
      <c r="T18" s="128">
        <v>0</v>
      </c>
      <c r="U18" s="128">
        <v>0</v>
      </c>
      <c r="V18" s="128">
        <v>0</v>
      </c>
      <c r="W18" s="128">
        <v>0</v>
      </c>
      <c r="X18" s="128"/>
      <c r="Y18" s="128"/>
      <c r="Z18" s="128"/>
      <c r="AA18" s="128"/>
      <c r="AB18" s="128"/>
      <c r="AC18" s="128"/>
      <c r="AD18" s="128"/>
      <c r="AE18" s="128"/>
      <c r="AF18" s="128"/>
      <c r="AG18" s="133">
        <f t="shared" si="4"/>
        <v>0</v>
      </c>
      <c r="AH18" s="134">
        <f t="shared" si="5"/>
        <v>0</v>
      </c>
      <c r="AI18" s="124">
        <f t="shared" si="3"/>
        <v>0</v>
      </c>
      <c r="AJ18" s="133">
        <f t="shared" si="6"/>
        <v>0</v>
      </c>
    </row>
    <row r="19" spans="1:36" ht="20.100000000000001" customHeight="1">
      <c r="A19" s="73" t="s">
        <v>58</v>
      </c>
      <c r="B19" s="116"/>
      <c r="C19" s="112"/>
      <c r="D19" s="112">
        <v>549</v>
      </c>
      <c r="E19" s="112"/>
      <c r="F19" s="117"/>
      <c r="G19" s="118">
        <f>'25.6'!AZ19</f>
        <v>612</v>
      </c>
      <c r="H19" s="119">
        <f t="shared" si="0"/>
        <v>612</v>
      </c>
      <c r="I19" s="124"/>
      <c r="J19" s="124"/>
      <c r="K19" s="124"/>
      <c r="L19" s="124"/>
      <c r="M19" s="124"/>
      <c r="N19" s="124"/>
      <c r="O19" s="125">
        <f t="shared" si="1"/>
        <v>0</v>
      </c>
      <c r="P19" s="126">
        <f t="shared" si="2"/>
        <v>612</v>
      </c>
      <c r="Q19" s="128">
        <v>8</v>
      </c>
      <c r="R19" s="128">
        <v>19</v>
      </c>
      <c r="S19" s="128">
        <v>16</v>
      </c>
      <c r="T19" s="128">
        <v>0</v>
      </c>
      <c r="U19" s="128">
        <v>0</v>
      </c>
      <c r="V19" s="128">
        <v>10</v>
      </c>
      <c r="W19" s="128">
        <v>10</v>
      </c>
      <c r="X19" s="128"/>
      <c r="Y19" s="128"/>
      <c r="Z19" s="128"/>
      <c r="AA19" s="128"/>
      <c r="AB19" s="128"/>
      <c r="AC19" s="128"/>
      <c r="AD19" s="128"/>
      <c r="AE19" s="128"/>
      <c r="AF19" s="128"/>
      <c r="AG19" s="133">
        <f t="shared" si="4"/>
        <v>63</v>
      </c>
      <c r="AH19" s="134">
        <f t="shared" si="5"/>
        <v>549</v>
      </c>
      <c r="AI19" s="124">
        <f t="shared" si="3"/>
        <v>549</v>
      </c>
      <c r="AJ19" s="133">
        <f t="shared" si="6"/>
        <v>0</v>
      </c>
    </row>
    <row r="20" spans="1:36" ht="20.100000000000001" customHeight="1">
      <c r="A20" s="73" t="s">
        <v>59</v>
      </c>
      <c r="B20" s="116"/>
      <c r="C20" s="112"/>
      <c r="D20" s="112"/>
      <c r="E20" s="112"/>
      <c r="F20" s="117"/>
      <c r="G20" s="118">
        <f>'25.6'!AZ20</f>
        <v>0</v>
      </c>
      <c r="H20" s="119">
        <f t="shared" si="0"/>
        <v>0</v>
      </c>
      <c r="I20" s="124"/>
      <c r="J20" s="124"/>
      <c r="K20" s="124"/>
      <c r="L20" s="124"/>
      <c r="M20" s="124"/>
      <c r="N20" s="124"/>
      <c r="O20" s="125">
        <f t="shared" si="1"/>
        <v>0</v>
      </c>
      <c r="P20" s="126">
        <f t="shared" si="2"/>
        <v>0</v>
      </c>
      <c r="Q20" s="128">
        <v>0</v>
      </c>
      <c r="R20" s="128">
        <v>0</v>
      </c>
      <c r="S20" s="128">
        <v>0</v>
      </c>
      <c r="T20" s="128">
        <v>0</v>
      </c>
      <c r="U20" s="128">
        <v>0</v>
      </c>
      <c r="V20" s="128">
        <v>0</v>
      </c>
      <c r="W20" s="128">
        <v>0</v>
      </c>
      <c r="X20" s="128"/>
      <c r="Y20" s="128"/>
      <c r="Z20" s="128"/>
      <c r="AA20" s="128"/>
      <c r="AB20" s="128"/>
      <c r="AC20" s="128"/>
      <c r="AD20" s="128"/>
      <c r="AE20" s="128"/>
      <c r="AF20" s="128"/>
      <c r="AG20" s="133">
        <f t="shared" si="4"/>
        <v>0</v>
      </c>
      <c r="AH20" s="134">
        <f t="shared" si="5"/>
        <v>0</v>
      </c>
      <c r="AI20" s="124">
        <f t="shared" si="3"/>
        <v>0</v>
      </c>
      <c r="AJ20" s="133">
        <f t="shared" si="6"/>
        <v>0</v>
      </c>
    </row>
    <row r="21" spans="1:36" ht="20.100000000000001" customHeight="1">
      <c r="A21" s="73" t="s">
        <v>60</v>
      </c>
      <c r="B21" s="116"/>
      <c r="C21" s="112"/>
      <c r="D21" s="112"/>
      <c r="E21" s="112"/>
      <c r="F21" s="117"/>
      <c r="G21" s="118">
        <f>'25.6'!AZ21</f>
        <v>0</v>
      </c>
      <c r="H21" s="119">
        <f t="shared" si="0"/>
        <v>0</v>
      </c>
      <c r="I21" s="124"/>
      <c r="J21" s="124"/>
      <c r="K21" s="124"/>
      <c r="L21" s="124"/>
      <c r="M21" s="124"/>
      <c r="N21" s="124"/>
      <c r="O21" s="125">
        <f t="shared" si="1"/>
        <v>0</v>
      </c>
      <c r="P21" s="126">
        <f t="shared" si="2"/>
        <v>0</v>
      </c>
      <c r="Q21" s="128">
        <v>0</v>
      </c>
      <c r="R21" s="128">
        <v>0</v>
      </c>
      <c r="S21" s="128">
        <v>0</v>
      </c>
      <c r="T21" s="128">
        <v>0</v>
      </c>
      <c r="U21" s="128">
        <v>0</v>
      </c>
      <c r="V21" s="128">
        <v>0</v>
      </c>
      <c r="W21" s="128">
        <v>0</v>
      </c>
      <c r="X21" s="128"/>
      <c r="Y21" s="128"/>
      <c r="Z21" s="128"/>
      <c r="AA21" s="128"/>
      <c r="AB21" s="128"/>
      <c r="AC21" s="128"/>
      <c r="AD21" s="128"/>
      <c r="AE21" s="128"/>
      <c r="AF21" s="128"/>
      <c r="AG21" s="133">
        <f t="shared" si="4"/>
        <v>0</v>
      </c>
      <c r="AH21" s="134">
        <f t="shared" si="5"/>
        <v>0</v>
      </c>
      <c r="AI21" s="124">
        <f t="shared" si="3"/>
        <v>0</v>
      </c>
      <c r="AJ21" s="133">
        <f t="shared" si="6"/>
        <v>0</v>
      </c>
    </row>
    <row r="22" spans="1:36" ht="20.100000000000001" customHeight="1">
      <c r="A22" s="73" t="s">
        <v>61</v>
      </c>
      <c r="B22" s="116">
        <v>33</v>
      </c>
      <c r="C22" s="112"/>
      <c r="D22" s="112"/>
      <c r="E22" s="112"/>
      <c r="F22" s="117"/>
      <c r="G22" s="118">
        <f>'25.6'!AZ22</f>
        <v>0</v>
      </c>
      <c r="H22" s="119">
        <f t="shared" ref="H22:H23" si="7">SUM(F22:G22)</f>
        <v>0</v>
      </c>
      <c r="I22" s="124"/>
      <c r="J22" s="124"/>
      <c r="K22" s="124"/>
      <c r="L22" s="124"/>
      <c r="M22" s="124"/>
      <c r="N22" s="124"/>
      <c r="O22" s="125">
        <f t="shared" ref="O22:O23" si="8">SUBTOTAL(9,I22:N22)</f>
        <v>0</v>
      </c>
      <c r="P22" s="126">
        <f t="shared" ref="P22:P23" si="9">H22-O22</f>
        <v>0</v>
      </c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33">
        <f t="shared" si="4"/>
        <v>0</v>
      </c>
      <c r="AH22" s="134">
        <f t="shared" ref="AH22:AH23" si="10">P22-AG22</f>
        <v>0</v>
      </c>
      <c r="AI22" s="124">
        <f t="shared" ref="AI22:AI23" si="11">(B22*C22)+D22</f>
        <v>0</v>
      </c>
      <c r="AJ22" s="133">
        <f t="shared" ref="AJ22:AJ23" si="12">AI22+AF22-AH22</f>
        <v>0</v>
      </c>
    </row>
    <row r="23" spans="1:36" ht="20.100000000000001" customHeight="1">
      <c r="A23" s="73" t="s">
        <v>62</v>
      </c>
      <c r="B23" s="116">
        <v>100</v>
      </c>
      <c r="C23" s="112"/>
      <c r="D23" s="112"/>
      <c r="E23" s="112"/>
      <c r="F23" s="117"/>
      <c r="G23" s="118">
        <f>'25.6'!AZ23</f>
        <v>0</v>
      </c>
      <c r="H23" s="119">
        <f t="shared" si="7"/>
        <v>0</v>
      </c>
      <c r="I23" s="124"/>
      <c r="J23" s="124"/>
      <c r="K23" s="124"/>
      <c r="L23" s="124"/>
      <c r="M23" s="124"/>
      <c r="N23" s="124"/>
      <c r="O23" s="125">
        <f t="shared" si="8"/>
        <v>0</v>
      </c>
      <c r="P23" s="126">
        <f t="shared" si="9"/>
        <v>0</v>
      </c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33">
        <f t="shared" si="4"/>
        <v>0</v>
      </c>
      <c r="AH23" s="134">
        <f t="shared" si="10"/>
        <v>0</v>
      </c>
      <c r="AI23" s="124">
        <f t="shared" si="11"/>
        <v>0</v>
      </c>
      <c r="AJ23" s="133">
        <f t="shared" si="12"/>
        <v>0</v>
      </c>
    </row>
    <row r="24" spans="1:36" ht="20.100000000000001" customHeight="1">
      <c r="A24" s="73" t="s">
        <v>327</v>
      </c>
      <c r="B24" s="116"/>
      <c r="C24" s="112"/>
      <c r="D24" s="112"/>
      <c r="E24" s="112"/>
      <c r="F24" s="117"/>
      <c r="G24" s="118">
        <f>'25.6'!AZ24</f>
        <v>0</v>
      </c>
      <c r="H24" s="119">
        <f t="shared" ref="H24:H25" si="13">SUM(F24:G24)</f>
        <v>0</v>
      </c>
      <c r="I24" s="124"/>
      <c r="J24" s="124"/>
      <c r="K24" s="124"/>
      <c r="L24" s="124"/>
      <c r="M24" s="124"/>
      <c r="N24" s="124"/>
      <c r="O24" s="125">
        <f t="shared" ref="O24:O25" si="14">SUBTOTAL(9,I24:N24)</f>
        <v>0</v>
      </c>
      <c r="P24" s="126">
        <f t="shared" ref="P24:P25" si="15">H24-O24</f>
        <v>0</v>
      </c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33">
        <f t="shared" ref="AG24:AG25" si="16">SUM(Q24:AE24)</f>
        <v>0</v>
      </c>
      <c r="AH24" s="134">
        <f t="shared" ref="AH24:AH25" si="17">P24-AG24</f>
        <v>0</v>
      </c>
      <c r="AI24" s="124">
        <f t="shared" ref="AI24:AI25" si="18">(B24*C24)+D24</f>
        <v>0</v>
      </c>
      <c r="AJ24" s="133">
        <f t="shared" ref="AJ24:AJ25" si="19">AI24+AF24-AH24</f>
        <v>0</v>
      </c>
    </row>
    <row r="25" spans="1:36" ht="20.100000000000001" customHeight="1">
      <c r="A25" s="73" t="s">
        <v>328</v>
      </c>
      <c r="B25" s="116"/>
      <c r="C25" s="112"/>
      <c r="D25" s="112"/>
      <c r="E25" s="112"/>
      <c r="F25" s="117"/>
      <c r="G25" s="118">
        <f>'25.6'!AZ25</f>
        <v>0</v>
      </c>
      <c r="H25" s="119">
        <f t="shared" si="13"/>
        <v>0</v>
      </c>
      <c r="I25" s="124"/>
      <c r="J25" s="124"/>
      <c r="K25" s="124"/>
      <c r="L25" s="124"/>
      <c r="M25" s="124"/>
      <c r="N25" s="124"/>
      <c r="O25" s="125">
        <f t="shared" si="14"/>
        <v>0</v>
      </c>
      <c r="P25" s="126">
        <f t="shared" si="15"/>
        <v>0</v>
      </c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33">
        <f t="shared" si="16"/>
        <v>0</v>
      </c>
      <c r="AH25" s="134">
        <f t="shared" si="17"/>
        <v>0</v>
      </c>
      <c r="AI25" s="124">
        <f t="shared" si="18"/>
        <v>0</v>
      </c>
      <c r="AJ25" s="133">
        <f t="shared" si="19"/>
        <v>0</v>
      </c>
    </row>
    <row r="26" spans="1:36" ht="20.100000000000001" customHeight="1">
      <c r="A26" s="120"/>
      <c r="B26" s="120"/>
      <c r="C26" s="120"/>
      <c r="D26" s="120"/>
      <c r="E26" s="120"/>
      <c r="F26" s="121">
        <f>SUM(F3:F25)</f>
        <v>3258</v>
      </c>
      <c r="G26" s="121">
        <f t="shared" ref="G26:AJ26" si="20">SUM(G3:G25)</f>
        <v>7709</v>
      </c>
      <c r="H26" s="121">
        <f t="shared" si="20"/>
        <v>10967</v>
      </c>
      <c r="I26" s="121">
        <f t="shared" si="20"/>
        <v>86</v>
      </c>
      <c r="J26" s="121">
        <f t="shared" si="20"/>
        <v>0</v>
      </c>
      <c r="K26" s="121">
        <f t="shared" si="20"/>
        <v>0</v>
      </c>
      <c r="L26" s="121">
        <f t="shared" si="20"/>
        <v>40</v>
      </c>
      <c r="M26" s="121">
        <f t="shared" si="20"/>
        <v>236</v>
      </c>
      <c r="N26" s="121">
        <f t="shared" si="20"/>
        <v>0</v>
      </c>
      <c r="O26" s="121">
        <f t="shared" si="20"/>
        <v>362</v>
      </c>
      <c r="P26" s="121">
        <f t="shared" si="20"/>
        <v>10605</v>
      </c>
      <c r="Q26" s="121">
        <f t="shared" si="20"/>
        <v>303</v>
      </c>
      <c r="R26" s="121">
        <f t="shared" si="20"/>
        <v>226</v>
      </c>
      <c r="S26" s="121">
        <f t="shared" si="20"/>
        <v>497</v>
      </c>
      <c r="T26" s="121">
        <f t="shared" si="20"/>
        <v>67</v>
      </c>
      <c r="U26" s="121">
        <f t="shared" si="20"/>
        <v>217</v>
      </c>
      <c r="V26" s="121">
        <f t="shared" si="20"/>
        <v>286</v>
      </c>
      <c r="W26" s="121">
        <f t="shared" si="20"/>
        <v>266</v>
      </c>
      <c r="X26" s="121">
        <f t="shared" si="20"/>
        <v>0</v>
      </c>
      <c r="Y26" s="121">
        <f t="shared" si="20"/>
        <v>0</v>
      </c>
      <c r="Z26" s="121">
        <f t="shared" si="20"/>
        <v>0</v>
      </c>
      <c r="AA26" s="121">
        <f t="shared" si="20"/>
        <v>0</v>
      </c>
      <c r="AB26" s="121">
        <f t="shared" si="20"/>
        <v>0</v>
      </c>
      <c r="AC26" s="121">
        <f t="shared" si="20"/>
        <v>0</v>
      </c>
      <c r="AD26" s="121">
        <f t="shared" si="20"/>
        <v>0</v>
      </c>
      <c r="AE26" s="121">
        <f t="shared" si="20"/>
        <v>0</v>
      </c>
      <c r="AF26" s="121">
        <f t="shared" si="20"/>
        <v>8</v>
      </c>
      <c r="AG26" s="121">
        <f t="shared" si="20"/>
        <v>1862</v>
      </c>
      <c r="AH26" s="121">
        <f t="shared" si="20"/>
        <v>8743</v>
      </c>
      <c r="AI26" s="121">
        <f t="shared" si="20"/>
        <v>8735</v>
      </c>
      <c r="AJ26" s="121">
        <f t="shared" si="20"/>
        <v>0</v>
      </c>
    </row>
    <row r="29" spans="1:36" ht="20.100000000000001" customHeight="1">
      <c r="O29" t="s">
        <v>65</v>
      </c>
      <c r="Q29" s="29"/>
      <c r="R29" s="29"/>
      <c r="S29" s="29"/>
      <c r="T29" s="29"/>
      <c r="U29" s="29"/>
    </row>
  </sheetData>
  <mergeCells count="15">
    <mergeCell ref="A1:A2"/>
    <mergeCell ref="B1:B2"/>
    <mergeCell ref="C1:C2"/>
    <mergeCell ref="D1:D2"/>
    <mergeCell ref="E1:E2"/>
    <mergeCell ref="F1:F2"/>
    <mergeCell ref="G1:G2"/>
    <mergeCell ref="H1:H2"/>
    <mergeCell ref="O1:O2"/>
    <mergeCell ref="P1:P2"/>
    <mergeCell ref="AF1:AF2"/>
    <mergeCell ref="AG1:AG2"/>
    <mergeCell ref="AH1:AH2"/>
    <mergeCell ref="AI1:AI2"/>
    <mergeCell ref="AJ1:AJ2"/>
  </mergeCells>
  <pageMargins left="0.7" right="0.7" top="0.75" bottom="0.75" header="0.3" footer="0.3"/>
  <pageSetup paperSize="9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9"/>
  <sheetViews>
    <sheetView zoomScale="120" zoomScaleNormal="120" workbookViewId="0">
      <pane xSplit="4" ySplit="2" topLeftCell="AB3" activePane="bottomRight" state="frozen"/>
      <selection pane="topRight"/>
      <selection pane="bottomLeft"/>
      <selection pane="bottomRight" activeCell="AI3" sqref="AI3:AI25"/>
    </sheetView>
  </sheetViews>
  <sheetFormatPr defaultColWidth="9" defaultRowHeight="15"/>
  <cols>
    <col min="1" max="1" width="38.140625" customWidth="1"/>
    <col min="2" max="2" width="8.140625" customWidth="1"/>
    <col min="3" max="3" width="7.5703125" customWidth="1"/>
    <col min="4" max="4" width="7" customWidth="1"/>
    <col min="5" max="5" width="10.42578125" customWidth="1"/>
    <col min="6" max="6" width="11.85546875" customWidth="1"/>
    <col min="7" max="8" width="9.85546875" customWidth="1"/>
    <col min="15" max="15" width="12.7109375" customWidth="1"/>
    <col min="16" max="16" width="16.42578125" customWidth="1"/>
    <col min="17" max="22" width="10.85546875" customWidth="1"/>
    <col min="23" max="23" width="15" customWidth="1"/>
    <col min="24" max="24" width="10.85546875" customWidth="1"/>
    <col min="25" max="25" width="13.42578125" customWidth="1"/>
    <col min="26" max="26" width="14.7109375" customWidth="1"/>
    <col min="27" max="27" width="10.85546875" customWidth="1"/>
    <col min="28" max="30" width="15.140625" customWidth="1"/>
    <col min="31" max="34" width="11.85546875" customWidth="1"/>
    <col min="35" max="35" width="10.85546875" customWidth="1"/>
    <col min="36" max="36" width="12.28515625" customWidth="1"/>
    <col min="37" max="37" width="10.85546875" customWidth="1"/>
    <col min="38" max="38" width="15.5703125" customWidth="1"/>
    <col min="39" max="39" width="10.85546875" customWidth="1"/>
  </cols>
  <sheetData>
    <row r="1" spans="1:39">
      <c r="A1" s="351" t="s">
        <v>0</v>
      </c>
      <c r="B1" s="361" t="s">
        <v>1</v>
      </c>
      <c r="C1" s="361" t="s">
        <v>2</v>
      </c>
      <c r="D1" s="351" t="s">
        <v>3</v>
      </c>
      <c r="E1" s="351" t="s">
        <v>66</v>
      </c>
      <c r="F1" s="379" t="s">
        <v>4</v>
      </c>
      <c r="G1" s="379" t="s">
        <v>6</v>
      </c>
      <c r="H1" s="363" t="s">
        <v>7</v>
      </c>
      <c r="I1" s="16" t="s">
        <v>8</v>
      </c>
      <c r="J1" s="16"/>
      <c r="K1" s="16"/>
      <c r="L1" s="17"/>
      <c r="M1" s="16"/>
      <c r="N1" s="16"/>
      <c r="O1" s="364" t="s">
        <v>9</v>
      </c>
      <c r="P1" s="366" t="s">
        <v>10</v>
      </c>
      <c r="Q1" s="23" t="s">
        <v>69</v>
      </c>
      <c r="R1" s="23" t="s">
        <v>11</v>
      </c>
      <c r="S1" s="23" t="s">
        <v>68</v>
      </c>
      <c r="T1" s="23" t="s">
        <v>14</v>
      </c>
      <c r="U1" s="23" t="s">
        <v>70</v>
      </c>
      <c r="V1" s="23" t="s">
        <v>69</v>
      </c>
      <c r="W1" s="23" t="s">
        <v>11</v>
      </c>
      <c r="X1" s="23" t="s">
        <v>69</v>
      </c>
      <c r="Y1" s="23" t="s">
        <v>11</v>
      </c>
      <c r="Z1" s="23" t="s">
        <v>75</v>
      </c>
      <c r="AA1" s="23" t="s">
        <v>283</v>
      </c>
      <c r="AB1" s="23"/>
      <c r="AC1" s="24"/>
      <c r="AD1" s="24"/>
      <c r="AE1" s="24"/>
      <c r="AF1" s="23"/>
      <c r="AG1" s="23"/>
      <c r="AH1" s="23"/>
      <c r="AI1" s="351" t="s">
        <v>21</v>
      </c>
      <c r="AJ1" s="353" t="s">
        <v>22</v>
      </c>
      <c r="AK1" s="353" t="s">
        <v>23</v>
      </c>
      <c r="AL1" s="355" t="s">
        <v>24</v>
      </c>
      <c r="AM1" s="357" t="s">
        <v>25</v>
      </c>
    </row>
    <row r="2" spans="1:39" ht="40.5" customHeight="1">
      <c r="A2" s="352"/>
      <c r="B2" s="362"/>
      <c r="C2" s="362"/>
      <c r="D2" s="352"/>
      <c r="E2" s="352"/>
      <c r="F2" s="380"/>
      <c r="G2" s="380"/>
      <c r="H2" s="363"/>
      <c r="I2" s="18" t="s">
        <v>28</v>
      </c>
      <c r="J2" s="18" t="s">
        <v>64</v>
      </c>
      <c r="K2" s="18" t="s">
        <v>31</v>
      </c>
      <c r="L2" s="18" t="s">
        <v>30</v>
      </c>
      <c r="M2" s="4" t="s">
        <v>32</v>
      </c>
      <c r="N2" s="4" t="s">
        <v>33</v>
      </c>
      <c r="O2" s="365"/>
      <c r="P2" s="367"/>
      <c r="Q2" s="24" t="s">
        <v>36</v>
      </c>
      <c r="R2" s="24" t="s">
        <v>36</v>
      </c>
      <c r="S2" s="24" t="s">
        <v>35</v>
      </c>
      <c r="T2" s="24" t="s">
        <v>35</v>
      </c>
      <c r="U2" s="24" t="s">
        <v>36</v>
      </c>
      <c r="V2" s="24" t="s">
        <v>35</v>
      </c>
      <c r="W2" s="24" t="s">
        <v>35</v>
      </c>
      <c r="X2" s="24" t="s">
        <v>77</v>
      </c>
      <c r="Y2" s="41" t="s">
        <v>36</v>
      </c>
      <c r="Z2" s="41" t="s">
        <v>35</v>
      </c>
      <c r="AA2" s="41" t="s">
        <v>35</v>
      </c>
      <c r="AB2" s="41"/>
      <c r="AC2" s="41"/>
      <c r="AD2" s="113"/>
      <c r="AE2" s="114"/>
      <c r="AF2" s="114"/>
      <c r="AG2" s="114"/>
      <c r="AH2" s="114"/>
      <c r="AI2" s="352"/>
      <c r="AJ2" s="354"/>
      <c r="AK2" s="354"/>
      <c r="AL2" s="356"/>
      <c r="AM2" s="358"/>
    </row>
    <row r="3" spans="1:39" ht="17.100000000000001" customHeight="1">
      <c r="A3" s="37" t="s">
        <v>42</v>
      </c>
      <c r="B3" s="7">
        <v>33</v>
      </c>
      <c r="C3" s="8"/>
      <c r="D3" s="110">
        <v>1351</v>
      </c>
      <c r="E3" s="111"/>
      <c r="F3" s="9">
        <v>520</v>
      </c>
      <c r="G3" s="10">
        <f>'26.6'!AI3</f>
        <v>1135</v>
      </c>
      <c r="H3" s="11">
        <f>SUM(F3:G3)</f>
        <v>1655</v>
      </c>
      <c r="I3" s="19">
        <v>28</v>
      </c>
      <c r="J3" s="19"/>
      <c r="K3" s="19"/>
      <c r="L3" s="19"/>
      <c r="M3" s="19">
        <v>10</v>
      </c>
      <c r="N3" s="19">
        <v>10</v>
      </c>
      <c r="O3" s="21">
        <f t="shared" ref="O3:O20" si="0">SUBTOTAL(9,I3:N3)</f>
        <v>48</v>
      </c>
      <c r="P3" s="22">
        <f t="shared" ref="P3:P20" si="1">H3-O3</f>
        <v>1607</v>
      </c>
      <c r="Q3" s="28">
        <v>43</v>
      </c>
      <c r="R3" s="28">
        <v>14</v>
      </c>
      <c r="S3" s="28">
        <v>5</v>
      </c>
      <c r="T3" s="28">
        <v>45</v>
      </c>
      <c r="U3" s="28">
        <v>21</v>
      </c>
      <c r="V3" s="14">
        <v>111</v>
      </c>
      <c r="W3" s="28">
        <v>14</v>
      </c>
      <c r="X3" s="28"/>
      <c r="Y3" s="28">
        <v>2</v>
      </c>
      <c r="Z3" s="28"/>
      <c r="AA3" s="28"/>
      <c r="AB3" s="28"/>
      <c r="AC3" s="28"/>
      <c r="AD3" s="28"/>
      <c r="AE3" s="28"/>
      <c r="AF3" s="28"/>
      <c r="AG3" s="28"/>
      <c r="AH3" s="28"/>
      <c r="AI3" s="28">
        <v>1</v>
      </c>
      <c r="AJ3" s="20">
        <f>SUM(Q3:AH3)</f>
        <v>255</v>
      </c>
      <c r="AK3" s="35">
        <f t="shared" ref="AK3:AK20" si="2">P3-AJ3</f>
        <v>1352</v>
      </c>
      <c r="AL3" s="19">
        <f t="shared" ref="AL3:AL20" si="3">(B3*C3)+D3</f>
        <v>1351</v>
      </c>
      <c r="AM3" s="20">
        <f>AL3+AI3-AK3</f>
        <v>0</v>
      </c>
    </row>
    <row r="4" spans="1:39" ht="17.100000000000001" customHeight="1">
      <c r="A4" s="37" t="s">
        <v>43</v>
      </c>
      <c r="B4" s="7">
        <v>70</v>
      </c>
      <c r="C4" s="8"/>
      <c r="D4" s="110">
        <v>2237</v>
      </c>
      <c r="E4" s="111"/>
      <c r="F4" s="9">
        <v>840</v>
      </c>
      <c r="G4" s="10">
        <f>'26.6'!AI4</f>
        <v>1887</v>
      </c>
      <c r="H4" s="11">
        <f t="shared" ref="H4:H20" si="4">SUM(F4:G4)</f>
        <v>2727</v>
      </c>
      <c r="I4" s="19">
        <v>42</v>
      </c>
      <c r="J4" s="19"/>
      <c r="K4" s="19"/>
      <c r="L4" s="19"/>
      <c r="M4" s="19">
        <v>20</v>
      </c>
      <c r="N4" s="19">
        <v>20</v>
      </c>
      <c r="O4" s="21">
        <f t="shared" si="0"/>
        <v>82</v>
      </c>
      <c r="P4" s="22">
        <f t="shared" si="1"/>
        <v>2645</v>
      </c>
      <c r="Q4" s="28">
        <v>52</v>
      </c>
      <c r="R4" s="28">
        <v>7</v>
      </c>
      <c r="S4" s="28">
        <v>5</v>
      </c>
      <c r="T4" s="28">
        <v>91</v>
      </c>
      <c r="U4" s="28">
        <v>33</v>
      </c>
      <c r="V4" s="14">
        <v>132</v>
      </c>
      <c r="W4" s="28">
        <v>87</v>
      </c>
      <c r="X4" s="28"/>
      <c r="Y4" s="28">
        <v>1</v>
      </c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0">
        <f t="shared" ref="AJ4:AJ23" si="5">SUM(Q4:AH4)</f>
        <v>408</v>
      </c>
      <c r="AK4" s="35">
        <f t="shared" si="2"/>
        <v>2237</v>
      </c>
      <c r="AL4" s="19">
        <f t="shared" si="3"/>
        <v>2237</v>
      </c>
      <c r="AM4" s="20">
        <f t="shared" ref="AM4:AM20" si="6">AL4+AI4-AK4</f>
        <v>0</v>
      </c>
    </row>
    <row r="5" spans="1:39" ht="17.100000000000001" customHeight="1">
      <c r="A5" s="37" t="s">
        <v>44</v>
      </c>
      <c r="B5" s="7">
        <v>45</v>
      </c>
      <c r="C5" s="12"/>
      <c r="D5" s="112">
        <v>366</v>
      </c>
      <c r="E5" s="112"/>
      <c r="F5" s="9">
        <v>180</v>
      </c>
      <c r="G5" s="10">
        <f>'26.6'!AI5</f>
        <v>276</v>
      </c>
      <c r="H5" s="11">
        <f t="shared" si="4"/>
        <v>456</v>
      </c>
      <c r="I5" s="19"/>
      <c r="J5" s="19"/>
      <c r="K5" s="19"/>
      <c r="L5" s="19"/>
      <c r="M5" s="19">
        <v>10</v>
      </c>
      <c r="N5" s="19"/>
      <c r="O5" s="21">
        <f t="shared" si="0"/>
        <v>10</v>
      </c>
      <c r="P5" s="22">
        <f t="shared" si="1"/>
        <v>446</v>
      </c>
      <c r="Q5" s="28">
        <v>0</v>
      </c>
      <c r="R5" s="28">
        <v>6</v>
      </c>
      <c r="S5" s="28">
        <v>0</v>
      </c>
      <c r="T5" s="28">
        <v>5</v>
      </c>
      <c r="U5" s="28">
        <v>4</v>
      </c>
      <c r="V5" s="14">
        <v>49</v>
      </c>
      <c r="W5" s="28">
        <v>16</v>
      </c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0">
        <f t="shared" si="5"/>
        <v>80</v>
      </c>
      <c r="AK5" s="35">
        <f t="shared" si="2"/>
        <v>366</v>
      </c>
      <c r="AL5" s="19">
        <f t="shared" si="3"/>
        <v>366</v>
      </c>
      <c r="AM5" s="20">
        <f t="shared" si="6"/>
        <v>0</v>
      </c>
    </row>
    <row r="6" spans="1:39" ht="17.100000000000001" customHeight="1">
      <c r="A6" s="37" t="s">
        <v>45</v>
      </c>
      <c r="B6" s="7">
        <v>120</v>
      </c>
      <c r="C6" s="12"/>
      <c r="D6" s="12">
        <v>1004</v>
      </c>
      <c r="E6" s="12"/>
      <c r="F6" s="9"/>
      <c r="G6" s="10">
        <f>'26.6'!AI6</f>
        <v>1114</v>
      </c>
      <c r="H6" s="11">
        <f t="shared" si="4"/>
        <v>1114</v>
      </c>
      <c r="I6" s="19">
        <v>10</v>
      </c>
      <c r="J6" s="19"/>
      <c r="K6" s="19"/>
      <c r="L6" s="19"/>
      <c r="M6" s="19"/>
      <c r="N6" s="19"/>
      <c r="O6" s="21">
        <f t="shared" si="0"/>
        <v>10</v>
      </c>
      <c r="P6" s="22">
        <f t="shared" si="1"/>
        <v>1104</v>
      </c>
      <c r="Q6" s="28">
        <v>44</v>
      </c>
      <c r="R6" s="28">
        <v>0</v>
      </c>
      <c r="S6" s="28">
        <v>5</v>
      </c>
      <c r="T6" s="28">
        <v>21</v>
      </c>
      <c r="U6" s="28">
        <v>16</v>
      </c>
      <c r="V6" s="14">
        <v>14</v>
      </c>
      <c r="W6" s="28">
        <v>0</v>
      </c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0">
        <f t="shared" si="5"/>
        <v>100</v>
      </c>
      <c r="AK6" s="35">
        <f t="shared" si="2"/>
        <v>1004</v>
      </c>
      <c r="AL6" s="19">
        <f t="shared" si="3"/>
        <v>1004</v>
      </c>
      <c r="AM6" s="20">
        <f t="shared" si="6"/>
        <v>0</v>
      </c>
    </row>
    <row r="7" spans="1:39" ht="17.100000000000001" customHeight="1">
      <c r="A7" s="37" t="s">
        <v>46</v>
      </c>
      <c r="B7" s="7">
        <v>40</v>
      </c>
      <c r="C7" s="8"/>
      <c r="D7" s="8">
        <v>161</v>
      </c>
      <c r="E7" s="111"/>
      <c r="F7" s="9">
        <v>63</v>
      </c>
      <c r="G7" s="10">
        <f>'26.6'!AI7</f>
        <v>118</v>
      </c>
      <c r="H7" s="11">
        <f t="shared" si="4"/>
        <v>181</v>
      </c>
      <c r="I7" s="19"/>
      <c r="J7" s="19"/>
      <c r="K7" s="19"/>
      <c r="L7" s="19"/>
      <c r="M7" s="19"/>
      <c r="N7" s="19"/>
      <c r="O7" s="21">
        <f t="shared" si="0"/>
        <v>0</v>
      </c>
      <c r="P7" s="22">
        <f t="shared" si="1"/>
        <v>181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14">
        <v>20</v>
      </c>
      <c r="W7" s="28">
        <v>0</v>
      </c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0">
        <f t="shared" si="5"/>
        <v>20</v>
      </c>
      <c r="AK7" s="35">
        <f t="shared" si="2"/>
        <v>161</v>
      </c>
      <c r="AL7" s="19">
        <f t="shared" si="3"/>
        <v>161</v>
      </c>
      <c r="AM7" s="20">
        <f t="shared" si="6"/>
        <v>0</v>
      </c>
    </row>
    <row r="8" spans="1:39" ht="17.100000000000001" customHeight="1">
      <c r="A8" s="37" t="s">
        <v>47</v>
      </c>
      <c r="B8" s="7">
        <v>65</v>
      </c>
      <c r="C8" s="12"/>
      <c r="D8" s="12">
        <v>372</v>
      </c>
      <c r="E8" s="111"/>
      <c r="F8" s="9"/>
      <c r="G8" s="10">
        <f>'26.6'!AI8</f>
        <v>469</v>
      </c>
      <c r="H8" s="11">
        <f t="shared" si="4"/>
        <v>469</v>
      </c>
      <c r="I8" s="19">
        <v>10</v>
      </c>
      <c r="J8" s="19"/>
      <c r="K8" s="19"/>
      <c r="L8" s="19"/>
      <c r="M8" s="19"/>
      <c r="N8" s="19">
        <v>3</v>
      </c>
      <c r="O8" s="21">
        <f t="shared" si="0"/>
        <v>13</v>
      </c>
      <c r="P8" s="22">
        <f t="shared" si="1"/>
        <v>456</v>
      </c>
      <c r="Q8" s="28">
        <v>34</v>
      </c>
      <c r="R8" s="28">
        <v>8</v>
      </c>
      <c r="S8" s="28">
        <v>5</v>
      </c>
      <c r="T8" s="28">
        <v>19</v>
      </c>
      <c r="U8" s="28">
        <v>10</v>
      </c>
      <c r="V8" s="14">
        <v>3</v>
      </c>
      <c r="W8" s="28">
        <v>5</v>
      </c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0">
        <f t="shared" si="5"/>
        <v>84</v>
      </c>
      <c r="AK8" s="35">
        <f t="shared" si="2"/>
        <v>372</v>
      </c>
      <c r="AL8" s="19">
        <f t="shared" si="3"/>
        <v>372</v>
      </c>
      <c r="AM8" s="20">
        <f t="shared" si="6"/>
        <v>0</v>
      </c>
    </row>
    <row r="9" spans="1:39" ht="17.100000000000001" customHeight="1">
      <c r="A9" s="37" t="s">
        <v>48</v>
      </c>
      <c r="B9" s="7">
        <v>100</v>
      </c>
      <c r="C9" s="12"/>
      <c r="D9" s="12">
        <v>1220</v>
      </c>
      <c r="E9" s="12"/>
      <c r="F9" s="9">
        <v>400</v>
      </c>
      <c r="G9" s="10">
        <f>'26.6'!AI9</f>
        <v>1102</v>
      </c>
      <c r="H9" s="11">
        <f t="shared" si="4"/>
        <v>1502</v>
      </c>
      <c r="I9" s="19">
        <v>30</v>
      </c>
      <c r="J9" s="19"/>
      <c r="K9" s="19"/>
      <c r="L9" s="19"/>
      <c r="M9" s="19">
        <v>5</v>
      </c>
      <c r="N9" s="19"/>
      <c r="O9" s="21">
        <f t="shared" si="0"/>
        <v>35</v>
      </c>
      <c r="P9" s="22">
        <f t="shared" si="1"/>
        <v>1467</v>
      </c>
      <c r="Q9" s="28">
        <v>56</v>
      </c>
      <c r="R9" s="28">
        <v>33</v>
      </c>
      <c r="S9" s="28">
        <v>5</v>
      </c>
      <c r="T9" s="28">
        <v>30</v>
      </c>
      <c r="U9" s="28">
        <v>20</v>
      </c>
      <c r="V9" s="14">
        <v>35</v>
      </c>
      <c r="W9" s="28">
        <v>68</v>
      </c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0">
        <f t="shared" si="5"/>
        <v>247</v>
      </c>
      <c r="AK9" s="35">
        <f t="shared" si="2"/>
        <v>1220</v>
      </c>
      <c r="AL9" s="19">
        <f t="shared" si="3"/>
        <v>1220</v>
      </c>
      <c r="AM9" s="20">
        <f t="shared" si="6"/>
        <v>0</v>
      </c>
    </row>
    <row r="10" spans="1:39" ht="17.100000000000001" customHeight="1">
      <c r="A10" s="37" t="s">
        <v>49</v>
      </c>
      <c r="B10" s="7">
        <v>100</v>
      </c>
      <c r="C10" s="12"/>
      <c r="D10" s="12">
        <v>364</v>
      </c>
      <c r="E10" s="12"/>
      <c r="F10" s="9">
        <v>100</v>
      </c>
      <c r="G10" s="10">
        <f>'26.6'!AI10</f>
        <v>372</v>
      </c>
      <c r="H10" s="11">
        <f t="shared" si="4"/>
        <v>472</v>
      </c>
      <c r="I10" s="19">
        <v>25</v>
      </c>
      <c r="J10" s="19"/>
      <c r="K10" s="19"/>
      <c r="L10" s="19"/>
      <c r="M10" s="19">
        <v>5</v>
      </c>
      <c r="N10" s="19"/>
      <c r="O10" s="21">
        <f t="shared" si="0"/>
        <v>30</v>
      </c>
      <c r="P10" s="22">
        <f t="shared" si="1"/>
        <v>442</v>
      </c>
      <c r="Q10" s="28">
        <v>33</v>
      </c>
      <c r="R10" s="28">
        <v>6</v>
      </c>
      <c r="S10" s="28">
        <v>5</v>
      </c>
      <c r="T10" s="28">
        <v>9</v>
      </c>
      <c r="U10" s="28">
        <v>17</v>
      </c>
      <c r="V10" s="14">
        <v>3</v>
      </c>
      <c r="W10" s="28">
        <v>5</v>
      </c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0">
        <f t="shared" si="5"/>
        <v>78</v>
      </c>
      <c r="AK10" s="35">
        <f t="shared" si="2"/>
        <v>364</v>
      </c>
      <c r="AL10" s="19">
        <f t="shared" si="3"/>
        <v>364</v>
      </c>
      <c r="AM10" s="20">
        <f t="shared" si="6"/>
        <v>0</v>
      </c>
    </row>
    <row r="11" spans="1:39" ht="17.100000000000001" customHeight="1">
      <c r="A11" s="37" t="s">
        <v>50</v>
      </c>
      <c r="B11" s="7">
        <v>50</v>
      </c>
      <c r="C11" s="13"/>
      <c r="D11" s="13">
        <v>507</v>
      </c>
      <c r="E11" s="111"/>
      <c r="F11" s="9">
        <v>197</v>
      </c>
      <c r="G11" s="10">
        <f>'26.6'!AI11</f>
        <v>440</v>
      </c>
      <c r="H11" s="11">
        <f t="shared" si="4"/>
        <v>637</v>
      </c>
      <c r="I11" s="19">
        <v>12</v>
      </c>
      <c r="J11" s="19"/>
      <c r="K11" s="19"/>
      <c r="L11" s="19"/>
      <c r="M11" s="19">
        <v>2</v>
      </c>
      <c r="N11" s="19"/>
      <c r="O11" s="21">
        <f t="shared" si="0"/>
        <v>14</v>
      </c>
      <c r="P11" s="22">
        <f t="shared" si="1"/>
        <v>623</v>
      </c>
      <c r="Q11" s="28">
        <v>50</v>
      </c>
      <c r="R11" s="28">
        <v>3</v>
      </c>
      <c r="S11" s="28">
        <v>5</v>
      </c>
      <c r="T11" s="28">
        <v>25</v>
      </c>
      <c r="U11" s="28">
        <v>15</v>
      </c>
      <c r="V11" s="14">
        <v>8</v>
      </c>
      <c r="W11" s="28">
        <v>10</v>
      </c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0">
        <f t="shared" si="5"/>
        <v>116</v>
      </c>
      <c r="AK11" s="35">
        <f t="shared" si="2"/>
        <v>507</v>
      </c>
      <c r="AL11" s="19">
        <f t="shared" si="3"/>
        <v>507</v>
      </c>
      <c r="AM11" s="20">
        <f t="shared" si="6"/>
        <v>0</v>
      </c>
    </row>
    <row r="12" spans="1:39" ht="17.100000000000001" customHeight="1">
      <c r="A12" s="37" t="s">
        <v>51</v>
      </c>
      <c r="B12" s="7">
        <v>100</v>
      </c>
      <c r="C12" s="13"/>
      <c r="D12" s="13">
        <v>288</v>
      </c>
      <c r="E12" s="111"/>
      <c r="F12" s="9">
        <v>200</v>
      </c>
      <c r="G12" s="10">
        <f>'26.6'!AI12</f>
        <v>190</v>
      </c>
      <c r="H12" s="11">
        <f t="shared" si="4"/>
        <v>390</v>
      </c>
      <c r="I12" s="19">
        <v>14</v>
      </c>
      <c r="J12" s="19"/>
      <c r="K12" s="19"/>
      <c r="L12" s="19"/>
      <c r="M12" s="19"/>
      <c r="N12" s="19"/>
      <c r="O12" s="21">
        <f t="shared" si="0"/>
        <v>14</v>
      </c>
      <c r="P12" s="22">
        <f t="shared" si="1"/>
        <v>376</v>
      </c>
      <c r="Q12" s="28">
        <v>30</v>
      </c>
      <c r="R12" s="28">
        <v>5</v>
      </c>
      <c r="S12" s="28">
        <v>5</v>
      </c>
      <c r="T12" s="28">
        <v>28</v>
      </c>
      <c r="U12" s="28">
        <v>9</v>
      </c>
      <c r="V12" s="14">
        <v>3</v>
      </c>
      <c r="W12" s="28">
        <v>5</v>
      </c>
      <c r="X12" s="28">
        <v>3</v>
      </c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0">
        <f t="shared" si="5"/>
        <v>88</v>
      </c>
      <c r="AK12" s="35">
        <f t="shared" si="2"/>
        <v>288</v>
      </c>
      <c r="AL12" s="19">
        <f t="shared" si="3"/>
        <v>288</v>
      </c>
      <c r="AM12" s="20">
        <f t="shared" si="6"/>
        <v>0</v>
      </c>
    </row>
    <row r="13" spans="1:39" ht="17.100000000000001" customHeight="1">
      <c r="A13" s="37" t="s">
        <v>52</v>
      </c>
      <c r="B13" s="7">
        <v>45</v>
      </c>
      <c r="C13" s="13"/>
      <c r="D13" s="13">
        <v>331</v>
      </c>
      <c r="E13" s="111"/>
      <c r="F13" s="9">
        <v>180</v>
      </c>
      <c r="G13" s="10">
        <f>'26.6'!AI13</f>
        <v>218</v>
      </c>
      <c r="H13" s="11">
        <f t="shared" si="4"/>
        <v>398</v>
      </c>
      <c r="I13" s="19"/>
      <c r="J13" s="19"/>
      <c r="K13" s="19"/>
      <c r="L13" s="19"/>
      <c r="M13" s="19">
        <v>18</v>
      </c>
      <c r="N13" s="19"/>
      <c r="O13" s="21">
        <f t="shared" si="0"/>
        <v>18</v>
      </c>
      <c r="P13" s="22">
        <f t="shared" si="1"/>
        <v>380</v>
      </c>
      <c r="Q13" s="28">
        <v>0</v>
      </c>
      <c r="R13" s="28">
        <v>17</v>
      </c>
      <c r="S13" s="28">
        <v>0</v>
      </c>
      <c r="T13" s="28">
        <v>0</v>
      </c>
      <c r="U13" s="28">
        <v>32</v>
      </c>
      <c r="V13" s="14">
        <v>0</v>
      </c>
      <c r="W13" s="28">
        <v>0</v>
      </c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0">
        <f t="shared" si="5"/>
        <v>49</v>
      </c>
      <c r="AK13" s="35">
        <f t="shared" si="2"/>
        <v>331</v>
      </c>
      <c r="AL13" s="19">
        <f t="shared" si="3"/>
        <v>331</v>
      </c>
      <c r="AM13" s="20">
        <f t="shared" si="6"/>
        <v>0</v>
      </c>
    </row>
    <row r="14" spans="1:39" ht="17.100000000000001" customHeight="1">
      <c r="A14" s="37" t="s">
        <v>53</v>
      </c>
      <c r="B14" s="7">
        <v>33</v>
      </c>
      <c r="C14" s="13"/>
      <c r="D14" s="13">
        <v>271</v>
      </c>
      <c r="E14" s="13"/>
      <c r="F14" s="9">
        <v>125</v>
      </c>
      <c r="G14" s="10">
        <f>'26.6'!AI14</f>
        <v>203</v>
      </c>
      <c r="H14" s="11">
        <f t="shared" si="4"/>
        <v>328</v>
      </c>
      <c r="I14" s="19"/>
      <c r="J14" s="19"/>
      <c r="K14" s="19"/>
      <c r="L14" s="19"/>
      <c r="M14" s="19">
        <v>15</v>
      </c>
      <c r="N14" s="19"/>
      <c r="O14" s="21">
        <f t="shared" si="0"/>
        <v>15</v>
      </c>
      <c r="P14" s="22">
        <f t="shared" si="1"/>
        <v>313</v>
      </c>
      <c r="Q14" s="28">
        <v>5</v>
      </c>
      <c r="R14" s="28">
        <v>11</v>
      </c>
      <c r="S14" s="28">
        <v>0</v>
      </c>
      <c r="T14" s="28">
        <v>0</v>
      </c>
      <c r="U14" s="28">
        <v>11</v>
      </c>
      <c r="V14" s="14">
        <v>0</v>
      </c>
      <c r="W14" s="28">
        <v>15</v>
      </c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0">
        <f t="shared" si="5"/>
        <v>42</v>
      </c>
      <c r="AK14" s="35">
        <f t="shared" si="2"/>
        <v>271</v>
      </c>
      <c r="AL14" s="19">
        <f t="shared" si="3"/>
        <v>271</v>
      </c>
      <c r="AM14" s="20">
        <f t="shared" si="6"/>
        <v>0</v>
      </c>
    </row>
    <row r="15" spans="1:39" ht="17.100000000000001" customHeight="1">
      <c r="A15" s="37" t="s">
        <v>54</v>
      </c>
      <c r="B15" s="7">
        <v>45</v>
      </c>
      <c r="C15" s="13"/>
      <c r="D15" s="13">
        <v>95</v>
      </c>
      <c r="E15" s="111"/>
      <c r="F15" s="9"/>
      <c r="G15" s="10">
        <f>'26.6'!AI15</f>
        <v>151</v>
      </c>
      <c r="H15" s="11">
        <f t="shared" si="4"/>
        <v>151</v>
      </c>
      <c r="I15" s="19"/>
      <c r="J15" s="19"/>
      <c r="K15" s="19"/>
      <c r="L15" s="19"/>
      <c r="M15" s="19"/>
      <c r="N15" s="19"/>
      <c r="O15" s="21">
        <f t="shared" si="0"/>
        <v>0</v>
      </c>
      <c r="P15" s="22">
        <f t="shared" si="1"/>
        <v>151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14">
        <v>0</v>
      </c>
      <c r="W15" s="28">
        <v>56</v>
      </c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0">
        <f t="shared" si="5"/>
        <v>56</v>
      </c>
      <c r="AK15" s="35">
        <f t="shared" si="2"/>
        <v>95</v>
      </c>
      <c r="AL15" s="19">
        <f t="shared" si="3"/>
        <v>95</v>
      </c>
      <c r="AM15" s="20">
        <f t="shared" si="6"/>
        <v>0</v>
      </c>
    </row>
    <row r="16" spans="1:39" ht="17.100000000000001" customHeight="1">
      <c r="A16" s="37" t="s">
        <v>55</v>
      </c>
      <c r="B16" s="7">
        <v>33</v>
      </c>
      <c r="C16" s="13"/>
      <c r="D16" s="13">
        <v>275</v>
      </c>
      <c r="E16" s="13"/>
      <c r="F16" s="9"/>
      <c r="G16" s="10">
        <f>'26.6'!AI16</f>
        <v>337</v>
      </c>
      <c r="H16" s="11">
        <f t="shared" si="4"/>
        <v>337</v>
      </c>
      <c r="I16" s="19">
        <v>6</v>
      </c>
      <c r="J16" s="19"/>
      <c r="K16" s="19"/>
      <c r="L16" s="19"/>
      <c r="M16" s="19"/>
      <c r="N16" s="19"/>
      <c r="O16" s="21">
        <f t="shared" si="0"/>
        <v>6</v>
      </c>
      <c r="P16" s="22">
        <f t="shared" si="1"/>
        <v>331</v>
      </c>
      <c r="Q16" s="28">
        <v>27</v>
      </c>
      <c r="R16" s="28">
        <v>4</v>
      </c>
      <c r="S16" s="28">
        <v>5</v>
      </c>
      <c r="T16" s="28">
        <v>2</v>
      </c>
      <c r="U16" s="28">
        <v>0</v>
      </c>
      <c r="V16" s="14">
        <v>18</v>
      </c>
      <c r="W16" s="28">
        <v>0</v>
      </c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0">
        <f t="shared" si="5"/>
        <v>56</v>
      </c>
      <c r="AK16" s="35">
        <f t="shared" si="2"/>
        <v>275</v>
      </c>
      <c r="AL16" s="19">
        <f t="shared" si="3"/>
        <v>275</v>
      </c>
      <c r="AM16" s="20">
        <f t="shared" si="6"/>
        <v>0</v>
      </c>
    </row>
    <row r="17" spans="1:39" ht="17.100000000000001" customHeight="1">
      <c r="A17" s="37" t="s">
        <v>56</v>
      </c>
      <c r="B17" s="7">
        <v>100</v>
      </c>
      <c r="C17" s="13"/>
      <c r="D17" s="13">
        <v>165</v>
      </c>
      <c r="E17" s="13"/>
      <c r="F17" s="9"/>
      <c r="G17" s="10">
        <f>'26.6'!AI17</f>
        <v>174</v>
      </c>
      <c r="H17" s="11">
        <f t="shared" si="4"/>
        <v>174</v>
      </c>
      <c r="I17" s="19">
        <v>5</v>
      </c>
      <c r="J17" s="19"/>
      <c r="K17" s="19"/>
      <c r="L17" s="19"/>
      <c r="M17" s="19"/>
      <c r="N17" s="19"/>
      <c r="O17" s="21">
        <f t="shared" si="0"/>
        <v>5</v>
      </c>
      <c r="P17" s="22">
        <f t="shared" si="1"/>
        <v>169</v>
      </c>
      <c r="Q17" s="28">
        <v>2</v>
      </c>
      <c r="R17" s="28">
        <v>0</v>
      </c>
      <c r="S17" s="28">
        <v>0</v>
      </c>
      <c r="T17" s="28">
        <v>0</v>
      </c>
      <c r="U17" s="28">
        <v>2</v>
      </c>
      <c r="V17" s="14">
        <v>0</v>
      </c>
      <c r="W17" s="28">
        <v>0</v>
      </c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0">
        <f t="shared" si="5"/>
        <v>4</v>
      </c>
      <c r="AK17" s="35">
        <f t="shared" si="2"/>
        <v>165</v>
      </c>
      <c r="AL17" s="19">
        <f t="shared" si="3"/>
        <v>165</v>
      </c>
      <c r="AM17" s="20">
        <f t="shared" si="6"/>
        <v>0</v>
      </c>
    </row>
    <row r="18" spans="1:39" ht="17.100000000000001" customHeight="1">
      <c r="A18" s="37" t="s">
        <v>57</v>
      </c>
      <c r="B18" s="7"/>
      <c r="C18" s="13"/>
      <c r="D18" s="13"/>
      <c r="E18" s="13"/>
      <c r="F18" s="9"/>
      <c r="G18" s="10">
        <f>'26.6'!AI18</f>
        <v>0</v>
      </c>
      <c r="H18" s="11">
        <f t="shared" si="4"/>
        <v>0</v>
      </c>
      <c r="I18" s="19"/>
      <c r="J18" s="19"/>
      <c r="K18" s="19"/>
      <c r="L18" s="19"/>
      <c r="M18" s="19"/>
      <c r="N18" s="19"/>
      <c r="O18" s="21">
        <f t="shared" si="0"/>
        <v>0</v>
      </c>
      <c r="P18" s="22">
        <f t="shared" si="1"/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14">
        <v>0</v>
      </c>
      <c r="W18" s="28">
        <v>0</v>
      </c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0">
        <f t="shared" si="5"/>
        <v>0</v>
      </c>
      <c r="AK18" s="35">
        <f t="shared" si="2"/>
        <v>0</v>
      </c>
      <c r="AL18" s="19">
        <f t="shared" si="3"/>
        <v>0</v>
      </c>
      <c r="AM18" s="20">
        <f t="shared" si="6"/>
        <v>0</v>
      </c>
    </row>
    <row r="19" spans="1:39" ht="17.100000000000001" customHeight="1">
      <c r="A19" s="37" t="s">
        <v>58</v>
      </c>
      <c r="B19" s="7"/>
      <c r="C19" s="13"/>
      <c r="D19" s="13">
        <v>587</v>
      </c>
      <c r="E19" s="13"/>
      <c r="F19" s="9">
        <v>200</v>
      </c>
      <c r="G19" s="10">
        <f>'26.6'!AI19</f>
        <v>549</v>
      </c>
      <c r="H19" s="11">
        <f t="shared" si="4"/>
        <v>749</v>
      </c>
      <c r="I19" s="19"/>
      <c r="J19" s="19"/>
      <c r="K19" s="19"/>
      <c r="L19" s="19"/>
      <c r="M19" s="19"/>
      <c r="N19" s="19"/>
      <c r="O19" s="21">
        <f t="shared" si="0"/>
        <v>0</v>
      </c>
      <c r="P19" s="22">
        <f t="shared" si="1"/>
        <v>749</v>
      </c>
      <c r="Q19" s="28">
        <v>10</v>
      </c>
      <c r="R19" s="28">
        <v>8</v>
      </c>
      <c r="S19" s="28">
        <v>0</v>
      </c>
      <c r="T19" s="28">
        <v>0</v>
      </c>
      <c r="U19" s="28">
        <v>0</v>
      </c>
      <c r="V19" s="28">
        <v>0</v>
      </c>
      <c r="W19" s="28">
        <v>144</v>
      </c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0">
        <f t="shared" si="5"/>
        <v>162</v>
      </c>
      <c r="AK19" s="35">
        <f t="shared" si="2"/>
        <v>587</v>
      </c>
      <c r="AL19" s="19">
        <f t="shared" si="3"/>
        <v>587</v>
      </c>
      <c r="AM19" s="20">
        <f t="shared" si="6"/>
        <v>0</v>
      </c>
    </row>
    <row r="20" spans="1:39" ht="17.100000000000001" customHeight="1">
      <c r="A20" s="37" t="s">
        <v>59</v>
      </c>
      <c r="B20" s="7"/>
      <c r="C20" s="13"/>
      <c r="D20" s="13"/>
      <c r="E20" s="13"/>
      <c r="F20" s="9"/>
      <c r="G20" s="10">
        <f>'26.6'!AI20</f>
        <v>0</v>
      </c>
      <c r="H20" s="11">
        <f t="shared" si="4"/>
        <v>0</v>
      </c>
      <c r="I20" s="19"/>
      <c r="J20" s="19"/>
      <c r="K20" s="19"/>
      <c r="L20" s="19"/>
      <c r="M20" s="19"/>
      <c r="N20" s="19"/>
      <c r="O20" s="21">
        <f t="shared" si="0"/>
        <v>0</v>
      </c>
      <c r="P20" s="22">
        <f t="shared" si="1"/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0">
        <f t="shared" si="5"/>
        <v>0</v>
      </c>
      <c r="AK20" s="35">
        <f t="shared" si="2"/>
        <v>0</v>
      </c>
      <c r="AL20" s="19">
        <f t="shared" si="3"/>
        <v>0</v>
      </c>
      <c r="AM20" s="20">
        <f t="shared" si="6"/>
        <v>0</v>
      </c>
    </row>
    <row r="21" spans="1:39" ht="17.100000000000001" customHeight="1">
      <c r="A21" s="37" t="s">
        <v>60</v>
      </c>
      <c r="B21" s="7"/>
      <c r="C21" s="13"/>
      <c r="D21" s="13"/>
      <c r="E21" s="13"/>
      <c r="F21" s="9"/>
      <c r="G21" s="10">
        <f>'26.6'!AI21</f>
        <v>0</v>
      </c>
      <c r="H21" s="11">
        <f t="shared" ref="H21:H23" si="7">SUM(F21:G21)</f>
        <v>0</v>
      </c>
      <c r="I21" s="19"/>
      <c r="J21" s="19"/>
      <c r="K21" s="19"/>
      <c r="L21" s="19"/>
      <c r="M21" s="19"/>
      <c r="N21" s="19"/>
      <c r="O21" s="21">
        <f t="shared" ref="O21:O23" si="8">SUBTOTAL(9,I21:N21)</f>
        <v>0</v>
      </c>
      <c r="P21" s="22">
        <f t="shared" ref="P21:P23" si="9">H21-O21</f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0">
        <f t="shared" si="5"/>
        <v>0</v>
      </c>
      <c r="AK21" s="35">
        <f t="shared" ref="AK21:AK23" si="10">P21-AJ21</f>
        <v>0</v>
      </c>
      <c r="AL21" s="19">
        <f t="shared" ref="AL21:AL23" si="11">(B21*C21)+D21</f>
        <v>0</v>
      </c>
      <c r="AM21" s="20">
        <f t="shared" ref="AM21:AM23" si="12">AL21+AI21-AK21</f>
        <v>0</v>
      </c>
    </row>
    <row r="22" spans="1:39" ht="17.100000000000001" customHeight="1">
      <c r="A22" s="37" t="s">
        <v>61</v>
      </c>
      <c r="B22" s="7">
        <v>33</v>
      </c>
      <c r="C22" s="13"/>
      <c r="D22" s="13"/>
      <c r="E22" s="13"/>
      <c r="F22" s="9"/>
      <c r="G22" s="10">
        <f>'26.6'!AI22</f>
        <v>0</v>
      </c>
      <c r="H22" s="11">
        <f t="shared" si="7"/>
        <v>0</v>
      </c>
      <c r="I22" s="19"/>
      <c r="J22" s="19"/>
      <c r="K22" s="19"/>
      <c r="L22" s="19"/>
      <c r="M22" s="19"/>
      <c r="N22" s="19"/>
      <c r="O22" s="21">
        <f t="shared" si="8"/>
        <v>0</v>
      </c>
      <c r="P22" s="22">
        <f t="shared" si="9"/>
        <v>0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0">
        <f t="shared" si="5"/>
        <v>0</v>
      </c>
      <c r="AK22" s="35">
        <f t="shared" si="10"/>
        <v>0</v>
      </c>
      <c r="AL22" s="19">
        <f t="shared" si="11"/>
        <v>0</v>
      </c>
      <c r="AM22" s="20">
        <f t="shared" si="12"/>
        <v>0</v>
      </c>
    </row>
    <row r="23" spans="1:39" ht="17.100000000000001" customHeight="1">
      <c r="A23" s="37" t="s">
        <v>62</v>
      </c>
      <c r="B23" s="7">
        <v>100</v>
      </c>
      <c r="C23" s="13"/>
      <c r="D23" s="13"/>
      <c r="E23" s="13"/>
      <c r="F23" s="9"/>
      <c r="G23" s="10">
        <f>'26.6'!AI23</f>
        <v>0</v>
      </c>
      <c r="H23" s="11">
        <f t="shared" si="7"/>
        <v>0</v>
      </c>
      <c r="I23" s="19"/>
      <c r="J23" s="19"/>
      <c r="K23" s="19"/>
      <c r="L23" s="19"/>
      <c r="M23" s="19"/>
      <c r="N23" s="19"/>
      <c r="O23" s="21">
        <f t="shared" si="8"/>
        <v>0</v>
      </c>
      <c r="P23" s="22">
        <f t="shared" si="9"/>
        <v>0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0">
        <f t="shared" si="5"/>
        <v>0</v>
      </c>
      <c r="AK23" s="35">
        <f t="shared" si="10"/>
        <v>0</v>
      </c>
      <c r="AL23" s="19">
        <f t="shared" si="11"/>
        <v>0</v>
      </c>
      <c r="AM23" s="20">
        <f t="shared" si="12"/>
        <v>0</v>
      </c>
    </row>
    <row r="24" spans="1:39" ht="17.100000000000001" customHeight="1">
      <c r="A24" s="37" t="s">
        <v>327</v>
      </c>
      <c r="B24" s="7"/>
      <c r="C24" s="13"/>
      <c r="D24" s="13"/>
      <c r="E24" s="13"/>
      <c r="F24" s="9"/>
      <c r="G24" s="10">
        <f>'26.6'!AI24</f>
        <v>0</v>
      </c>
      <c r="H24" s="11">
        <f t="shared" ref="H24:H25" si="13">SUM(F24:G24)</f>
        <v>0</v>
      </c>
      <c r="I24" s="19"/>
      <c r="J24" s="19"/>
      <c r="K24" s="19"/>
      <c r="L24" s="19"/>
      <c r="M24" s="19"/>
      <c r="N24" s="19"/>
      <c r="O24" s="21">
        <f t="shared" ref="O24:O25" si="14">SUBTOTAL(9,I24:N24)</f>
        <v>0</v>
      </c>
      <c r="P24" s="22">
        <f t="shared" ref="P24:P25" si="15">H24-O24</f>
        <v>0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0">
        <f t="shared" ref="AJ24:AJ25" si="16">SUM(Q24:AH24)</f>
        <v>0</v>
      </c>
      <c r="AK24" s="35">
        <f t="shared" ref="AK24:AK25" si="17">P24-AJ24</f>
        <v>0</v>
      </c>
      <c r="AL24" s="19">
        <f t="shared" ref="AL24:AL25" si="18">(B24*C24)+D24</f>
        <v>0</v>
      </c>
      <c r="AM24" s="20">
        <f t="shared" ref="AM24:AM25" si="19">AL24+AI24-AK24</f>
        <v>0</v>
      </c>
    </row>
    <row r="25" spans="1:39" ht="17.100000000000001" customHeight="1">
      <c r="A25" s="37" t="s">
        <v>328</v>
      </c>
      <c r="B25" s="7"/>
      <c r="C25" s="13"/>
      <c r="D25" s="13"/>
      <c r="E25" s="13"/>
      <c r="F25" s="9"/>
      <c r="G25" s="10">
        <f>'26.6'!AI25</f>
        <v>0</v>
      </c>
      <c r="H25" s="11">
        <f t="shared" si="13"/>
        <v>0</v>
      </c>
      <c r="I25" s="19"/>
      <c r="J25" s="19"/>
      <c r="K25" s="19"/>
      <c r="L25" s="19"/>
      <c r="M25" s="19"/>
      <c r="N25" s="19"/>
      <c r="O25" s="21">
        <f t="shared" si="14"/>
        <v>0</v>
      </c>
      <c r="P25" s="22">
        <f t="shared" si="15"/>
        <v>0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0">
        <f t="shared" si="16"/>
        <v>0</v>
      </c>
      <c r="AK25" s="35">
        <f t="shared" si="17"/>
        <v>0</v>
      </c>
      <c r="AL25" s="19">
        <f t="shared" si="18"/>
        <v>0</v>
      </c>
      <c r="AM25" s="20">
        <f t="shared" si="19"/>
        <v>0</v>
      </c>
    </row>
    <row r="26" spans="1:39" ht="12.75" customHeight="1">
      <c r="F26" s="15">
        <f>SUM(F3:F25)</f>
        <v>3005</v>
      </c>
      <c r="G26" s="15">
        <f t="shared" ref="G26:AM26" si="20">SUM(G3:G25)</f>
        <v>8735</v>
      </c>
      <c r="H26" s="15">
        <f t="shared" si="20"/>
        <v>11740</v>
      </c>
      <c r="I26" s="15">
        <f t="shared" si="20"/>
        <v>182</v>
      </c>
      <c r="J26" s="15">
        <f t="shared" si="20"/>
        <v>0</v>
      </c>
      <c r="K26" s="15">
        <f t="shared" si="20"/>
        <v>0</v>
      </c>
      <c r="L26" s="15">
        <f t="shared" si="20"/>
        <v>0</v>
      </c>
      <c r="M26" s="15">
        <f t="shared" si="20"/>
        <v>85</v>
      </c>
      <c r="N26" s="15">
        <f t="shared" si="20"/>
        <v>33</v>
      </c>
      <c r="O26" s="15">
        <f t="shared" si="20"/>
        <v>300</v>
      </c>
      <c r="P26" s="15">
        <f t="shared" si="20"/>
        <v>11440</v>
      </c>
      <c r="Q26" s="15">
        <f t="shared" si="20"/>
        <v>386</v>
      </c>
      <c r="R26" s="15">
        <f t="shared" si="20"/>
        <v>122</v>
      </c>
      <c r="S26" s="15">
        <f t="shared" si="20"/>
        <v>45</v>
      </c>
      <c r="T26" s="15">
        <f t="shared" si="20"/>
        <v>275</v>
      </c>
      <c r="U26" s="15">
        <f t="shared" si="20"/>
        <v>190</v>
      </c>
      <c r="V26" s="15">
        <f t="shared" si="20"/>
        <v>396</v>
      </c>
      <c r="W26" s="15">
        <f t="shared" si="20"/>
        <v>425</v>
      </c>
      <c r="X26" s="15">
        <f t="shared" si="20"/>
        <v>3</v>
      </c>
      <c r="Y26" s="15">
        <f t="shared" si="20"/>
        <v>3</v>
      </c>
      <c r="Z26" s="15">
        <f t="shared" si="20"/>
        <v>0</v>
      </c>
      <c r="AA26" s="15">
        <f t="shared" si="20"/>
        <v>0</v>
      </c>
      <c r="AB26" s="15">
        <f t="shared" si="20"/>
        <v>0</v>
      </c>
      <c r="AC26" s="15">
        <f t="shared" si="20"/>
        <v>0</v>
      </c>
      <c r="AD26" s="15">
        <f t="shared" si="20"/>
        <v>0</v>
      </c>
      <c r="AE26" s="15">
        <f t="shared" si="20"/>
        <v>0</v>
      </c>
      <c r="AF26" s="15">
        <f t="shared" si="20"/>
        <v>0</v>
      </c>
      <c r="AG26" s="15">
        <f t="shared" si="20"/>
        <v>0</v>
      </c>
      <c r="AH26" s="15">
        <f t="shared" si="20"/>
        <v>0</v>
      </c>
      <c r="AI26" s="15">
        <f t="shared" si="20"/>
        <v>1</v>
      </c>
      <c r="AJ26" s="15">
        <f t="shared" si="20"/>
        <v>1845</v>
      </c>
      <c r="AK26" s="15">
        <f t="shared" si="20"/>
        <v>9595</v>
      </c>
      <c r="AL26" s="15">
        <f t="shared" si="20"/>
        <v>9594</v>
      </c>
      <c r="AM26" s="15">
        <f t="shared" si="20"/>
        <v>0</v>
      </c>
    </row>
    <row r="29" spans="1:39">
      <c r="O29" t="s">
        <v>65</v>
      </c>
      <c r="Q29" s="29"/>
      <c r="R29" s="29"/>
      <c r="S29" s="29"/>
      <c r="T29" s="29"/>
      <c r="U29" s="29"/>
      <c r="V29" s="29"/>
    </row>
  </sheetData>
  <mergeCells count="15">
    <mergeCell ref="A1:A2"/>
    <mergeCell ref="B1:B2"/>
    <mergeCell ref="C1:C2"/>
    <mergeCell ref="D1:D2"/>
    <mergeCell ref="E1:E2"/>
    <mergeCell ref="F1:F2"/>
    <mergeCell ref="G1:G2"/>
    <mergeCell ref="H1:H2"/>
    <mergeCell ref="O1:O2"/>
    <mergeCell ref="P1:P2"/>
    <mergeCell ref="AI1:AI2"/>
    <mergeCell ref="AJ1:AJ2"/>
    <mergeCell ref="AK1:AK2"/>
    <mergeCell ref="AL1:AL2"/>
    <mergeCell ref="AM1:AM2"/>
  </mergeCells>
  <pageMargins left="0.7" right="0.7" top="0.75" bottom="0.75" header="0.3" footer="0.3"/>
  <pageSetup paperSize="9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29"/>
  <sheetViews>
    <sheetView zoomScaleNormal="100" workbookViewId="0">
      <pane xSplit="4" ySplit="2" topLeftCell="P3" activePane="bottomRight" state="frozen"/>
      <selection pane="topRight"/>
      <selection pane="bottomLeft"/>
      <selection pane="bottomRight" activeCell="W10" sqref="W10"/>
    </sheetView>
  </sheetViews>
  <sheetFormatPr defaultColWidth="9.140625" defaultRowHeight="15.75"/>
  <cols>
    <col min="1" max="1" width="46.5703125" style="70" customWidth="1"/>
    <col min="2" max="2" width="10" style="70" customWidth="1"/>
    <col min="3" max="3" width="10.7109375" style="70" customWidth="1"/>
    <col min="4" max="4" width="9.28515625" style="70" customWidth="1"/>
    <col min="5" max="5" width="11.5703125" style="70" customWidth="1"/>
    <col min="6" max="6" width="11.85546875" style="70" customWidth="1"/>
    <col min="7" max="8" width="9.85546875" style="70" customWidth="1"/>
    <col min="9" max="14" width="9.140625" style="70"/>
    <col min="15" max="15" width="12.7109375" style="70" customWidth="1"/>
    <col min="16" max="16" width="16.42578125" style="70" customWidth="1"/>
    <col min="17" max="21" width="10.85546875" style="70" customWidth="1"/>
    <col min="22" max="22" width="15.28515625" style="70" customWidth="1"/>
    <col min="23" max="23" width="12.5703125" style="70" customWidth="1"/>
    <col min="24" max="24" width="13.5703125" style="70" customWidth="1"/>
    <col min="25" max="27" width="10.85546875" style="70" customWidth="1"/>
    <col min="28" max="28" width="14.5703125" style="70" customWidth="1"/>
    <col min="29" max="33" width="10.85546875" style="70" customWidth="1"/>
    <col min="34" max="34" width="12.28515625" style="70" customWidth="1"/>
    <col min="35" max="35" width="10.85546875" style="70" customWidth="1"/>
    <col min="36" max="36" width="15.5703125" style="70" customWidth="1"/>
    <col min="37" max="37" width="10.85546875" style="70" customWidth="1"/>
    <col min="38" max="38" width="9.140625" style="70"/>
    <col min="39" max="39" width="8.85546875" style="70" customWidth="1"/>
    <col min="40" max="40" width="9.140625" style="70"/>
    <col min="41" max="41" width="32.42578125" style="70" customWidth="1"/>
    <col min="42" max="16384" width="9.140625" style="70"/>
  </cols>
  <sheetData>
    <row r="1" spans="1:47">
      <c r="A1" s="389" t="s">
        <v>0</v>
      </c>
      <c r="B1" s="402" t="s">
        <v>1</v>
      </c>
      <c r="C1" s="402" t="s">
        <v>2</v>
      </c>
      <c r="D1" s="389" t="s">
        <v>3</v>
      </c>
      <c r="E1" s="402" t="s">
        <v>66</v>
      </c>
      <c r="F1" s="391" t="s">
        <v>4</v>
      </c>
      <c r="G1" s="391" t="s">
        <v>6</v>
      </c>
      <c r="H1" s="395" t="s">
        <v>7</v>
      </c>
      <c r="I1" s="81" t="s">
        <v>8</v>
      </c>
      <c r="J1" s="81"/>
      <c r="K1" s="81"/>
      <c r="L1" s="82"/>
      <c r="M1" s="81"/>
      <c r="N1" s="81"/>
      <c r="O1" s="396" t="s">
        <v>9</v>
      </c>
      <c r="P1" s="398" t="s">
        <v>10</v>
      </c>
      <c r="Q1" s="87" t="s">
        <v>14</v>
      </c>
      <c r="R1" s="87" t="s">
        <v>11</v>
      </c>
      <c r="S1" s="87" t="s">
        <v>166</v>
      </c>
      <c r="T1" s="87" t="s">
        <v>166</v>
      </c>
      <c r="U1" s="87" t="s">
        <v>14</v>
      </c>
      <c r="V1" s="87" t="s">
        <v>70</v>
      </c>
      <c r="W1" s="87" t="s">
        <v>69</v>
      </c>
      <c r="X1" s="87" t="s">
        <v>69</v>
      </c>
      <c r="Y1" s="88" t="s">
        <v>69</v>
      </c>
      <c r="Z1" s="88" t="s">
        <v>79</v>
      </c>
      <c r="AA1" s="88" t="s">
        <v>79</v>
      </c>
      <c r="AB1" s="88" t="s">
        <v>79</v>
      </c>
      <c r="AC1" s="88" t="s">
        <v>79</v>
      </c>
      <c r="AD1" s="88" t="s">
        <v>79</v>
      </c>
      <c r="AE1" s="87" t="s">
        <v>37</v>
      </c>
      <c r="AF1" s="87" t="s">
        <v>15</v>
      </c>
      <c r="AG1" s="389" t="s">
        <v>21</v>
      </c>
      <c r="AH1" s="404" t="s">
        <v>22</v>
      </c>
      <c r="AI1" s="404" t="s">
        <v>23</v>
      </c>
      <c r="AJ1" s="393" t="s">
        <v>24</v>
      </c>
      <c r="AK1" s="385" t="s">
        <v>25</v>
      </c>
    </row>
    <row r="2" spans="1:47" ht="39" customHeight="1">
      <c r="A2" s="390"/>
      <c r="B2" s="403"/>
      <c r="C2" s="403"/>
      <c r="D2" s="390"/>
      <c r="E2" s="403"/>
      <c r="F2" s="392"/>
      <c r="G2" s="392"/>
      <c r="H2" s="395"/>
      <c r="I2" s="75" t="s">
        <v>28</v>
      </c>
      <c r="J2" s="75" t="s">
        <v>29</v>
      </c>
      <c r="K2" s="75" t="s">
        <v>64</v>
      </c>
      <c r="L2" s="75" t="s">
        <v>30</v>
      </c>
      <c r="M2" s="72" t="s">
        <v>32</v>
      </c>
      <c r="N2" s="72" t="s">
        <v>33</v>
      </c>
      <c r="O2" s="397"/>
      <c r="P2" s="399"/>
      <c r="Q2" s="88" t="s">
        <v>304</v>
      </c>
      <c r="R2" s="88" t="s">
        <v>87</v>
      </c>
      <c r="S2" s="88" t="s">
        <v>36</v>
      </c>
      <c r="T2" s="88" t="s">
        <v>35</v>
      </c>
      <c r="U2" s="88" t="s">
        <v>35</v>
      </c>
      <c r="V2" s="89" t="s">
        <v>35</v>
      </c>
      <c r="W2" s="89" t="s">
        <v>35</v>
      </c>
      <c r="X2" s="89" t="s">
        <v>77</v>
      </c>
      <c r="Y2" s="93" t="s">
        <v>35</v>
      </c>
      <c r="Z2" s="93" t="s">
        <v>329</v>
      </c>
      <c r="AA2" s="94" t="s">
        <v>330</v>
      </c>
      <c r="AB2" s="94" t="s">
        <v>331</v>
      </c>
      <c r="AC2" s="93" t="s">
        <v>332</v>
      </c>
      <c r="AD2" s="93" t="s">
        <v>333</v>
      </c>
      <c r="AE2" s="88" t="s">
        <v>329</v>
      </c>
      <c r="AF2" s="88" t="s">
        <v>36</v>
      </c>
      <c r="AG2" s="390"/>
      <c r="AH2" s="405"/>
      <c r="AI2" s="405"/>
      <c r="AJ2" s="394"/>
      <c r="AK2" s="386"/>
      <c r="AP2" t="s">
        <v>134</v>
      </c>
      <c r="AQ2" t="s">
        <v>135</v>
      </c>
      <c r="AR2" t="s">
        <v>136</v>
      </c>
      <c r="AS2" t="s">
        <v>137</v>
      </c>
      <c r="AT2" t="s">
        <v>138</v>
      </c>
      <c r="AU2" t="s">
        <v>139</v>
      </c>
    </row>
    <row r="3" spans="1:47" ht="20.100000000000001" customHeight="1">
      <c r="A3" s="73" t="s">
        <v>42</v>
      </c>
      <c r="B3" s="74">
        <v>33</v>
      </c>
      <c r="C3" s="75">
        <v>31</v>
      </c>
      <c r="D3" s="75">
        <v>227</v>
      </c>
      <c r="E3" s="76"/>
      <c r="F3" s="77">
        <v>208</v>
      </c>
      <c r="G3" s="10">
        <f>'27.6'!AL3</f>
        <v>1351</v>
      </c>
      <c r="H3" s="11">
        <f>SUM(F3:G3)</f>
        <v>1559</v>
      </c>
      <c r="I3" s="83">
        <v>17</v>
      </c>
      <c r="J3" s="83"/>
      <c r="K3" s="83"/>
      <c r="L3" s="83"/>
      <c r="M3" s="83"/>
      <c r="N3" s="83"/>
      <c r="O3" s="84">
        <f t="shared" ref="O3:O20" si="0">SUBTOTAL(9,I3:N3)</f>
        <v>17</v>
      </c>
      <c r="P3" s="85">
        <f t="shared" ref="P3:P20" si="1">H3-O3</f>
        <v>1542</v>
      </c>
      <c r="Q3" s="90">
        <v>53</v>
      </c>
      <c r="R3" s="90">
        <v>25</v>
      </c>
      <c r="S3" s="90">
        <v>34</v>
      </c>
      <c r="T3" s="90">
        <v>15</v>
      </c>
      <c r="U3" s="90">
        <v>27</v>
      </c>
      <c r="V3" s="90">
        <v>29</v>
      </c>
      <c r="W3" s="90">
        <v>39</v>
      </c>
      <c r="X3" s="90"/>
      <c r="Y3" s="90">
        <v>3</v>
      </c>
      <c r="Z3" s="90">
        <v>6</v>
      </c>
      <c r="AA3" s="90">
        <v>6</v>
      </c>
      <c r="AB3" s="90">
        <v>7</v>
      </c>
      <c r="AC3" s="90">
        <v>6</v>
      </c>
      <c r="AD3" s="90">
        <v>8</v>
      </c>
      <c r="AE3" s="90">
        <v>2</v>
      </c>
      <c r="AF3" s="90">
        <v>30</v>
      </c>
      <c r="AG3" s="90">
        <v>2</v>
      </c>
      <c r="AH3" s="98">
        <f>SUM(Q3:AF3)</f>
        <v>290</v>
      </c>
      <c r="AI3" s="99">
        <f>P3-AH3</f>
        <v>1252</v>
      </c>
      <c r="AJ3" s="83">
        <f t="shared" ref="AJ3:AJ21" si="2">(B3*C3)+D3</f>
        <v>1250</v>
      </c>
      <c r="AK3" s="98">
        <f>AJ3+AG3-AI3</f>
        <v>0</v>
      </c>
      <c r="AN3" s="100"/>
      <c r="AO3" s="101" t="s">
        <v>284</v>
      </c>
      <c r="AP3" s="108">
        <v>45747</v>
      </c>
      <c r="AQ3" s="108">
        <v>45748</v>
      </c>
      <c r="AR3" s="108">
        <v>45749</v>
      </c>
      <c r="AS3" s="108">
        <v>45750</v>
      </c>
      <c r="AT3" s="108">
        <v>45751</v>
      </c>
      <c r="AU3" s="108">
        <v>45752</v>
      </c>
    </row>
    <row r="4" spans="1:47" ht="20.100000000000001" customHeight="1">
      <c r="A4" s="73" t="s">
        <v>43</v>
      </c>
      <c r="B4" s="74">
        <v>70</v>
      </c>
      <c r="C4" s="8">
        <v>26</v>
      </c>
      <c r="D4" s="8">
        <v>592</v>
      </c>
      <c r="E4" s="76"/>
      <c r="F4" s="77">
        <v>560</v>
      </c>
      <c r="G4" s="10">
        <f>'27.6'!AL4</f>
        <v>2237</v>
      </c>
      <c r="H4" s="11">
        <f t="shared" ref="H4:H20" si="3">SUM(F4:G4)</f>
        <v>2797</v>
      </c>
      <c r="I4" s="83">
        <v>36</v>
      </c>
      <c r="J4" s="83"/>
      <c r="K4" s="83"/>
      <c r="L4" s="83"/>
      <c r="M4" s="83">
        <v>45</v>
      </c>
      <c r="N4" s="83"/>
      <c r="O4" s="84">
        <f t="shared" si="0"/>
        <v>81</v>
      </c>
      <c r="P4" s="85">
        <f t="shared" si="1"/>
        <v>2716</v>
      </c>
      <c r="Q4" s="90">
        <v>5</v>
      </c>
      <c r="R4" s="90">
        <v>30</v>
      </c>
      <c r="S4" s="90">
        <v>52</v>
      </c>
      <c r="T4" s="90">
        <v>20</v>
      </c>
      <c r="U4" s="90">
        <v>42</v>
      </c>
      <c r="V4" s="90">
        <v>32</v>
      </c>
      <c r="W4" s="90">
        <v>54</v>
      </c>
      <c r="X4" s="90"/>
      <c r="Y4" s="90">
        <v>8</v>
      </c>
      <c r="Z4" s="90">
        <v>6</v>
      </c>
      <c r="AA4" s="90"/>
      <c r="AB4" s="90"/>
      <c r="AC4" s="90">
        <v>8</v>
      </c>
      <c r="AD4" s="90">
        <v>6</v>
      </c>
      <c r="AE4" s="90"/>
      <c r="AF4" s="90">
        <v>40</v>
      </c>
      <c r="AG4" s="90">
        <v>1</v>
      </c>
      <c r="AH4" s="98">
        <f t="shared" ref="AH4:AH25" si="4">SUM(Q4:AF4)</f>
        <v>303</v>
      </c>
      <c r="AI4" s="99">
        <f t="shared" ref="AI4:AI21" si="5">P4-AH4</f>
        <v>2413</v>
      </c>
      <c r="AJ4" s="83">
        <f t="shared" si="2"/>
        <v>2412</v>
      </c>
      <c r="AK4" s="98">
        <f>AJ4+AG4-AI4</f>
        <v>0</v>
      </c>
      <c r="AN4" s="102"/>
      <c r="AO4" s="101" t="s">
        <v>142</v>
      </c>
      <c r="AP4" s="109"/>
      <c r="AQ4" s="109"/>
      <c r="AR4" s="109">
        <v>90</v>
      </c>
      <c r="AS4" s="109"/>
      <c r="AT4" s="109"/>
      <c r="AU4" s="109">
        <v>90</v>
      </c>
    </row>
    <row r="5" spans="1:47" ht="20.100000000000001" customHeight="1">
      <c r="A5" s="73" t="s">
        <v>44</v>
      </c>
      <c r="B5" s="74">
        <v>45</v>
      </c>
      <c r="C5" s="8">
        <v>4</v>
      </c>
      <c r="D5" s="8">
        <v>1</v>
      </c>
      <c r="E5" s="76"/>
      <c r="F5" s="77"/>
      <c r="G5" s="10">
        <f>'27.6'!AL5</f>
        <v>366</v>
      </c>
      <c r="H5" s="11">
        <f t="shared" si="3"/>
        <v>366</v>
      </c>
      <c r="I5" s="83"/>
      <c r="J5" s="83"/>
      <c r="K5" s="83"/>
      <c r="L5" s="83"/>
      <c r="M5" s="83">
        <v>30</v>
      </c>
      <c r="N5" s="83"/>
      <c r="O5" s="84">
        <f t="shared" si="0"/>
        <v>30</v>
      </c>
      <c r="P5" s="85">
        <f t="shared" si="1"/>
        <v>336</v>
      </c>
      <c r="Q5" s="90">
        <v>0</v>
      </c>
      <c r="R5" s="90">
        <v>0</v>
      </c>
      <c r="S5" s="90">
        <v>12</v>
      </c>
      <c r="T5" s="90">
        <v>8</v>
      </c>
      <c r="U5" s="90">
        <v>5</v>
      </c>
      <c r="V5" s="90">
        <v>9</v>
      </c>
      <c r="W5" s="90">
        <v>27</v>
      </c>
      <c r="X5" s="90"/>
      <c r="Y5" s="90">
        <v>0</v>
      </c>
      <c r="Z5" s="90"/>
      <c r="AA5" s="90">
        <v>6</v>
      </c>
      <c r="AB5" s="90">
        <v>7</v>
      </c>
      <c r="AC5" s="90"/>
      <c r="AD5" s="90"/>
      <c r="AE5" s="90">
        <v>4</v>
      </c>
      <c r="AF5" s="90">
        <v>77</v>
      </c>
      <c r="AG5" s="90"/>
      <c r="AH5" s="98">
        <f t="shared" si="4"/>
        <v>155</v>
      </c>
      <c r="AI5" s="99">
        <f t="shared" si="5"/>
        <v>181</v>
      </c>
      <c r="AJ5" s="83">
        <f t="shared" si="2"/>
        <v>181</v>
      </c>
      <c r="AK5" s="98">
        <f t="shared" ref="AK5:AK21" si="6">AJ5+AG5-AI5</f>
        <v>0</v>
      </c>
      <c r="AN5" s="100"/>
      <c r="AO5" s="103" t="s">
        <v>43</v>
      </c>
      <c r="AP5" s="109">
        <v>270</v>
      </c>
      <c r="AQ5" s="109">
        <v>180</v>
      </c>
      <c r="AR5" s="109">
        <v>90</v>
      </c>
      <c r="AS5" s="109">
        <v>180</v>
      </c>
      <c r="AT5" s="109">
        <v>90</v>
      </c>
      <c r="AU5" s="109">
        <v>180</v>
      </c>
    </row>
    <row r="6" spans="1:47" ht="20.100000000000001" customHeight="1">
      <c r="A6" s="73" t="s">
        <v>45</v>
      </c>
      <c r="B6" s="74">
        <v>120</v>
      </c>
      <c r="C6" s="12">
        <v>7</v>
      </c>
      <c r="D6" s="12">
        <v>266</v>
      </c>
      <c r="E6" s="12"/>
      <c r="F6" s="77">
        <v>240</v>
      </c>
      <c r="G6" s="10">
        <f>'27.6'!AL6</f>
        <v>1004</v>
      </c>
      <c r="H6" s="11">
        <f t="shared" si="3"/>
        <v>1244</v>
      </c>
      <c r="I6" s="83">
        <v>30</v>
      </c>
      <c r="J6" s="83"/>
      <c r="K6" s="83"/>
      <c r="L6" s="83"/>
      <c r="M6" s="83"/>
      <c r="N6" s="83"/>
      <c r="O6" s="84">
        <f t="shared" si="0"/>
        <v>30</v>
      </c>
      <c r="P6" s="85">
        <f t="shared" si="1"/>
        <v>1214</v>
      </c>
      <c r="Q6" s="90">
        <v>0</v>
      </c>
      <c r="R6" s="90">
        <v>18</v>
      </c>
      <c r="S6" s="90">
        <v>33</v>
      </c>
      <c r="T6" s="90">
        <v>12</v>
      </c>
      <c r="U6" s="90">
        <v>11</v>
      </c>
      <c r="V6" s="90">
        <v>14</v>
      </c>
      <c r="W6" s="77">
        <v>17</v>
      </c>
      <c r="X6" s="77"/>
      <c r="Y6" s="77">
        <v>3</v>
      </c>
      <c r="Z6" s="77"/>
      <c r="AA6" s="77"/>
      <c r="AB6" s="77"/>
      <c r="AC6" s="77"/>
      <c r="AD6" s="77"/>
      <c r="AE6" s="77"/>
      <c r="AF6" s="77"/>
      <c r="AG6" s="90"/>
      <c r="AH6" s="98">
        <f t="shared" si="4"/>
        <v>108</v>
      </c>
      <c r="AI6" s="99">
        <f t="shared" si="5"/>
        <v>1106</v>
      </c>
      <c r="AJ6" s="83">
        <f t="shared" si="2"/>
        <v>1106</v>
      </c>
      <c r="AK6" s="98">
        <f t="shared" si="6"/>
        <v>0</v>
      </c>
      <c r="AN6" s="102"/>
      <c r="AO6" s="103" t="s">
        <v>44</v>
      </c>
      <c r="AP6" s="109">
        <v>1120</v>
      </c>
      <c r="AQ6" s="109">
        <v>420</v>
      </c>
      <c r="AR6" s="109">
        <v>420</v>
      </c>
      <c r="AS6" s="109">
        <v>420</v>
      </c>
      <c r="AT6" s="109">
        <v>420</v>
      </c>
      <c r="AU6" s="109">
        <v>420</v>
      </c>
    </row>
    <row r="7" spans="1:47" ht="20.100000000000001" customHeight="1">
      <c r="A7" s="73" t="s">
        <v>46</v>
      </c>
      <c r="B7" s="74">
        <v>40</v>
      </c>
      <c r="C7" s="12"/>
      <c r="D7" s="12">
        <v>100</v>
      </c>
      <c r="E7" s="12"/>
      <c r="F7" s="77">
        <v>17</v>
      </c>
      <c r="G7" s="10">
        <f>'27.6'!AL7</f>
        <v>161</v>
      </c>
      <c r="H7" s="11">
        <f t="shared" si="3"/>
        <v>178</v>
      </c>
      <c r="I7" s="83"/>
      <c r="J7" s="83"/>
      <c r="K7" s="83"/>
      <c r="L7" s="83"/>
      <c r="M7" s="83"/>
      <c r="N7" s="83"/>
      <c r="O7" s="84">
        <f t="shared" si="0"/>
        <v>0</v>
      </c>
      <c r="P7" s="85">
        <f t="shared" si="1"/>
        <v>178</v>
      </c>
      <c r="Q7" s="90">
        <v>6</v>
      </c>
      <c r="R7" s="90">
        <v>0</v>
      </c>
      <c r="S7" s="90">
        <v>0</v>
      </c>
      <c r="T7" s="90">
        <v>0</v>
      </c>
      <c r="U7" s="90">
        <v>0</v>
      </c>
      <c r="V7" s="90">
        <v>0</v>
      </c>
      <c r="W7" s="77">
        <v>0</v>
      </c>
      <c r="X7" s="77"/>
      <c r="Y7" s="77">
        <v>0</v>
      </c>
      <c r="Z7" s="77">
        <v>6</v>
      </c>
      <c r="AA7" s="77">
        <v>6</v>
      </c>
      <c r="AB7" s="77">
        <v>7</v>
      </c>
      <c r="AC7" s="77">
        <v>6</v>
      </c>
      <c r="AD7" s="77">
        <v>6</v>
      </c>
      <c r="AE7" s="77">
        <v>1</v>
      </c>
      <c r="AF7" s="77">
        <v>40</v>
      </c>
      <c r="AG7" s="90"/>
      <c r="AH7" s="98">
        <f t="shared" si="4"/>
        <v>78</v>
      </c>
      <c r="AI7" s="99">
        <f t="shared" si="5"/>
        <v>100</v>
      </c>
      <c r="AJ7" s="83">
        <f t="shared" si="2"/>
        <v>100</v>
      </c>
      <c r="AK7" s="98">
        <f t="shared" si="6"/>
        <v>0</v>
      </c>
      <c r="AN7" s="100"/>
      <c r="AO7" s="101" t="s">
        <v>49</v>
      </c>
      <c r="AP7" s="109">
        <v>270</v>
      </c>
      <c r="AQ7" s="109">
        <v>90</v>
      </c>
      <c r="AR7" s="109"/>
      <c r="AS7" s="109">
        <v>180</v>
      </c>
      <c r="AT7" s="109"/>
      <c r="AU7" s="109">
        <v>90</v>
      </c>
    </row>
    <row r="8" spans="1:47" ht="20.100000000000001" customHeight="1">
      <c r="A8" s="73" t="s">
        <v>47</v>
      </c>
      <c r="B8" s="74">
        <v>65</v>
      </c>
      <c r="C8" s="8">
        <v>4</v>
      </c>
      <c r="D8" s="8">
        <v>164</v>
      </c>
      <c r="E8" s="8"/>
      <c r="F8" s="77">
        <v>130</v>
      </c>
      <c r="G8" s="10">
        <f>'27.6'!AL8</f>
        <v>372</v>
      </c>
      <c r="H8" s="11">
        <f t="shared" si="3"/>
        <v>502</v>
      </c>
      <c r="I8" s="83">
        <v>5</v>
      </c>
      <c r="J8" s="83"/>
      <c r="K8" s="83"/>
      <c r="L8" s="83"/>
      <c r="M8" s="83"/>
      <c r="N8" s="83"/>
      <c r="O8" s="84">
        <f t="shared" si="0"/>
        <v>5</v>
      </c>
      <c r="P8" s="85">
        <f t="shared" si="1"/>
        <v>497</v>
      </c>
      <c r="Q8" s="90">
        <v>0</v>
      </c>
      <c r="R8" s="90">
        <v>9</v>
      </c>
      <c r="S8" s="90">
        <v>11</v>
      </c>
      <c r="T8" s="90">
        <v>11</v>
      </c>
      <c r="U8" s="90">
        <v>13</v>
      </c>
      <c r="V8" s="90">
        <v>6</v>
      </c>
      <c r="W8" s="77">
        <v>23</v>
      </c>
      <c r="X8" s="77"/>
      <c r="Y8" s="77">
        <v>0</v>
      </c>
      <c r="Z8" s="77"/>
      <c r="AA8" s="77"/>
      <c r="AB8" s="77"/>
      <c r="AC8" s="77"/>
      <c r="AD8" s="77"/>
      <c r="AE8" s="77"/>
      <c r="AF8" s="77"/>
      <c r="AG8" s="90"/>
      <c r="AH8" s="98">
        <f t="shared" si="4"/>
        <v>73</v>
      </c>
      <c r="AI8" s="99">
        <f t="shared" si="5"/>
        <v>424</v>
      </c>
      <c r="AJ8" s="83">
        <f t="shared" si="2"/>
        <v>424</v>
      </c>
      <c r="AK8" s="98">
        <f t="shared" si="6"/>
        <v>0</v>
      </c>
      <c r="AN8" s="100"/>
      <c r="AO8" s="104" t="s">
        <v>53</v>
      </c>
      <c r="AP8" s="109">
        <v>100</v>
      </c>
      <c r="AQ8" s="109">
        <v>100</v>
      </c>
      <c r="AR8" s="109"/>
      <c r="AS8" s="109">
        <v>100</v>
      </c>
      <c r="AT8" s="109"/>
      <c r="AU8" s="109">
        <v>100</v>
      </c>
    </row>
    <row r="9" spans="1:47" ht="20.100000000000001" customHeight="1">
      <c r="A9" s="73" t="s">
        <v>48</v>
      </c>
      <c r="B9" s="74">
        <v>100</v>
      </c>
      <c r="C9" s="12">
        <v>8</v>
      </c>
      <c r="D9" s="12">
        <v>229</v>
      </c>
      <c r="E9" s="76"/>
      <c r="F9" s="77">
        <v>200</v>
      </c>
      <c r="G9" s="10">
        <f>'27.6'!AL9</f>
        <v>1220</v>
      </c>
      <c r="H9" s="11">
        <f t="shared" si="3"/>
        <v>1420</v>
      </c>
      <c r="I9" s="83">
        <v>31</v>
      </c>
      <c r="J9" s="83"/>
      <c r="K9" s="83"/>
      <c r="L9" s="83"/>
      <c r="M9" s="83">
        <v>5</v>
      </c>
      <c r="N9" s="83"/>
      <c r="O9" s="84">
        <f t="shared" si="0"/>
        <v>36</v>
      </c>
      <c r="P9" s="86">
        <f t="shared" si="1"/>
        <v>1384</v>
      </c>
      <c r="Q9" s="90">
        <v>120</v>
      </c>
      <c r="R9" s="90">
        <v>15</v>
      </c>
      <c r="S9" s="90">
        <v>44</v>
      </c>
      <c r="T9" s="90">
        <v>31</v>
      </c>
      <c r="U9" s="90">
        <v>37</v>
      </c>
      <c r="V9" s="90">
        <v>16</v>
      </c>
      <c r="W9" s="77">
        <v>48</v>
      </c>
      <c r="X9" s="77"/>
      <c r="Y9" s="77">
        <v>3</v>
      </c>
      <c r="Z9" s="77">
        <v>6</v>
      </c>
      <c r="AA9" s="77"/>
      <c r="AB9" s="77"/>
      <c r="AC9" s="77">
        <v>8</v>
      </c>
      <c r="AD9" s="77">
        <v>6</v>
      </c>
      <c r="AE9" s="77"/>
      <c r="AF9" s="77">
        <v>20</v>
      </c>
      <c r="AG9" s="90">
        <v>1</v>
      </c>
      <c r="AH9" s="98">
        <f t="shared" si="4"/>
        <v>354</v>
      </c>
      <c r="AI9" s="99">
        <f t="shared" si="5"/>
        <v>1030</v>
      </c>
      <c r="AJ9" s="83">
        <f t="shared" si="2"/>
        <v>1029</v>
      </c>
      <c r="AK9" s="98">
        <f t="shared" si="6"/>
        <v>0</v>
      </c>
      <c r="AN9" s="100"/>
      <c r="AO9" s="105" t="s">
        <v>51</v>
      </c>
      <c r="AP9" s="109">
        <v>104</v>
      </c>
      <c r="AQ9" s="109"/>
      <c r="AR9" s="109"/>
      <c r="AS9" s="109">
        <v>52</v>
      </c>
      <c r="AT9" s="109"/>
      <c r="AU9" s="109"/>
    </row>
    <row r="10" spans="1:47" ht="20.100000000000001" customHeight="1">
      <c r="A10" s="73" t="s">
        <v>49</v>
      </c>
      <c r="B10" s="74">
        <v>100</v>
      </c>
      <c r="C10" s="12">
        <v>2</v>
      </c>
      <c r="D10" s="12">
        <v>568</v>
      </c>
      <c r="E10" s="76"/>
      <c r="F10" s="77">
        <v>486</v>
      </c>
      <c r="G10" s="10">
        <f>'27.6'!AL10</f>
        <v>364</v>
      </c>
      <c r="H10" s="11">
        <f t="shared" si="3"/>
        <v>850</v>
      </c>
      <c r="I10" s="83"/>
      <c r="J10" s="83"/>
      <c r="K10" s="83"/>
      <c r="L10" s="83"/>
      <c r="M10" s="83"/>
      <c r="N10" s="83"/>
      <c r="O10" s="84">
        <f t="shared" si="0"/>
        <v>0</v>
      </c>
      <c r="P10" s="86">
        <f t="shared" si="1"/>
        <v>850</v>
      </c>
      <c r="Q10" s="90">
        <v>0</v>
      </c>
      <c r="R10" s="90">
        <v>18</v>
      </c>
      <c r="S10" s="90">
        <v>17</v>
      </c>
      <c r="T10" s="77">
        <v>7</v>
      </c>
      <c r="U10" s="77">
        <v>10</v>
      </c>
      <c r="V10" s="77">
        <v>17</v>
      </c>
      <c r="W10" s="77">
        <v>13</v>
      </c>
      <c r="X10" s="77"/>
      <c r="Y10" s="77">
        <v>0</v>
      </c>
      <c r="Z10" s="77"/>
      <c r="AA10" s="77"/>
      <c r="AB10" s="77"/>
      <c r="AC10" s="77"/>
      <c r="AD10" s="77"/>
      <c r="AE10" s="77"/>
      <c r="AF10" s="77"/>
      <c r="AG10" s="95"/>
      <c r="AH10" s="98">
        <f t="shared" si="4"/>
        <v>82</v>
      </c>
      <c r="AI10" s="99">
        <f t="shared" si="5"/>
        <v>768</v>
      </c>
      <c r="AJ10" s="83">
        <f t="shared" si="2"/>
        <v>768</v>
      </c>
      <c r="AK10" s="98">
        <f t="shared" si="6"/>
        <v>0</v>
      </c>
      <c r="AN10" s="102"/>
      <c r="AO10" s="103" t="s">
        <v>42</v>
      </c>
      <c r="AP10" s="109">
        <v>300</v>
      </c>
      <c r="AQ10" s="109">
        <v>100</v>
      </c>
      <c r="AR10" s="109"/>
      <c r="AS10" s="109">
        <v>100</v>
      </c>
      <c r="AT10" s="109"/>
      <c r="AU10" s="109"/>
    </row>
    <row r="11" spans="1:47" s="69" customFormat="1" ht="20.100000000000001" customHeight="1">
      <c r="A11" s="73" t="s">
        <v>50</v>
      </c>
      <c r="B11" s="74">
        <v>50</v>
      </c>
      <c r="C11" s="12">
        <v>6</v>
      </c>
      <c r="D11" s="12">
        <v>240</v>
      </c>
      <c r="E11" s="76"/>
      <c r="F11" s="78">
        <v>180</v>
      </c>
      <c r="G11" s="10">
        <f>'27.6'!AL11</f>
        <v>507</v>
      </c>
      <c r="H11" s="11">
        <f t="shared" si="3"/>
        <v>687</v>
      </c>
      <c r="I11" s="83">
        <v>5</v>
      </c>
      <c r="J11" s="83"/>
      <c r="K11" s="83"/>
      <c r="L11" s="83"/>
      <c r="M11" s="83">
        <v>10</v>
      </c>
      <c r="N11" s="83"/>
      <c r="O11" s="84">
        <f t="shared" si="0"/>
        <v>15</v>
      </c>
      <c r="P11" s="86">
        <f t="shared" si="1"/>
        <v>672</v>
      </c>
      <c r="Q11" s="91">
        <v>0</v>
      </c>
      <c r="R11" s="91">
        <v>10</v>
      </c>
      <c r="S11" s="91">
        <v>23</v>
      </c>
      <c r="T11" s="78">
        <v>10</v>
      </c>
      <c r="U11" s="78">
        <v>34</v>
      </c>
      <c r="V11" s="78">
        <v>19</v>
      </c>
      <c r="W11" s="78">
        <v>33</v>
      </c>
      <c r="X11" s="78"/>
      <c r="Y11" s="78">
        <v>3</v>
      </c>
      <c r="Z11" s="78"/>
      <c r="AA11" s="78"/>
      <c r="AB11" s="78"/>
      <c r="AC11" s="78"/>
      <c r="AD11" s="78"/>
      <c r="AE11" s="78"/>
      <c r="AF11" s="78"/>
      <c r="AG11" s="91"/>
      <c r="AH11" s="98">
        <f t="shared" si="4"/>
        <v>132</v>
      </c>
      <c r="AI11" s="106">
        <f t="shared" si="5"/>
        <v>540</v>
      </c>
      <c r="AJ11" s="83">
        <f t="shared" si="2"/>
        <v>540</v>
      </c>
      <c r="AK11" s="98">
        <f t="shared" si="6"/>
        <v>0</v>
      </c>
      <c r="AM11" s="70"/>
      <c r="AN11" s="107"/>
      <c r="AO11" s="105" t="s">
        <v>285</v>
      </c>
      <c r="AP11" s="109">
        <v>520</v>
      </c>
      <c r="AQ11" s="109">
        <v>520</v>
      </c>
      <c r="AR11" s="109">
        <v>260</v>
      </c>
      <c r="AS11" s="109">
        <v>520</v>
      </c>
      <c r="AT11" s="109">
        <v>260</v>
      </c>
      <c r="AU11" s="109">
        <v>520</v>
      </c>
    </row>
    <row r="12" spans="1:47" s="69" customFormat="1" ht="20.100000000000001" customHeight="1">
      <c r="A12" s="73" t="s">
        <v>51</v>
      </c>
      <c r="B12" s="74">
        <v>100</v>
      </c>
      <c r="C12" s="12">
        <v>2</v>
      </c>
      <c r="D12" s="12">
        <v>207</v>
      </c>
      <c r="E12" s="76"/>
      <c r="F12" s="78">
        <v>200</v>
      </c>
      <c r="G12" s="10">
        <f>'27.6'!AL12</f>
        <v>288</v>
      </c>
      <c r="H12" s="11">
        <f t="shared" si="3"/>
        <v>488</v>
      </c>
      <c r="I12" s="83">
        <v>5</v>
      </c>
      <c r="J12" s="83"/>
      <c r="K12" s="83"/>
      <c r="L12" s="83"/>
      <c r="M12" s="83"/>
      <c r="N12" s="83"/>
      <c r="O12" s="84">
        <f t="shared" si="0"/>
        <v>5</v>
      </c>
      <c r="P12" s="86">
        <f t="shared" si="1"/>
        <v>483</v>
      </c>
      <c r="Q12" s="91">
        <v>0</v>
      </c>
      <c r="R12" s="91">
        <v>15</v>
      </c>
      <c r="S12" s="91">
        <v>14</v>
      </c>
      <c r="T12" s="78">
        <v>2</v>
      </c>
      <c r="U12" s="78">
        <v>13</v>
      </c>
      <c r="V12" s="78">
        <v>9</v>
      </c>
      <c r="W12" s="78">
        <v>18</v>
      </c>
      <c r="X12" s="78"/>
      <c r="Y12" s="78">
        <v>5</v>
      </c>
      <c r="Z12" s="78"/>
      <c r="AA12" s="78"/>
      <c r="AB12" s="78"/>
      <c r="AC12" s="78"/>
      <c r="AD12" s="78"/>
      <c r="AE12" s="78"/>
      <c r="AF12" s="78"/>
      <c r="AG12" s="91"/>
      <c r="AH12" s="98">
        <f t="shared" si="4"/>
        <v>76</v>
      </c>
      <c r="AI12" s="106">
        <f t="shared" si="5"/>
        <v>407</v>
      </c>
      <c r="AJ12" s="83">
        <f t="shared" si="2"/>
        <v>407</v>
      </c>
      <c r="AK12" s="98">
        <f t="shared" si="6"/>
        <v>0</v>
      </c>
      <c r="AO12" s="103" t="s">
        <v>143</v>
      </c>
      <c r="AP12" s="109">
        <v>100</v>
      </c>
      <c r="AQ12" s="109"/>
      <c r="AR12" s="109"/>
      <c r="AS12" s="109">
        <v>100</v>
      </c>
      <c r="AT12" s="109"/>
      <c r="AU12" s="109"/>
    </row>
    <row r="13" spans="1:47" ht="20.100000000000001" customHeight="1">
      <c r="A13" s="73" t="s">
        <v>52</v>
      </c>
      <c r="B13" s="74">
        <v>45</v>
      </c>
      <c r="C13" s="12">
        <v>4</v>
      </c>
      <c r="D13" s="12">
        <v>40</v>
      </c>
      <c r="E13" s="76"/>
      <c r="F13" s="77"/>
      <c r="G13" s="10">
        <f>'27.6'!AL13</f>
        <v>331</v>
      </c>
      <c r="H13" s="11">
        <f t="shared" si="3"/>
        <v>331</v>
      </c>
      <c r="I13" s="83"/>
      <c r="J13" s="83"/>
      <c r="K13" s="83"/>
      <c r="L13" s="83"/>
      <c r="M13" s="83">
        <v>50</v>
      </c>
      <c r="N13" s="83"/>
      <c r="O13" s="84">
        <f t="shared" si="0"/>
        <v>50</v>
      </c>
      <c r="P13" s="86">
        <f t="shared" si="1"/>
        <v>281</v>
      </c>
      <c r="Q13" s="90">
        <v>0</v>
      </c>
      <c r="R13" s="90">
        <v>0</v>
      </c>
      <c r="S13" s="90">
        <v>5</v>
      </c>
      <c r="T13" s="77">
        <v>14</v>
      </c>
      <c r="U13" s="77">
        <v>22</v>
      </c>
      <c r="V13" s="77">
        <v>15</v>
      </c>
      <c r="W13" s="77">
        <v>5</v>
      </c>
      <c r="X13" s="77"/>
      <c r="Y13" s="77">
        <v>0</v>
      </c>
      <c r="Z13" s="77"/>
      <c r="AA13" s="77"/>
      <c r="AB13" s="77"/>
      <c r="AC13" s="77"/>
      <c r="AD13" s="77"/>
      <c r="AE13" s="77"/>
      <c r="AF13" s="77"/>
      <c r="AG13" s="90"/>
      <c r="AH13" s="98">
        <f t="shared" si="4"/>
        <v>61</v>
      </c>
      <c r="AI13" s="99">
        <f t="shared" si="5"/>
        <v>220</v>
      </c>
      <c r="AJ13" s="83">
        <f t="shared" si="2"/>
        <v>220</v>
      </c>
      <c r="AK13" s="98">
        <f t="shared" si="6"/>
        <v>0</v>
      </c>
      <c r="AO13" s="103" t="s">
        <v>286</v>
      </c>
      <c r="AP13" s="109">
        <v>600</v>
      </c>
      <c r="AQ13" s="109">
        <v>200</v>
      </c>
      <c r="AR13" s="109"/>
      <c r="AS13" s="109">
        <v>400</v>
      </c>
      <c r="AT13" s="109"/>
      <c r="AU13" s="109">
        <v>200</v>
      </c>
    </row>
    <row r="14" spans="1:47" ht="20.100000000000001" customHeight="1">
      <c r="A14" s="73" t="s">
        <v>53</v>
      </c>
      <c r="B14" s="74">
        <v>33</v>
      </c>
      <c r="C14" s="12">
        <v>5</v>
      </c>
      <c r="D14" s="12">
        <v>76</v>
      </c>
      <c r="E14" s="12"/>
      <c r="F14" s="77">
        <v>52</v>
      </c>
      <c r="G14" s="10">
        <f>'27.6'!AL14</f>
        <v>271</v>
      </c>
      <c r="H14" s="11">
        <f t="shared" si="3"/>
        <v>323</v>
      </c>
      <c r="I14" s="83"/>
      <c r="J14" s="83"/>
      <c r="K14" s="83"/>
      <c r="L14" s="83"/>
      <c r="M14" s="83">
        <v>25</v>
      </c>
      <c r="N14" s="83"/>
      <c r="O14" s="84">
        <f t="shared" si="0"/>
        <v>25</v>
      </c>
      <c r="P14" s="85">
        <f t="shared" si="1"/>
        <v>298</v>
      </c>
      <c r="Q14" s="90">
        <v>0</v>
      </c>
      <c r="R14" s="90">
        <v>0</v>
      </c>
      <c r="S14" s="90">
        <v>0</v>
      </c>
      <c r="T14" s="77">
        <v>25</v>
      </c>
      <c r="U14" s="77">
        <v>0</v>
      </c>
      <c r="V14" s="77">
        <v>15</v>
      </c>
      <c r="W14" s="77">
        <v>15</v>
      </c>
      <c r="X14" s="77"/>
      <c r="Y14" s="77">
        <v>0</v>
      </c>
      <c r="Z14" s="77"/>
      <c r="AA14" s="77"/>
      <c r="AB14" s="77"/>
      <c r="AC14" s="77"/>
      <c r="AD14" s="77"/>
      <c r="AE14" s="77"/>
      <c r="AF14" s="77"/>
      <c r="AG14" s="90">
        <v>2</v>
      </c>
      <c r="AH14" s="98">
        <f t="shared" si="4"/>
        <v>55</v>
      </c>
      <c r="AI14" s="99">
        <f t="shared" si="5"/>
        <v>243</v>
      </c>
      <c r="AJ14" s="83">
        <f t="shared" si="2"/>
        <v>241</v>
      </c>
      <c r="AK14" s="98">
        <f t="shared" si="6"/>
        <v>0</v>
      </c>
      <c r="AO14" s="101" t="s">
        <v>144</v>
      </c>
      <c r="AP14" s="109">
        <v>156</v>
      </c>
      <c r="AQ14" s="109">
        <v>104</v>
      </c>
      <c r="AR14" s="109"/>
      <c r="AS14" s="109">
        <v>104</v>
      </c>
      <c r="AT14" s="109"/>
      <c r="AU14" s="109"/>
    </row>
    <row r="15" spans="1:47" ht="20.100000000000001" customHeight="1">
      <c r="A15" s="73" t="s">
        <v>54</v>
      </c>
      <c r="B15" s="74">
        <v>45</v>
      </c>
      <c r="C15" s="12">
        <v>1</v>
      </c>
      <c r="D15" s="12">
        <v>39</v>
      </c>
      <c r="E15" s="12"/>
      <c r="F15" s="77"/>
      <c r="G15" s="10">
        <f>'27.6'!AL15</f>
        <v>95</v>
      </c>
      <c r="H15" s="11">
        <f t="shared" si="3"/>
        <v>95</v>
      </c>
      <c r="I15" s="83"/>
      <c r="J15" s="83"/>
      <c r="K15" s="83"/>
      <c r="L15" s="83"/>
      <c r="M15" s="83"/>
      <c r="N15" s="83"/>
      <c r="O15" s="84">
        <f t="shared" si="0"/>
        <v>0</v>
      </c>
      <c r="P15" s="85">
        <f t="shared" si="1"/>
        <v>95</v>
      </c>
      <c r="Q15" s="90">
        <v>0</v>
      </c>
      <c r="R15" s="90">
        <v>8</v>
      </c>
      <c r="S15" s="90">
        <v>0</v>
      </c>
      <c r="T15" s="90">
        <v>0</v>
      </c>
      <c r="U15" s="90">
        <v>0</v>
      </c>
      <c r="V15" s="90">
        <v>0</v>
      </c>
      <c r="W15" s="77">
        <v>3</v>
      </c>
      <c r="X15" s="77"/>
      <c r="Y15" s="77">
        <v>0</v>
      </c>
      <c r="Z15" s="77"/>
      <c r="AA15" s="77"/>
      <c r="AB15" s="77"/>
      <c r="AC15" s="77"/>
      <c r="AD15" s="77"/>
      <c r="AE15" s="77"/>
      <c r="AF15" s="77"/>
      <c r="AG15" s="90"/>
      <c r="AH15" s="98">
        <f t="shared" si="4"/>
        <v>11</v>
      </c>
      <c r="AI15" s="99">
        <f t="shared" si="5"/>
        <v>84</v>
      </c>
      <c r="AJ15" s="83">
        <f t="shared" si="2"/>
        <v>84</v>
      </c>
      <c r="AK15" s="98">
        <f t="shared" si="6"/>
        <v>0</v>
      </c>
      <c r="AO15" s="103" t="s">
        <v>45</v>
      </c>
      <c r="AP15" s="109"/>
      <c r="AQ15" s="109"/>
      <c r="AR15" s="109">
        <v>130</v>
      </c>
      <c r="AS15" s="109"/>
      <c r="AT15" s="109"/>
      <c r="AU15" s="109">
        <v>130</v>
      </c>
    </row>
    <row r="16" spans="1:47" ht="20.100000000000001" customHeight="1">
      <c r="A16" s="73" t="s">
        <v>55</v>
      </c>
      <c r="B16" s="74">
        <v>33</v>
      </c>
      <c r="C16" s="12">
        <v>6</v>
      </c>
      <c r="D16" s="12">
        <v>41</v>
      </c>
      <c r="E16" s="76"/>
      <c r="F16" s="77">
        <v>52</v>
      </c>
      <c r="G16" s="10">
        <f>'27.6'!AL16</f>
        <v>275</v>
      </c>
      <c r="H16" s="11">
        <f t="shared" si="3"/>
        <v>327</v>
      </c>
      <c r="I16" s="83"/>
      <c r="J16" s="83"/>
      <c r="K16" s="83"/>
      <c r="L16" s="83"/>
      <c r="M16" s="83"/>
      <c r="N16" s="83"/>
      <c r="O16" s="84">
        <f t="shared" si="0"/>
        <v>0</v>
      </c>
      <c r="P16" s="85">
        <f t="shared" si="1"/>
        <v>327</v>
      </c>
      <c r="Q16" s="90">
        <v>0</v>
      </c>
      <c r="R16" s="90">
        <v>10</v>
      </c>
      <c r="S16" s="90">
        <v>12</v>
      </c>
      <c r="T16" s="90">
        <v>0</v>
      </c>
      <c r="U16" s="90">
        <v>5</v>
      </c>
      <c r="V16" s="90">
        <v>11</v>
      </c>
      <c r="W16" s="77">
        <v>12</v>
      </c>
      <c r="X16" s="77"/>
      <c r="Y16" s="77">
        <v>0</v>
      </c>
      <c r="Z16" s="77">
        <v>6</v>
      </c>
      <c r="AA16" s="77"/>
      <c r="AB16" s="77"/>
      <c r="AC16" s="77">
        <v>6</v>
      </c>
      <c r="AD16" s="77">
        <v>4</v>
      </c>
      <c r="AE16" s="77"/>
      <c r="AF16" s="77">
        <v>20</v>
      </c>
      <c r="AG16" s="90">
        <v>2</v>
      </c>
      <c r="AH16" s="98">
        <f t="shared" si="4"/>
        <v>86</v>
      </c>
      <c r="AI16" s="99">
        <f t="shared" si="5"/>
        <v>241</v>
      </c>
      <c r="AJ16" s="83">
        <f t="shared" si="2"/>
        <v>239</v>
      </c>
      <c r="AK16" s="98">
        <f t="shared" si="6"/>
        <v>0</v>
      </c>
      <c r="AO16" s="101" t="s">
        <v>46</v>
      </c>
      <c r="AP16" s="109"/>
      <c r="AQ16" s="109">
        <v>240</v>
      </c>
      <c r="AR16" s="109"/>
      <c r="AS16" s="109">
        <v>240</v>
      </c>
      <c r="AT16" s="109"/>
      <c r="AU16" s="109">
        <v>240</v>
      </c>
    </row>
    <row r="17" spans="1:47" ht="20.100000000000001" customHeight="1">
      <c r="A17" s="73" t="s">
        <v>56</v>
      </c>
      <c r="B17" s="74">
        <v>100</v>
      </c>
      <c r="C17" s="12">
        <v>1</v>
      </c>
      <c r="D17" s="12">
        <v>161</v>
      </c>
      <c r="E17" s="12"/>
      <c r="F17" s="77">
        <v>100</v>
      </c>
      <c r="G17" s="10">
        <f>'27.6'!AL17</f>
        <v>165</v>
      </c>
      <c r="H17" s="11">
        <f t="shared" si="3"/>
        <v>265</v>
      </c>
      <c r="I17" s="83"/>
      <c r="J17" s="83"/>
      <c r="K17" s="83"/>
      <c r="L17" s="83"/>
      <c r="M17" s="83"/>
      <c r="N17" s="83"/>
      <c r="O17" s="84">
        <f t="shared" si="0"/>
        <v>0</v>
      </c>
      <c r="P17" s="85">
        <f t="shared" si="1"/>
        <v>265</v>
      </c>
      <c r="Q17" s="90">
        <v>0</v>
      </c>
      <c r="R17" s="90">
        <v>0</v>
      </c>
      <c r="S17" s="90">
        <v>0</v>
      </c>
      <c r="T17" s="90">
        <v>0</v>
      </c>
      <c r="U17" s="90">
        <v>0</v>
      </c>
      <c r="V17" s="90">
        <v>0</v>
      </c>
      <c r="W17" s="90">
        <v>0</v>
      </c>
      <c r="X17" s="90"/>
      <c r="Y17" s="90">
        <v>4</v>
      </c>
      <c r="Z17" s="90"/>
      <c r="AA17" s="90"/>
      <c r="AB17" s="90"/>
      <c r="AC17" s="90"/>
      <c r="AD17" s="90"/>
      <c r="AE17" s="90"/>
      <c r="AF17" s="90"/>
      <c r="AG17" s="90"/>
      <c r="AH17" s="98">
        <f t="shared" si="4"/>
        <v>4</v>
      </c>
      <c r="AI17" s="99">
        <f t="shared" si="5"/>
        <v>261</v>
      </c>
      <c r="AJ17" s="83">
        <f t="shared" si="2"/>
        <v>261</v>
      </c>
      <c r="AK17" s="98">
        <f t="shared" si="6"/>
        <v>0</v>
      </c>
      <c r="AO17" s="14" t="s">
        <v>58</v>
      </c>
      <c r="AP17" s="109"/>
      <c r="AQ17" s="109"/>
      <c r="AR17" s="109">
        <v>60</v>
      </c>
      <c r="AS17" s="109"/>
      <c r="AT17" s="109"/>
      <c r="AU17" s="109"/>
    </row>
    <row r="18" spans="1:47" ht="20.100000000000001" customHeight="1">
      <c r="A18" s="73" t="s">
        <v>57</v>
      </c>
      <c r="B18" s="74"/>
      <c r="C18" s="12"/>
      <c r="D18" s="12"/>
      <c r="E18" s="12"/>
      <c r="F18" s="77"/>
      <c r="G18" s="10">
        <f>'27.6'!AL18</f>
        <v>0</v>
      </c>
      <c r="H18" s="11">
        <f t="shared" si="3"/>
        <v>0</v>
      </c>
      <c r="I18" s="83"/>
      <c r="J18" s="83"/>
      <c r="K18" s="83"/>
      <c r="L18" s="83"/>
      <c r="M18" s="83"/>
      <c r="N18" s="83"/>
      <c r="O18" s="84">
        <f t="shared" si="0"/>
        <v>0</v>
      </c>
      <c r="P18" s="85">
        <f t="shared" si="1"/>
        <v>0</v>
      </c>
      <c r="Q18" s="90">
        <v>0</v>
      </c>
      <c r="R18" s="90">
        <v>0</v>
      </c>
      <c r="S18" s="90">
        <v>0</v>
      </c>
      <c r="T18" s="90">
        <v>0</v>
      </c>
      <c r="U18" s="90">
        <v>0</v>
      </c>
      <c r="V18" s="90">
        <v>0</v>
      </c>
      <c r="W18" s="90">
        <v>0</v>
      </c>
      <c r="X18" s="90"/>
      <c r="Y18" s="90">
        <v>0</v>
      </c>
      <c r="Z18" s="90"/>
      <c r="AA18" s="90"/>
      <c r="AB18" s="90"/>
      <c r="AC18" s="90"/>
      <c r="AD18" s="90"/>
      <c r="AE18" s="90"/>
      <c r="AF18" s="90"/>
      <c r="AG18" s="90"/>
      <c r="AH18" s="98">
        <f t="shared" si="4"/>
        <v>0</v>
      </c>
      <c r="AI18" s="99">
        <f t="shared" si="5"/>
        <v>0</v>
      </c>
      <c r="AJ18" s="83">
        <f t="shared" si="2"/>
        <v>0</v>
      </c>
      <c r="AK18" s="98">
        <f t="shared" si="6"/>
        <v>0</v>
      </c>
      <c r="AO18" s="14" t="s">
        <v>54</v>
      </c>
      <c r="AP18" s="109">
        <v>300</v>
      </c>
      <c r="AQ18" s="109"/>
      <c r="AR18" s="109">
        <v>200</v>
      </c>
      <c r="AS18" s="109"/>
      <c r="AT18" s="109">
        <v>100</v>
      </c>
      <c r="AU18" s="109"/>
    </row>
    <row r="19" spans="1:47" ht="20.100000000000001" customHeight="1">
      <c r="A19" s="73" t="s">
        <v>58</v>
      </c>
      <c r="B19" s="74">
        <v>100</v>
      </c>
      <c r="C19" s="12"/>
      <c r="D19" s="12">
        <v>484</v>
      </c>
      <c r="E19" s="12"/>
      <c r="F19" s="77"/>
      <c r="G19" s="10">
        <f>'27.6'!AL19</f>
        <v>587</v>
      </c>
      <c r="H19" s="11">
        <f t="shared" si="3"/>
        <v>587</v>
      </c>
      <c r="I19" s="83"/>
      <c r="J19" s="83"/>
      <c r="K19" s="83"/>
      <c r="L19" s="83"/>
      <c r="M19" s="83"/>
      <c r="N19" s="83"/>
      <c r="O19" s="84">
        <f t="shared" si="0"/>
        <v>0</v>
      </c>
      <c r="P19" s="85">
        <f t="shared" si="1"/>
        <v>587</v>
      </c>
      <c r="Q19" s="90">
        <v>0</v>
      </c>
      <c r="R19" s="90">
        <v>54</v>
      </c>
      <c r="S19" s="90">
        <v>0</v>
      </c>
      <c r="T19" s="90">
        <v>10</v>
      </c>
      <c r="U19" s="90">
        <v>0</v>
      </c>
      <c r="V19" s="90">
        <v>39</v>
      </c>
      <c r="W19" s="90">
        <v>0</v>
      </c>
      <c r="X19" s="90"/>
      <c r="Y19" s="90">
        <v>0</v>
      </c>
      <c r="Z19" s="90"/>
      <c r="AA19" s="90"/>
      <c r="AB19" s="90"/>
      <c r="AC19" s="90"/>
      <c r="AD19" s="90"/>
      <c r="AE19" s="90"/>
      <c r="AF19" s="90"/>
      <c r="AG19" s="90"/>
      <c r="AH19" s="98">
        <f t="shared" si="4"/>
        <v>103</v>
      </c>
      <c r="AI19" s="99">
        <f t="shared" si="5"/>
        <v>484</v>
      </c>
      <c r="AJ19" s="83">
        <f t="shared" si="2"/>
        <v>484</v>
      </c>
      <c r="AK19" s="98">
        <f t="shared" si="6"/>
        <v>0</v>
      </c>
      <c r="AP19" s="109">
        <v>120</v>
      </c>
      <c r="AQ19" s="109"/>
      <c r="AR19" s="109"/>
      <c r="AS19" s="109">
        <v>60</v>
      </c>
      <c r="AT19" s="109"/>
      <c r="AU19" s="109"/>
    </row>
    <row r="20" spans="1:47" ht="20.100000000000001" customHeight="1">
      <c r="A20" s="73" t="s">
        <v>59</v>
      </c>
      <c r="B20" s="74"/>
      <c r="C20" s="12"/>
      <c r="D20" s="12"/>
      <c r="E20" s="76"/>
      <c r="F20" s="77"/>
      <c r="G20" s="10">
        <f>'27.6'!AL20</f>
        <v>0</v>
      </c>
      <c r="H20" s="11">
        <f t="shared" si="3"/>
        <v>0</v>
      </c>
      <c r="I20" s="83"/>
      <c r="J20" s="83"/>
      <c r="K20" s="83"/>
      <c r="L20" s="83"/>
      <c r="M20" s="83"/>
      <c r="N20" s="83"/>
      <c r="O20" s="84">
        <f t="shared" si="0"/>
        <v>0</v>
      </c>
      <c r="P20" s="85">
        <f t="shared" si="1"/>
        <v>0</v>
      </c>
      <c r="Q20" s="90">
        <v>0</v>
      </c>
      <c r="R20" s="90">
        <v>0</v>
      </c>
      <c r="S20" s="90">
        <v>0</v>
      </c>
      <c r="T20" s="90">
        <v>0</v>
      </c>
      <c r="U20" s="90">
        <v>0</v>
      </c>
      <c r="V20" s="79">
        <v>0</v>
      </c>
      <c r="W20" s="90">
        <v>0</v>
      </c>
      <c r="X20" s="90"/>
      <c r="Y20" s="90">
        <v>0</v>
      </c>
      <c r="Z20" s="90"/>
      <c r="AA20" s="90"/>
      <c r="AB20" s="90"/>
      <c r="AC20" s="90"/>
      <c r="AD20" s="90"/>
      <c r="AE20" s="90"/>
      <c r="AF20" s="90"/>
      <c r="AG20" s="90"/>
      <c r="AH20" s="98">
        <f t="shared" si="4"/>
        <v>0</v>
      </c>
      <c r="AI20" s="99">
        <f t="shared" si="5"/>
        <v>0</v>
      </c>
      <c r="AJ20" s="83">
        <f t="shared" si="2"/>
        <v>0</v>
      </c>
      <c r="AK20" s="98">
        <f t="shared" si="6"/>
        <v>0</v>
      </c>
    </row>
    <row r="21" spans="1:47" ht="20.100000000000001" customHeight="1">
      <c r="A21" s="73" t="s">
        <v>60</v>
      </c>
      <c r="B21" s="74"/>
      <c r="C21" s="12"/>
      <c r="D21" s="12"/>
      <c r="E21" s="12"/>
      <c r="F21" s="77"/>
      <c r="G21" s="10">
        <f>'27.6'!AL21</f>
        <v>0</v>
      </c>
      <c r="H21" s="11">
        <f t="shared" ref="H21" si="7">SUM(F21:G21)</f>
        <v>0</v>
      </c>
      <c r="I21" s="83"/>
      <c r="J21" s="83"/>
      <c r="K21" s="83"/>
      <c r="L21" s="83"/>
      <c r="M21" s="83"/>
      <c r="N21" s="83"/>
      <c r="O21" s="84">
        <f t="shared" ref="O21" si="8">SUBTOTAL(9,I21:N21)</f>
        <v>0</v>
      </c>
      <c r="P21" s="85">
        <f t="shared" ref="P21" si="9">H21-O21</f>
        <v>0</v>
      </c>
      <c r="Q21" s="90">
        <v>0</v>
      </c>
      <c r="R21" s="90">
        <v>0</v>
      </c>
      <c r="S21" s="90">
        <v>0</v>
      </c>
      <c r="T21" s="90">
        <v>0</v>
      </c>
      <c r="U21" s="90">
        <v>0</v>
      </c>
      <c r="V21" s="79">
        <v>0</v>
      </c>
      <c r="W21" s="90">
        <v>0</v>
      </c>
      <c r="X21" s="90"/>
      <c r="Y21" s="90">
        <v>0</v>
      </c>
      <c r="Z21" s="90"/>
      <c r="AA21" s="90"/>
      <c r="AB21" s="90"/>
      <c r="AC21" s="90"/>
      <c r="AD21" s="90"/>
      <c r="AE21" s="90"/>
      <c r="AF21" s="90"/>
      <c r="AG21" s="90"/>
      <c r="AH21" s="98">
        <f t="shared" si="4"/>
        <v>0</v>
      </c>
      <c r="AI21" s="99">
        <f t="shared" si="5"/>
        <v>0</v>
      </c>
      <c r="AJ21" s="83">
        <f t="shared" si="2"/>
        <v>0</v>
      </c>
      <c r="AK21" s="98">
        <f t="shared" si="6"/>
        <v>0</v>
      </c>
    </row>
    <row r="22" spans="1:47" ht="20.100000000000001" customHeight="1">
      <c r="A22" s="73" t="s">
        <v>61</v>
      </c>
      <c r="B22" s="74">
        <v>33</v>
      </c>
      <c r="C22" s="12"/>
      <c r="D22" s="12"/>
      <c r="E22" s="12"/>
      <c r="F22" s="77"/>
      <c r="G22" s="10">
        <f>'27.6'!AL22</f>
        <v>0</v>
      </c>
      <c r="H22" s="11">
        <f t="shared" ref="H22:H23" si="10">SUM(F22:G22)</f>
        <v>0</v>
      </c>
      <c r="I22" s="83"/>
      <c r="J22" s="83"/>
      <c r="K22" s="83"/>
      <c r="L22" s="83"/>
      <c r="M22" s="83"/>
      <c r="N22" s="83"/>
      <c r="O22" s="84">
        <f t="shared" ref="O22:O23" si="11">SUBTOTAL(9,I22:N22)</f>
        <v>0</v>
      </c>
      <c r="P22" s="85">
        <f t="shared" ref="P22:P23" si="12">H22-O22</f>
        <v>0</v>
      </c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8">
        <f t="shared" si="4"/>
        <v>0</v>
      </c>
      <c r="AI22" s="99">
        <f t="shared" ref="AI22:AI23" si="13">P22-AH22</f>
        <v>0</v>
      </c>
      <c r="AJ22" s="83">
        <f t="shared" ref="AJ22:AJ23" si="14">(B22*C22)+D22</f>
        <v>0</v>
      </c>
      <c r="AK22" s="98">
        <f t="shared" ref="AK22:AK23" si="15">AJ22+AG22-AI22</f>
        <v>0</v>
      </c>
    </row>
    <row r="23" spans="1:47" ht="20.100000000000001" customHeight="1">
      <c r="A23" s="73" t="s">
        <v>62</v>
      </c>
      <c r="B23" s="74"/>
      <c r="C23" s="12"/>
      <c r="D23" s="12"/>
      <c r="E23" s="12"/>
      <c r="F23" s="77"/>
      <c r="G23" s="10">
        <f>'27.6'!AL23</f>
        <v>0</v>
      </c>
      <c r="H23" s="11">
        <f t="shared" si="10"/>
        <v>0</v>
      </c>
      <c r="I23" s="83"/>
      <c r="J23" s="83"/>
      <c r="K23" s="83"/>
      <c r="L23" s="83"/>
      <c r="M23" s="83"/>
      <c r="N23" s="83"/>
      <c r="O23" s="84">
        <f t="shared" si="11"/>
        <v>0</v>
      </c>
      <c r="P23" s="85">
        <f t="shared" si="12"/>
        <v>0</v>
      </c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8">
        <f t="shared" si="4"/>
        <v>0</v>
      </c>
      <c r="AI23" s="99">
        <f t="shared" si="13"/>
        <v>0</v>
      </c>
      <c r="AJ23" s="83">
        <f t="shared" si="14"/>
        <v>0</v>
      </c>
      <c r="AK23" s="98">
        <f t="shared" si="15"/>
        <v>0</v>
      </c>
    </row>
    <row r="24" spans="1:47" ht="20.100000000000001" customHeight="1">
      <c r="A24" s="73" t="s">
        <v>327</v>
      </c>
      <c r="B24" s="74"/>
      <c r="C24" s="12"/>
      <c r="D24" s="12"/>
      <c r="E24" s="12"/>
      <c r="F24" s="77"/>
      <c r="G24" s="10">
        <f>'27.6'!AL24</f>
        <v>0</v>
      </c>
      <c r="H24" s="11">
        <f t="shared" ref="H24:H25" si="16">SUM(F24:G24)</f>
        <v>0</v>
      </c>
      <c r="I24" s="83"/>
      <c r="J24" s="83"/>
      <c r="K24" s="83"/>
      <c r="L24" s="83"/>
      <c r="M24" s="83"/>
      <c r="N24" s="83"/>
      <c r="O24" s="84">
        <f t="shared" ref="O24:O25" si="17">SUBTOTAL(9,I24:N24)</f>
        <v>0</v>
      </c>
      <c r="P24" s="85">
        <f t="shared" ref="P24:P25" si="18">H24-O24</f>
        <v>0</v>
      </c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8">
        <f t="shared" si="4"/>
        <v>0</v>
      </c>
      <c r="AI24" s="99">
        <f t="shared" ref="AI24:AI25" si="19">P24-AH24</f>
        <v>0</v>
      </c>
      <c r="AJ24" s="83">
        <f t="shared" ref="AJ24:AJ25" si="20">(B24*C24)+D24</f>
        <v>0</v>
      </c>
      <c r="AK24" s="98">
        <f t="shared" ref="AK24:AK25" si="21">AJ24+AG24-AI24</f>
        <v>0</v>
      </c>
    </row>
    <row r="25" spans="1:47" ht="20.100000000000001" customHeight="1">
      <c r="A25" s="73" t="s">
        <v>328</v>
      </c>
      <c r="B25" s="74"/>
      <c r="C25" s="12"/>
      <c r="D25" s="12"/>
      <c r="E25" s="12"/>
      <c r="F25" s="77"/>
      <c r="G25" s="10">
        <f>'27.6'!AL25</f>
        <v>0</v>
      </c>
      <c r="H25" s="11">
        <f t="shared" si="16"/>
        <v>0</v>
      </c>
      <c r="I25" s="83"/>
      <c r="J25" s="83"/>
      <c r="K25" s="83"/>
      <c r="L25" s="83"/>
      <c r="M25" s="83"/>
      <c r="N25" s="83"/>
      <c r="O25" s="84">
        <f t="shared" si="17"/>
        <v>0</v>
      </c>
      <c r="P25" s="85">
        <f t="shared" si="18"/>
        <v>0</v>
      </c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8">
        <f t="shared" si="4"/>
        <v>0</v>
      </c>
      <c r="AI25" s="99">
        <f t="shared" si="19"/>
        <v>0</v>
      </c>
      <c r="AJ25" s="83">
        <f t="shared" si="20"/>
        <v>0</v>
      </c>
      <c r="AK25" s="98">
        <f t="shared" si="21"/>
        <v>0</v>
      </c>
    </row>
    <row r="26" spans="1:47" ht="20.100000000000001" customHeight="1">
      <c r="A26" s="79"/>
      <c r="B26" s="79"/>
      <c r="C26" s="79"/>
      <c r="D26" s="79"/>
      <c r="E26" s="79"/>
      <c r="F26" s="80">
        <f>SUM(F3:F25)</f>
        <v>2425</v>
      </c>
      <c r="G26" s="80">
        <f t="shared" ref="G26:AK26" si="22">SUM(G3:G25)</f>
        <v>9594</v>
      </c>
      <c r="H26" s="80">
        <f t="shared" si="22"/>
        <v>12019</v>
      </c>
      <c r="I26" s="80">
        <f t="shared" si="22"/>
        <v>129</v>
      </c>
      <c r="J26" s="80">
        <f t="shared" si="22"/>
        <v>0</v>
      </c>
      <c r="K26" s="80">
        <f t="shared" si="22"/>
        <v>0</v>
      </c>
      <c r="L26" s="80">
        <f t="shared" si="22"/>
        <v>0</v>
      </c>
      <c r="M26" s="80">
        <f t="shared" si="22"/>
        <v>165</v>
      </c>
      <c r="N26" s="80">
        <f t="shared" si="22"/>
        <v>0</v>
      </c>
      <c r="O26" s="80">
        <f t="shared" si="22"/>
        <v>294</v>
      </c>
      <c r="P26" s="80">
        <f t="shared" si="22"/>
        <v>11725</v>
      </c>
      <c r="Q26" s="80">
        <f t="shared" si="22"/>
        <v>184</v>
      </c>
      <c r="R26" s="80">
        <f t="shared" si="22"/>
        <v>212</v>
      </c>
      <c r="S26" s="80">
        <f t="shared" si="22"/>
        <v>257</v>
      </c>
      <c r="T26" s="80">
        <f t="shared" si="22"/>
        <v>165</v>
      </c>
      <c r="U26" s="80">
        <f t="shared" si="22"/>
        <v>219</v>
      </c>
      <c r="V26" s="80">
        <f t="shared" si="22"/>
        <v>231</v>
      </c>
      <c r="W26" s="80">
        <f t="shared" si="22"/>
        <v>307</v>
      </c>
      <c r="X26" s="80">
        <f t="shared" si="22"/>
        <v>0</v>
      </c>
      <c r="Y26" s="80">
        <f t="shared" si="22"/>
        <v>29</v>
      </c>
      <c r="Z26" s="80">
        <f t="shared" si="22"/>
        <v>30</v>
      </c>
      <c r="AA26" s="80">
        <f t="shared" si="22"/>
        <v>18</v>
      </c>
      <c r="AB26" s="80">
        <f t="shared" si="22"/>
        <v>21</v>
      </c>
      <c r="AC26" s="80">
        <f t="shared" si="22"/>
        <v>34</v>
      </c>
      <c r="AD26" s="80">
        <f t="shared" si="22"/>
        <v>30</v>
      </c>
      <c r="AE26" s="80">
        <f t="shared" si="22"/>
        <v>7</v>
      </c>
      <c r="AF26" s="80"/>
      <c r="AG26" s="80">
        <f t="shared" si="22"/>
        <v>8</v>
      </c>
      <c r="AH26" s="80">
        <f t="shared" si="22"/>
        <v>1971</v>
      </c>
      <c r="AI26" s="80">
        <f t="shared" si="22"/>
        <v>9754</v>
      </c>
      <c r="AJ26" s="80">
        <f t="shared" si="22"/>
        <v>9746</v>
      </c>
      <c r="AK26" s="80">
        <f t="shared" si="22"/>
        <v>0</v>
      </c>
    </row>
    <row r="29" spans="1:47">
      <c r="O29" s="70" t="s">
        <v>65</v>
      </c>
      <c r="Q29" s="92"/>
      <c r="R29" s="92"/>
    </row>
  </sheetData>
  <mergeCells count="15">
    <mergeCell ref="A1:A2"/>
    <mergeCell ref="B1:B2"/>
    <mergeCell ref="C1:C2"/>
    <mergeCell ref="D1:D2"/>
    <mergeCell ref="E1:E2"/>
    <mergeCell ref="F1:F2"/>
    <mergeCell ref="G1:G2"/>
    <mergeCell ref="H1:H2"/>
    <mergeCell ref="O1:O2"/>
    <mergeCell ref="P1:P2"/>
    <mergeCell ref="AG1:AG2"/>
    <mergeCell ref="AH1:AH2"/>
    <mergeCell ref="AI1:AI2"/>
    <mergeCell ref="AJ1:AJ2"/>
    <mergeCell ref="AK1:AK2"/>
  </mergeCells>
  <conditionalFormatting sqref="AO16">
    <cfRule type="duplicateValues" dxfId="5" priority="1"/>
  </conditionalFormatting>
  <conditionalFormatting sqref="AO3:AO15">
    <cfRule type="duplicateValues" dxfId="4" priority="2"/>
  </conditionalFormatting>
  <pageMargins left="0.7" right="0.7" top="0.75" bottom="0.75" header="0.3" footer="0.3"/>
  <pageSetup paperSize="9" orientation="portrait"/>
  <legacy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6"/>
  <sheetViews>
    <sheetView zoomScale="120" zoomScaleNormal="120" workbookViewId="0">
      <pane xSplit="6" ySplit="2" topLeftCell="AD3" activePane="bottomRight" state="frozen"/>
      <selection pane="topRight"/>
      <selection pane="bottomLeft"/>
      <selection pane="bottomRight" activeCell="D10" sqref="D10"/>
    </sheetView>
  </sheetViews>
  <sheetFormatPr defaultColWidth="9" defaultRowHeight="15"/>
  <cols>
    <col min="1" max="1" width="36.140625" customWidth="1"/>
    <col min="2" max="2" width="8.140625" customWidth="1"/>
    <col min="3" max="3" width="10.28515625" customWidth="1"/>
    <col min="4" max="5" width="9.85546875" customWidth="1"/>
    <col min="6" max="6" width="11.85546875" customWidth="1"/>
    <col min="7" max="8" width="9.85546875" customWidth="1"/>
    <col min="15" max="15" width="12.7109375" customWidth="1"/>
    <col min="16" max="16" width="16.42578125" customWidth="1"/>
    <col min="17" max="17" width="15.28515625" customWidth="1"/>
    <col min="18" max="23" width="10.85546875" customWidth="1"/>
    <col min="24" max="25" width="13.28515625" customWidth="1"/>
    <col min="26" max="30" width="10.85546875" customWidth="1"/>
    <col min="31" max="31" width="12.7109375" customWidth="1"/>
    <col min="32" max="36" width="10.85546875" customWidth="1"/>
    <col min="37" max="37" width="12.28515625" customWidth="1"/>
    <col min="38" max="38" width="10.85546875" customWidth="1"/>
    <col min="39" max="39" width="15.5703125" customWidth="1"/>
    <col min="40" max="40" width="10.85546875" customWidth="1"/>
  </cols>
  <sheetData>
    <row r="1" spans="1:40">
      <c r="A1" s="351" t="s">
        <v>0</v>
      </c>
      <c r="B1" s="361" t="s">
        <v>1</v>
      </c>
      <c r="C1" s="361" t="s">
        <v>2</v>
      </c>
      <c r="D1" s="351" t="s">
        <v>3</v>
      </c>
      <c r="E1" s="351" t="s">
        <v>66</v>
      </c>
      <c r="F1" s="379" t="s">
        <v>4</v>
      </c>
      <c r="G1" s="379" t="s">
        <v>6</v>
      </c>
      <c r="H1" s="363" t="s">
        <v>7</v>
      </c>
      <c r="I1" s="16" t="s">
        <v>8</v>
      </c>
      <c r="J1" s="16"/>
      <c r="K1" s="16"/>
      <c r="L1" s="17"/>
      <c r="M1" s="16"/>
      <c r="N1" s="16"/>
      <c r="O1" s="364" t="s">
        <v>9</v>
      </c>
      <c r="P1" s="366" t="s">
        <v>10</v>
      </c>
      <c r="Q1" s="23" t="s">
        <v>15</v>
      </c>
      <c r="R1" s="23" t="s">
        <v>70</v>
      </c>
      <c r="S1" s="23" t="s">
        <v>11</v>
      </c>
      <c r="T1" s="23" t="s">
        <v>15</v>
      </c>
      <c r="U1" s="23" t="s">
        <v>305</v>
      </c>
      <c r="V1" s="23" t="s">
        <v>11</v>
      </c>
      <c r="W1" s="23" t="s">
        <v>14</v>
      </c>
      <c r="X1" s="23" t="s">
        <v>15</v>
      </c>
      <c r="Y1" s="61" t="s">
        <v>307</v>
      </c>
      <c r="Z1" s="23" t="s">
        <v>73</v>
      </c>
      <c r="AA1" s="23" t="s">
        <v>287</v>
      </c>
      <c r="AB1" s="23" t="s">
        <v>68</v>
      </c>
      <c r="AC1" s="44" t="s">
        <v>75</v>
      </c>
      <c r="AD1" s="44" t="s">
        <v>75</v>
      </c>
      <c r="AE1" s="14" t="s">
        <v>69</v>
      </c>
      <c r="AF1" s="14" t="s">
        <v>11</v>
      </c>
      <c r="AG1" s="14" t="s">
        <v>11</v>
      </c>
      <c r="AH1" s="14" t="s">
        <v>11</v>
      </c>
      <c r="AI1" s="66" t="s">
        <v>17</v>
      </c>
      <c r="AJ1" s="351" t="s">
        <v>21</v>
      </c>
      <c r="AK1" s="353" t="s">
        <v>22</v>
      </c>
      <c r="AL1" s="353" t="s">
        <v>23</v>
      </c>
      <c r="AM1" s="355" t="s">
        <v>24</v>
      </c>
      <c r="AN1" s="357" t="s">
        <v>25</v>
      </c>
    </row>
    <row r="2" spans="1:40">
      <c r="A2" s="352"/>
      <c r="B2" s="362"/>
      <c r="C2" s="362"/>
      <c r="D2" s="352"/>
      <c r="E2" s="352"/>
      <c r="F2" s="380"/>
      <c r="G2" s="380"/>
      <c r="H2" s="363"/>
      <c r="I2" s="18" t="s">
        <v>28</v>
      </c>
      <c r="J2" s="18" t="s">
        <v>92</v>
      </c>
      <c r="K2" s="18" t="s">
        <v>31</v>
      </c>
      <c r="L2" s="18" t="s">
        <v>288</v>
      </c>
      <c r="M2" s="4" t="s">
        <v>32</v>
      </c>
      <c r="N2" s="4" t="s">
        <v>289</v>
      </c>
      <c r="O2" s="365"/>
      <c r="P2" s="367"/>
      <c r="Q2" s="24" t="s">
        <v>334</v>
      </c>
      <c r="R2" s="24" t="s">
        <v>36</v>
      </c>
      <c r="S2" s="24" t="s">
        <v>36</v>
      </c>
      <c r="T2" s="24" t="s">
        <v>36</v>
      </c>
      <c r="U2" s="24" t="s">
        <v>36</v>
      </c>
      <c r="V2" s="24" t="s">
        <v>36</v>
      </c>
      <c r="W2" s="24" t="s">
        <v>35</v>
      </c>
      <c r="X2" s="24" t="s">
        <v>36</v>
      </c>
      <c r="Y2" s="24" t="s">
        <v>35</v>
      </c>
      <c r="Z2" s="24" t="s">
        <v>37</v>
      </c>
      <c r="AA2" s="24" t="s">
        <v>13</v>
      </c>
      <c r="AB2" s="24" t="s">
        <v>35</v>
      </c>
      <c r="AC2" s="62" t="s">
        <v>35</v>
      </c>
      <c r="AD2" s="63" t="s">
        <v>77</v>
      </c>
      <c r="AE2" s="64" t="s">
        <v>35</v>
      </c>
      <c r="AF2" s="64" t="s">
        <v>179</v>
      </c>
      <c r="AG2" s="63" t="s">
        <v>35</v>
      </c>
      <c r="AH2" s="63" t="s">
        <v>77</v>
      </c>
      <c r="AI2" s="63" t="s">
        <v>36</v>
      </c>
      <c r="AJ2" s="352"/>
      <c r="AK2" s="354"/>
      <c r="AL2" s="354"/>
      <c r="AM2" s="356"/>
      <c r="AN2" s="358"/>
    </row>
    <row r="3" spans="1:40" ht="18" customHeight="1">
      <c r="A3" s="37" t="s">
        <v>42</v>
      </c>
      <c r="B3" s="7">
        <v>33</v>
      </c>
      <c r="C3" s="8">
        <v>31</v>
      </c>
      <c r="D3" s="8">
        <v>227</v>
      </c>
      <c r="E3" s="8"/>
      <c r="F3" s="9"/>
      <c r="G3" s="10">
        <f>'28.6'!AJ3</f>
        <v>1250</v>
      </c>
      <c r="H3" s="11">
        <f>SUM(F3:G3)</f>
        <v>1250</v>
      </c>
      <c r="I3" s="19"/>
      <c r="J3" s="19"/>
      <c r="K3" s="19"/>
      <c r="L3" s="19"/>
      <c r="M3" s="19"/>
      <c r="N3" s="19"/>
      <c r="O3" s="21">
        <f>SUBTOTAL(9,I3:N3)</f>
        <v>0</v>
      </c>
      <c r="P3" s="22">
        <f t="shared" ref="P3:P20" si="0">H3-O3</f>
        <v>1250</v>
      </c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42"/>
      <c r="AD3" s="28"/>
      <c r="AE3" s="28"/>
      <c r="AF3" s="28"/>
      <c r="AG3" s="28"/>
      <c r="AH3" s="28"/>
      <c r="AI3" s="28"/>
      <c r="AJ3" s="28"/>
      <c r="AK3" s="20">
        <f>SUM(Q3:AI3)</f>
        <v>0</v>
      </c>
      <c r="AL3" s="35">
        <f t="shared" ref="AL3:AL21" si="1">P3-AK3</f>
        <v>1250</v>
      </c>
      <c r="AM3" s="19">
        <f t="shared" ref="AM3:AM21" si="2">(B3*C3)+D3</f>
        <v>1250</v>
      </c>
      <c r="AN3" s="20">
        <f>AM3+AJ3-AL3</f>
        <v>0</v>
      </c>
    </row>
    <row r="4" spans="1:40" ht="18" customHeight="1">
      <c r="A4" s="37" t="s">
        <v>43</v>
      </c>
      <c r="B4" s="7">
        <v>70</v>
      </c>
      <c r="C4" s="8">
        <v>26</v>
      </c>
      <c r="D4" s="8">
        <v>592</v>
      </c>
      <c r="E4" s="8"/>
      <c r="F4" s="9"/>
      <c r="G4" s="10">
        <f>'28.6'!AJ4</f>
        <v>2412</v>
      </c>
      <c r="H4" s="11">
        <f t="shared" ref="H4:H20" si="3">SUM(F4:G4)</f>
        <v>2412</v>
      </c>
      <c r="I4" s="19"/>
      <c r="J4" s="19"/>
      <c r="K4" s="19"/>
      <c r="L4" s="19"/>
      <c r="M4" s="19"/>
      <c r="N4" s="19"/>
      <c r="O4" s="21">
        <f t="shared" ref="O4:O20" si="4">SUBTOTAL(9,I4:N4)</f>
        <v>0</v>
      </c>
      <c r="P4" s="22">
        <f t="shared" si="0"/>
        <v>2412</v>
      </c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42"/>
      <c r="AD4" s="28"/>
      <c r="AE4" s="28"/>
      <c r="AF4" s="28"/>
      <c r="AG4" s="28"/>
      <c r="AH4" s="28"/>
      <c r="AI4" s="28"/>
      <c r="AJ4" s="28"/>
      <c r="AK4" s="20">
        <f t="shared" ref="AK4:AK23" si="5">SUM(Q4:AI4)</f>
        <v>0</v>
      </c>
      <c r="AL4" s="35">
        <f t="shared" si="1"/>
        <v>2412</v>
      </c>
      <c r="AM4" s="19">
        <f t="shared" si="2"/>
        <v>2412</v>
      </c>
      <c r="AN4" s="20">
        <f t="shared" ref="AN4:AN20" si="6">AM4+AJ4-AL4</f>
        <v>0</v>
      </c>
    </row>
    <row r="5" spans="1:40" ht="18" customHeight="1">
      <c r="A5" s="37" t="s">
        <v>44</v>
      </c>
      <c r="B5" s="7">
        <v>45</v>
      </c>
      <c r="C5" s="12">
        <v>4</v>
      </c>
      <c r="D5" s="12">
        <v>1</v>
      </c>
      <c r="E5" s="12"/>
      <c r="F5" s="9"/>
      <c r="G5" s="10">
        <f>'28.6'!AJ5</f>
        <v>181</v>
      </c>
      <c r="H5" s="11">
        <f t="shared" si="3"/>
        <v>181</v>
      </c>
      <c r="I5" s="19"/>
      <c r="J5" s="19"/>
      <c r="K5" s="19"/>
      <c r="L5" s="19"/>
      <c r="M5" s="19"/>
      <c r="N5" s="19"/>
      <c r="O5" s="21">
        <f t="shared" si="4"/>
        <v>0</v>
      </c>
      <c r="P5" s="22">
        <f t="shared" si="0"/>
        <v>181</v>
      </c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42"/>
      <c r="AD5" s="28"/>
      <c r="AE5" s="28"/>
      <c r="AF5" s="28"/>
      <c r="AG5" s="28"/>
      <c r="AH5" s="28"/>
      <c r="AI5" s="28"/>
      <c r="AJ5" s="28"/>
      <c r="AK5" s="20">
        <f t="shared" si="5"/>
        <v>0</v>
      </c>
      <c r="AL5" s="35">
        <f t="shared" si="1"/>
        <v>181</v>
      </c>
      <c r="AM5" s="19">
        <f t="shared" si="2"/>
        <v>181</v>
      </c>
      <c r="AN5" s="20">
        <f t="shared" si="6"/>
        <v>0</v>
      </c>
    </row>
    <row r="6" spans="1:40" ht="18" customHeight="1">
      <c r="A6" s="37" t="s">
        <v>45</v>
      </c>
      <c r="B6" s="7">
        <v>120</v>
      </c>
      <c r="C6" s="12">
        <v>7</v>
      </c>
      <c r="D6" s="12">
        <v>266</v>
      </c>
      <c r="E6" s="12"/>
      <c r="F6" s="9"/>
      <c r="G6" s="10">
        <f>'28.6'!AJ6</f>
        <v>1106</v>
      </c>
      <c r="H6" s="11">
        <f t="shared" si="3"/>
        <v>1106</v>
      </c>
      <c r="I6" s="19"/>
      <c r="J6" s="19"/>
      <c r="K6" s="19"/>
      <c r="L6" s="19"/>
      <c r="M6" s="19"/>
      <c r="N6" s="19"/>
      <c r="O6" s="21">
        <f t="shared" si="4"/>
        <v>0</v>
      </c>
      <c r="P6" s="22">
        <f t="shared" si="0"/>
        <v>1106</v>
      </c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42"/>
      <c r="AD6" s="28"/>
      <c r="AE6" s="28"/>
      <c r="AF6" s="28"/>
      <c r="AG6" s="28"/>
      <c r="AH6" s="28"/>
      <c r="AI6" s="28"/>
      <c r="AJ6" s="28"/>
      <c r="AK6" s="20">
        <f t="shared" si="5"/>
        <v>0</v>
      </c>
      <c r="AL6" s="35">
        <f t="shared" si="1"/>
        <v>1106</v>
      </c>
      <c r="AM6" s="19">
        <f t="shared" si="2"/>
        <v>1106</v>
      </c>
      <c r="AN6" s="20">
        <f t="shared" si="6"/>
        <v>0</v>
      </c>
    </row>
    <row r="7" spans="1:40" ht="18" customHeight="1">
      <c r="A7" s="37" t="s">
        <v>46</v>
      </c>
      <c r="B7" s="7">
        <v>40</v>
      </c>
      <c r="C7" s="8"/>
      <c r="D7" s="8">
        <v>100</v>
      </c>
      <c r="E7" s="8"/>
      <c r="F7" s="9"/>
      <c r="G7" s="10">
        <f>'28.6'!AJ7</f>
        <v>100</v>
      </c>
      <c r="H7" s="11">
        <f t="shared" si="3"/>
        <v>100</v>
      </c>
      <c r="I7" s="19"/>
      <c r="J7" s="19"/>
      <c r="K7" s="19"/>
      <c r="L7" s="19"/>
      <c r="M7" s="19"/>
      <c r="N7" s="19"/>
      <c r="O7" s="21">
        <f t="shared" si="4"/>
        <v>0</v>
      </c>
      <c r="P7" s="22">
        <f t="shared" si="0"/>
        <v>100</v>
      </c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28"/>
      <c r="AE7" s="28"/>
      <c r="AF7" s="28"/>
      <c r="AG7" s="28"/>
      <c r="AH7" s="28"/>
      <c r="AI7" s="28"/>
      <c r="AJ7" s="28"/>
      <c r="AK7" s="20">
        <f t="shared" si="5"/>
        <v>0</v>
      </c>
      <c r="AL7" s="35">
        <f t="shared" si="1"/>
        <v>100</v>
      </c>
      <c r="AM7" s="19">
        <f t="shared" si="2"/>
        <v>100</v>
      </c>
      <c r="AN7" s="20">
        <f t="shared" si="6"/>
        <v>0</v>
      </c>
    </row>
    <row r="8" spans="1:40" ht="18" customHeight="1">
      <c r="A8" s="37" t="s">
        <v>47</v>
      </c>
      <c r="B8" s="7">
        <v>65</v>
      </c>
      <c r="C8" s="12">
        <v>4</v>
      </c>
      <c r="D8" s="12">
        <v>164</v>
      </c>
      <c r="E8" s="12"/>
      <c r="F8" s="9"/>
      <c r="G8" s="10">
        <f>'28.6'!AJ8</f>
        <v>424</v>
      </c>
      <c r="H8" s="11">
        <f t="shared" si="3"/>
        <v>424</v>
      </c>
      <c r="I8" s="19"/>
      <c r="J8" s="19"/>
      <c r="K8" s="19"/>
      <c r="L8" s="19"/>
      <c r="M8" s="19"/>
      <c r="N8" s="19"/>
      <c r="O8" s="21">
        <f t="shared" si="4"/>
        <v>0</v>
      </c>
      <c r="P8" s="22">
        <f t="shared" si="0"/>
        <v>424</v>
      </c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42"/>
      <c r="AD8" s="28"/>
      <c r="AE8" s="28"/>
      <c r="AF8" s="28"/>
      <c r="AG8" s="28"/>
      <c r="AH8" s="28"/>
      <c r="AI8" s="28"/>
      <c r="AJ8" s="28"/>
      <c r="AK8" s="20">
        <f t="shared" si="5"/>
        <v>0</v>
      </c>
      <c r="AL8" s="35">
        <f t="shared" si="1"/>
        <v>424</v>
      </c>
      <c r="AM8" s="19">
        <f t="shared" si="2"/>
        <v>424</v>
      </c>
      <c r="AN8" s="20">
        <f t="shared" si="6"/>
        <v>0</v>
      </c>
    </row>
    <row r="9" spans="1:40" ht="18" customHeight="1">
      <c r="A9" s="37" t="s">
        <v>48</v>
      </c>
      <c r="B9" s="7">
        <v>100</v>
      </c>
      <c r="C9" s="12">
        <v>8</v>
      </c>
      <c r="D9" s="12">
        <v>229</v>
      </c>
      <c r="E9" s="12"/>
      <c r="F9" s="9"/>
      <c r="G9" s="10">
        <f>'28.6'!AJ9</f>
        <v>1029</v>
      </c>
      <c r="H9" s="11">
        <f t="shared" si="3"/>
        <v>1029</v>
      </c>
      <c r="I9" s="19"/>
      <c r="J9" s="19"/>
      <c r="K9" s="19"/>
      <c r="L9" s="19"/>
      <c r="M9" s="19"/>
      <c r="N9" s="19"/>
      <c r="O9" s="21">
        <f t="shared" si="4"/>
        <v>0</v>
      </c>
      <c r="P9" s="22">
        <f t="shared" si="0"/>
        <v>1029</v>
      </c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42"/>
      <c r="AD9" s="28"/>
      <c r="AE9" s="28"/>
      <c r="AF9" s="28"/>
      <c r="AG9" s="28"/>
      <c r="AH9" s="28"/>
      <c r="AI9" s="28"/>
      <c r="AJ9" s="28"/>
      <c r="AK9" s="20">
        <f t="shared" si="5"/>
        <v>0</v>
      </c>
      <c r="AL9" s="35">
        <f t="shared" si="1"/>
        <v>1029</v>
      </c>
      <c r="AM9" s="19">
        <f t="shared" si="2"/>
        <v>1029</v>
      </c>
      <c r="AN9" s="20">
        <f t="shared" si="6"/>
        <v>0</v>
      </c>
    </row>
    <row r="10" spans="1:40" ht="18" customHeight="1">
      <c r="A10" s="37" t="s">
        <v>49</v>
      </c>
      <c r="B10" s="7">
        <v>100</v>
      </c>
      <c r="C10" s="12">
        <v>2</v>
      </c>
      <c r="D10" s="12">
        <v>398</v>
      </c>
      <c r="E10" s="12"/>
      <c r="F10" s="9"/>
      <c r="G10" s="10">
        <f>'28.6'!AJ10</f>
        <v>768</v>
      </c>
      <c r="H10" s="11">
        <f t="shared" si="3"/>
        <v>768</v>
      </c>
      <c r="I10" s="19"/>
      <c r="J10" s="19"/>
      <c r="K10" s="19"/>
      <c r="L10" s="19"/>
      <c r="M10" s="19"/>
      <c r="N10" s="19"/>
      <c r="O10" s="21">
        <f t="shared" si="4"/>
        <v>0</v>
      </c>
      <c r="P10" s="22">
        <f t="shared" si="0"/>
        <v>768</v>
      </c>
      <c r="Q10" s="28">
        <v>170</v>
      </c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42"/>
      <c r="AD10" s="28"/>
      <c r="AE10" s="28"/>
      <c r="AF10" s="28"/>
      <c r="AG10" s="28"/>
      <c r="AH10" s="28"/>
      <c r="AI10" s="28"/>
      <c r="AJ10" s="28"/>
      <c r="AK10" s="20">
        <f t="shared" si="5"/>
        <v>170</v>
      </c>
      <c r="AL10" s="35">
        <f t="shared" si="1"/>
        <v>598</v>
      </c>
      <c r="AM10" s="19">
        <f t="shared" si="2"/>
        <v>598</v>
      </c>
      <c r="AN10" s="20">
        <f t="shared" si="6"/>
        <v>0</v>
      </c>
    </row>
    <row r="11" spans="1:40" ht="18" customHeight="1">
      <c r="A11" s="37" t="s">
        <v>50</v>
      </c>
      <c r="B11" s="7">
        <v>50</v>
      </c>
      <c r="C11" s="13">
        <v>6</v>
      </c>
      <c r="D11" s="13">
        <v>240</v>
      </c>
      <c r="E11" s="13"/>
      <c r="F11" s="9"/>
      <c r="G11" s="10">
        <f>'28.6'!AJ11</f>
        <v>540</v>
      </c>
      <c r="H11" s="11">
        <f t="shared" si="3"/>
        <v>540</v>
      </c>
      <c r="I11" s="19"/>
      <c r="J11" s="19"/>
      <c r="K11" s="19"/>
      <c r="L11" s="19"/>
      <c r="M11" s="19"/>
      <c r="N11" s="19"/>
      <c r="O11" s="21">
        <f t="shared" si="4"/>
        <v>0</v>
      </c>
      <c r="P11" s="22">
        <f t="shared" si="0"/>
        <v>540</v>
      </c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42"/>
      <c r="AD11" s="28"/>
      <c r="AE11" s="28"/>
      <c r="AF11" s="28"/>
      <c r="AG11" s="28"/>
      <c r="AH11" s="28"/>
      <c r="AI11" s="28"/>
      <c r="AJ11" s="28"/>
      <c r="AK11" s="20">
        <f t="shared" si="5"/>
        <v>0</v>
      </c>
      <c r="AL11" s="35">
        <f t="shared" si="1"/>
        <v>540</v>
      </c>
      <c r="AM11" s="19">
        <f t="shared" si="2"/>
        <v>540</v>
      </c>
      <c r="AN11" s="20">
        <f t="shared" si="6"/>
        <v>0</v>
      </c>
    </row>
    <row r="12" spans="1:40" ht="18" customHeight="1">
      <c r="A12" s="37" t="s">
        <v>51</v>
      </c>
      <c r="B12" s="7">
        <v>100</v>
      </c>
      <c r="C12" s="13">
        <v>2</v>
      </c>
      <c r="D12" s="13">
        <v>207</v>
      </c>
      <c r="E12" s="13"/>
      <c r="F12" s="9"/>
      <c r="G12" s="10">
        <f>'28.6'!AJ12</f>
        <v>407</v>
      </c>
      <c r="H12" s="11">
        <f t="shared" si="3"/>
        <v>407</v>
      </c>
      <c r="I12" s="19"/>
      <c r="J12" s="19"/>
      <c r="K12" s="19"/>
      <c r="L12" s="19"/>
      <c r="M12" s="19"/>
      <c r="N12" s="19"/>
      <c r="O12" s="21">
        <f t="shared" si="4"/>
        <v>0</v>
      </c>
      <c r="P12" s="22">
        <f t="shared" si="0"/>
        <v>407</v>
      </c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42"/>
      <c r="AD12" s="28"/>
      <c r="AE12" s="28"/>
      <c r="AF12" s="28"/>
      <c r="AG12" s="28"/>
      <c r="AH12" s="28"/>
      <c r="AI12" s="28"/>
      <c r="AJ12" s="28"/>
      <c r="AK12" s="20">
        <f t="shared" si="5"/>
        <v>0</v>
      </c>
      <c r="AL12" s="35">
        <f t="shared" si="1"/>
        <v>407</v>
      </c>
      <c r="AM12" s="19">
        <f t="shared" si="2"/>
        <v>407</v>
      </c>
      <c r="AN12" s="20">
        <f t="shared" si="6"/>
        <v>0</v>
      </c>
    </row>
    <row r="13" spans="1:40" ht="18" customHeight="1">
      <c r="A13" s="37" t="s">
        <v>52</v>
      </c>
      <c r="B13" s="7">
        <v>45</v>
      </c>
      <c r="C13" s="13">
        <v>4</v>
      </c>
      <c r="D13" s="13">
        <v>40</v>
      </c>
      <c r="E13" s="13"/>
      <c r="F13" s="9"/>
      <c r="G13" s="10">
        <f>'28.6'!AJ13</f>
        <v>220</v>
      </c>
      <c r="H13" s="11">
        <f t="shared" si="3"/>
        <v>220</v>
      </c>
      <c r="I13" s="19"/>
      <c r="J13" s="19"/>
      <c r="K13" s="19"/>
      <c r="L13" s="19"/>
      <c r="M13" s="19"/>
      <c r="N13" s="19"/>
      <c r="O13" s="21">
        <f t="shared" si="4"/>
        <v>0</v>
      </c>
      <c r="P13" s="22">
        <f t="shared" si="0"/>
        <v>220</v>
      </c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42"/>
      <c r="AD13" s="28"/>
      <c r="AE13" s="28"/>
      <c r="AF13" s="28"/>
      <c r="AG13" s="28"/>
      <c r="AH13" s="28"/>
      <c r="AI13" s="28"/>
      <c r="AJ13" s="28"/>
      <c r="AK13" s="20">
        <f t="shared" si="5"/>
        <v>0</v>
      </c>
      <c r="AL13" s="35">
        <f t="shared" si="1"/>
        <v>220</v>
      </c>
      <c r="AM13" s="19">
        <f t="shared" si="2"/>
        <v>220</v>
      </c>
      <c r="AN13" s="20">
        <f t="shared" si="6"/>
        <v>0</v>
      </c>
    </row>
    <row r="14" spans="1:40" ht="18" customHeight="1">
      <c r="A14" s="37" t="s">
        <v>53</v>
      </c>
      <c r="B14" s="7">
        <v>33</v>
      </c>
      <c r="C14" s="13">
        <v>5</v>
      </c>
      <c r="D14" s="13">
        <v>76</v>
      </c>
      <c r="E14" s="13"/>
      <c r="F14" s="9"/>
      <c r="G14" s="10">
        <f>'28.6'!AJ14</f>
        <v>241</v>
      </c>
      <c r="H14" s="11">
        <f t="shared" si="3"/>
        <v>241</v>
      </c>
      <c r="I14" s="19"/>
      <c r="J14" s="19"/>
      <c r="K14" s="19"/>
      <c r="L14" s="19"/>
      <c r="M14" s="19"/>
      <c r="N14" s="19"/>
      <c r="O14" s="21">
        <f t="shared" si="4"/>
        <v>0</v>
      </c>
      <c r="P14" s="22">
        <f t="shared" si="0"/>
        <v>241</v>
      </c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42"/>
      <c r="AD14" s="28"/>
      <c r="AE14" s="28"/>
      <c r="AF14" s="28"/>
      <c r="AG14" s="28"/>
      <c r="AH14" s="28"/>
      <c r="AI14" s="28"/>
      <c r="AJ14" s="28"/>
      <c r="AK14" s="20">
        <f t="shared" si="5"/>
        <v>0</v>
      </c>
      <c r="AL14" s="35">
        <f t="shared" si="1"/>
        <v>241</v>
      </c>
      <c r="AM14" s="19">
        <f t="shared" si="2"/>
        <v>241</v>
      </c>
      <c r="AN14" s="20">
        <f t="shared" si="6"/>
        <v>0</v>
      </c>
    </row>
    <row r="15" spans="1:40" ht="18" customHeight="1">
      <c r="A15" s="37" t="s">
        <v>54</v>
      </c>
      <c r="B15" s="7">
        <v>45</v>
      </c>
      <c r="C15" s="13">
        <v>1</v>
      </c>
      <c r="D15" s="13">
        <v>39</v>
      </c>
      <c r="E15" s="13"/>
      <c r="F15" s="9"/>
      <c r="G15" s="10">
        <f>'28.6'!AJ15</f>
        <v>84</v>
      </c>
      <c r="H15" s="11">
        <f t="shared" si="3"/>
        <v>84</v>
      </c>
      <c r="I15" s="19"/>
      <c r="J15" s="19"/>
      <c r="K15" s="19"/>
      <c r="L15" s="19"/>
      <c r="M15" s="19"/>
      <c r="N15" s="19"/>
      <c r="O15" s="21">
        <f t="shared" si="4"/>
        <v>0</v>
      </c>
      <c r="P15" s="22">
        <f t="shared" si="0"/>
        <v>84</v>
      </c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42"/>
      <c r="AD15" s="28"/>
      <c r="AE15" s="28"/>
      <c r="AF15" s="28"/>
      <c r="AG15" s="28"/>
      <c r="AH15" s="28"/>
      <c r="AI15" s="28"/>
      <c r="AJ15" s="28"/>
      <c r="AK15" s="20">
        <f t="shared" si="5"/>
        <v>0</v>
      </c>
      <c r="AL15" s="35">
        <f t="shared" si="1"/>
        <v>84</v>
      </c>
      <c r="AM15" s="19">
        <f t="shared" si="2"/>
        <v>84</v>
      </c>
      <c r="AN15" s="20">
        <f t="shared" si="6"/>
        <v>0</v>
      </c>
    </row>
    <row r="16" spans="1:40" ht="18" customHeight="1">
      <c r="A16" s="37" t="s">
        <v>55</v>
      </c>
      <c r="B16" s="7">
        <v>33</v>
      </c>
      <c r="C16" s="13">
        <v>6</v>
      </c>
      <c r="D16" s="13">
        <v>41</v>
      </c>
      <c r="E16" s="13"/>
      <c r="F16" s="9"/>
      <c r="G16" s="10">
        <f>'28.6'!AJ16</f>
        <v>239</v>
      </c>
      <c r="H16" s="11">
        <f t="shared" si="3"/>
        <v>239</v>
      </c>
      <c r="I16" s="19"/>
      <c r="J16" s="19"/>
      <c r="K16" s="19"/>
      <c r="L16" s="19"/>
      <c r="M16" s="19"/>
      <c r="N16" s="19"/>
      <c r="O16" s="21">
        <f t="shared" si="4"/>
        <v>0</v>
      </c>
      <c r="P16" s="22">
        <f t="shared" si="0"/>
        <v>239</v>
      </c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42"/>
      <c r="AD16" s="28"/>
      <c r="AE16" s="28"/>
      <c r="AF16" s="28"/>
      <c r="AG16" s="28"/>
      <c r="AH16" s="28"/>
      <c r="AI16" s="28"/>
      <c r="AJ16" s="28"/>
      <c r="AK16" s="20">
        <f t="shared" si="5"/>
        <v>0</v>
      </c>
      <c r="AL16" s="35">
        <f t="shared" si="1"/>
        <v>239</v>
      </c>
      <c r="AM16" s="19">
        <f t="shared" si="2"/>
        <v>239</v>
      </c>
      <c r="AN16" s="20">
        <f t="shared" si="6"/>
        <v>0</v>
      </c>
    </row>
    <row r="17" spans="1:40" ht="18" customHeight="1">
      <c r="A17" s="37" t="s">
        <v>56</v>
      </c>
      <c r="B17" s="7">
        <v>100</v>
      </c>
      <c r="C17" s="13">
        <v>1</v>
      </c>
      <c r="D17" s="13">
        <v>161</v>
      </c>
      <c r="E17" s="13"/>
      <c r="F17" s="9"/>
      <c r="G17" s="10">
        <f>'28.6'!AJ17</f>
        <v>261</v>
      </c>
      <c r="H17" s="11">
        <f t="shared" si="3"/>
        <v>261</v>
      </c>
      <c r="I17" s="19"/>
      <c r="J17" s="19"/>
      <c r="K17" s="19"/>
      <c r="L17" s="19"/>
      <c r="M17" s="19"/>
      <c r="N17" s="19"/>
      <c r="O17" s="21">
        <f t="shared" si="4"/>
        <v>0</v>
      </c>
      <c r="P17" s="22">
        <f t="shared" si="0"/>
        <v>261</v>
      </c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42"/>
      <c r="AD17" s="28"/>
      <c r="AE17" s="28"/>
      <c r="AF17" s="28"/>
      <c r="AG17" s="28"/>
      <c r="AH17" s="28"/>
      <c r="AI17" s="28"/>
      <c r="AJ17" s="28"/>
      <c r="AK17" s="20">
        <f t="shared" si="5"/>
        <v>0</v>
      </c>
      <c r="AL17" s="35">
        <f t="shared" si="1"/>
        <v>261</v>
      </c>
      <c r="AM17" s="19">
        <f t="shared" si="2"/>
        <v>261</v>
      </c>
      <c r="AN17" s="20">
        <f t="shared" si="6"/>
        <v>0</v>
      </c>
    </row>
    <row r="18" spans="1:40" ht="18" customHeight="1">
      <c r="A18" s="37" t="s">
        <v>57</v>
      </c>
      <c r="B18" s="7"/>
      <c r="C18" s="13"/>
      <c r="D18" s="13"/>
      <c r="E18" s="13"/>
      <c r="F18" s="9"/>
      <c r="G18" s="10">
        <f>'28.6'!AJ18</f>
        <v>0</v>
      </c>
      <c r="H18" s="11">
        <f t="shared" si="3"/>
        <v>0</v>
      </c>
      <c r="I18" s="19"/>
      <c r="J18" s="19"/>
      <c r="K18" s="19"/>
      <c r="L18" s="19"/>
      <c r="M18" s="19"/>
      <c r="N18" s="19"/>
      <c r="O18" s="21">
        <f t="shared" si="4"/>
        <v>0</v>
      </c>
      <c r="P18" s="22">
        <f t="shared" si="0"/>
        <v>0</v>
      </c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42"/>
      <c r="AD18" s="28"/>
      <c r="AE18" s="28"/>
      <c r="AF18" s="28"/>
      <c r="AG18" s="28"/>
      <c r="AH18" s="28"/>
      <c r="AI18" s="28"/>
      <c r="AJ18" s="28"/>
      <c r="AK18" s="20">
        <f t="shared" si="5"/>
        <v>0</v>
      </c>
      <c r="AL18" s="35">
        <f t="shared" si="1"/>
        <v>0</v>
      </c>
      <c r="AM18" s="19">
        <f t="shared" si="2"/>
        <v>0</v>
      </c>
      <c r="AN18" s="20">
        <f t="shared" si="6"/>
        <v>0</v>
      </c>
    </row>
    <row r="19" spans="1:40" ht="18" customHeight="1">
      <c r="A19" s="37" t="s">
        <v>58</v>
      </c>
      <c r="B19" s="7"/>
      <c r="C19" s="13"/>
      <c r="D19" s="13">
        <v>484</v>
      </c>
      <c r="E19" s="13"/>
      <c r="F19" s="9"/>
      <c r="G19" s="10">
        <f>'28.6'!AJ19</f>
        <v>484</v>
      </c>
      <c r="H19" s="11">
        <f t="shared" si="3"/>
        <v>484</v>
      </c>
      <c r="I19" s="19"/>
      <c r="J19" s="19"/>
      <c r="K19" s="19"/>
      <c r="L19" s="19"/>
      <c r="M19" s="19"/>
      <c r="N19" s="19"/>
      <c r="O19" s="21">
        <f t="shared" si="4"/>
        <v>0</v>
      </c>
      <c r="P19" s="22">
        <f t="shared" si="0"/>
        <v>484</v>
      </c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42"/>
      <c r="AD19" s="28"/>
      <c r="AE19" s="28"/>
      <c r="AF19" s="28"/>
      <c r="AG19" s="28"/>
      <c r="AH19" s="28"/>
      <c r="AI19" s="28"/>
      <c r="AJ19" s="28"/>
      <c r="AK19" s="20">
        <f t="shared" si="5"/>
        <v>0</v>
      </c>
      <c r="AL19" s="35">
        <f t="shared" si="1"/>
        <v>484</v>
      </c>
      <c r="AM19" s="19">
        <f t="shared" si="2"/>
        <v>484</v>
      </c>
      <c r="AN19" s="20">
        <f t="shared" si="6"/>
        <v>0</v>
      </c>
    </row>
    <row r="20" spans="1:40" ht="18" customHeight="1">
      <c r="A20" s="37" t="s">
        <v>59</v>
      </c>
      <c r="B20" s="7"/>
      <c r="C20" s="13"/>
      <c r="D20" s="13"/>
      <c r="E20" s="13"/>
      <c r="F20" s="9"/>
      <c r="G20" s="10">
        <f>'28.6'!AJ20</f>
        <v>0</v>
      </c>
      <c r="H20" s="11">
        <f t="shared" si="3"/>
        <v>0</v>
      </c>
      <c r="I20" s="19"/>
      <c r="J20" s="19"/>
      <c r="K20" s="19"/>
      <c r="L20" s="19"/>
      <c r="M20" s="19"/>
      <c r="N20" s="19"/>
      <c r="O20" s="21">
        <f t="shared" si="4"/>
        <v>0</v>
      </c>
      <c r="P20" s="22">
        <f t="shared" si="0"/>
        <v>0</v>
      </c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42"/>
      <c r="AD20" s="28"/>
      <c r="AE20" s="28"/>
      <c r="AF20" s="28"/>
      <c r="AG20" s="28"/>
      <c r="AH20" s="28"/>
      <c r="AI20" s="28"/>
      <c r="AJ20" s="28"/>
      <c r="AK20" s="20">
        <f t="shared" si="5"/>
        <v>0</v>
      </c>
      <c r="AL20" s="35">
        <f t="shared" si="1"/>
        <v>0</v>
      </c>
      <c r="AM20" s="19">
        <f t="shared" si="2"/>
        <v>0</v>
      </c>
      <c r="AN20" s="20">
        <f t="shared" si="6"/>
        <v>0</v>
      </c>
    </row>
    <row r="21" spans="1:40" ht="18" customHeight="1">
      <c r="A21" s="50" t="s">
        <v>60</v>
      </c>
      <c r="B21" s="51"/>
      <c r="C21" s="52"/>
      <c r="D21" s="52"/>
      <c r="E21" s="52"/>
      <c r="F21" s="53"/>
      <c r="G21" s="54">
        <f>'28.6'!AJ21</f>
        <v>0</v>
      </c>
      <c r="H21" s="55">
        <f t="shared" ref="H21" si="7">SUM(F21:G21)</f>
        <v>0</v>
      </c>
      <c r="I21" s="57"/>
      <c r="J21" s="57"/>
      <c r="K21" s="57"/>
      <c r="L21" s="57"/>
      <c r="M21" s="57"/>
      <c r="N21" s="57"/>
      <c r="O21" s="58">
        <f t="shared" ref="O21" si="8">SUBTOTAL(9,I21:N21)</f>
        <v>0</v>
      </c>
      <c r="P21" s="59">
        <f t="shared" ref="P21" si="9">H21-O21</f>
        <v>0</v>
      </c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5"/>
      <c r="AD21" s="60"/>
      <c r="AE21" s="60"/>
      <c r="AF21" s="60"/>
      <c r="AG21" s="60"/>
      <c r="AH21" s="60"/>
      <c r="AI21" s="60"/>
      <c r="AJ21" s="60"/>
      <c r="AK21" s="20">
        <f t="shared" si="5"/>
        <v>0</v>
      </c>
      <c r="AL21" s="67">
        <f t="shared" si="1"/>
        <v>0</v>
      </c>
      <c r="AM21" s="57">
        <f t="shared" si="2"/>
        <v>0</v>
      </c>
      <c r="AN21" s="68">
        <f t="shared" ref="AN21" si="10">AM21+AJ21-AL21</f>
        <v>0</v>
      </c>
    </row>
    <row r="22" spans="1:40" s="14" customFormat="1" ht="18" customHeight="1">
      <c r="A22" s="37" t="s">
        <v>61</v>
      </c>
      <c r="B22" s="7"/>
      <c r="C22" s="13"/>
      <c r="D22" s="13"/>
      <c r="E22" s="13"/>
      <c r="F22" s="9"/>
      <c r="G22" s="54">
        <f>'28.6'!AJ22</f>
        <v>0</v>
      </c>
      <c r="H22" s="55">
        <f t="shared" ref="H22:H23" si="11">SUM(F22:G22)</f>
        <v>0</v>
      </c>
      <c r="I22" s="19"/>
      <c r="J22" s="19"/>
      <c r="K22" s="19"/>
      <c r="L22" s="19"/>
      <c r="M22" s="19"/>
      <c r="N22" s="19"/>
      <c r="O22" s="58">
        <f t="shared" ref="O22:O23" si="12">SUBTOTAL(9,I22:N22)</f>
        <v>0</v>
      </c>
      <c r="P22" s="59">
        <f t="shared" ref="P22:P23" si="13">H22-O22</f>
        <v>0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42"/>
      <c r="AD22" s="28"/>
      <c r="AE22" s="28"/>
      <c r="AF22" s="28"/>
      <c r="AG22" s="28"/>
      <c r="AH22" s="28"/>
      <c r="AI22" s="28"/>
      <c r="AJ22" s="28"/>
      <c r="AK22" s="20">
        <f t="shared" si="5"/>
        <v>0</v>
      </c>
      <c r="AL22" s="67">
        <f t="shared" ref="AL22:AL23" si="14">P22-AK22</f>
        <v>0</v>
      </c>
      <c r="AM22" s="57">
        <f t="shared" ref="AM22:AM23" si="15">(B22*C22)+D22</f>
        <v>0</v>
      </c>
      <c r="AN22" s="68">
        <f t="shared" ref="AN22:AN23" si="16">AM22+AJ22-AL22</f>
        <v>0</v>
      </c>
    </row>
    <row r="23" spans="1:40" s="14" customFormat="1" ht="18" customHeight="1">
      <c r="A23" s="37" t="s">
        <v>62</v>
      </c>
      <c r="B23" s="7"/>
      <c r="C23" s="13"/>
      <c r="D23" s="13"/>
      <c r="E23" s="13"/>
      <c r="F23" s="9"/>
      <c r="G23" s="54">
        <f>'28.6'!AJ23</f>
        <v>0</v>
      </c>
      <c r="H23" s="55">
        <f t="shared" si="11"/>
        <v>0</v>
      </c>
      <c r="I23" s="19"/>
      <c r="J23" s="19"/>
      <c r="K23" s="19"/>
      <c r="L23" s="19"/>
      <c r="M23" s="19"/>
      <c r="N23" s="19"/>
      <c r="O23" s="58">
        <f t="shared" si="12"/>
        <v>0</v>
      </c>
      <c r="P23" s="59">
        <f t="shared" si="13"/>
        <v>0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42"/>
      <c r="AD23" s="28"/>
      <c r="AE23" s="28"/>
      <c r="AF23" s="28"/>
      <c r="AG23" s="28"/>
      <c r="AH23" s="28"/>
      <c r="AI23" s="28"/>
      <c r="AJ23" s="28"/>
      <c r="AK23" s="20">
        <f t="shared" si="5"/>
        <v>0</v>
      </c>
      <c r="AL23" s="67">
        <f t="shared" si="14"/>
        <v>0</v>
      </c>
      <c r="AM23" s="57">
        <f t="shared" si="15"/>
        <v>0</v>
      </c>
      <c r="AN23" s="68">
        <f t="shared" si="16"/>
        <v>0</v>
      </c>
    </row>
    <row r="24" spans="1:40" s="350" customFormat="1" ht="18" customHeight="1">
      <c r="A24" s="37" t="s">
        <v>327</v>
      </c>
      <c r="B24" s="7"/>
      <c r="C24" s="13"/>
      <c r="D24" s="13"/>
      <c r="E24" s="13"/>
      <c r="F24" s="9"/>
      <c r="G24" s="54">
        <f>'28.6'!AJ24</f>
        <v>0</v>
      </c>
      <c r="H24" s="55">
        <f t="shared" ref="H24:H25" si="17">SUM(F24:G24)</f>
        <v>0</v>
      </c>
      <c r="I24" s="19"/>
      <c r="J24" s="19"/>
      <c r="K24" s="19"/>
      <c r="L24" s="19"/>
      <c r="M24" s="19"/>
      <c r="N24" s="19"/>
      <c r="O24" s="58">
        <f t="shared" ref="O24:O25" si="18">SUBTOTAL(9,I24:N24)</f>
        <v>0</v>
      </c>
      <c r="P24" s="59">
        <f t="shared" ref="P24:P25" si="19">H24-O24</f>
        <v>0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42"/>
      <c r="AD24" s="28"/>
      <c r="AE24" s="28"/>
      <c r="AF24" s="28"/>
      <c r="AG24" s="28"/>
      <c r="AH24" s="28"/>
      <c r="AI24" s="28"/>
      <c r="AJ24" s="28"/>
      <c r="AK24" s="20">
        <f t="shared" ref="AK24:AK25" si="20">SUM(Q24:AI24)</f>
        <v>0</v>
      </c>
      <c r="AL24" s="67">
        <f t="shared" ref="AL24:AL25" si="21">P24-AK24</f>
        <v>0</v>
      </c>
      <c r="AM24" s="57">
        <f t="shared" ref="AM24:AM25" si="22">(B24*C24)+D24</f>
        <v>0</v>
      </c>
      <c r="AN24" s="68">
        <f t="shared" ref="AN24:AN25" si="23">AM24+AJ24-AL24</f>
        <v>0</v>
      </c>
    </row>
    <row r="25" spans="1:40" s="350" customFormat="1" ht="18" customHeight="1">
      <c r="A25" s="37" t="s">
        <v>328</v>
      </c>
      <c r="B25" s="7"/>
      <c r="C25" s="13"/>
      <c r="D25" s="13"/>
      <c r="E25" s="13"/>
      <c r="F25" s="9"/>
      <c r="G25" s="54">
        <f>'28.6'!AJ25</f>
        <v>0</v>
      </c>
      <c r="H25" s="55">
        <f t="shared" si="17"/>
        <v>0</v>
      </c>
      <c r="I25" s="19"/>
      <c r="J25" s="19"/>
      <c r="K25" s="19"/>
      <c r="L25" s="19"/>
      <c r="M25" s="19"/>
      <c r="N25" s="19"/>
      <c r="O25" s="58">
        <f t="shared" si="18"/>
        <v>0</v>
      </c>
      <c r="P25" s="59">
        <f t="shared" si="19"/>
        <v>0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42"/>
      <c r="AD25" s="28"/>
      <c r="AE25" s="28"/>
      <c r="AF25" s="28"/>
      <c r="AG25" s="28"/>
      <c r="AH25" s="28"/>
      <c r="AI25" s="28"/>
      <c r="AJ25" s="28"/>
      <c r="AK25" s="20">
        <f t="shared" si="20"/>
        <v>0</v>
      </c>
      <c r="AL25" s="67">
        <f t="shared" si="21"/>
        <v>0</v>
      </c>
      <c r="AM25" s="57">
        <f t="shared" si="22"/>
        <v>0</v>
      </c>
      <c r="AN25" s="68">
        <f t="shared" si="23"/>
        <v>0</v>
      </c>
    </row>
    <row r="26" spans="1:40">
      <c r="A26" s="14"/>
      <c r="B26" s="14"/>
      <c r="C26" s="14"/>
      <c r="D26" s="14"/>
      <c r="E26" s="14"/>
      <c r="F26" s="56">
        <f>SUM(F3:F25)</f>
        <v>0</v>
      </c>
      <c r="G26" s="56">
        <f t="shared" ref="G26:AN26" si="24">SUM(G3:G25)</f>
        <v>9746</v>
      </c>
      <c r="H26" s="56">
        <f t="shared" si="24"/>
        <v>9746</v>
      </c>
      <c r="I26" s="56">
        <f t="shared" si="24"/>
        <v>0</v>
      </c>
      <c r="J26" s="56">
        <f t="shared" si="24"/>
        <v>0</v>
      </c>
      <c r="K26" s="56">
        <f t="shared" si="24"/>
        <v>0</v>
      </c>
      <c r="L26" s="56">
        <f t="shared" si="24"/>
        <v>0</v>
      </c>
      <c r="M26" s="56">
        <f t="shared" si="24"/>
        <v>0</v>
      </c>
      <c r="N26" s="56">
        <f t="shared" si="24"/>
        <v>0</v>
      </c>
      <c r="O26" s="56">
        <f t="shared" si="24"/>
        <v>0</v>
      </c>
      <c r="P26" s="56">
        <f t="shared" si="24"/>
        <v>9746</v>
      </c>
      <c r="Q26" s="56">
        <f t="shared" si="24"/>
        <v>170</v>
      </c>
      <c r="R26" s="56">
        <f t="shared" si="24"/>
        <v>0</v>
      </c>
      <c r="S26" s="56">
        <f t="shared" si="24"/>
        <v>0</v>
      </c>
      <c r="T26" s="56">
        <f t="shared" si="24"/>
        <v>0</v>
      </c>
      <c r="U26" s="56">
        <f t="shared" si="24"/>
        <v>0</v>
      </c>
      <c r="V26" s="56">
        <f t="shared" si="24"/>
        <v>0</v>
      </c>
      <c r="W26" s="56">
        <f t="shared" si="24"/>
        <v>0</v>
      </c>
      <c r="X26" s="56">
        <f t="shared" si="24"/>
        <v>0</v>
      </c>
      <c r="Y26" s="56">
        <f t="shared" si="24"/>
        <v>0</v>
      </c>
      <c r="Z26" s="56">
        <f t="shared" si="24"/>
        <v>0</v>
      </c>
      <c r="AA26" s="56">
        <f t="shared" si="24"/>
        <v>0</v>
      </c>
      <c r="AB26" s="56">
        <f t="shared" si="24"/>
        <v>0</v>
      </c>
      <c r="AC26" s="56">
        <f t="shared" si="24"/>
        <v>0</v>
      </c>
      <c r="AD26" s="56">
        <f t="shared" si="24"/>
        <v>0</v>
      </c>
      <c r="AE26" s="56">
        <f t="shared" si="24"/>
        <v>0</v>
      </c>
      <c r="AF26" s="56">
        <f t="shared" si="24"/>
        <v>0</v>
      </c>
      <c r="AG26" s="56">
        <f t="shared" si="24"/>
        <v>0</v>
      </c>
      <c r="AH26" s="56">
        <f t="shared" si="24"/>
        <v>0</v>
      </c>
      <c r="AI26" s="56">
        <f t="shared" si="24"/>
        <v>0</v>
      </c>
      <c r="AJ26" s="56">
        <f t="shared" si="24"/>
        <v>0</v>
      </c>
      <c r="AK26" s="56">
        <f t="shared" si="24"/>
        <v>170</v>
      </c>
      <c r="AL26" s="56">
        <f t="shared" si="24"/>
        <v>9576</v>
      </c>
      <c r="AM26" s="56">
        <f t="shared" si="24"/>
        <v>9576</v>
      </c>
      <c r="AN26" s="56">
        <f t="shared" si="24"/>
        <v>0</v>
      </c>
    </row>
  </sheetData>
  <mergeCells count="15">
    <mergeCell ref="A1:A2"/>
    <mergeCell ref="B1:B2"/>
    <mergeCell ref="C1:C2"/>
    <mergeCell ref="D1:D2"/>
    <mergeCell ref="E1:E2"/>
    <mergeCell ref="F1:F2"/>
    <mergeCell ref="G1:G2"/>
    <mergeCell ref="H1:H2"/>
    <mergeCell ref="O1:O2"/>
    <mergeCell ref="P1:P2"/>
    <mergeCell ref="AJ1:AJ2"/>
    <mergeCell ref="AK1:AK2"/>
    <mergeCell ref="AL1:AL2"/>
    <mergeCell ref="AM1:AM2"/>
    <mergeCell ref="AN1:AN2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O27"/>
  <sheetViews>
    <sheetView zoomScale="85" zoomScaleNormal="85" workbookViewId="0">
      <pane xSplit="8" ySplit="2" topLeftCell="Y3" activePane="bottomRight" state="frozen"/>
      <selection pane="topRight"/>
      <selection pane="bottomLeft"/>
      <selection pane="bottomRight" activeCell="W17" sqref="W17"/>
    </sheetView>
  </sheetViews>
  <sheetFormatPr defaultColWidth="9" defaultRowHeight="15"/>
  <cols>
    <col min="1" max="1" width="43.28515625" customWidth="1"/>
    <col min="2" max="2" width="8.140625" customWidth="1"/>
    <col min="3" max="4" width="8.7109375" customWidth="1"/>
    <col min="5" max="5" width="12.5703125" customWidth="1"/>
    <col min="6" max="6" width="11.85546875" customWidth="1"/>
    <col min="7" max="8" width="9.85546875" customWidth="1"/>
    <col min="10" max="10" width="11.42578125" customWidth="1"/>
    <col min="15" max="15" width="12.7109375" customWidth="1"/>
    <col min="16" max="16" width="16.42578125" customWidth="1"/>
    <col min="17" max="24" width="10.85546875" customWidth="1"/>
    <col min="25" max="25" width="12.85546875" customWidth="1"/>
    <col min="26" max="26" width="17.7109375" customWidth="1"/>
    <col min="27" max="27" width="11.7109375" customWidth="1"/>
    <col min="28" max="36" width="10.85546875" customWidth="1"/>
    <col min="37" max="37" width="12.28515625" customWidth="1"/>
    <col min="38" max="38" width="10.85546875" customWidth="1"/>
    <col min="39" max="39" width="15.5703125" customWidth="1"/>
    <col min="40" max="40" width="10.85546875" customWidth="1"/>
  </cols>
  <sheetData>
    <row r="1" spans="1:40" ht="15.75" customHeight="1">
      <c r="A1" s="351" t="s">
        <v>0</v>
      </c>
      <c r="B1" s="361" t="s">
        <v>1</v>
      </c>
      <c r="C1" s="361" t="s">
        <v>2</v>
      </c>
      <c r="D1" s="351" t="s">
        <v>3</v>
      </c>
      <c r="E1" s="351" t="s">
        <v>66</v>
      </c>
      <c r="F1" s="361" t="s">
        <v>4</v>
      </c>
      <c r="G1" s="361" t="s">
        <v>6</v>
      </c>
      <c r="H1" s="363" t="s">
        <v>7</v>
      </c>
      <c r="I1" s="16" t="s">
        <v>8</v>
      </c>
      <c r="J1" s="16"/>
      <c r="K1" s="16"/>
      <c r="L1" s="17"/>
      <c r="M1" s="16"/>
      <c r="N1" s="16"/>
      <c r="O1" s="364" t="s">
        <v>9</v>
      </c>
      <c r="P1" s="366" t="s">
        <v>10</v>
      </c>
      <c r="Q1" s="23" t="s">
        <v>67</v>
      </c>
      <c r="R1" s="23" t="s">
        <v>15</v>
      </c>
      <c r="S1" s="23" t="s">
        <v>69</v>
      </c>
      <c r="T1" s="23" t="s">
        <v>14</v>
      </c>
      <c r="U1" s="23" t="s">
        <v>70</v>
      </c>
      <c r="V1" s="23" t="s">
        <v>166</v>
      </c>
      <c r="W1" s="23" t="s">
        <v>197</v>
      </c>
      <c r="X1" s="23" t="s">
        <v>72</v>
      </c>
      <c r="Y1" s="23" t="s">
        <v>17</v>
      </c>
      <c r="Z1" s="23" t="s">
        <v>75</v>
      </c>
      <c r="AA1" s="23" t="s">
        <v>11</v>
      </c>
      <c r="AB1" s="23" t="s">
        <v>11</v>
      </c>
      <c r="AC1" s="23" t="s">
        <v>14</v>
      </c>
      <c r="AD1" s="24" t="s">
        <v>191</v>
      </c>
      <c r="AE1" s="23" t="s">
        <v>17</v>
      </c>
      <c r="AF1" s="23" t="s">
        <v>73</v>
      </c>
      <c r="AG1" s="23" t="s">
        <v>74</v>
      </c>
      <c r="AH1" s="23" t="s">
        <v>75</v>
      </c>
      <c r="AI1" s="23" t="s">
        <v>76</v>
      </c>
      <c r="AJ1" s="351" t="s">
        <v>21</v>
      </c>
      <c r="AK1" s="353" t="s">
        <v>22</v>
      </c>
      <c r="AL1" s="353" t="s">
        <v>23</v>
      </c>
      <c r="AM1" s="355" t="s">
        <v>24</v>
      </c>
      <c r="AN1" s="357" t="s">
        <v>25</v>
      </c>
    </row>
    <row r="2" spans="1:40" ht="33.75" customHeight="1">
      <c r="A2" s="352"/>
      <c r="B2" s="362"/>
      <c r="C2" s="362"/>
      <c r="D2" s="352"/>
      <c r="E2" s="352"/>
      <c r="F2" s="362"/>
      <c r="G2" s="362"/>
      <c r="H2" s="363"/>
      <c r="I2" s="18" t="s">
        <v>28</v>
      </c>
      <c r="J2" s="18" t="s">
        <v>29</v>
      </c>
      <c r="K2" s="18" t="s">
        <v>30</v>
      </c>
      <c r="L2" s="18" t="s">
        <v>64</v>
      </c>
      <c r="M2" s="4" t="s">
        <v>32</v>
      </c>
      <c r="N2" s="4" t="s">
        <v>33</v>
      </c>
      <c r="O2" s="365"/>
      <c r="P2" s="367"/>
      <c r="Q2" s="24" t="s">
        <v>36</v>
      </c>
      <c r="R2" s="24" t="s">
        <v>36</v>
      </c>
      <c r="S2" s="24" t="s">
        <v>36</v>
      </c>
      <c r="T2" s="24" t="s">
        <v>36</v>
      </c>
      <c r="U2" s="24" t="s">
        <v>36</v>
      </c>
      <c r="V2" s="24" t="s">
        <v>36</v>
      </c>
      <c r="W2" s="24" t="s">
        <v>35</v>
      </c>
      <c r="X2" s="24" t="s">
        <v>35</v>
      </c>
      <c r="Y2" s="24" t="s">
        <v>35</v>
      </c>
      <c r="Z2" s="26" t="s">
        <v>35</v>
      </c>
      <c r="AA2" s="26" t="s">
        <v>35</v>
      </c>
      <c r="AB2" s="24" t="s">
        <v>77</v>
      </c>
      <c r="AC2" s="114" t="s">
        <v>35</v>
      </c>
      <c r="AD2" s="114" t="s">
        <v>185</v>
      </c>
      <c r="AE2" s="114" t="s">
        <v>79</v>
      </c>
      <c r="AF2" s="114" t="s">
        <v>80</v>
      </c>
      <c r="AG2" s="114" t="s">
        <v>81</v>
      </c>
      <c r="AH2" s="114" t="s">
        <v>36</v>
      </c>
      <c r="AI2" s="114" t="s">
        <v>82</v>
      </c>
      <c r="AJ2" s="352"/>
      <c r="AK2" s="354"/>
      <c r="AL2" s="354"/>
      <c r="AM2" s="356"/>
      <c r="AN2" s="358"/>
    </row>
    <row r="3" spans="1:40" ht="21.95" customHeight="1">
      <c r="A3" s="6" t="s">
        <v>42</v>
      </c>
      <c r="B3" s="7">
        <v>33</v>
      </c>
      <c r="C3" s="8">
        <v>55</v>
      </c>
      <c r="D3" s="8">
        <v>37</v>
      </c>
      <c r="E3" s="38"/>
      <c r="F3" s="9">
        <v>312</v>
      </c>
      <c r="G3" s="10">
        <f>'2.6'!AJ3</f>
        <v>1975</v>
      </c>
      <c r="H3" s="11">
        <f t="shared" ref="H3:H18" si="0">SUM(F3:G3)</f>
        <v>2287</v>
      </c>
      <c r="I3" s="19">
        <v>63</v>
      </c>
      <c r="J3" s="19"/>
      <c r="K3" s="19">
        <v>20</v>
      </c>
      <c r="L3" s="19"/>
      <c r="M3" s="19">
        <v>25</v>
      </c>
      <c r="N3" s="19">
        <v>170</v>
      </c>
      <c r="O3" s="21">
        <f t="shared" ref="O3:O18" si="1">SUBTOTAL(9,I3:N3)</f>
        <v>278</v>
      </c>
      <c r="P3" s="22">
        <f t="shared" ref="P3:P18" si="2">H3-O3</f>
        <v>2009</v>
      </c>
      <c r="Q3" s="9"/>
      <c r="R3" s="33">
        <v>16</v>
      </c>
      <c r="S3" s="9">
        <v>0</v>
      </c>
      <c r="T3" s="9">
        <v>6</v>
      </c>
      <c r="U3" s="9">
        <v>1</v>
      </c>
      <c r="V3" s="9">
        <v>29</v>
      </c>
      <c r="W3" s="9">
        <v>2</v>
      </c>
      <c r="X3" s="9">
        <v>1</v>
      </c>
      <c r="Y3" s="9">
        <v>3</v>
      </c>
      <c r="Z3" s="9">
        <v>53</v>
      </c>
      <c r="AA3" s="9">
        <v>40</v>
      </c>
      <c r="AB3" s="9"/>
      <c r="AC3" s="9"/>
      <c r="AD3" s="9">
        <v>1</v>
      </c>
      <c r="AE3" s="9"/>
      <c r="AF3" s="9"/>
      <c r="AG3" s="9"/>
      <c r="AH3" s="9"/>
      <c r="AI3" s="9"/>
      <c r="AJ3" s="9">
        <v>5</v>
      </c>
      <c r="AK3" s="20">
        <f>SUM(Q3:AI3)</f>
        <v>152</v>
      </c>
      <c r="AL3" s="35">
        <f>P3-AK3</f>
        <v>1857</v>
      </c>
      <c r="AM3" s="19">
        <f t="shared" ref="AM3:AM18" si="3">(B3*C3)+D3</f>
        <v>1852</v>
      </c>
      <c r="AN3" s="48">
        <f>AM3+AJ3-AL3</f>
        <v>0</v>
      </c>
    </row>
    <row r="4" spans="1:40" ht="21.95" customHeight="1">
      <c r="A4" s="6" t="s">
        <v>43</v>
      </c>
      <c r="B4" s="7">
        <v>70</v>
      </c>
      <c r="C4" s="8">
        <v>25</v>
      </c>
      <c r="D4" s="8">
        <v>69</v>
      </c>
      <c r="E4" s="38"/>
      <c r="F4" s="9">
        <v>1120</v>
      </c>
      <c r="G4" s="10">
        <f>'2.6'!AJ4</f>
        <v>1250</v>
      </c>
      <c r="H4" s="11">
        <f t="shared" si="0"/>
        <v>2370</v>
      </c>
      <c r="I4" s="19">
        <v>84</v>
      </c>
      <c r="J4" s="19"/>
      <c r="K4" s="19"/>
      <c r="L4" s="19"/>
      <c r="M4" s="19">
        <v>38</v>
      </c>
      <c r="N4" s="19">
        <v>140</v>
      </c>
      <c r="O4" s="21">
        <f t="shared" si="1"/>
        <v>262</v>
      </c>
      <c r="P4" s="22">
        <f t="shared" si="2"/>
        <v>2108</v>
      </c>
      <c r="Q4" s="9"/>
      <c r="R4" s="33">
        <v>18</v>
      </c>
      <c r="S4" s="9">
        <v>88</v>
      </c>
      <c r="T4" s="9">
        <v>17</v>
      </c>
      <c r="U4" s="9">
        <v>10</v>
      </c>
      <c r="V4" s="9">
        <v>50</v>
      </c>
      <c r="W4" s="9">
        <v>1</v>
      </c>
      <c r="X4" s="9">
        <v>2</v>
      </c>
      <c r="Y4" s="9"/>
      <c r="Z4" s="9">
        <v>32</v>
      </c>
      <c r="AA4" s="9">
        <v>64</v>
      </c>
      <c r="AB4" s="9"/>
      <c r="AC4" s="9">
        <v>5</v>
      </c>
      <c r="AD4" s="9">
        <v>1</v>
      </c>
      <c r="AE4" s="9"/>
      <c r="AF4" s="9"/>
      <c r="AG4" s="9"/>
      <c r="AH4" s="9"/>
      <c r="AI4" s="9"/>
      <c r="AJ4" s="9">
        <v>1</v>
      </c>
      <c r="AK4" s="20">
        <f t="shared" ref="AK4:AK23" si="4">SUM(Q4:AI4)</f>
        <v>288</v>
      </c>
      <c r="AL4" s="35">
        <f t="shared" ref="AL4:AL16" si="5">P4-AK4</f>
        <v>1820</v>
      </c>
      <c r="AM4" s="19">
        <f t="shared" si="3"/>
        <v>1819</v>
      </c>
      <c r="AN4" s="20">
        <f t="shared" ref="AN4:AN21" si="6">AM4+AJ4-AL4</f>
        <v>0</v>
      </c>
    </row>
    <row r="5" spans="1:40" ht="21.95" customHeight="1">
      <c r="A5" s="6" t="s">
        <v>44</v>
      </c>
      <c r="B5" s="7">
        <v>45</v>
      </c>
      <c r="C5" s="12">
        <v>8</v>
      </c>
      <c r="D5" s="12">
        <v>29</v>
      </c>
      <c r="E5" s="38"/>
      <c r="F5" s="9"/>
      <c r="G5" s="10">
        <f>'2.6'!AJ5</f>
        <v>552</v>
      </c>
      <c r="H5" s="11">
        <f t="shared" si="0"/>
        <v>552</v>
      </c>
      <c r="I5" s="19"/>
      <c r="J5" s="19"/>
      <c r="K5" s="19">
        <v>20</v>
      </c>
      <c r="L5" s="19"/>
      <c r="M5" s="19">
        <v>129</v>
      </c>
      <c r="N5" s="19"/>
      <c r="O5" s="21">
        <f t="shared" si="1"/>
        <v>149</v>
      </c>
      <c r="P5" s="22">
        <f t="shared" si="2"/>
        <v>403</v>
      </c>
      <c r="Q5" s="9"/>
      <c r="R5" s="33">
        <v>3</v>
      </c>
      <c r="S5" s="9">
        <v>4</v>
      </c>
      <c r="T5" s="9">
        <v>0</v>
      </c>
      <c r="U5" s="9">
        <v>0</v>
      </c>
      <c r="V5" s="9">
        <v>0</v>
      </c>
      <c r="W5" s="9">
        <v>2</v>
      </c>
      <c r="X5" s="9">
        <v>0</v>
      </c>
      <c r="Y5" s="9"/>
      <c r="Z5" s="9">
        <v>0</v>
      </c>
      <c r="AA5" s="9">
        <v>5</v>
      </c>
      <c r="AB5" s="9"/>
      <c r="AC5" s="9"/>
      <c r="AD5" s="9"/>
      <c r="AE5" s="9"/>
      <c r="AF5" s="9"/>
      <c r="AG5" s="9"/>
      <c r="AH5" s="9"/>
      <c r="AI5" s="9"/>
      <c r="AJ5" s="9"/>
      <c r="AK5" s="20">
        <f t="shared" si="4"/>
        <v>14</v>
      </c>
      <c r="AL5" s="35">
        <f t="shared" si="5"/>
        <v>389</v>
      </c>
      <c r="AM5" s="19">
        <f t="shared" si="3"/>
        <v>389</v>
      </c>
      <c r="AN5" s="20">
        <f t="shared" si="6"/>
        <v>0</v>
      </c>
    </row>
    <row r="6" spans="1:40" ht="21.95" customHeight="1">
      <c r="A6" s="6" t="s">
        <v>45</v>
      </c>
      <c r="B6" s="7">
        <v>120</v>
      </c>
      <c r="C6" s="8">
        <v>5</v>
      </c>
      <c r="D6" s="8">
        <v>30</v>
      </c>
      <c r="E6" s="38"/>
      <c r="F6" s="9"/>
      <c r="G6" s="10">
        <f>'2.6'!AJ6</f>
        <v>820</v>
      </c>
      <c r="H6" s="11">
        <f t="shared" si="0"/>
        <v>820</v>
      </c>
      <c r="I6" s="19">
        <v>30</v>
      </c>
      <c r="J6" s="19"/>
      <c r="K6" s="19"/>
      <c r="L6" s="19"/>
      <c r="M6" s="19"/>
      <c r="N6" s="19"/>
      <c r="O6" s="21">
        <f t="shared" si="1"/>
        <v>30</v>
      </c>
      <c r="P6" s="22">
        <f t="shared" si="2"/>
        <v>790</v>
      </c>
      <c r="Q6" s="9"/>
      <c r="R6" s="33">
        <v>0</v>
      </c>
      <c r="S6" s="9">
        <v>85</v>
      </c>
      <c r="T6" s="9">
        <v>11</v>
      </c>
      <c r="U6" s="9">
        <v>11</v>
      </c>
      <c r="V6" s="9">
        <v>30</v>
      </c>
      <c r="W6" s="9">
        <v>0</v>
      </c>
      <c r="X6" s="9">
        <v>0</v>
      </c>
      <c r="Y6" s="9"/>
      <c r="Z6" s="9">
        <v>16</v>
      </c>
      <c r="AA6" s="9">
        <v>6</v>
      </c>
      <c r="AB6" s="9"/>
      <c r="AC6" s="9"/>
      <c r="AD6" s="9">
        <v>1</v>
      </c>
      <c r="AE6" s="9"/>
      <c r="AF6" s="9"/>
      <c r="AG6" s="9"/>
      <c r="AH6" s="9"/>
      <c r="AI6" s="9"/>
      <c r="AJ6" s="9"/>
      <c r="AK6" s="20">
        <f t="shared" si="4"/>
        <v>160</v>
      </c>
      <c r="AL6" s="35">
        <f t="shared" si="5"/>
        <v>630</v>
      </c>
      <c r="AM6" s="19">
        <f t="shared" si="3"/>
        <v>630</v>
      </c>
      <c r="AN6" s="20">
        <f t="shared" si="6"/>
        <v>0</v>
      </c>
    </row>
    <row r="7" spans="1:40" ht="21.95" customHeight="1">
      <c r="A7" s="6" t="s">
        <v>46</v>
      </c>
      <c r="B7" s="7">
        <v>40</v>
      </c>
      <c r="C7" s="12"/>
      <c r="D7" s="12">
        <v>43</v>
      </c>
      <c r="E7" s="12"/>
      <c r="F7" s="9"/>
      <c r="G7" s="10">
        <f>'2.6'!AJ7</f>
        <v>75</v>
      </c>
      <c r="H7" s="11">
        <f t="shared" si="0"/>
        <v>75</v>
      </c>
      <c r="I7" s="40"/>
      <c r="J7" s="40"/>
      <c r="K7" s="40">
        <v>5</v>
      </c>
      <c r="L7" s="40"/>
      <c r="M7" s="40"/>
      <c r="N7" s="40"/>
      <c r="O7" s="21">
        <f t="shared" si="1"/>
        <v>5</v>
      </c>
      <c r="P7" s="22">
        <f t="shared" si="2"/>
        <v>70</v>
      </c>
      <c r="Q7" s="9"/>
      <c r="R7" s="33">
        <v>0</v>
      </c>
      <c r="S7" s="9">
        <v>0</v>
      </c>
      <c r="T7" s="9">
        <v>10</v>
      </c>
      <c r="U7" s="9">
        <v>0</v>
      </c>
      <c r="V7" s="9">
        <v>7</v>
      </c>
      <c r="W7" s="9">
        <v>0</v>
      </c>
      <c r="X7" s="9">
        <v>0</v>
      </c>
      <c r="Y7" s="9"/>
      <c r="Z7" s="9">
        <v>10</v>
      </c>
      <c r="AA7" s="9">
        <v>0</v>
      </c>
      <c r="AB7" s="9"/>
      <c r="AC7" s="9"/>
      <c r="AD7" s="9"/>
      <c r="AE7" s="9"/>
      <c r="AF7" s="9"/>
      <c r="AG7" s="9"/>
      <c r="AH7" s="9"/>
      <c r="AI7" s="9"/>
      <c r="AJ7" s="9"/>
      <c r="AK7" s="20">
        <f t="shared" si="4"/>
        <v>27</v>
      </c>
      <c r="AL7" s="35">
        <f t="shared" si="5"/>
        <v>43</v>
      </c>
      <c r="AM7" s="19">
        <f t="shared" si="3"/>
        <v>43</v>
      </c>
      <c r="AN7" s="20">
        <f t="shared" si="6"/>
        <v>0</v>
      </c>
    </row>
    <row r="8" spans="1:40" ht="21.95" customHeight="1">
      <c r="A8" s="6" t="s">
        <v>47</v>
      </c>
      <c r="B8" s="7">
        <v>65</v>
      </c>
      <c r="C8" s="12">
        <v>4</v>
      </c>
      <c r="D8" s="12">
        <v>28</v>
      </c>
      <c r="E8" s="38"/>
      <c r="F8" s="9"/>
      <c r="G8" s="10">
        <f>'2.6'!AJ8</f>
        <v>340</v>
      </c>
      <c r="H8" s="11">
        <f t="shared" si="0"/>
        <v>340</v>
      </c>
      <c r="I8" s="19">
        <v>13</v>
      </c>
      <c r="J8" s="19"/>
      <c r="K8" s="19"/>
      <c r="L8" s="19"/>
      <c r="M8" s="19"/>
      <c r="N8" s="19">
        <v>16</v>
      </c>
      <c r="O8" s="21">
        <f t="shared" si="1"/>
        <v>29</v>
      </c>
      <c r="P8" s="22">
        <f t="shared" si="2"/>
        <v>311</v>
      </c>
      <c r="Q8" s="9"/>
      <c r="R8" s="33">
        <v>0</v>
      </c>
      <c r="S8" s="9">
        <v>0</v>
      </c>
      <c r="T8" s="9">
        <v>3</v>
      </c>
      <c r="U8" s="9">
        <v>0</v>
      </c>
      <c r="V8" s="9">
        <v>0</v>
      </c>
      <c r="W8" s="9">
        <v>0</v>
      </c>
      <c r="X8" s="9">
        <v>0</v>
      </c>
      <c r="Y8" s="9"/>
      <c r="Z8" s="9">
        <v>14</v>
      </c>
      <c r="AA8" s="9">
        <v>6</v>
      </c>
      <c r="AB8" s="9"/>
      <c r="AC8" s="9"/>
      <c r="AD8" s="9"/>
      <c r="AE8" s="9"/>
      <c r="AF8" s="9"/>
      <c r="AG8" s="9"/>
      <c r="AH8" s="9"/>
      <c r="AI8" s="9"/>
      <c r="AJ8" s="9"/>
      <c r="AK8" s="20">
        <f t="shared" si="4"/>
        <v>23</v>
      </c>
      <c r="AL8" s="35">
        <f t="shared" si="5"/>
        <v>288</v>
      </c>
      <c r="AM8" s="19">
        <f t="shared" si="3"/>
        <v>288</v>
      </c>
      <c r="AN8" s="20">
        <f t="shared" si="6"/>
        <v>0</v>
      </c>
    </row>
    <row r="9" spans="1:40" ht="21.95" customHeight="1">
      <c r="A9" s="6" t="s">
        <v>48</v>
      </c>
      <c r="B9" s="7">
        <v>100</v>
      </c>
      <c r="C9" s="12">
        <v>5</v>
      </c>
      <c r="D9" s="12">
        <v>29</v>
      </c>
      <c r="E9" s="38"/>
      <c r="F9" s="9">
        <v>200</v>
      </c>
      <c r="G9" s="10">
        <f>'2.6'!AJ9</f>
        <v>829</v>
      </c>
      <c r="H9" s="11">
        <f t="shared" si="0"/>
        <v>1029</v>
      </c>
      <c r="I9" s="40">
        <v>52</v>
      </c>
      <c r="J9" s="40"/>
      <c r="K9" s="40"/>
      <c r="L9" s="40"/>
      <c r="M9" s="40">
        <v>20</v>
      </c>
      <c r="N9" s="40">
        <v>116</v>
      </c>
      <c r="O9" s="21">
        <f t="shared" si="1"/>
        <v>188</v>
      </c>
      <c r="P9" s="22">
        <f t="shared" si="2"/>
        <v>841</v>
      </c>
      <c r="Q9" s="9"/>
      <c r="R9" s="33">
        <v>5</v>
      </c>
      <c r="S9" s="9">
        <v>88</v>
      </c>
      <c r="T9" s="9">
        <v>14</v>
      </c>
      <c r="U9" s="9">
        <v>10</v>
      </c>
      <c r="V9" s="9">
        <v>80</v>
      </c>
      <c r="W9" s="9">
        <v>0</v>
      </c>
      <c r="X9" s="9">
        <v>5</v>
      </c>
      <c r="Y9" s="9"/>
      <c r="Z9" s="9">
        <v>57</v>
      </c>
      <c r="AA9" s="9">
        <v>52</v>
      </c>
      <c r="AB9" s="9"/>
      <c r="AC9" s="9"/>
      <c r="AD9" s="9">
        <v>1</v>
      </c>
      <c r="AE9" s="9"/>
      <c r="AF9" s="9"/>
      <c r="AG9" s="9"/>
      <c r="AH9" s="9"/>
      <c r="AI9" s="9"/>
      <c r="AJ9" s="9"/>
      <c r="AK9" s="20">
        <f t="shared" si="4"/>
        <v>312</v>
      </c>
      <c r="AL9" s="35">
        <f t="shared" si="5"/>
        <v>529</v>
      </c>
      <c r="AM9" s="19">
        <f t="shared" si="3"/>
        <v>529</v>
      </c>
      <c r="AN9" s="20">
        <f t="shared" si="6"/>
        <v>0</v>
      </c>
    </row>
    <row r="10" spans="1:40" ht="21.95" customHeight="1">
      <c r="A10" s="6" t="s">
        <v>49</v>
      </c>
      <c r="B10" s="7">
        <v>100</v>
      </c>
      <c r="C10" s="13">
        <v>3</v>
      </c>
      <c r="D10" s="13">
        <v>94</v>
      </c>
      <c r="E10" s="13"/>
      <c r="F10" s="9"/>
      <c r="G10" s="10">
        <f>'2.6'!AJ10</f>
        <v>512</v>
      </c>
      <c r="H10" s="11">
        <f t="shared" si="0"/>
        <v>512</v>
      </c>
      <c r="I10" s="19">
        <v>26</v>
      </c>
      <c r="J10" s="19"/>
      <c r="K10" s="19"/>
      <c r="L10" s="19"/>
      <c r="M10" s="19">
        <v>10</v>
      </c>
      <c r="N10" s="19"/>
      <c r="O10" s="21">
        <f t="shared" si="1"/>
        <v>36</v>
      </c>
      <c r="P10" s="22">
        <f t="shared" si="2"/>
        <v>476</v>
      </c>
      <c r="Q10" s="9"/>
      <c r="R10" s="33">
        <v>10</v>
      </c>
      <c r="S10" s="9">
        <v>0</v>
      </c>
      <c r="T10" s="9">
        <v>3</v>
      </c>
      <c r="U10" s="9">
        <v>0</v>
      </c>
      <c r="V10" s="9">
        <v>0</v>
      </c>
      <c r="W10" s="9">
        <v>2</v>
      </c>
      <c r="X10" s="9">
        <v>2</v>
      </c>
      <c r="Y10" s="9">
        <v>9</v>
      </c>
      <c r="Z10" s="9">
        <v>46</v>
      </c>
      <c r="AA10" s="9">
        <v>10</v>
      </c>
      <c r="AB10" s="9"/>
      <c r="AC10" s="9"/>
      <c r="AD10" s="9"/>
      <c r="AE10" s="9"/>
      <c r="AF10" s="9"/>
      <c r="AG10" s="9"/>
      <c r="AH10" s="9"/>
      <c r="AI10" s="9"/>
      <c r="AJ10" s="9"/>
      <c r="AK10" s="20">
        <f t="shared" si="4"/>
        <v>82</v>
      </c>
      <c r="AL10" s="35">
        <f t="shared" si="5"/>
        <v>394</v>
      </c>
      <c r="AM10" s="19">
        <f t="shared" si="3"/>
        <v>394</v>
      </c>
      <c r="AN10" s="20">
        <f t="shared" si="6"/>
        <v>0</v>
      </c>
    </row>
    <row r="11" spans="1:40" ht="21.95" customHeight="1">
      <c r="A11" s="6" t="s">
        <v>50</v>
      </c>
      <c r="B11" s="7">
        <v>50</v>
      </c>
      <c r="C11" s="13">
        <v>9</v>
      </c>
      <c r="D11" s="13">
        <v>36</v>
      </c>
      <c r="E11" s="38"/>
      <c r="F11" s="9"/>
      <c r="G11" s="10">
        <f>'2.6'!AJ11</f>
        <v>605</v>
      </c>
      <c r="H11" s="11">
        <f t="shared" si="0"/>
        <v>605</v>
      </c>
      <c r="I11" s="19">
        <v>30</v>
      </c>
      <c r="J11" s="19"/>
      <c r="K11" s="19"/>
      <c r="L11" s="19"/>
      <c r="M11" s="19">
        <v>11</v>
      </c>
      <c r="N11" s="19"/>
      <c r="O11" s="21">
        <f t="shared" si="1"/>
        <v>41</v>
      </c>
      <c r="P11" s="22">
        <f t="shared" si="2"/>
        <v>564</v>
      </c>
      <c r="Q11" s="9"/>
      <c r="R11" s="33">
        <v>9</v>
      </c>
      <c r="S11" s="9">
        <v>0</v>
      </c>
      <c r="T11" s="9">
        <v>4</v>
      </c>
      <c r="U11" s="9">
        <v>0</v>
      </c>
      <c r="V11" s="9">
        <v>0</v>
      </c>
      <c r="W11" s="9">
        <v>0</v>
      </c>
      <c r="X11" s="9">
        <v>10</v>
      </c>
      <c r="Y11" s="9"/>
      <c r="Z11" s="9">
        <v>41</v>
      </c>
      <c r="AA11" s="9">
        <v>13</v>
      </c>
      <c r="AB11" s="9"/>
      <c r="AC11" s="9"/>
      <c r="AD11" s="9">
        <v>1</v>
      </c>
      <c r="AE11" s="9"/>
      <c r="AF11" s="9"/>
      <c r="AG11" s="9"/>
      <c r="AH11" s="9"/>
      <c r="AI11" s="9"/>
      <c r="AJ11" s="9"/>
      <c r="AK11" s="20">
        <f t="shared" si="4"/>
        <v>78</v>
      </c>
      <c r="AL11" s="35">
        <f t="shared" si="5"/>
        <v>486</v>
      </c>
      <c r="AM11" s="19">
        <f t="shared" si="3"/>
        <v>486</v>
      </c>
      <c r="AN11" s="20">
        <f t="shared" si="6"/>
        <v>0</v>
      </c>
    </row>
    <row r="12" spans="1:40" ht="21.95" customHeight="1">
      <c r="A12" s="6" t="s">
        <v>51</v>
      </c>
      <c r="B12" s="7">
        <v>100</v>
      </c>
      <c r="C12" s="13">
        <v>3</v>
      </c>
      <c r="D12" s="13">
        <v>1</v>
      </c>
      <c r="E12" s="38"/>
      <c r="F12" s="9"/>
      <c r="G12" s="10">
        <f>'2.6'!AJ12</f>
        <v>360</v>
      </c>
      <c r="H12" s="11">
        <f t="shared" si="0"/>
        <v>360</v>
      </c>
      <c r="I12" s="40">
        <v>31</v>
      </c>
      <c r="J12" s="40"/>
      <c r="K12" s="40"/>
      <c r="L12" s="40"/>
      <c r="M12" s="40"/>
      <c r="N12" s="40"/>
      <c r="O12" s="21">
        <f t="shared" si="1"/>
        <v>31</v>
      </c>
      <c r="P12" s="22">
        <f t="shared" si="2"/>
        <v>329</v>
      </c>
      <c r="Q12" s="9"/>
      <c r="R12" s="33">
        <v>0</v>
      </c>
      <c r="S12" s="9">
        <v>0</v>
      </c>
      <c r="T12" s="9">
        <v>6</v>
      </c>
      <c r="U12" s="9">
        <v>0</v>
      </c>
      <c r="V12" s="9">
        <v>0</v>
      </c>
      <c r="W12" s="9">
        <v>0</v>
      </c>
      <c r="X12" s="9">
        <v>0</v>
      </c>
      <c r="Y12" s="9"/>
      <c r="Z12" s="9">
        <v>20</v>
      </c>
      <c r="AA12" s="9">
        <v>2</v>
      </c>
      <c r="AB12" s="9"/>
      <c r="AC12" s="9"/>
      <c r="AD12" s="9"/>
      <c r="AE12" s="9"/>
      <c r="AF12" s="9"/>
      <c r="AG12" s="9"/>
      <c r="AH12" s="9"/>
      <c r="AI12" s="9"/>
      <c r="AJ12" s="9"/>
      <c r="AK12" s="20">
        <f t="shared" si="4"/>
        <v>28</v>
      </c>
      <c r="AL12" s="35">
        <f t="shared" si="5"/>
        <v>301</v>
      </c>
      <c r="AM12" s="19">
        <f t="shared" si="3"/>
        <v>301</v>
      </c>
      <c r="AN12" s="20">
        <f t="shared" si="6"/>
        <v>0</v>
      </c>
    </row>
    <row r="13" spans="1:40" ht="21.95" customHeight="1">
      <c r="A13" s="6" t="s">
        <v>52</v>
      </c>
      <c r="B13" s="7">
        <v>45</v>
      </c>
      <c r="C13" s="13">
        <v>1</v>
      </c>
      <c r="D13" s="13">
        <v>30</v>
      </c>
      <c r="E13" s="13"/>
      <c r="F13" s="9"/>
      <c r="G13" s="10">
        <f>'2.6'!AJ13</f>
        <v>109</v>
      </c>
      <c r="H13" s="11">
        <f t="shared" si="0"/>
        <v>109</v>
      </c>
      <c r="I13" s="19"/>
      <c r="J13" s="19"/>
      <c r="K13" s="19"/>
      <c r="L13" s="19"/>
      <c r="M13" s="19">
        <v>5</v>
      </c>
      <c r="N13" s="19"/>
      <c r="O13" s="21">
        <f t="shared" si="1"/>
        <v>5</v>
      </c>
      <c r="P13" s="22">
        <f t="shared" si="2"/>
        <v>104</v>
      </c>
      <c r="Q13" s="9"/>
      <c r="R13" s="33">
        <v>0</v>
      </c>
      <c r="S13" s="9">
        <v>0</v>
      </c>
      <c r="T13" s="9">
        <v>0</v>
      </c>
      <c r="U13" s="9">
        <v>0</v>
      </c>
      <c r="V13" s="9">
        <v>0</v>
      </c>
      <c r="W13" s="9">
        <v>7</v>
      </c>
      <c r="X13" s="9">
        <v>0</v>
      </c>
      <c r="Y13" s="9"/>
      <c r="Z13" s="9">
        <v>0</v>
      </c>
      <c r="AA13" s="9">
        <v>22</v>
      </c>
      <c r="AB13" s="9"/>
      <c r="AC13" s="9"/>
      <c r="AD13" s="9"/>
      <c r="AE13" s="9"/>
      <c r="AF13" s="9"/>
      <c r="AG13" s="9"/>
      <c r="AH13" s="9"/>
      <c r="AI13" s="9"/>
      <c r="AJ13" s="9"/>
      <c r="AK13" s="20">
        <f t="shared" si="4"/>
        <v>29</v>
      </c>
      <c r="AL13" s="35">
        <f t="shared" si="5"/>
        <v>75</v>
      </c>
      <c r="AM13" s="19">
        <f t="shared" si="3"/>
        <v>75</v>
      </c>
      <c r="AN13" s="20">
        <f t="shared" si="6"/>
        <v>0</v>
      </c>
    </row>
    <row r="14" spans="1:40" ht="21.95" customHeight="1">
      <c r="A14" s="6" t="s">
        <v>53</v>
      </c>
      <c r="B14" s="7">
        <v>33</v>
      </c>
      <c r="C14" s="13">
        <v>5</v>
      </c>
      <c r="D14" s="13">
        <v>33</v>
      </c>
      <c r="E14" s="13"/>
      <c r="F14" s="9"/>
      <c r="G14" s="10">
        <f>'2.6'!AJ14</f>
        <v>208</v>
      </c>
      <c r="H14" s="11">
        <f t="shared" si="0"/>
        <v>208</v>
      </c>
      <c r="I14" s="19"/>
      <c r="J14" s="19"/>
      <c r="K14" s="19"/>
      <c r="L14" s="19"/>
      <c r="M14" s="19">
        <v>9</v>
      </c>
      <c r="N14" s="19"/>
      <c r="O14" s="21">
        <f t="shared" si="1"/>
        <v>9</v>
      </c>
      <c r="P14" s="22">
        <f t="shared" si="2"/>
        <v>199</v>
      </c>
      <c r="Q14" s="9"/>
      <c r="R14" s="33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/>
      <c r="Z14" s="9">
        <v>0</v>
      </c>
      <c r="AA14" s="9"/>
      <c r="AB14" s="9"/>
      <c r="AC14" s="9"/>
      <c r="AD14" s="9"/>
      <c r="AE14" s="9"/>
      <c r="AF14" s="9"/>
      <c r="AG14" s="9"/>
      <c r="AH14" s="9"/>
      <c r="AI14" s="9"/>
      <c r="AJ14" s="9">
        <v>1</v>
      </c>
      <c r="AK14" s="20">
        <f t="shared" si="4"/>
        <v>0</v>
      </c>
      <c r="AL14" s="35">
        <f t="shared" si="5"/>
        <v>199</v>
      </c>
      <c r="AM14" s="19">
        <f t="shared" si="3"/>
        <v>198</v>
      </c>
      <c r="AN14" s="20">
        <f t="shared" si="6"/>
        <v>0</v>
      </c>
    </row>
    <row r="15" spans="1:40" ht="21.95" customHeight="1">
      <c r="A15" s="6" t="s">
        <v>54</v>
      </c>
      <c r="B15" s="7">
        <v>45</v>
      </c>
      <c r="C15" s="13">
        <v>1</v>
      </c>
      <c r="D15" s="13">
        <v>34</v>
      </c>
      <c r="E15" s="13"/>
      <c r="F15" s="9">
        <v>100</v>
      </c>
      <c r="G15" s="10">
        <f>'2.6'!AJ15</f>
        <v>15</v>
      </c>
      <c r="H15" s="11">
        <f t="shared" si="0"/>
        <v>115</v>
      </c>
      <c r="I15" s="40"/>
      <c r="J15" s="40"/>
      <c r="K15" s="40"/>
      <c r="L15" s="40"/>
      <c r="M15" s="40"/>
      <c r="N15" s="40"/>
      <c r="O15" s="21">
        <f t="shared" si="1"/>
        <v>0</v>
      </c>
      <c r="P15" s="22">
        <f t="shared" si="2"/>
        <v>115</v>
      </c>
      <c r="Q15" s="9"/>
      <c r="R15" s="33">
        <v>5</v>
      </c>
      <c r="S15" s="9">
        <v>0</v>
      </c>
      <c r="T15" s="9">
        <v>0</v>
      </c>
      <c r="U15" s="9">
        <v>18</v>
      </c>
      <c r="V15" s="9">
        <v>0</v>
      </c>
      <c r="W15" s="9">
        <v>0</v>
      </c>
      <c r="X15" s="9">
        <v>0</v>
      </c>
      <c r="Y15" s="9"/>
      <c r="Z15" s="9">
        <v>5</v>
      </c>
      <c r="AA15" s="9">
        <v>8</v>
      </c>
      <c r="AB15" s="9"/>
      <c r="AC15" s="9"/>
      <c r="AD15" s="9"/>
      <c r="AE15" s="9"/>
      <c r="AF15" s="9"/>
      <c r="AG15" s="9"/>
      <c r="AH15" s="9"/>
      <c r="AI15" s="9"/>
      <c r="AJ15" s="9"/>
      <c r="AK15" s="20">
        <f t="shared" si="4"/>
        <v>36</v>
      </c>
      <c r="AL15" s="35">
        <f t="shared" si="5"/>
        <v>79</v>
      </c>
      <c r="AM15" s="19">
        <f t="shared" si="3"/>
        <v>79</v>
      </c>
      <c r="AN15" s="20">
        <f t="shared" si="6"/>
        <v>0</v>
      </c>
    </row>
    <row r="16" spans="1:40" ht="21.95" customHeight="1">
      <c r="A16" s="6" t="s">
        <v>55</v>
      </c>
      <c r="B16" s="7">
        <v>33</v>
      </c>
      <c r="C16" s="13">
        <v>2</v>
      </c>
      <c r="D16" s="13">
        <v>32</v>
      </c>
      <c r="E16" s="38"/>
      <c r="F16" s="9"/>
      <c r="G16" s="10">
        <f>'2.6'!AJ16</f>
        <v>137</v>
      </c>
      <c r="H16" s="11">
        <f t="shared" si="0"/>
        <v>137</v>
      </c>
      <c r="I16" s="19">
        <v>8</v>
      </c>
      <c r="J16" s="19"/>
      <c r="K16" s="19"/>
      <c r="L16" s="19"/>
      <c r="M16" s="19"/>
      <c r="N16" s="19"/>
      <c r="O16" s="21">
        <f t="shared" si="1"/>
        <v>8</v>
      </c>
      <c r="P16" s="22">
        <f t="shared" si="2"/>
        <v>129</v>
      </c>
      <c r="Q16" s="9"/>
      <c r="R16" s="33">
        <v>0</v>
      </c>
      <c r="S16" s="9">
        <v>0</v>
      </c>
      <c r="T16" s="9">
        <v>6</v>
      </c>
      <c r="U16" s="9">
        <v>0</v>
      </c>
      <c r="V16" s="9">
        <v>0</v>
      </c>
      <c r="W16" s="9">
        <v>5</v>
      </c>
      <c r="X16" s="9">
        <v>1</v>
      </c>
      <c r="Y16" s="9"/>
      <c r="Z16" s="9">
        <v>7</v>
      </c>
      <c r="AA16" s="9">
        <v>8</v>
      </c>
      <c r="AB16" s="9"/>
      <c r="AC16" s="9"/>
      <c r="AD16" s="9">
        <v>1</v>
      </c>
      <c r="AE16" s="9"/>
      <c r="AF16" s="9"/>
      <c r="AG16" s="9"/>
      <c r="AH16" s="9"/>
      <c r="AI16" s="9"/>
      <c r="AJ16" s="9">
        <v>1</v>
      </c>
      <c r="AK16" s="20">
        <f t="shared" si="4"/>
        <v>28</v>
      </c>
      <c r="AL16" s="35">
        <f t="shared" si="5"/>
        <v>101</v>
      </c>
      <c r="AM16" s="19">
        <f t="shared" si="3"/>
        <v>98</v>
      </c>
      <c r="AN16" s="20">
        <f t="shared" si="6"/>
        <v>-2</v>
      </c>
    </row>
    <row r="17" spans="1:41" ht="21.95" customHeight="1">
      <c r="A17" s="6" t="s">
        <v>56</v>
      </c>
      <c r="B17" s="7">
        <v>100</v>
      </c>
      <c r="C17" s="13">
        <v>1</v>
      </c>
      <c r="D17" s="13">
        <v>26</v>
      </c>
      <c r="E17" s="13"/>
      <c r="F17" s="9"/>
      <c r="G17" s="10">
        <f>'2.6'!AJ17</f>
        <v>145</v>
      </c>
      <c r="H17" s="11">
        <f t="shared" si="0"/>
        <v>145</v>
      </c>
      <c r="I17" s="19">
        <v>15</v>
      </c>
      <c r="J17" s="19"/>
      <c r="K17" s="19"/>
      <c r="L17" s="19"/>
      <c r="M17" s="19"/>
      <c r="N17" s="19"/>
      <c r="O17" s="21">
        <f t="shared" si="1"/>
        <v>15</v>
      </c>
      <c r="P17" s="22">
        <f t="shared" si="2"/>
        <v>130</v>
      </c>
      <c r="Q17" s="9"/>
      <c r="R17" s="33">
        <v>0</v>
      </c>
      <c r="S17" s="9">
        <v>0</v>
      </c>
      <c r="T17" s="9">
        <v>4</v>
      </c>
      <c r="U17" s="9">
        <v>0</v>
      </c>
      <c r="V17" s="9">
        <v>0</v>
      </c>
      <c r="W17" s="9">
        <v>0</v>
      </c>
      <c r="X17" s="9">
        <v>0</v>
      </c>
      <c r="Y17" s="9"/>
      <c r="Z17" s="9">
        <v>0</v>
      </c>
      <c r="AA17" s="9">
        <v>0</v>
      </c>
      <c r="AB17" s="9"/>
      <c r="AC17" s="9"/>
      <c r="AD17" s="9"/>
      <c r="AE17" s="9"/>
      <c r="AF17" s="9"/>
      <c r="AG17" s="9"/>
      <c r="AH17" s="9"/>
      <c r="AI17" s="9"/>
      <c r="AJ17" s="9"/>
      <c r="AK17" s="20">
        <f t="shared" si="4"/>
        <v>4</v>
      </c>
      <c r="AL17" s="35">
        <f t="shared" ref="AL17:AL18" si="7">P17-AK17</f>
        <v>126</v>
      </c>
      <c r="AM17" s="19">
        <f t="shared" si="3"/>
        <v>126</v>
      </c>
      <c r="AN17" s="20">
        <f t="shared" si="6"/>
        <v>0</v>
      </c>
    </row>
    <row r="18" spans="1:41" ht="21.95" customHeight="1">
      <c r="A18" s="6" t="s">
        <v>57</v>
      </c>
      <c r="B18" s="7"/>
      <c r="C18" s="13"/>
      <c r="D18" s="13"/>
      <c r="E18" s="13"/>
      <c r="F18" s="9"/>
      <c r="G18" s="10">
        <f>'2.6'!AJ18</f>
        <v>0</v>
      </c>
      <c r="H18" s="11">
        <f t="shared" si="0"/>
        <v>0</v>
      </c>
      <c r="I18" s="19"/>
      <c r="J18" s="19"/>
      <c r="K18" s="19"/>
      <c r="L18" s="19"/>
      <c r="M18" s="19"/>
      <c r="N18" s="19"/>
      <c r="O18" s="21">
        <f t="shared" si="1"/>
        <v>0</v>
      </c>
      <c r="P18" s="22">
        <f t="shared" si="2"/>
        <v>0</v>
      </c>
      <c r="Q18" s="9"/>
      <c r="R18" s="33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/>
      <c r="Z18" s="9">
        <v>0</v>
      </c>
      <c r="AA18" s="9">
        <v>0</v>
      </c>
      <c r="AB18" s="9"/>
      <c r="AC18" s="9"/>
      <c r="AD18" s="9"/>
      <c r="AE18" s="9"/>
      <c r="AF18" s="9"/>
      <c r="AG18" s="9"/>
      <c r="AH18" s="9"/>
      <c r="AI18" s="9"/>
      <c r="AJ18" s="9"/>
      <c r="AK18" s="20">
        <f t="shared" si="4"/>
        <v>0</v>
      </c>
      <c r="AL18" s="35">
        <f t="shared" si="7"/>
        <v>0</v>
      </c>
      <c r="AM18" s="19">
        <f t="shared" si="3"/>
        <v>0</v>
      </c>
      <c r="AN18" s="20">
        <f t="shared" si="6"/>
        <v>0</v>
      </c>
    </row>
    <row r="19" spans="1:41" ht="21.95" customHeight="1">
      <c r="A19" s="6" t="s">
        <v>58</v>
      </c>
      <c r="B19" s="7"/>
      <c r="C19" s="13"/>
      <c r="D19" s="13">
        <v>89</v>
      </c>
      <c r="E19" s="13"/>
      <c r="F19" s="9"/>
      <c r="G19" s="10">
        <f>'2.6'!AJ19</f>
        <v>241</v>
      </c>
      <c r="H19" s="11">
        <f t="shared" ref="H19:H21" si="8">SUM(F19:G19)</f>
        <v>241</v>
      </c>
      <c r="I19" s="19"/>
      <c r="J19" s="19"/>
      <c r="K19" s="19"/>
      <c r="L19" s="19"/>
      <c r="M19" s="19"/>
      <c r="N19" s="19"/>
      <c r="O19" s="21">
        <f t="shared" ref="O19:O21" si="9">SUBTOTAL(9,I19:N19)</f>
        <v>0</v>
      </c>
      <c r="P19" s="22">
        <f t="shared" ref="P19:P21" si="10">H19-O19</f>
        <v>241</v>
      </c>
      <c r="Q19" s="9"/>
      <c r="R19" s="33">
        <v>7</v>
      </c>
      <c r="S19" s="9">
        <v>16</v>
      </c>
      <c r="T19" s="9">
        <v>0</v>
      </c>
      <c r="U19" s="9">
        <v>15</v>
      </c>
      <c r="V19" s="9">
        <v>0</v>
      </c>
      <c r="W19" s="9">
        <v>0</v>
      </c>
      <c r="X19" s="9">
        <v>0</v>
      </c>
      <c r="Y19" s="9"/>
      <c r="Z19" s="9">
        <v>3</v>
      </c>
      <c r="AA19" s="9">
        <v>109</v>
      </c>
      <c r="AB19" s="9"/>
      <c r="AC19" s="9"/>
      <c r="AD19" s="9"/>
      <c r="AE19" s="9"/>
      <c r="AF19" s="9"/>
      <c r="AG19" s="9"/>
      <c r="AH19" s="9"/>
      <c r="AI19" s="9"/>
      <c r="AJ19" s="9">
        <v>2</v>
      </c>
      <c r="AK19" s="20">
        <f t="shared" si="4"/>
        <v>150</v>
      </c>
      <c r="AL19" s="35">
        <f t="shared" ref="AL19:AL21" si="11">P19-AK19</f>
        <v>91</v>
      </c>
      <c r="AM19" s="19">
        <f t="shared" ref="AM19:AM21" si="12">(B19*C19)+D19</f>
        <v>89</v>
      </c>
      <c r="AN19" s="20">
        <f t="shared" si="6"/>
        <v>0</v>
      </c>
    </row>
    <row r="20" spans="1:41" ht="21.95" customHeight="1">
      <c r="A20" s="6" t="s">
        <v>59</v>
      </c>
      <c r="B20" s="7"/>
      <c r="C20" s="13"/>
      <c r="D20" s="13"/>
      <c r="E20" s="38"/>
      <c r="F20" s="9"/>
      <c r="G20" s="10">
        <f>'2.6'!AJ20</f>
        <v>0</v>
      </c>
      <c r="H20" s="11">
        <f t="shared" si="8"/>
        <v>0</v>
      </c>
      <c r="I20" s="19"/>
      <c r="J20" s="19"/>
      <c r="K20" s="19"/>
      <c r="L20" s="19"/>
      <c r="M20" s="19"/>
      <c r="N20" s="19"/>
      <c r="O20" s="21">
        <f t="shared" si="9"/>
        <v>0</v>
      </c>
      <c r="P20" s="22">
        <f t="shared" si="10"/>
        <v>0</v>
      </c>
      <c r="Q20" s="9"/>
      <c r="R20" s="326">
        <v>0</v>
      </c>
      <c r="S20" s="327">
        <v>0</v>
      </c>
      <c r="T20" s="327">
        <v>0</v>
      </c>
      <c r="U20" s="9">
        <v>0</v>
      </c>
      <c r="V20" s="328">
        <v>0</v>
      </c>
      <c r="W20" s="9">
        <v>0</v>
      </c>
      <c r="X20" s="328">
        <v>0</v>
      </c>
      <c r="Y20" s="9"/>
      <c r="Z20" s="328">
        <v>0</v>
      </c>
      <c r="AA20" s="9">
        <v>0</v>
      </c>
      <c r="AB20" s="9"/>
      <c r="AC20" s="9"/>
      <c r="AD20" s="9"/>
      <c r="AE20" s="9"/>
      <c r="AF20" s="9"/>
      <c r="AG20" s="9"/>
      <c r="AH20" s="9"/>
      <c r="AI20" s="9"/>
      <c r="AJ20" s="9"/>
      <c r="AK20" s="20">
        <f t="shared" si="4"/>
        <v>0</v>
      </c>
      <c r="AL20" s="35">
        <f t="shared" si="11"/>
        <v>0</v>
      </c>
      <c r="AM20" s="19">
        <f t="shared" si="12"/>
        <v>0</v>
      </c>
      <c r="AN20" s="20">
        <f t="shared" si="6"/>
        <v>0</v>
      </c>
    </row>
    <row r="21" spans="1:41" ht="21.95" customHeight="1">
      <c r="A21" s="6" t="s">
        <v>60</v>
      </c>
      <c r="B21" s="324"/>
      <c r="C21" s="13"/>
      <c r="D21" s="13"/>
      <c r="E21" s="13"/>
      <c r="F21" s="9"/>
      <c r="G21" s="10">
        <f>'2.6'!AJ21</f>
        <v>0</v>
      </c>
      <c r="H21" s="11">
        <f t="shared" si="8"/>
        <v>0</v>
      </c>
      <c r="I21" s="19"/>
      <c r="J21" s="19"/>
      <c r="K21" s="19"/>
      <c r="L21" s="19"/>
      <c r="M21" s="19"/>
      <c r="N21" s="19"/>
      <c r="O21" s="21">
        <f t="shared" si="9"/>
        <v>0</v>
      </c>
      <c r="P21" s="22">
        <f t="shared" si="10"/>
        <v>0</v>
      </c>
      <c r="Q21" s="9"/>
      <c r="R21" s="326">
        <v>0</v>
      </c>
      <c r="S21" s="327">
        <v>0</v>
      </c>
      <c r="T21" s="327">
        <v>0</v>
      </c>
      <c r="U21" s="9">
        <v>0</v>
      </c>
      <c r="V21" s="328">
        <v>0</v>
      </c>
      <c r="W21" s="9">
        <v>0</v>
      </c>
      <c r="X21" s="328">
        <v>0</v>
      </c>
      <c r="Y21" s="9"/>
      <c r="Z21" s="328">
        <v>0</v>
      </c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20">
        <f t="shared" si="4"/>
        <v>0</v>
      </c>
      <c r="AL21" s="35">
        <f t="shared" si="11"/>
        <v>0</v>
      </c>
      <c r="AM21" s="19">
        <f t="shared" si="12"/>
        <v>0</v>
      </c>
      <c r="AN21" s="20">
        <f t="shared" si="6"/>
        <v>0</v>
      </c>
    </row>
    <row r="22" spans="1:41" ht="21.95" customHeight="1">
      <c r="A22" s="6" t="s">
        <v>61</v>
      </c>
      <c r="B22" s="7">
        <v>33</v>
      </c>
      <c r="C22" s="13"/>
      <c r="D22" s="13"/>
      <c r="E22" s="13"/>
      <c r="F22" s="9"/>
      <c r="G22" s="10">
        <f>'2.6'!AJ22</f>
        <v>0</v>
      </c>
      <c r="H22" s="11">
        <f t="shared" ref="H22:H23" si="13">SUM(F22:G22)</f>
        <v>0</v>
      </c>
      <c r="I22" s="19"/>
      <c r="J22" s="19"/>
      <c r="K22" s="19"/>
      <c r="L22" s="19"/>
      <c r="M22" s="19"/>
      <c r="N22" s="19"/>
      <c r="O22" s="21">
        <f t="shared" ref="O22:O23" si="14">SUBTOTAL(9,I22:N22)</f>
        <v>0</v>
      </c>
      <c r="P22" s="22">
        <f t="shared" ref="P22:P23" si="15">H22-O22</f>
        <v>0</v>
      </c>
      <c r="Q22" s="329"/>
      <c r="R22" s="33"/>
      <c r="S22" s="329"/>
      <c r="T22" s="32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20">
        <f t="shared" si="4"/>
        <v>0</v>
      </c>
      <c r="AL22" s="35">
        <f t="shared" ref="AL22:AL23" si="16">P22-AK22</f>
        <v>0</v>
      </c>
      <c r="AM22" s="19">
        <f t="shared" ref="AM22:AM23" si="17">(B22*C22)+D22</f>
        <v>0</v>
      </c>
      <c r="AN22" s="20">
        <f t="shared" ref="AN22:AN23" si="18">AM22+AJ22-AL22</f>
        <v>0</v>
      </c>
    </row>
    <row r="23" spans="1:41" ht="21.95" customHeight="1">
      <c r="A23" s="6" t="s">
        <v>62</v>
      </c>
      <c r="B23" s="7"/>
      <c r="C23" s="13"/>
      <c r="D23" s="13"/>
      <c r="E23" s="13"/>
      <c r="F23" s="9"/>
      <c r="G23" s="10">
        <f>'2.6'!AJ23</f>
        <v>0</v>
      </c>
      <c r="H23" s="11">
        <f t="shared" si="13"/>
        <v>0</v>
      </c>
      <c r="I23" s="19"/>
      <c r="J23" s="19"/>
      <c r="K23" s="19"/>
      <c r="L23" s="19"/>
      <c r="M23" s="19"/>
      <c r="N23" s="19"/>
      <c r="O23" s="21">
        <f t="shared" si="14"/>
        <v>0</v>
      </c>
      <c r="P23" s="22">
        <f t="shared" si="15"/>
        <v>0</v>
      </c>
      <c r="Q23" s="329"/>
      <c r="R23" s="33"/>
      <c r="S23" s="329"/>
      <c r="T23" s="32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20">
        <f t="shared" si="4"/>
        <v>0</v>
      </c>
      <c r="AL23" s="35">
        <f t="shared" si="16"/>
        <v>0</v>
      </c>
      <c r="AM23" s="19">
        <f t="shared" si="17"/>
        <v>0</v>
      </c>
      <c r="AN23" s="20">
        <f t="shared" si="18"/>
        <v>0</v>
      </c>
    </row>
    <row r="24" spans="1:41" ht="23.25">
      <c r="A24" s="325"/>
      <c r="F24" s="15">
        <f>SUM(F3:F23)</f>
        <v>1732</v>
      </c>
      <c r="G24" s="15">
        <f t="shared" ref="G24:AN24" si="19">SUM(G3:G23)</f>
        <v>8173</v>
      </c>
      <c r="H24" s="15">
        <f t="shared" si="19"/>
        <v>9905</v>
      </c>
      <c r="I24" s="15">
        <f t="shared" si="19"/>
        <v>352</v>
      </c>
      <c r="J24" s="15">
        <f t="shared" si="19"/>
        <v>0</v>
      </c>
      <c r="K24" s="15">
        <f t="shared" si="19"/>
        <v>45</v>
      </c>
      <c r="L24" s="15">
        <f t="shared" si="19"/>
        <v>0</v>
      </c>
      <c r="M24" s="15">
        <f t="shared" si="19"/>
        <v>247</v>
      </c>
      <c r="N24" s="15">
        <f t="shared" si="19"/>
        <v>442</v>
      </c>
      <c r="O24" s="15">
        <f t="shared" si="19"/>
        <v>1086</v>
      </c>
      <c r="P24" s="15">
        <f t="shared" si="19"/>
        <v>8819</v>
      </c>
      <c r="Q24" s="15">
        <f t="shared" si="19"/>
        <v>0</v>
      </c>
      <c r="R24" s="15">
        <f t="shared" si="19"/>
        <v>73</v>
      </c>
      <c r="S24" s="15">
        <f t="shared" si="19"/>
        <v>281</v>
      </c>
      <c r="T24" s="15">
        <f t="shared" si="19"/>
        <v>84</v>
      </c>
      <c r="U24" s="15">
        <f t="shared" si="19"/>
        <v>65</v>
      </c>
      <c r="V24" s="15">
        <f t="shared" si="19"/>
        <v>196</v>
      </c>
      <c r="W24" s="15">
        <f t="shared" si="19"/>
        <v>19</v>
      </c>
      <c r="X24" s="15">
        <f t="shared" si="19"/>
        <v>21</v>
      </c>
      <c r="Y24" s="15">
        <f t="shared" si="19"/>
        <v>12</v>
      </c>
      <c r="Z24" s="15">
        <f t="shared" si="19"/>
        <v>304</v>
      </c>
      <c r="AA24" s="15">
        <f t="shared" si="19"/>
        <v>345</v>
      </c>
      <c r="AB24" s="15">
        <f t="shared" si="19"/>
        <v>0</v>
      </c>
      <c r="AC24" s="15">
        <f t="shared" si="19"/>
        <v>5</v>
      </c>
      <c r="AD24" s="15">
        <f t="shared" si="19"/>
        <v>6</v>
      </c>
      <c r="AE24" s="15">
        <f t="shared" si="19"/>
        <v>0</v>
      </c>
      <c r="AF24" s="15">
        <f t="shared" si="19"/>
        <v>0</v>
      </c>
      <c r="AG24" s="15">
        <f t="shared" si="19"/>
        <v>0</v>
      </c>
      <c r="AH24" s="15">
        <f t="shared" si="19"/>
        <v>0</v>
      </c>
      <c r="AI24" s="15">
        <f t="shared" si="19"/>
        <v>0</v>
      </c>
      <c r="AJ24" s="15">
        <f t="shared" si="19"/>
        <v>10</v>
      </c>
      <c r="AK24" s="15">
        <f t="shared" si="19"/>
        <v>1411</v>
      </c>
      <c r="AL24" s="15">
        <f t="shared" si="19"/>
        <v>7408</v>
      </c>
      <c r="AM24" s="15">
        <f t="shared" si="19"/>
        <v>7396</v>
      </c>
      <c r="AN24" s="15">
        <f t="shared" si="19"/>
        <v>-2</v>
      </c>
      <c r="AO24" s="15"/>
    </row>
    <row r="27" spans="1:41">
      <c r="O27" t="s">
        <v>65</v>
      </c>
      <c r="Q27" s="29"/>
      <c r="R27" s="29"/>
      <c r="S27" s="29"/>
      <c r="T27" s="29"/>
      <c r="U27" s="29"/>
    </row>
  </sheetData>
  <mergeCells count="15">
    <mergeCell ref="A1:A2"/>
    <mergeCell ref="B1:B2"/>
    <mergeCell ref="C1:C2"/>
    <mergeCell ref="D1:D2"/>
    <mergeCell ref="E1:E2"/>
    <mergeCell ref="F1:F2"/>
    <mergeCell ref="G1:G2"/>
    <mergeCell ref="H1:H2"/>
    <mergeCell ref="O1:O2"/>
    <mergeCell ref="P1:P2"/>
    <mergeCell ref="AJ1:AJ2"/>
    <mergeCell ref="AK1:AK2"/>
    <mergeCell ref="AL1:AL2"/>
    <mergeCell ref="AM1:AM2"/>
    <mergeCell ref="AN1:AN2"/>
  </mergeCells>
  <pageMargins left="0.7" right="0.7" top="0.75" bottom="0.75" header="0.3" footer="0.3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9"/>
  <sheetViews>
    <sheetView zoomScale="120" zoomScaleNormal="120" workbookViewId="0">
      <pane xSplit="4" ySplit="2" topLeftCell="AH5" activePane="bottomRight" state="frozen"/>
      <selection pane="topRight"/>
      <selection pane="bottomLeft"/>
      <selection pane="bottomRight" activeCell="AL3" sqref="AL3:AL25"/>
    </sheetView>
  </sheetViews>
  <sheetFormatPr defaultColWidth="9" defaultRowHeight="15"/>
  <cols>
    <col min="1" max="1" width="39.7109375" customWidth="1"/>
    <col min="2" max="2" width="8.140625" customWidth="1"/>
    <col min="3" max="3" width="8.85546875" customWidth="1"/>
    <col min="4" max="4" width="9" customWidth="1"/>
    <col min="5" max="6" width="11" customWidth="1"/>
    <col min="7" max="7" width="11.85546875" customWidth="1"/>
    <col min="8" max="9" width="9.85546875" customWidth="1"/>
    <col min="16" max="16" width="12.7109375" customWidth="1"/>
    <col min="17" max="17" width="16.42578125" customWidth="1"/>
    <col min="18" max="18" width="10.85546875" customWidth="1"/>
    <col min="19" max="19" width="15" customWidth="1"/>
    <col min="20" max="21" width="10.85546875" customWidth="1"/>
    <col min="22" max="22" width="13.28515625" customWidth="1"/>
    <col min="23" max="23" width="14.28515625" customWidth="1"/>
    <col min="24" max="26" width="10.85546875" customWidth="1"/>
    <col min="27" max="27" width="10.85546875" style="1" customWidth="1"/>
    <col min="28" max="28" width="14" customWidth="1"/>
    <col min="29" max="30" width="10.85546875" customWidth="1"/>
    <col min="31" max="37" width="15.5703125" style="1" customWidth="1"/>
    <col min="38" max="38" width="10.85546875" customWidth="1"/>
    <col min="39" max="39" width="12.28515625" customWidth="1"/>
    <col min="40" max="40" width="10.85546875" customWidth="1"/>
    <col min="41" max="41" width="15.5703125" customWidth="1"/>
    <col min="42" max="42" width="10.85546875" customWidth="1"/>
  </cols>
  <sheetData>
    <row r="1" spans="1:42" ht="30">
      <c r="A1" s="351" t="s">
        <v>0</v>
      </c>
      <c r="B1" s="361" t="s">
        <v>1</v>
      </c>
      <c r="C1" s="361" t="s">
        <v>2</v>
      </c>
      <c r="D1" s="361" t="s">
        <v>3</v>
      </c>
      <c r="E1" s="361" t="s">
        <v>66</v>
      </c>
      <c r="F1" s="3" t="s">
        <v>290</v>
      </c>
      <c r="G1" s="379" t="s">
        <v>4</v>
      </c>
      <c r="H1" s="379" t="s">
        <v>6</v>
      </c>
      <c r="I1" s="363" t="s">
        <v>7</v>
      </c>
      <c r="J1" s="16" t="s">
        <v>8</v>
      </c>
      <c r="K1" s="16"/>
      <c r="L1" s="16"/>
      <c r="M1" s="17"/>
      <c r="N1" s="16"/>
      <c r="O1" s="16"/>
      <c r="P1" s="364" t="s">
        <v>9</v>
      </c>
      <c r="Q1" s="366" t="s">
        <v>10</v>
      </c>
      <c r="R1" s="23" t="s">
        <v>70</v>
      </c>
      <c r="S1" s="23" t="s">
        <v>306</v>
      </c>
      <c r="T1" s="23" t="s">
        <v>69</v>
      </c>
      <c r="U1" s="23" t="s">
        <v>14</v>
      </c>
      <c r="V1" s="23" t="s">
        <v>68</v>
      </c>
      <c r="W1" s="23" t="s">
        <v>11</v>
      </c>
      <c r="X1" s="23" t="s">
        <v>70</v>
      </c>
      <c r="Y1" s="23" t="s">
        <v>70</v>
      </c>
      <c r="Z1" s="23" t="s">
        <v>12</v>
      </c>
      <c r="AA1" s="43" t="s">
        <v>67</v>
      </c>
      <c r="AB1" s="23" t="s">
        <v>166</v>
      </c>
      <c r="AC1" s="23" t="s">
        <v>11</v>
      </c>
      <c r="AD1" s="23" t="s">
        <v>292</v>
      </c>
      <c r="AE1" s="44" t="s">
        <v>83</v>
      </c>
      <c r="AF1" s="44" t="s">
        <v>69</v>
      </c>
      <c r="AG1" s="44" t="s">
        <v>72</v>
      </c>
      <c r="AH1" s="44" t="s">
        <v>69</v>
      </c>
      <c r="AI1" s="44" t="s">
        <v>71</v>
      </c>
      <c r="AJ1" s="44" t="s">
        <v>293</v>
      </c>
      <c r="AK1" s="44" t="s">
        <v>294</v>
      </c>
      <c r="AL1" s="351" t="s">
        <v>21</v>
      </c>
      <c r="AM1" s="353" t="s">
        <v>22</v>
      </c>
      <c r="AN1" s="353" t="s">
        <v>23</v>
      </c>
      <c r="AO1" s="355" t="s">
        <v>24</v>
      </c>
      <c r="AP1" s="357" t="s">
        <v>25</v>
      </c>
    </row>
    <row r="2" spans="1:42" ht="27.75" customHeight="1">
      <c r="A2" s="352"/>
      <c r="B2" s="362"/>
      <c r="C2" s="362"/>
      <c r="D2" s="362"/>
      <c r="E2" s="362"/>
      <c r="F2" s="5" t="s">
        <v>295</v>
      </c>
      <c r="G2" s="380"/>
      <c r="H2" s="380"/>
      <c r="I2" s="363"/>
      <c r="J2" s="18" t="s">
        <v>28</v>
      </c>
      <c r="K2" s="39" t="s">
        <v>29</v>
      </c>
      <c r="L2" s="18" t="s">
        <v>30</v>
      </c>
      <c r="M2" s="18" t="s">
        <v>64</v>
      </c>
      <c r="N2" s="4" t="s">
        <v>32</v>
      </c>
      <c r="O2" s="4" t="s">
        <v>33</v>
      </c>
      <c r="P2" s="365"/>
      <c r="Q2" s="367"/>
      <c r="R2" s="24" t="s">
        <v>35</v>
      </c>
      <c r="S2" s="24" t="s">
        <v>35</v>
      </c>
      <c r="T2" s="24" t="s">
        <v>35</v>
      </c>
      <c r="U2" s="24" t="s">
        <v>35</v>
      </c>
      <c r="V2" s="24" t="s">
        <v>306</v>
      </c>
      <c r="W2" s="41" t="s">
        <v>306</v>
      </c>
      <c r="X2" s="24" t="s">
        <v>35</v>
      </c>
      <c r="Y2" s="24" t="s">
        <v>77</v>
      </c>
      <c r="Z2" s="24" t="s">
        <v>35</v>
      </c>
      <c r="AA2" s="25" t="s">
        <v>36</v>
      </c>
      <c r="AB2" s="41" t="s">
        <v>35</v>
      </c>
      <c r="AC2" s="24" t="s">
        <v>36</v>
      </c>
      <c r="AD2" s="24" t="s">
        <v>36</v>
      </c>
      <c r="AE2" s="45" t="s">
        <v>36</v>
      </c>
      <c r="AF2" s="46" t="s">
        <v>78</v>
      </c>
      <c r="AG2" s="47" t="s">
        <v>36</v>
      </c>
      <c r="AH2" s="46" t="s">
        <v>36</v>
      </c>
      <c r="AI2" s="47" t="s">
        <v>36</v>
      </c>
      <c r="AJ2" s="46" t="s">
        <v>36</v>
      </c>
      <c r="AK2" s="46"/>
      <c r="AL2" s="352"/>
      <c r="AM2" s="354"/>
      <c r="AN2" s="354"/>
      <c r="AO2" s="356"/>
      <c r="AP2" s="358"/>
    </row>
    <row r="3" spans="1:42" s="1" customFormat="1" ht="18" customHeight="1">
      <c r="A3" s="37" t="s">
        <v>42</v>
      </c>
      <c r="B3" s="7">
        <v>33</v>
      </c>
      <c r="C3" s="8">
        <v>31</v>
      </c>
      <c r="D3" s="8">
        <v>46</v>
      </c>
      <c r="E3" s="38"/>
      <c r="F3" s="8"/>
      <c r="G3" s="33">
        <v>208</v>
      </c>
      <c r="H3" s="10">
        <f>'29.6'!AM3</f>
        <v>1250</v>
      </c>
      <c r="I3" s="11">
        <f>SUM(F3:H3)</f>
        <v>1458</v>
      </c>
      <c r="J3" s="40">
        <v>5</v>
      </c>
      <c r="K3" s="40">
        <v>325</v>
      </c>
      <c r="L3" s="40"/>
      <c r="M3" s="40">
        <v>10</v>
      </c>
      <c r="N3" s="40">
        <v>15</v>
      </c>
      <c r="O3" s="40"/>
      <c r="P3" s="21">
        <f>SUBTOTAL(9,J3:O3)</f>
        <v>355</v>
      </c>
      <c r="Q3" s="22">
        <f t="shared" ref="Q3" si="0">I3-P3</f>
        <v>1103</v>
      </c>
      <c r="R3" s="42">
        <v>10</v>
      </c>
      <c r="S3" s="42">
        <v>2</v>
      </c>
      <c r="T3" s="42">
        <v>17</v>
      </c>
      <c r="U3" s="42">
        <v>2</v>
      </c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>
        <v>3</v>
      </c>
      <c r="AM3" s="48">
        <f>SUM(R3:AK3)</f>
        <v>31</v>
      </c>
      <c r="AN3" s="49">
        <f>Q3-AM3</f>
        <v>1072</v>
      </c>
      <c r="AO3" s="40">
        <f>(B3*C3)+D3</f>
        <v>1069</v>
      </c>
      <c r="AP3" s="48">
        <f>AO3+AL3-AN3</f>
        <v>0</v>
      </c>
    </row>
    <row r="4" spans="1:42" ht="18" customHeight="1">
      <c r="A4" s="37" t="s">
        <v>43</v>
      </c>
      <c r="B4" s="7">
        <v>70</v>
      </c>
      <c r="C4" s="8">
        <v>30</v>
      </c>
      <c r="D4" s="8">
        <v>7</v>
      </c>
      <c r="E4" s="38"/>
      <c r="F4" s="8"/>
      <c r="G4" s="9">
        <v>280</v>
      </c>
      <c r="H4" s="10">
        <f>'29.6'!AM4</f>
        <v>2412</v>
      </c>
      <c r="I4" s="11">
        <f t="shared" ref="I4:I21" si="1">SUM(F4:H4)</f>
        <v>2692</v>
      </c>
      <c r="J4" s="19">
        <v>28</v>
      </c>
      <c r="K4" s="19">
        <v>388</v>
      </c>
      <c r="L4" s="19"/>
      <c r="M4" s="19">
        <v>60</v>
      </c>
      <c r="N4" s="19">
        <v>70</v>
      </c>
      <c r="O4" s="19"/>
      <c r="P4" s="21">
        <f t="shared" ref="P4:P20" si="2">SUBTOTAL(9,J4:O4)</f>
        <v>546</v>
      </c>
      <c r="Q4" s="22">
        <f t="shared" ref="Q4:Q20" si="3">I4-P4</f>
        <v>2146</v>
      </c>
      <c r="R4" s="42">
        <v>14</v>
      </c>
      <c r="S4" s="42">
        <v>1</v>
      </c>
      <c r="T4" s="42">
        <v>21</v>
      </c>
      <c r="U4" s="42">
        <v>3</v>
      </c>
      <c r="V4" s="32"/>
      <c r="W4" s="42">
        <v>1</v>
      </c>
      <c r="X4" s="42"/>
      <c r="Y4" s="42"/>
      <c r="Z4" s="42"/>
      <c r="AA4" s="42"/>
      <c r="AB4" s="42"/>
      <c r="AC4" s="42"/>
      <c r="AD4" s="32"/>
      <c r="AE4" s="42"/>
      <c r="AF4" s="42"/>
      <c r="AG4" s="42"/>
      <c r="AH4" s="42"/>
      <c r="AI4" s="42"/>
      <c r="AJ4" s="42"/>
      <c r="AK4" s="42"/>
      <c r="AL4" s="28"/>
      <c r="AM4" s="48">
        <f t="shared" ref="AM4:AM25" si="4">SUM(R4:AK4)</f>
        <v>40</v>
      </c>
      <c r="AN4" s="35">
        <f t="shared" ref="AN4:AN21" si="5">Q4-AM4</f>
        <v>2106</v>
      </c>
      <c r="AO4" s="40">
        <f t="shared" ref="AO4:AO21" si="6">(B4*C4)+D4</f>
        <v>2107</v>
      </c>
      <c r="AP4" s="20">
        <f t="shared" ref="AP4:AP20" si="7">AO4+AL4-AN4</f>
        <v>1</v>
      </c>
    </row>
    <row r="5" spans="1:42" ht="18" customHeight="1">
      <c r="A5" s="37" t="s">
        <v>44</v>
      </c>
      <c r="B5" s="7">
        <v>45</v>
      </c>
      <c r="C5" s="12">
        <v>3</v>
      </c>
      <c r="D5" s="12">
        <v>19</v>
      </c>
      <c r="E5" s="38"/>
      <c r="F5" s="8"/>
      <c r="G5" s="9">
        <v>270</v>
      </c>
      <c r="H5" s="10">
        <f>'29.6'!AM5</f>
        <v>181</v>
      </c>
      <c r="I5" s="11">
        <f t="shared" si="1"/>
        <v>451</v>
      </c>
      <c r="J5" s="19"/>
      <c r="K5" s="19"/>
      <c r="L5" s="19"/>
      <c r="M5" s="19">
        <v>200</v>
      </c>
      <c r="N5" s="19">
        <v>50</v>
      </c>
      <c r="O5" s="19"/>
      <c r="P5" s="21">
        <f t="shared" si="2"/>
        <v>250</v>
      </c>
      <c r="Q5" s="22">
        <f t="shared" si="3"/>
        <v>201</v>
      </c>
      <c r="R5" s="42">
        <v>3</v>
      </c>
      <c r="S5" s="42">
        <v>24</v>
      </c>
      <c r="T5" s="42">
        <v>9</v>
      </c>
      <c r="U5" s="42">
        <v>0</v>
      </c>
      <c r="V5" s="42">
        <v>12</v>
      </c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28"/>
      <c r="AM5" s="48">
        <f t="shared" si="4"/>
        <v>48</v>
      </c>
      <c r="AN5" s="35">
        <f t="shared" si="5"/>
        <v>153</v>
      </c>
      <c r="AO5" s="40">
        <f t="shared" si="6"/>
        <v>154</v>
      </c>
      <c r="AP5" s="20">
        <f t="shared" si="7"/>
        <v>1</v>
      </c>
    </row>
    <row r="6" spans="1:42" ht="18" customHeight="1">
      <c r="A6" s="37" t="s">
        <v>45</v>
      </c>
      <c r="B6" s="7">
        <v>120</v>
      </c>
      <c r="C6" s="12">
        <v>7</v>
      </c>
      <c r="D6" s="12">
        <v>23</v>
      </c>
      <c r="E6" s="12"/>
      <c r="F6" s="12"/>
      <c r="G6" s="9"/>
      <c r="H6" s="10">
        <f>'29.6'!AM6</f>
        <v>1106</v>
      </c>
      <c r="I6" s="11">
        <f t="shared" si="1"/>
        <v>1106</v>
      </c>
      <c r="J6" s="19">
        <v>15</v>
      </c>
      <c r="K6" s="19">
        <v>219</v>
      </c>
      <c r="L6" s="19"/>
      <c r="M6" s="19"/>
      <c r="N6" s="19"/>
      <c r="O6" s="19"/>
      <c r="P6" s="21">
        <f t="shared" si="2"/>
        <v>234</v>
      </c>
      <c r="Q6" s="22">
        <f t="shared" si="3"/>
        <v>872</v>
      </c>
      <c r="R6" s="42">
        <v>5</v>
      </c>
      <c r="S6" s="42">
        <v>0</v>
      </c>
      <c r="T6" s="42">
        <v>5</v>
      </c>
      <c r="U6" s="42">
        <v>0</v>
      </c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28"/>
      <c r="AM6" s="48">
        <f t="shared" si="4"/>
        <v>10</v>
      </c>
      <c r="AN6" s="35">
        <f t="shared" si="5"/>
        <v>862</v>
      </c>
      <c r="AO6" s="40">
        <f t="shared" si="6"/>
        <v>863</v>
      </c>
      <c r="AP6" s="20">
        <f t="shared" si="7"/>
        <v>1</v>
      </c>
    </row>
    <row r="7" spans="1:42" ht="18" customHeight="1">
      <c r="A7" s="37" t="s">
        <v>46</v>
      </c>
      <c r="B7" s="7">
        <v>40</v>
      </c>
      <c r="C7" s="8"/>
      <c r="D7" s="8">
        <v>96</v>
      </c>
      <c r="E7" s="8"/>
      <c r="F7" s="8"/>
      <c r="G7" s="9"/>
      <c r="H7" s="10">
        <f>'29.6'!AM7</f>
        <v>100</v>
      </c>
      <c r="I7" s="11">
        <f t="shared" si="1"/>
        <v>100</v>
      </c>
      <c r="J7" s="19"/>
      <c r="K7" s="19"/>
      <c r="L7" s="19"/>
      <c r="M7" s="19"/>
      <c r="N7" s="19"/>
      <c r="O7" s="19"/>
      <c r="P7" s="21">
        <f t="shared" ref="P7:P10" si="8">SUBTOTAL(9,J7:O7)</f>
        <v>0</v>
      </c>
      <c r="Q7" s="22">
        <f t="shared" ref="Q7:Q10" si="9">I7-P7</f>
        <v>100</v>
      </c>
      <c r="R7" s="42">
        <v>0</v>
      </c>
      <c r="S7" s="42">
        <v>4</v>
      </c>
      <c r="T7" s="42">
        <v>0</v>
      </c>
      <c r="U7" s="42">
        <v>0</v>
      </c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28"/>
      <c r="AM7" s="48">
        <f t="shared" si="4"/>
        <v>4</v>
      </c>
      <c r="AN7" s="35">
        <f t="shared" si="5"/>
        <v>96</v>
      </c>
      <c r="AO7" s="40">
        <f t="shared" si="6"/>
        <v>96</v>
      </c>
      <c r="AP7" s="20">
        <f t="shared" si="7"/>
        <v>0</v>
      </c>
    </row>
    <row r="8" spans="1:42" ht="18" customHeight="1">
      <c r="A8" s="37" t="s">
        <v>47</v>
      </c>
      <c r="B8" s="7">
        <v>65</v>
      </c>
      <c r="C8" s="12">
        <v>5</v>
      </c>
      <c r="D8" s="12">
        <v>27</v>
      </c>
      <c r="E8" s="12"/>
      <c r="F8" s="12"/>
      <c r="G8" s="9"/>
      <c r="H8" s="10">
        <f>'29.6'!AM8</f>
        <v>424</v>
      </c>
      <c r="I8" s="11">
        <f t="shared" si="1"/>
        <v>424</v>
      </c>
      <c r="J8" s="19">
        <v>2</v>
      </c>
      <c r="K8" s="19">
        <v>64</v>
      </c>
      <c r="L8" s="19"/>
      <c r="M8" s="19"/>
      <c r="N8" s="19"/>
      <c r="O8" s="19"/>
      <c r="P8" s="21">
        <f t="shared" si="8"/>
        <v>66</v>
      </c>
      <c r="Q8" s="22">
        <f t="shared" si="9"/>
        <v>358</v>
      </c>
      <c r="R8" s="42">
        <v>0</v>
      </c>
      <c r="S8" s="42">
        <v>0</v>
      </c>
      <c r="T8" s="42">
        <v>8</v>
      </c>
      <c r="U8" s="42">
        <v>1</v>
      </c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28">
        <v>1</v>
      </c>
      <c r="AM8" s="48">
        <f t="shared" si="4"/>
        <v>9</v>
      </c>
      <c r="AN8" s="35">
        <f t="shared" si="5"/>
        <v>349</v>
      </c>
      <c r="AO8" s="40">
        <f t="shared" si="6"/>
        <v>352</v>
      </c>
      <c r="AP8" s="20">
        <f t="shared" si="7"/>
        <v>4</v>
      </c>
    </row>
    <row r="9" spans="1:42" ht="18" customHeight="1">
      <c r="A9" s="37" t="s">
        <v>48</v>
      </c>
      <c r="B9" s="7">
        <v>100</v>
      </c>
      <c r="C9" s="12">
        <v>10</v>
      </c>
      <c r="D9" s="12">
        <v>88</v>
      </c>
      <c r="E9" s="38"/>
      <c r="F9" s="8"/>
      <c r="G9" s="9">
        <v>400</v>
      </c>
      <c r="H9" s="10">
        <f>'29.6'!AM9</f>
        <v>1029</v>
      </c>
      <c r="I9" s="11">
        <f t="shared" si="1"/>
        <v>1429</v>
      </c>
      <c r="J9" s="19">
        <v>16</v>
      </c>
      <c r="K9" s="19">
        <v>279</v>
      </c>
      <c r="L9" s="19"/>
      <c r="M9" s="19">
        <v>5</v>
      </c>
      <c r="N9" s="19"/>
      <c r="O9" s="19"/>
      <c r="P9" s="21">
        <f t="shared" si="8"/>
        <v>300</v>
      </c>
      <c r="Q9" s="22">
        <f t="shared" si="9"/>
        <v>1129</v>
      </c>
      <c r="R9" s="42">
        <v>8</v>
      </c>
      <c r="S9" s="42">
        <v>3</v>
      </c>
      <c r="T9" s="42">
        <v>26</v>
      </c>
      <c r="U9" s="42">
        <v>3</v>
      </c>
      <c r="V9" s="42"/>
      <c r="W9" s="42">
        <v>1</v>
      </c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28"/>
      <c r="AM9" s="48">
        <f t="shared" si="4"/>
        <v>41</v>
      </c>
      <c r="AN9" s="35">
        <f t="shared" si="5"/>
        <v>1088</v>
      </c>
      <c r="AO9" s="40">
        <f t="shared" si="6"/>
        <v>1088</v>
      </c>
      <c r="AP9" s="20">
        <f t="shared" si="7"/>
        <v>0</v>
      </c>
    </row>
    <row r="10" spans="1:42" s="1" customFormat="1" ht="18" customHeight="1">
      <c r="A10" s="37" t="s">
        <v>49</v>
      </c>
      <c r="B10" s="7">
        <v>100</v>
      </c>
      <c r="C10" s="12">
        <v>5</v>
      </c>
      <c r="D10" s="12">
        <v>69</v>
      </c>
      <c r="E10" s="38"/>
      <c r="F10" s="8"/>
      <c r="G10" s="33">
        <v>84</v>
      </c>
      <c r="H10" s="10">
        <f>'29.6'!AM10</f>
        <v>598</v>
      </c>
      <c r="I10" s="11">
        <f t="shared" si="1"/>
        <v>682</v>
      </c>
      <c r="J10" s="40">
        <v>2</v>
      </c>
      <c r="K10" s="40">
        <v>92</v>
      </c>
      <c r="L10" s="40"/>
      <c r="M10" s="40"/>
      <c r="N10" s="40"/>
      <c r="O10" s="40"/>
      <c r="P10" s="21">
        <f t="shared" si="8"/>
        <v>94</v>
      </c>
      <c r="Q10" s="22">
        <f t="shared" si="9"/>
        <v>588</v>
      </c>
      <c r="R10" s="42">
        <v>0</v>
      </c>
      <c r="S10" s="42">
        <v>0</v>
      </c>
      <c r="T10" s="42">
        <v>16</v>
      </c>
      <c r="U10" s="42">
        <v>1</v>
      </c>
      <c r="V10" s="42"/>
      <c r="W10" s="42">
        <v>1</v>
      </c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8">
        <f t="shared" si="4"/>
        <v>18</v>
      </c>
      <c r="AN10" s="49">
        <f t="shared" si="5"/>
        <v>570</v>
      </c>
      <c r="AO10" s="40">
        <f t="shared" si="6"/>
        <v>569</v>
      </c>
      <c r="AP10" s="48">
        <f t="shared" si="7"/>
        <v>-1</v>
      </c>
    </row>
    <row r="11" spans="1:42" ht="18" customHeight="1">
      <c r="A11" s="37" t="s">
        <v>50</v>
      </c>
      <c r="B11" s="7">
        <v>50</v>
      </c>
      <c r="C11" s="13">
        <v>8</v>
      </c>
      <c r="D11" s="13">
        <v>22</v>
      </c>
      <c r="E11" s="38"/>
      <c r="F11" s="8"/>
      <c r="G11" s="9">
        <v>90</v>
      </c>
      <c r="H11" s="10">
        <f>'29.6'!AM11</f>
        <v>540</v>
      </c>
      <c r="I11" s="11">
        <f t="shared" si="1"/>
        <v>630</v>
      </c>
      <c r="J11" s="19">
        <v>8</v>
      </c>
      <c r="K11" s="19">
        <v>178</v>
      </c>
      <c r="L11" s="19"/>
      <c r="M11" s="19"/>
      <c r="N11" s="19"/>
      <c r="O11" s="19"/>
      <c r="P11" s="21">
        <f t="shared" si="2"/>
        <v>186</v>
      </c>
      <c r="Q11" s="22">
        <f t="shared" si="3"/>
        <v>444</v>
      </c>
      <c r="R11" s="42">
        <v>5</v>
      </c>
      <c r="S11" s="42">
        <v>0</v>
      </c>
      <c r="T11" s="42">
        <v>15</v>
      </c>
      <c r="U11" s="42">
        <v>1</v>
      </c>
      <c r="V11" s="42"/>
      <c r="W11" s="42">
        <v>1</v>
      </c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28"/>
      <c r="AM11" s="48">
        <f t="shared" si="4"/>
        <v>22</v>
      </c>
      <c r="AN11" s="35">
        <f t="shared" si="5"/>
        <v>422</v>
      </c>
      <c r="AO11" s="40">
        <f t="shared" si="6"/>
        <v>422</v>
      </c>
      <c r="AP11" s="20">
        <f t="shared" si="7"/>
        <v>0</v>
      </c>
    </row>
    <row r="12" spans="1:42" ht="18" customHeight="1">
      <c r="A12" s="37" t="s">
        <v>51</v>
      </c>
      <c r="B12" s="7">
        <v>100</v>
      </c>
      <c r="C12" s="13">
        <v>1</v>
      </c>
      <c r="D12" s="13">
        <v>43</v>
      </c>
      <c r="E12" s="38"/>
      <c r="F12" s="8"/>
      <c r="G12" s="9"/>
      <c r="H12" s="10">
        <f>'29.6'!AM12</f>
        <v>407</v>
      </c>
      <c r="I12" s="11">
        <f t="shared" si="1"/>
        <v>407</v>
      </c>
      <c r="J12" s="19">
        <v>11</v>
      </c>
      <c r="K12" s="19">
        <v>242</v>
      </c>
      <c r="L12" s="19"/>
      <c r="M12" s="19"/>
      <c r="N12" s="19"/>
      <c r="O12" s="19"/>
      <c r="P12" s="21">
        <f t="shared" si="2"/>
        <v>253</v>
      </c>
      <c r="Q12" s="22">
        <f t="shared" si="3"/>
        <v>154</v>
      </c>
      <c r="R12" s="42">
        <v>0</v>
      </c>
      <c r="S12" s="42">
        <v>0</v>
      </c>
      <c r="T12" s="42">
        <v>12</v>
      </c>
      <c r="U12" s="42">
        <v>0</v>
      </c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28"/>
      <c r="AM12" s="48">
        <f t="shared" si="4"/>
        <v>12</v>
      </c>
      <c r="AN12" s="35">
        <f t="shared" si="5"/>
        <v>142</v>
      </c>
      <c r="AO12" s="40">
        <f t="shared" si="6"/>
        <v>143</v>
      </c>
      <c r="AP12" s="20">
        <f t="shared" si="7"/>
        <v>1</v>
      </c>
    </row>
    <row r="13" spans="1:42" ht="18" customHeight="1">
      <c r="A13" s="37" t="s">
        <v>52</v>
      </c>
      <c r="B13" s="7">
        <v>45</v>
      </c>
      <c r="C13" s="13">
        <v>6</v>
      </c>
      <c r="D13" s="13">
        <v>2</v>
      </c>
      <c r="E13" s="38"/>
      <c r="F13" s="8"/>
      <c r="G13" s="9">
        <v>90</v>
      </c>
      <c r="H13" s="10">
        <f>'29.6'!AM13</f>
        <v>220</v>
      </c>
      <c r="I13" s="11">
        <f t="shared" si="1"/>
        <v>310</v>
      </c>
      <c r="J13" s="19"/>
      <c r="K13" s="19"/>
      <c r="L13" s="19"/>
      <c r="M13" s="19"/>
      <c r="N13" s="19">
        <v>27</v>
      </c>
      <c r="O13" s="19"/>
      <c r="P13" s="21">
        <f t="shared" si="2"/>
        <v>27</v>
      </c>
      <c r="Q13" s="22">
        <f t="shared" si="3"/>
        <v>283</v>
      </c>
      <c r="R13" s="42">
        <v>0</v>
      </c>
      <c r="S13" s="42">
        <v>0</v>
      </c>
      <c r="T13" s="42">
        <v>6</v>
      </c>
      <c r="U13" s="42">
        <v>0</v>
      </c>
      <c r="V13" s="42">
        <v>5</v>
      </c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28"/>
      <c r="AM13" s="48">
        <f t="shared" si="4"/>
        <v>11</v>
      </c>
      <c r="AN13" s="35">
        <f t="shared" si="5"/>
        <v>272</v>
      </c>
      <c r="AO13" s="40">
        <f t="shared" si="6"/>
        <v>272</v>
      </c>
      <c r="AP13" s="20">
        <f t="shared" si="7"/>
        <v>0</v>
      </c>
    </row>
    <row r="14" spans="1:42" ht="18" customHeight="1">
      <c r="A14" s="37" t="s">
        <v>53</v>
      </c>
      <c r="B14" s="7">
        <v>33</v>
      </c>
      <c r="C14" s="13">
        <v>5</v>
      </c>
      <c r="D14" s="13">
        <v>19</v>
      </c>
      <c r="E14" s="13"/>
      <c r="F14" s="13"/>
      <c r="G14" s="9"/>
      <c r="H14" s="10">
        <f>'29.6'!AM14</f>
        <v>241</v>
      </c>
      <c r="I14" s="11">
        <f t="shared" si="1"/>
        <v>241</v>
      </c>
      <c r="J14" s="19"/>
      <c r="K14" s="19"/>
      <c r="L14" s="19"/>
      <c r="M14" s="19"/>
      <c r="N14" s="19">
        <v>45</v>
      </c>
      <c r="O14" s="19"/>
      <c r="P14" s="21">
        <f t="shared" si="2"/>
        <v>45</v>
      </c>
      <c r="Q14" s="22">
        <f t="shared" si="3"/>
        <v>196</v>
      </c>
      <c r="R14" s="42">
        <v>0</v>
      </c>
      <c r="S14" s="42">
        <v>0</v>
      </c>
      <c r="T14" s="42">
        <v>10</v>
      </c>
      <c r="U14" s="42">
        <v>0</v>
      </c>
      <c r="V14" s="42">
        <v>2</v>
      </c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28"/>
      <c r="AM14" s="48">
        <f t="shared" si="4"/>
        <v>12</v>
      </c>
      <c r="AN14" s="35">
        <f t="shared" si="5"/>
        <v>184</v>
      </c>
      <c r="AO14" s="40">
        <f t="shared" si="6"/>
        <v>184</v>
      </c>
      <c r="AP14" s="20">
        <f t="shared" si="7"/>
        <v>0</v>
      </c>
    </row>
    <row r="15" spans="1:42" ht="18" customHeight="1">
      <c r="A15" s="37" t="s">
        <v>54</v>
      </c>
      <c r="B15" s="7">
        <v>45</v>
      </c>
      <c r="C15" s="13">
        <v>1</v>
      </c>
      <c r="D15" s="13">
        <v>39</v>
      </c>
      <c r="E15" s="13"/>
      <c r="F15" s="13"/>
      <c r="G15" s="9"/>
      <c r="H15" s="10">
        <f>'29.6'!AM15</f>
        <v>84</v>
      </c>
      <c r="I15" s="11">
        <f t="shared" si="1"/>
        <v>84</v>
      </c>
      <c r="J15" s="19"/>
      <c r="K15" s="19"/>
      <c r="L15" s="19"/>
      <c r="M15" s="19"/>
      <c r="N15" s="19"/>
      <c r="O15" s="19"/>
      <c r="P15" s="21">
        <f t="shared" si="2"/>
        <v>0</v>
      </c>
      <c r="Q15" s="22">
        <f t="shared" si="3"/>
        <v>84</v>
      </c>
      <c r="R15" s="42">
        <v>0</v>
      </c>
      <c r="S15" s="42">
        <v>0</v>
      </c>
      <c r="T15" s="42">
        <v>0</v>
      </c>
      <c r="U15" s="42">
        <v>0</v>
      </c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28"/>
      <c r="AM15" s="48">
        <f t="shared" si="4"/>
        <v>0</v>
      </c>
      <c r="AN15" s="35">
        <f t="shared" si="5"/>
        <v>84</v>
      </c>
      <c r="AO15" s="40">
        <f t="shared" si="6"/>
        <v>84</v>
      </c>
      <c r="AP15" s="20">
        <f t="shared" si="7"/>
        <v>0</v>
      </c>
    </row>
    <row r="16" spans="1:42" ht="18" customHeight="1">
      <c r="A16" s="37" t="s">
        <v>55</v>
      </c>
      <c r="B16" s="7">
        <v>33</v>
      </c>
      <c r="C16" s="13">
        <v>4</v>
      </c>
      <c r="D16" s="13">
        <v>22</v>
      </c>
      <c r="E16" s="13"/>
      <c r="F16" s="13"/>
      <c r="G16" s="9"/>
      <c r="H16" s="10">
        <f>'29.6'!AM16</f>
        <v>239</v>
      </c>
      <c r="I16" s="11">
        <f t="shared" si="1"/>
        <v>239</v>
      </c>
      <c r="J16" s="19">
        <v>5</v>
      </c>
      <c r="K16" s="19">
        <v>65</v>
      </c>
      <c r="L16" s="19"/>
      <c r="M16" s="19">
        <v>10</v>
      </c>
      <c r="N16" s="19"/>
      <c r="O16" s="19"/>
      <c r="P16" s="21">
        <f t="shared" si="2"/>
        <v>80</v>
      </c>
      <c r="Q16" s="22">
        <f t="shared" si="3"/>
        <v>159</v>
      </c>
      <c r="R16" s="42">
        <v>2</v>
      </c>
      <c r="S16" s="42">
        <v>0</v>
      </c>
      <c r="T16" s="42">
        <v>3</v>
      </c>
      <c r="U16" s="42">
        <v>0</v>
      </c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28"/>
      <c r="AM16" s="48">
        <f t="shared" si="4"/>
        <v>5</v>
      </c>
      <c r="AN16" s="35">
        <f t="shared" si="5"/>
        <v>154</v>
      </c>
      <c r="AO16" s="40">
        <f t="shared" si="6"/>
        <v>154</v>
      </c>
      <c r="AP16" s="20">
        <f t="shared" si="7"/>
        <v>0</v>
      </c>
    </row>
    <row r="17" spans="1:42" ht="18" customHeight="1">
      <c r="A17" s="37" t="s">
        <v>56</v>
      </c>
      <c r="B17" s="7">
        <v>100</v>
      </c>
      <c r="C17" s="13"/>
      <c r="D17" s="13">
        <v>155</v>
      </c>
      <c r="E17" s="13"/>
      <c r="F17" s="13"/>
      <c r="G17" s="9"/>
      <c r="H17" s="10">
        <f>'29.6'!AM17</f>
        <v>261</v>
      </c>
      <c r="I17" s="11">
        <f t="shared" si="1"/>
        <v>261</v>
      </c>
      <c r="J17" s="19">
        <v>5</v>
      </c>
      <c r="K17" s="19">
        <v>100</v>
      </c>
      <c r="L17" s="19"/>
      <c r="M17" s="19"/>
      <c r="N17" s="19"/>
      <c r="O17" s="19"/>
      <c r="P17" s="21">
        <f t="shared" si="2"/>
        <v>105</v>
      </c>
      <c r="Q17" s="22">
        <f t="shared" si="3"/>
        <v>156</v>
      </c>
      <c r="R17" s="42">
        <v>0</v>
      </c>
      <c r="S17" s="42">
        <v>0</v>
      </c>
      <c r="T17" s="42">
        <v>0</v>
      </c>
      <c r="U17" s="42">
        <v>0</v>
      </c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28"/>
      <c r="AM17" s="48">
        <f t="shared" si="4"/>
        <v>0</v>
      </c>
      <c r="AN17" s="35">
        <f t="shared" si="5"/>
        <v>156</v>
      </c>
      <c r="AO17" s="40">
        <f t="shared" si="6"/>
        <v>155</v>
      </c>
      <c r="AP17" s="20">
        <f t="shared" si="7"/>
        <v>-1</v>
      </c>
    </row>
    <row r="18" spans="1:42" ht="18" customHeight="1">
      <c r="A18" s="37" t="s">
        <v>57</v>
      </c>
      <c r="B18" s="7"/>
      <c r="C18" s="13"/>
      <c r="D18" s="13"/>
      <c r="E18" s="13"/>
      <c r="F18" s="13"/>
      <c r="G18" s="9"/>
      <c r="H18" s="10">
        <f>'29.6'!AM18</f>
        <v>0</v>
      </c>
      <c r="I18" s="11">
        <f t="shared" si="1"/>
        <v>0</v>
      </c>
      <c r="J18" s="19"/>
      <c r="K18" s="19"/>
      <c r="L18" s="19"/>
      <c r="M18" s="19"/>
      <c r="N18" s="19"/>
      <c r="O18" s="19"/>
      <c r="P18" s="21">
        <f t="shared" si="2"/>
        <v>0</v>
      </c>
      <c r="Q18" s="22">
        <f t="shared" si="3"/>
        <v>0</v>
      </c>
      <c r="R18" s="42">
        <v>0</v>
      </c>
      <c r="S18" s="42">
        <v>0</v>
      </c>
      <c r="T18" s="42">
        <v>0</v>
      </c>
      <c r="U18" s="42">
        <v>0</v>
      </c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28"/>
      <c r="AM18" s="48">
        <f t="shared" si="4"/>
        <v>0</v>
      </c>
      <c r="AN18" s="35">
        <f t="shared" si="5"/>
        <v>0</v>
      </c>
      <c r="AO18" s="40">
        <f t="shared" si="6"/>
        <v>0</v>
      </c>
      <c r="AP18" s="20">
        <f t="shared" si="7"/>
        <v>0</v>
      </c>
    </row>
    <row r="19" spans="1:42" ht="18" customHeight="1">
      <c r="A19" s="37" t="s">
        <v>58</v>
      </c>
      <c r="B19" s="7"/>
      <c r="C19" s="13"/>
      <c r="D19" s="13">
        <v>678</v>
      </c>
      <c r="E19" s="13"/>
      <c r="F19" s="13"/>
      <c r="G19" s="9">
        <v>202</v>
      </c>
      <c r="H19" s="10">
        <f>'29.6'!AM19</f>
        <v>484</v>
      </c>
      <c r="I19" s="11">
        <f t="shared" si="1"/>
        <v>686</v>
      </c>
      <c r="J19" s="19"/>
      <c r="K19" s="19"/>
      <c r="L19" s="19"/>
      <c r="M19" s="19"/>
      <c r="N19" s="19"/>
      <c r="O19" s="19"/>
      <c r="P19" s="21">
        <f t="shared" si="2"/>
        <v>0</v>
      </c>
      <c r="Q19" s="22">
        <f t="shared" si="3"/>
        <v>686</v>
      </c>
      <c r="R19" s="42">
        <v>0</v>
      </c>
      <c r="S19" s="42">
        <v>0</v>
      </c>
      <c r="T19" s="42">
        <v>8</v>
      </c>
      <c r="U19" s="42">
        <v>0</v>
      </c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28"/>
      <c r="AM19" s="48">
        <f t="shared" si="4"/>
        <v>8</v>
      </c>
      <c r="AN19" s="35">
        <f t="shared" si="5"/>
        <v>678</v>
      </c>
      <c r="AO19" s="40">
        <f t="shared" si="6"/>
        <v>678</v>
      </c>
      <c r="AP19" s="20">
        <f t="shared" si="7"/>
        <v>0</v>
      </c>
    </row>
    <row r="20" spans="1:42" ht="18" customHeight="1">
      <c r="A20" s="37" t="s">
        <v>59</v>
      </c>
      <c r="B20" s="7"/>
      <c r="C20" s="13"/>
      <c r="D20" s="13"/>
      <c r="E20" s="38"/>
      <c r="F20" s="8"/>
      <c r="G20" s="9"/>
      <c r="H20" s="10">
        <f>'29.6'!AM20</f>
        <v>0</v>
      </c>
      <c r="I20" s="11">
        <f t="shared" si="1"/>
        <v>0</v>
      </c>
      <c r="J20" s="19"/>
      <c r="K20" s="19"/>
      <c r="L20" s="19"/>
      <c r="M20" s="19"/>
      <c r="N20" s="19"/>
      <c r="O20" s="19"/>
      <c r="P20" s="21">
        <f t="shared" si="2"/>
        <v>0</v>
      </c>
      <c r="Q20" s="22">
        <f t="shared" si="3"/>
        <v>0</v>
      </c>
      <c r="R20" s="42">
        <v>0</v>
      </c>
      <c r="S20" s="42">
        <v>0</v>
      </c>
      <c r="T20" s="42">
        <v>0</v>
      </c>
      <c r="U20" s="42">
        <v>0</v>
      </c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28"/>
      <c r="AM20" s="48">
        <f t="shared" si="4"/>
        <v>0</v>
      </c>
      <c r="AN20" s="35">
        <f t="shared" si="5"/>
        <v>0</v>
      </c>
      <c r="AO20" s="40">
        <f t="shared" si="6"/>
        <v>0</v>
      </c>
      <c r="AP20" s="20">
        <f t="shared" si="7"/>
        <v>0</v>
      </c>
    </row>
    <row r="21" spans="1:42" ht="18" customHeight="1">
      <c r="A21" s="37" t="s">
        <v>60</v>
      </c>
      <c r="B21" s="7"/>
      <c r="C21" s="13"/>
      <c r="D21" s="13"/>
      <c r="E21" s="13"/>
      <c r="F21" s="13"/>
      <c r="G21" s="9"/>
      <c r="H21" s="10">
        <f>'29.6'!AM21</f>
        <v>0</v>
      </c>
      <c r="I21" s="11">
        <f t="shared" si="1"/>
        <v>0</v>
      </c>
      <c r="J21" s="19"/>
      <c r="K21" s="19"/>
      <c r="L21" s="19"/>
      <c r="M21" s="19"/>
      <c r="N21" s="19"/>
      <c r="O21" s="19"/>
      <c r="P21" s="21">
        <f t="shared" ref="P21" si="10">SUBTOTAL(9,J21:O21)</f>
        <v>0</v>
      </c>
      <c r="Q21" s="22">
        <f t="shared" ref="Q21" si="11">I21-P21</f>
        <v>0</v>
      </c>
      <c r="R21" s="42">
        <v>0</v>
      </c>
      <c r="S21" s="42">
        <v>0</v>
      </c>
      <c r="T21" s="42">
        <v>0</v>
      </c>
      <c r="U21" s="42">
        <v>0</v>
      </c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28"/>
      <c r="AM21" s="48">
        <f t="shared" si="4"/>
        <v>0</v>
      </c>
      <c r="AN21" s="35">
        <f t="shared" si="5"/>
        <v>0</v>
      </c>
      <c r="AO21" s="40">
        <f t="shared" si="6"/>
        <v>0</v>
      </c>
      <c r="AP21" s="20">
        <f t="shared" ref="AP21" si="12">AO21+AL21-AN21</f>
        <v>0</v>
      </c>
    </row>
    <row r="22" spans="1:42" ht="18" customHeight="1">
      <c r="A22" s="37" t="s">
        <v>61</v>
      </c>
      <c r="B22" s="7"/>
      <c r="C22" s="13"/>
      <c r="D22" s="13"/>
      <c r="E22" s="13"/>
      <c r="F22" s="13"/>
      <c r="G22" s="9"/>
      <c r="H22" s="10">
        <f>'29.6'!AM22</f>
        <v>0</v>
      </c>
      <c r="I22" s="11">
        <f t="shared" ref="I22:I23" si="13">SUM(F22:H22)</f>
        <v>0</v>
      </c>
      <c r="J22" s="19"/>
      <c r="K22" s="19"/>
      <c r="L22" s="19"/>
      <c r="M22" s="19"/>
      <c r="N22" s="19"/>
      <c r="O22" s="19"/>
      <c r="P22" s="21">
        <f t="shared" ref="P22:P23" si="14">SUBTOTAL(9,J22:O22)</f>
        <v>0</v>
      </c>
      <c r="Q22" s="22">
        <f t="shared" ref="Q22:Q23" si="15">I22-P22</f>
        <v>0</v>
      </c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28"/>
      <c r="AM22" s="48">
        <f t="shared" si="4"/>
        <v>0</v>
      </c>
      <c r="AN22" s="35">
        <f t="shared" ref="AN22:AN23" si="16">Q22-AM22</f>
        <v>0</v>
      </c>
      <c r="AO22" s="40">
        <f t="shared" ref="AO22:AO23" si="17">(B22*C22)+D22</f>
        <v>0</v>
      </c>
      <c r="AP22" s="20">
        <f t="shared" ref="AP22:AP23" si="18">AO22+AL22-AN22</f>
        <v>0</v>
      </c>
    </row>
    <row r="23" spans="1:42" ht="18" customHeight="1">
      <c r="A23" s="37" t="s">
        <v>62</v>
      </c>
      <c r="B23" s="7"/>
      <c r="C23" s="13"/>
      <c r="D23" s="13"/>
      <c r="E23" s="13"/>
      <c r="F23" s="13"/>
      <c r="G23" s="9"/>
      <c r="H23" s="10">
        <f>'29.6'!AM23</f>
        <v>0</v>
      </c>
      <c r="I23" s="11">
        <f t="shared" si="13"/>
        <v>0</v>
      </c>
      <c r="J23" s="19"/>
      <c r="K23" s="19"/>
      <c r="L23" s="19"/>
      <c r="M23" s="19"/>
      <c r="N23" s="19"/>
      <c r="O23" s="19"/>
      <c r="P23" s="21">
        <f t="shared" si="14"/>
        <v>0</v>
      </c>
      <c r="Q23" s="22">
        <f t="shared" si="15"/>
        <v>0</v>
      </c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28"/>
      <c r="AM23" s="48">
        <f t="shared" si="4"/>
        <v>0</v>
      </c>
      <c r="AN23" s="35">
        <f t="shared" si="16"/>
        <v>0</v>
      </c>
      <c r="AO23" s="40">
        <f t="shared" si="17"/>
        <v>0</v>
      </c>
      <c r="AP23" s="20">
        <f t="shared" si="18"/>
        <v>0</v>
      </c>
    </row>
    <row r="24" spans="1:42" ht="18" customHeight="1">
      <c r="A24" s="37" t="s">
        <v>327</v>
      </c>
      <c r="B24" s="7"/>
      <c r="C24" s="13"/>
      <c r="D24" s="13"/>
      <c r="E24" s="13"/>
      <c r="F24" s="13"/>
      <c r="G24" s="9"/>
      <c r="H24" s="10">
        <f>'29.6'!AM24</f>
        <v>0</v>
      </c>
      <c r="I24" s="11">
        <f t="shared" ref="I24:I25" si="19">SUM(F24:H24)</f>
        <v>0</v>
      </c>
      <c r="J24" s="19"/>
      <c r="K24" s="19"/>
      <c r="L24" s="19"/>
      <c r="M24" s="19"/>
      <c r="N24" s="19"/>
      <c r="O24" s="19"/>
      <c r="P24" s="21">
        <f t="shared" ref="P24:P25" si="20">SUBTOTAL(9,J24:O24)</f>
        <v>0</v>
      </c>
      <c r="Q24" s="22">
        <f t="shared" ref="Q24:Q25" si="21">I24-P24</f>
        <v>0</v>
      </c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28"/>
      <c r="AM24" s="48">
        <f t="shared" si="4"/>
        <v>0</v>
      </c>
      <c r="AN24" s="35">
        <f t="shared" ref="AN24:AN25" si="22">Q24-AM24</f>
        <v>0</v>
      </c>
      <c r="AO24" s="40">
        <f t="shared" ref="AO24:AO25" si="23">(B24*C24)+D24</f>
        <v>0</v>
      </c>
      <c r="AP24" s="20">
        <f t="shared" ref="AP24:AP25" si="24">AO24+AL24-AN24</f>
        <v>0</v>
      </c>
    </row>
    <row r="25" spans="1:42" ht="18" customHeight="1">
      <c r="A25" s="37" t="s">
        <v>328</v>
      </c>
      <c r="B25" s="7"/>
      <c r="C25" s="13"/>
      <c r="D25" s="13"/>
      <c r="E25" s="13"/>
      <c r="F25" s="13"/>
      <c r="G25" s="9"/>
      <c r="H25" s="10">
        <f>'29.6'!AM25</f>
        <v>0</v>
      </c>
      <c r="I25" s="11">
        <f t="shared" si="19"/>
        <v>0</v>
      </c>
      <c r="J25" s="19"/>
      <c r="K25" s="19"/>
      <c r="L25" s="19"/>
      <c r="M25" s="19"/>
      <c r="N25" s="19"/>
      <c r="O25" s="19"/>
      <c r="P25" s="21">
        <f t="shared" si="20"/>
        <v>0</v>
      </c>
      <c r="Q25" s="22">
        <f t="shared" si="21"/>
        <v>0</v>
      </c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28"/>
      <c r="AM25" s="48">
        <f t="shared" si="4"/>
        <v>0</v>
      </c>
      <c r="AN25" s="35">
        <f t="shared" si="22"/>
        <v>0</v>
      </c>
      <c r="AO25" s="40">
        <f t="shared" si="23"/>
        <v>0</v>
      </c>
      <c r="AP25" s="20">
        <f t="shared" si="24"/>
        <v>0</v>
      </c>
    </row>
    <row r="26" spans="1:42" ht="12" customHeight="1">
      <c r="A26" s="14"/>
      <c r="B26" s="14"/>
      <c r="C26" s="14"/>
      <c r="D26" s="14"/>
      <c r="E26" s="14"/>
      <c r="F26" s="14"/>
      <c r="G26" s="15">
        <f>SUM(G3:G25)</f>
        <v>1624</v>
      </c>
      <c r="H26" s="15">
        <f t="shared" ref="H26:AP26" si="25">SUM(H3:H25)</f>
        <v>9576</v>
      </c>
      <c r="I26" s="15">
        <f t="shared" si="25"/>
        <v>11200</v>
      </c>
      <c r="J26" s="15">
        <f t="shared" si="25"/>
        <v>97</v>
      </c>
      <c r="K26" s="15">
        <f t="shared" si="25"/>
        <v>1952</v>
      </c>
      <c r="L26" s="15">
        <f t="shared" si="25"/>
        <v>0</v>
      </c>
      <c r="M26" s="15">
        <f t="shared" si="25"/>
        <v>285</v>
      </c>
      <c r="N26" s="15">
        <f t="shared" si="25"/>
        <v>207</v>
      </c>
      <c r="O26" s="15">
        <f t="shared" si="25"/>
        <v>0</v>
      </c>
      <c r="P26" s="15">
        <f t="shared" si="25"/>
        <v>2541</v>
      </c>
      <c r="Q26" s="15">
        <f t="shared" si="25"/>
        <v>8659</v>
      </c>
      <c r="R26" s="15">
        <f t="shared" si="25"/>
        <v>47</v>
      </c>
      <c r="S26" s="15">
        <f t="shared" si="25"/>
        <v>34</v>
      </c>
      <c r="T26" s="15">
        <f t="shared" si="25"/>
        <v>156</v>
      </c>
      <c r="U26" s="15">
        <f t="shared" si="25"/>
        <v>11</v>
      </c>
      <c r="V26" s="15">
        <f t="shared" si="25"/>
        <v>19</v>
      </c>
      <c r="W26" s="15">
        <f t="shared" si="25"/>
        <v>4</v>
      </c>
      <c r="X26" s="15">
        <f t="shared" si="25"/>
        <v>0</v>
      </c>
      <c r="Y26" s="15">
        <f t="shared" si="25"/>
        <v>0</v>
      </c>
      <c r="Z26" s="15">
        <f t="shared" si="25"/>
        <v>0</v>
      </c>
      <c r="AA26" s="15">
        <f t="shared" si="25"/>
        <v>0</v>
      </c>
      <c r="AB26" s="15">
        <f t="shared" si="25"/>
        <v>0</v>
      </c>
      <c r="AC26" s="15">
        <f t="shared" si="25"/>
        <v>0</v>
      </c>
      <c r="AD26" s="15">
        <f t="shared" si="25"/>
        <v>0</v>
      </c>
      <c r="AE26" s="15">
        <f t="shared" si="25"/>
        <v>0</v>
      </c>
      <c r="AF26" s="15">
        <f t="shared" si="25"/>
        <v>0</v>
      </c>
      <c r="AG26" s="15">
        <f t="shared" si="25"/>
        <v>0</v>
      </c>
      <c r="AH26" s="15">
        <f t="shared" si="25"/>
        <v>0</v>
      </c>
      <c r="AI26" s="15">
        <f t="shared" si="25"/>
        <v>0</v>
      </c>
      <c r="AJ26" s="15">
        <f t="shared" si="25"/>
        <v>0</v>
      </c>
      <c r="AK26" s="15">
        <f t="shared" si="25"/>
        <v>0</v>
      </c>
      <c r="AL26" s="15">
        <f t="shared" si="25"/>
        <v>4</v>
      </c>
      <c r="AM26" s="15">
        <f t="shared" si="25"/>
        <v>271</v>
      </c>
      <c r="AN26" s="15">
        <f t="shared" si="25"/>
        <v>8388</v>
      </c>
      <c r="AO26" s="15">
        <f t="shared" si="25"/>
        <v>8390</v>
      </c>
      <c r="AP26" s="15">
        <f t="shared" si="25"/>
        <v>6</v>
      </c>
    </row>
    <row r="29" spans="1:42">
      <c r="P29" t="s">
        <v>65</v>
      </c>
      <c r="R29" s="29"/>
      <c r="S29" s="29"/>
      <c r="T29" s="29"/>
      <c r="U29" s="29"/>
      <c r="V29" s="29"/>
    </row>
  </sheetData>
  <mergeCells count="15">
    <mergeCell ref="A1:A2"/>
    <mergeCell ref="B1:B2"/>
    <mergeCell ref="C1:C2"/>
    <mergeCell ref="D1:D2"/>
    <mergeCell ref="E1:E2"/>
    <mergeCell ref="G1:G2"/>
    <mergeCell ref="H1:H2"/>
    <mergeCell ref="I1:I2"/>
    <mergeCell ref="P1:P2"/>
    <mergeCell ref="Q1:Q2"/>
    <mergeCell ref="AL1:AL2"/>
    <mergeCell ref="AM1:AM2"/>
    <mergeCell ref="AN1:AN2"/>
    <mergeCell ref="AO1:AO2"/>
    <mergeCell ref="AP1:AP2"/>
  </mergeCells>
  <pageMargins left="0.7" right="0.7" top="0.75" bottom="0.75" header="0.3" footer="0.3"/>
  <pageSetup paperSize="9" orientation="portrait"/>
  <legacy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C83"/>
  <sheetViews>
    <sheetView tabSelected="1" zoomScale="85" zoomScaleNormal="85" workbookViewId="0">
      <pane xSplit="1" ySplit="2" topLeftCell="DK3" activePane="bottomRight" state="frozen"/>
      <selection pane="topRight"/>
      <selection pane="bottomLeft"/>
      <selection pane="bottomRight" activeCell="EC10" sqref="EC10"/>
    </sheetView>
  </sheetViews>
  <sheetFormatPr defaultColWidth="8.7109375" defaultRowHeight="15"/>
  <cols>
    <col min="1" max="1" width="25.85546875" style="172" customWidth="1"/>
    <col min="2" max="3" width="13.140625" style="172" customWidth="1"/>
    <col min="4" max="4" width="19.7109375" style="172" customWidth="1"/>
    <col min="5" max="22" width="13.140625" style="172" customWidth="1"/>
    <col min="23" max="23" width="14.5703125" style="172" customWidth="1"/>
    <col min="24" max="30" width="13.140625" style="172" customWidth="1"/>
    <col min="31" max="31" width="17.85546875" style="172" customWidth="1"/>
    <col min="32" max="32" width="13.140625" style="172" customWidth="1"/>
    <col min="33" max="33" width="17.85546875" style="172" customWidth="1"/>
    <col min="34" max="126" width="13.140625" style="172" customWidth="1"/>
    <col min="127" max="131" width="13.7109375" style="172" customWidth="1"/>
    <col min="132" max="132" width="15.85546875" style="172" customWidth="1"/>
    <col min="133" max="133" width="10.85546875" style="172" customWidth="1"/>
    <col min="134" max="16384" width="8.7109375" style="172"/>
  </cols>
  <sheetData>
    <row r="1" spans="1:133">
      <c r="A1" s="444" t="s">
        <v>0</v>
      </c>
      <c r="B1" s="467" t="s">
        <v>95</v>
      </c>
      <c r="C1" s="467"/>
      <c r="D1" s="467"/>
      <c r="E1" s="467"/>
      <c r="F1" s="470" t="s">
        <v>96</v>
      </c>
      <c r="G1" s="470"/>
      <c r="H1" s="470"/>
      <c r="I1" s="470"/>
      <c r="J1" s="467" t="s">
        <v>97</v>
      </c>
      <c r="K1" s="467"/>
      <c r="L1" s="467"/>
      <c r="M1" s="467"/>
      <c r="N1" s="470" t="s">
        <v>98</v>
      </c>
      <c r="O1" s="470"/>
      <c r="P1" s="470"/>
      <c r="Q1" s="470"/>
      <c r="R1" s="467" t="s">
        <v>99</v>
      </c>
      <c r="S1" s="467"/>
      <c r="T1" s="467"/>
      <c r="U1" s="467"/>
      <c r="V1" s="470" t="s">
        <v>100</v>
      </c>
      <c r="W1" s="470"/>
      <c r="X1" s="470"/>
      <c r="Y1" s="470"/>
      <c r="Z1" s="467" t="s">
        <v>101</v>
      </c>
      <c r="AA1" s="467"/>
      <c r="AB1" s="467"/>
      <c r="AC1" s="467"/>
      <c r="AD1" s="470" t="s">
        <v>102</v>
      </c>
      <c r="AE1" s="470"/>
      <c r="AF1" s="470"/>
      <c r="AG1" s="470"/>
      <c r="AH1" s="467" t="s">
        <v>103</v>
      </c>
      <c r="AI1" s="467"/>
      <c r="AJ1" s="467"/>
      <c r="AK1" s="467"/>
      <c r="AL1" s="470" t="s">
        <v>104</v>
      </c>
      <c r="AM1" s="470"/>
      <c r="AN1" s="470"/>
      <c r="AO1" s="470"/>
      <c r="AP1" s="467" t="s">
        <v>105</v>
      </c>
      <c r="AQ1" s="467"/>
      <c r="AR1" s="467"/>
      <c r="AS1" s="467"/>
      <c r="AT1" s="470" t="s">
        <v>106</v>
      </c>
      <c r="AU1" s="470"/>
      <c r="AV1" s="470"/>
      <c r="AW1" s="470"/>
      <c r="AX1" s="467" t="s">
        <v>107</v>
      </c>
      <c r="AY1" s="467"/>
      <c r="AZ1" s="467"/>
      <c r="BA1" s="467"/>
      <c r="BB1" s="470" t="s">
        <v>108</v>
      </c>
      <c r="BC1" s="470"/>
      <c r="BD1" s="470"/>
      <c r="BE1" s="470"/>
      <c r="BF1" s="467" t="s">
        <v>109</v>
      </c>
      <c r="BG1" s="467"/>
      <c r="BH1" s="467"/>
      <c r="BI1" s="467"/>
      <c r="BJ1" s="470" t="s">
        <v>110</v>
      </c>
      <c r="BK1" s="470"/>
      <c r="BL1" s="470"/>
      <c r="BM1" s="470"/>
      <c r="BN1" s="467" t="s">
        <v>111</v>
      </c>
      <c r="BO1" s="467"/>
      <c r="BP1" s="467"/>
      <c r="BQ1" s="467"/>
      <c r="BR1" s="470" t="s">
        <v>112</v>
      </c>
      <c r="BS1" s="470"/>
      <c r="BT1" s="470"/>
      <c r="BU1" s="470"/>
      <c r="BV1" s="467" t="s">
        <v>113</v>
      </c>
      <c r="BW1" s="467"/>
      <c r="BX1" s="467"/>
      <c r="BY1" s="467"/>
      <c r="BZ1" s="470" t="s">
        <v>114</v>
      </c>
      <c r="CA1" s="470"/>
      <c r="CB1" s="470"/>
      <c r="CC1" s="470"/>
      <c r="CD1" s="467" t="s">
        <v>115</v>
      </c>
      <c r="CE1" s="467"/>
      <c r="CF1" s="467"/>
      <c r="CG1" s="467"/>
      <c r="CH1" s="470" t="s">
        <v>116</v>
      </c>
      <c r="CI1" s="470"/>
      <c r="CJ1" s="470"/>
      <c r="CK1" s="470"/>
      <c r="CL1" s="467" t="s">
        <v>117</v>
      </c>
      <c r="CM1" s="467"/>
      <c r="CN1" s="467"/>
      <c r="CO1" s="467"/>
      <c r="CP1" s="470" t="s">
        <v>118</v>
      </c>
      <c r="CQ1" s="470"/>
      <c r="CR1" s="470"/>
      <c r="CS1" s="470"/>
      <c r="CT1" s="467" t="s">
        <v>119</v>
      </c>
      <c r="CU1" s="467"/>
      <c r="CV1" s="467"/>
      <c r="CW1" s="467"/>
      <c r="CX1" s="470" t="s">
        <v>120</v>
      </c>
      <c r="CY1" s="470"/>
      <c r="CZ1" s="470"/>
      <c r="DA1" s="470"/>
      <c r="DB1" s="467" t="s">
        <v>121</v>
      </c>
      <c r="DC1" s="467"/>
      <c r="DD1" s="467"/>
      <c r="DE1" s="467"/>
      <c r="DF1" s="470" t="s">
        <v>122</v>
      </c>
      <c r="DG1" s="470"/>
      <c r="DH1" s="470"/>
      <c r="DI1" s="470"/>
      <c r="DJ1" s="467" t="s">
        <v>123</v>
      </c>
      <c r="DK1" s="467"/>
      <c r="DL1" s="467"/>
      <c r="DM1" s="467"/>
      <c r="DN1" s="470" t="s">
        <v>124</v>
      </c>
      <c r="DO1" s="470"/>
      <c r="DP1" s="470"/>
      <c r="DQ1" s="470"/>
      <c r="DR1" s="467" t="s">
        <v>125</v>
      </c>
      <c r="DS1" s="467"/>
      <c r="DT1" s="467"/>
      <c r="DU1" s="467"/>
      <c r="DV1" s="468" t="s">
        <v>126</v>
      </c>
      <c r="DW1" s="469"/>
      <c r="DX1" s="469"/>
      <c r="DY1" s="469"/>
      <c r="DZ1" s="469"/>
      <c r="EA1" s="469"/>
      <c r="EB1" s="469"/>
      <c r="EC1" s="469"/>
    </row>
    <row r="2" spans="1:133">
      <c r="A2" s="445"/>
      <c r="B2" s="303" t="s">
        <v>127</v>
      </c>
      <c r="C2" s="303" t="s">
        <v>128</v>
      </c>
      <c r="D2" s="303" t="s">
        <v>129</v>
      </c>
      <c r="E2" s="303" t="s">
        <v>130</v>
      </c>
      <c r="F2" s="304" t="s">
        <v>127</v>
      </c>
      <c r="G2" s="304" t="s">
        <v>128</v>
      </c>
      <c r="H2" s="304" t="s">
        <v>129</v>
      </c>
      <c r="I2" s="304" t="s">
        <v>130</v>
      </c>
      <c r="J2" s="303" t="s">
        <v>127</v>
      </c>
      <c r="K2" s="303" t="s">
        <v>128</v>
      </c>
      <c r="L2" s="303" t="s">
        <v>129</v>
      </c>
      <c r="M2" s="303" t="s">
        <v>130</v>
      </c>
      <c r="N2" s="304" t="s">
        <v>127</v>
      </c>
      <c r="O2" s="304" t="s">
        <v>128</v>
      </c>
      <c r="P2" s="304" t="s">
        <v>129</v>
      </c>
      <c r="Q2" s="304" t="s">
        <v>130</v>
      </c>
      <c r="R2" s="303" t="s">
        <v>127</v>
      </c>
      <c r="S2" s="303" t="s">
        <v>128</v>
      </c>
      <c r="T2" s="303" t="s">
        <v>129</v>
      </c>
      <c r="U2" s="303" t="s">
        <v>130</v>
      </c>
      <c r="V2" s="304" t="s">
        <v>127</v>
      </c>
      <c r="W2" s="304" t="s">
        <v>128</v>
      </c>
      <c r="X2" s="304" t="s">
        <v>129</v>
      </c>
      <c r="Y2" s="304" t="s">
        <v>130</v>
      </c>
      <c r="Z2" s="303" t="s">
        <v>127</v>
      </c>
      <c r="AA2" s="303" t="s">
        <v>128</v>
      </c>
      <c r="AB2" s="303" t="s">
        <v>129</v>
      </c>
      <c r="AC2" s="303" t="s">
        <v>130</v>
      </c>
      <c r="AD2" s="304" t="s">
        <v>127</v>
      </c>
      <c r="AE2" s="304" t="s">
        <v>128</v>
      </c>
      <c r="AF2" s="304" t="s">
        <v>129</v>
      </c>
      <c r="AG2" s="304" t="s">
        <v>130</v>
      </c>
      <c r="AH2" s="303" t="s">
        <v>127</v>
      </c>
      <c r="AI2" s="303" t="s">
        <v>128</v>
      </c>
      <c r="AJ2" s="303" t="s">
        <v>129</v>
      </c>
      <c r="AK2" s="303" t="s">
        <v>130</v>
      </c>
      <c r="AL2" s="304" t="s">
        <v>127</v>
      </c>
      <c r="AM2" s="304" t="s">
        <v>128</v>
      </c>
      <c r="AN2" s="304" t="s">
        <v>129</v>
      </c>
      <c r="AO2" s="304" t="s">
        <v>130</v>
      </c>
      <c r="AP2" s="303" t="s">
        <v>127</v>
      </c>
      <c r="AQ2" s="303" t="s">
        <v>128</v>
      </c>
      <c r="AR2" s="303" t="s">
        <v>129</v>
      </c>
      <c r="AS2" s="303" t="s">
        <v>130</v>
      </c>
      <c r="AT2" s="304" t="s">
        <v>127</v>
      </c>
      <c r="AU2" s="304" t="s">
        <v>128</v>
      </c>
      <c r="AV2" s="304" t="s">
        <v>129</v>
      </c>
      <c r="AW2" s="304" t="s">
        <v>130</v>
      </c>
      <c r="AX2" s="303" t="s">
        <v>127</v>
      </c>
      <c r="AY2" s="303" t="s">
        <v>128</v>
      </c>
      <c r="AZ2" s="303" t="s">
        <v>129</v>
      </c>
      <c r="BA2" s="303" t="s">
        <v>130</v>
      </c>
      <c r="BB2" s="304" t="s">
        <v>127</v>
      </c>
      <c r="BC2" s="304" t="s">
        <v>128</v>
      </c>
      <c r="BD2" s="304" t="s">
        <v>129</v>
      </c>
      <c r="BE2" s="304" t="s">
        <v>130</v>
      </c>
      <c r="BF2" s="303" t="s">
        <v>127</v>
      </c>
      <c r="BG2" s="303" t="s">
        <v>128</v>
      </c>
      <c r="BH2" s="303" t="s">
        <v>129</v>
      </c>
      <c r="BI2" s="303" t="s">
        <v>130</v>
      </c>
      <c r="BJ2" s="304" t="s">
        <v>127</v>
      </c>
      <c r="BK2" s="304" t="s">
        <v>128</v>
      </c>
      <c r="BL2" s="304" t="s">
        <v>129</v>
      </c>
      <c r="BM2" s="304" t="s">
        <v>130</v>
      </c>
      <c r="BN2" s="303" t="s">
        <v>127</v>
      </c>
      <c r="BO2" s="303" t="s">
        <v>128</v>
      </c>
      <c r="BP2" s="303" t="s">
        <v>129</v>
      </c>
      <c r="BQ2" s="303" t="s">
        <v>130</v>
      </c>
      <c r="BR2" s="304" t="s">
        <v>127</v>
      </c>
      <c r="BS2" s="304" t="s">
        <v>128</v>
      </c>
      <c r="BT2" s="304" t="s">
        <v>129</v>
      </c>
      <c r="BU2" s="304" t="s">
        <v>130</v>
      </c>
      <c r="BV2" s="303" t="s">
        <v>127</v>
      </c>
      <c r="BW2" s="303" t="s">
        <v>128</v>
      </c>
      <c r="BX2" s="303" t="s">
        <v>129</v>
      </c>
      <c r="BY2" s="303" t="s">
        <v>130</v>
      </c>
      <c r="BZ2" s="304" t="s">
        <v>127</v>
      </c>
      <c r="CA2" s="304" t="s">
        <v>128</v>
      </c>
      <c r="CB2" s="304" t="s">
        <v>129</v>
      </c>
      <c r="CC2" s="304" t="s">
        <v>130</v>
      </c>
      <c r="CD2" s="303" t="s">
        <v>127</v>
      </c>
      <c r="CE2" s="303" t="s">
        <v>128</v>
      </c>
      <c r="CF2" s="303" t="s">
        <v>129</v>
      </c>
      <c r="CG2" s="303" t="s">
        <v>130</v>
      </c>
      <c r="CH2" s="304" t="s">
        <v>127</v>
      </c>
      <c r="CI2" s="304" t="s">
        <v>128</v>
      </c>
      <c r="CJ2" s="304" t="s">
        <v>129</v>
      </c>
      <c r="CK2" s="304" t="s">
        <v>130</v>
      </c>
      <c r="CL2" s="303" t="s">
        <v>127</v>
      </c>
      <c r="CM2" s="303" t="s">
        <v>128</v>
      </c>
      <c r="CN2" s="303" t="s">
        <v>129</v>
      </c>
      <c r="CO2" s="303" t="s">
        <v>130</v>
      </c>
      <c r="CP2" s="304" t="s">
        <v>127</v>
      </c>
      <c r="CQ2" s="304" t="s">
        <v>128</v>
      </c>
      <c r="CR2" s="304" t="s">
        <v>129</v>
      </c>
      <c r="CS2" s="304" t="s">
        <v>130</v>
      </c>
      <c r="CT2" s="303" t="s">
        <v>127</v>
      </c>
      <c r="CU2" s="303" t="s">
        <v>128</v>
      </c>
      <c r="CV2" s="303" t="s">
        <v>129</v>
      </c>
      <c r="CW2" s="303" t="s">
        <v>130</v>
      </c>
      <c r="CX2" s="304" t="s">
        <v>127</v>
      </c>
      <c r="CY2" s="304" t="s">
        <v>128</v>
      </c>
      <c r="CZ2" s="304" t="s">
        <v>129</v>
      </c>
      <c r="DA2" s="304" t="s">
        <v>130</v>
      </c>
      <c r="DB2" s="303" t="s">
        <v>127</v>
      </c>
      <c r="DC2" s="303" t="s">
        <v>128</v>
      </c>
      <c r="DD2" s="303" t="s">
        <v>129</v>
      </c>
      <c r="DE2" s="303" t="s">
        <v>130</v>
      </c>
      <c r="DF2" s="304" t="s">
        <v>127</v>
      </c>
      <c r="DG2" s="304" t="s">
        <v>128</v>
      </c>
      <c r="DH2" s="304" t="s">
        <v>129</v>
      </c>
      <c r="DI2" s="304" t="s">
        <v>130</v>
      </c>
      <c r="DJ2" s="303" t="s">
        <v>127</v>
      </c>
      <c r="DK2" s="303" t="s">
        <v>128</v>
      </c>
      <c r="DL2" s="303" t="s">
        <v>129</v>
      </c>
      <c r="DM2" s="303" t="s">
        <v>130</v>
      </c>
      <c r="DN2" s="304" t="s">
        <v>127</v>
      </c>
      <c r="DO2" s="304" t="s">
        <v>128</v>
      </c>
      <c r="DP2" s="304" t="s">
        <v>129</v>
      </c>
      <c r="DQ2" s="304" t="s">
        <v>130</v>
      </c>
      <c r="DR2" s="303" t="s">
        <v>127</v>
      </c>
      <c r="DS2" s="303" t="s">
        <v>128</v>
      </c>
      <c r="DT2" s="303" t="s">
        <v>129</v>
      </c>
      <c r="DU2" s="303" t="s">
        <v>130</v>
      </c>
      <c r="DV2" s="311" t="s">
        <v>131</v>
      </c>
      <c r="DW2" s="311" t="s">
        <v>127</v>
      </c>
      <c r="DX2" s="311" t="s">
        <v>128</v>
      </c>
      <c r="DY2" s="311" t="s">
        <v>129</v>
      </c>
      <c r="DZ2" s="311" t="s">
        <v>130</v>
      </c>
      <c r="EA2" s="311" t="s">
        <v>132</v>
      </c>
      <c r="EB2" s="311" t="s">
        <v>133</v>
      </c>
      <c r="EC2" s="311" t="s">
        <v>25</v>
      </c>
    </row>
    <row r="3" spans="1:133" ht="15.75">
      <c r="A3" s="305" t="s">
        <v>42</v>
      </c>
      <c r="B3" s="9">
        <f>'1.6'!F3</f>
        <v>0</v>
      </c>
      <c r="C3" s="9">
        <f>'1.6'!AG3</f>
        <v>0</v>
      </c>
      <c r="D3" s="9">
        <f>'1.6'!Q3</f>
        <v>0</v>
      </c>
      <c r="E3" s="9">
        <f>'1.6'!AF3</f>
        <v>0</v>
      </c>
      <c r="F3" s="306">
        <f>'2.6'!H3</f>
        <v>156</v>
      </c>
      <c r="G3" s="306">
        <f>'2.6'!AH3</f>
        <v>61</v>
      </c>
      <c r="H3" s="306">
        <f>'2.6'!Q3</f>
        <v>186</v>
      </c>
      <c r="I3" s="306">
        <f>'2.6'!AG3</f>
        <v>3</v>
      </c>
      <c r="J3" s="9">
        <f>'3.6'!F3</f>
        <v>312</v>
      </c>
      <c r="K3" s="9">
        <f>'3.6'!AK3</f>
        <v>152</v>
      </c>
      <c r="L3" s="9">
        <f>'3.6'!O3</f>
        <v>278</v>
      </c>
      <c r="M3" s="9">
        <f>'3.6'!AJ3</f>
        <v>5</v>
      </c>
      <c r="N3" s="306">
        <f>'4.6'!F3</f>
        <v>0</v>
      </c>
      <c r="O3" s="306">
        <f>'4.6'!AK3</f>
        <v>213</v>
      </c>
      <c r="P3" s="306">
        <f>'4.6'!O3</f>
        <v>108</v>
      </c>
      <c r="Q3" s="306">
        <f>'4.6'!AJ3</f>
        <v>0</v>
      </c>
      <c r="R3" s="9">
        <f>'5.6'!I3</f>
        <v>260</v>
      </c>
      <c r="S3" s="9">
        <f>'5.6'!AJ3</f>
        <v>127</v>
      </c>
      <c r="T3" s="9">
        <f>'5.6'!R3</f>
        <v>55</v>
      </c>
      <c r="U3" s="9">
        <f>'5.6'!AI3</f>
        <v>0</v>
      </c>
      <c r="V3" s="306">
        <f>'6.6'!I3</f>
        <v>312</v>
      </c>
      <c r="W3" s="306">
        <f>'6.6'!AJ3</f>
        <v>130</v>
      </c>
      <c r="X3" s="306">
        <f>'6.6'!R3</f>
        <v>142</v>
      </c>
      <c r="Y3" s="306">
        <f>'6.6'!AI3</f>
        <v>0</v>
      </c>
      <c r="Z3" s="9">
        <f>'7.6'!G3</f>
        <v>260</v>
      </c>
      <c r="AA3" s="9">
        <f>'7.6'!AI3</f>
        <v>204</v>
      </c>
      <c r="AB3" s="9">
        <f>'7.6'!P3</f>
        <v>7</v>
      </c>
      <c r="AC3" s="9">
        <f>'7.6'!AH3</f>
        <v>0</v>
      </c>
      <c r="AD3" s="306">
        <f>'8.6'!H3</f>
        <v>0</v>
      </c>
      <c r="AE3" s="306">
        <f>'8.6'!AJ3</f>
        <v>0</v>
      </c>
      <c r="AF3" s="306">
        <f>'8.6'!Q3</f>
        <v>0</v>
      </c>
      <c r="AG3" s="306">
        <f>'8.6'!AI3</f>
        <v>0</v>
      </c>
      <c r="AH3" s="9">
        <f>'9.6'!I3</f>
        <v>520</v>
      </c>
      <c r="AI3" s="9">
        <f>'9.6'!AL3</f>
        <v>21</v>
      </c>
      <c r="AJ3" s="9">
        <f>'9.6'!R3</f>
        <v>188</v>
      </c>
      <c r="AK3" s="9">
        <f>'9.6'!AK3</f>
        <v>4</v>
      </c>
      <c r="AL3" s="306">
        <f>'10.6'!F3</f>
        <v>260</v>
      </c>
      <c r="AM3" s="306">
        <f>'10.6'!AL3</f>
        <v>128</v>
      </c>
      <c r="AN3" s="306">
        <f>'10.6'!O3</f>
        <v>200</v>
      </c>
      <c r="AO3" s="306">
        <f>'10.6'!AK3</f>
        <v>4</v>
      </c>
      <c r="AP3" s="9">
        <f>'11.6'!H3</f>
        <v>260</v>
      </c>
      <c r="AQ3" s="9">
        <f>'11.6'!AH3</f>
        <v>244</v>
      </c>
      <c r="AR3" s="9">
        <f>'11.6'!Q3</f>
        <v>70</v>
      </c>
      <c r="AS3" s="9">
        <f>'11.6'!AG3</f>
        <v>1</v>
      </c>
      <c r="AT3" s="306">
        <f>'12.6'!H3</f>
        <v>364</v>
      </c>
      <c r="AU3" s="306">
        <f>'12.6'!AH3</f>
        <v>181</v>
      </c>
      <c r="AV3" s="306">
        <f>'12.6'!Q3</f>
        <v>34</v>
      </c>
      <c r="AW3" s="306">
        <f>'12.6'!AG3</f>
        <v>4</v>
      </c>
      <c r="AX3" s="9">
        <f>'13.6'!H3</f>
        <v>0</v>
      </c>
      <c r="AY3" s="9">
        <f>'13.6'!AP3</f>
        <v>93</v>
      </c>
      <c r="AZ3" s="9">
        <f>'13.6'!Q3</f>
        <v>66</v>
      </c>
      <c r="BA3" s="9">
        <f>'13.6'!AO3</f>
        <v>4</v>
      </c>
      <c r="BB3" s="306">
        <f>'14.6'!H3</f>
        <v>260</v>
      </c>
      <c r="BC3" s="306">
        <f>'14.6'!AQ3</f>
        <v>196</v>
      </c>
      <c r="BD3" s="306">
        <f>'14.6'!Q3</f>
        <v>94</v>
      </c>
      <c r="BE3" s="306">
        <f>'14.6'!AP3</f>
        <v>1</v>
      </c>
      <c r="BF3" s="9">
        <f>'15.6'!H3</f>
        <v>0</v>
      </c>
      <c r="BG3" s="9">
        <f>'15.6'!AS3</f>
        <v>0</v>
      </c>
      <c r="BH3" s="9">
        <f>'15.6'!Q3</f>
        <v>0</v>
      </c>
      <c r="BI3" s="9">
        <f>'15.6'!AR4</f>
        <v>0</v>
      </c>
      <c r="BJ3" s="306">
        <f>'16.6'!I3</f>
        <v>416</v>
      </c>
      <c r="BK3" s="306">
        <f>'16.6'!AR3</f>
        <v>70</v>
      </c>
      <c r="BL3" s="306">
        <f>'16.6'!R3</f>
        <v>390</v>
      </c>
      <c r="BM3" s="306">
        <f>'16.6'!AQ3</f>
        <v>0</v>
      </c>
      <c r="BN3" s="9">
        <f>'17.6'!H3</f>
        <v>260</v>
      </c>
      <c r="BO3" s="9">
        <f>'17.6'!AS3</f>
        <v>199</v>
      </c>
      <c r="BP3" s="9">
        <f>'17.6'!Q3</f>
        <v>203</v>
      </c>
      <c r="BQ3" s="9">
        <f>'17.6'!AR3</f>
        <v>1</v>
      </c>
      <c r="BR3" s="306">
        <f>'18.6'!H3</f>
        <v>0</v>
      </c>
      <c r="BS3" s="306">
        <f>'18.6'!AU3</f>
        <v>244</v>
      </c>
      <c r="BT3" s="306">
        <f>'18.6'!Q3</f>
        <v>57</v>
      </c>
      <c r="BU3" s="306">
        <f>'18.6'!AT3</f>
        <v>1</v>
      </c>
      <c r="BV3" s="9">
        <f>'19.6'!H3</f>
        <v>0</v>
      </c>
      <c r="BW3" s="9">
        <f>'19.6'!AJ3</f>
        <v>178</v>
      </c>
      <c r="BX3" s="9">
        <f>'19.6'!Q3</f>
        <v>84</v>
      </c>
      <c r="BY3" s="9">
        <f>'19.6'!AI3</f>
        <v>3</v>
      </c>
      <c r="BZ3" s="306">
        <f>'20.6'!H3</f>
        <v>520</v>
      </c>
      <c r="CA3" s="306">
        <f>'20.6'!AG3</f>
        <v>126</v>
      </c>
      <c r="CB3" s="306">
        <f>'20.6'!Q3</f>
        <v>57</v>
      </c>
      <c r="CC3" s="306">
        <f>'20.6'!AF3</f>
        <v>2</v>
      </c>
      <c r="CD3" s="9">
        <f>'21.6'!J3</f>
        <v>260</v>
      </c>
      <c r="CE3" s="9">
        <f>'21.6'!AM3</f>
        <v>300</v>
      </c>
      <c r="CF3" s="9">
        <f>'21.6'!S3</f>
        <v>49</v>
      </c>
      <c r="CG3" s="9">
        <f>'21.6'!AL3</f>
        <v>0</v>
      </c>
      <c r="CH3" s="306">
        <f>'22.6'!H3</f>
        <v>0</v>
      </c>
      <c r="CI3" s="306">
        <f>'22.6'!AT3</f>
        <v>0</v>
      </c>
      <c r="CJ3" s="306">
        <f>'22.6'!Q3</f>
        <v>0</v>
      </c>
      <c r="CK3" s="306">
        <f>'22.6'!AS4</f>
        <v>0</v>
      </c>
      <c r="CL3" s="9">
        <f>'23.6'!F3</f>
        <v>260</v>
      </c>
      <c r="CM3" s="9">
        <f>'23.6'!AG3</f>
        <v>49</v>
      </c>
      <c r="CN3" s="9">
        <f>'23.6'!O3</f>
        <v>492</v>
      </c>
      <c r="CO3" s="9">
        <f>'23.6'!AF3</f>
        <v>0</v>
      </c>
      <c r="CP3" s="306">
        <f>'24.6'!I3</f>
        <v>520</v>
      </c>
      <c r="CQ3" s="306">
        <f>'24.6'!AQ3</f>
        <v>155</v>
      </c>
      <c r="CR3" s="306">
        <f>'24.6'!R3</f>
        <v>343</v>
      </c>
      <c r="CS3" s="306">
        <f>'24.6'!AP3</f>
        <v>4</v>
      </c>
      <c r="CT3" s="9">
        <f>'25.6'!H3</f>
        <v>260</v>
      </c>
      <c r="CU3" s="9">
        <f>'25.6'!AX3</f>
        <v>306</v>
      </c>
      <c r="CV3" s="9">
        <f>'25.6'!Q3</f>
        <v>78</v>
      </c>
      <c r="CW3" s="9">
        <f>'25.6'!AW3</f>
        <v>5</v>
      </c>
      <c r="CX3" s="306">
        <f>'26.6'!F3</f>
        <v>520</v>
      </c>
      <c r="CY3" s="306">
        <f>'26.6'!AG3</f>
        <v>242</v>
      </c>
      <c r="CZ3" s="306">
        <f>'26.6'!O3</f>
        <v>73</v>
      </c>
      <c r="DA3" s="306">
        <f>'26.6'!AF3</f>
        <v>1</v>
      </c>
      <c r="DB3" s="9">
        <f>'27.6'!F3</f>
        <v>520</v>
      </c>
      <c r="DC3" s="9">
        <f>'27.6'!AJ3</f>
        <v>255</v>
      </c>
      <c r="DD3" s="9">
        <f>'27.6'!O3</f>
        <v>48</v>
      </c>
      <c r="DE3" s="9">
        <f>'27.6'!AI3</f>
        <v>1</v>
      </c>
      <c r="DF3" s="306">
        <f>'28.6'!F3</f>
        <v>208</v>
      </c>
      <c r="DG3" s="306">
        <f>'28.6'!AH3</f>
        <v>290</v>
      </c>
      <c r="DH3" s="306">
        <f>'28.6'!O3</f>
        <v>17</v>
      </c>
      <c r="DI3" s="306">
        <f>'28.6'!AG3</f>
        <v>2</v>
      </c>
      <c r="DJ3" s="9">
        <f>'29.6'!F3</f>
        <v>0</v>
      </c>
      <c r="DK3" s="9">
        <f>'29.6'!AK3</f>
        <v>0</v>
      </c>
      <c r="DL3" s="9">
        <f>'29.6'!O3</f>
        <v>0</v>
      </c>
      <c r="DM3" s="9">
        <f>'29.6'!AJ3</f>
        <v>0</v>
      </c>
      <c r="DN3" s="306">
        <f>'30.6'!G3</f>
        <v>208</v>
      </c>
      <c r="DO3" s="306">
        <f>'30.6'!AM3</f>
        <v>31</v>
      </c>
      <c r="DP3" s="306">
        <f>'30.6'!P3</f>
        <v>355</v>
      </c>
      <c r="DQ3" s="306">
        <f>'30.6'!AL3</f>
        <v>3</v>
      </c>
      <c r="DR3" s="9"/>
      <c r="DS3" s="9"/>
      <c r="DT3" s="9"/>
      <c r="DU3" s="9"/>
      <c r="DV3" s="312">
        <f>'1.6'!I3</f>
        <v>2069</v>
      </c>
      <c r="DW3" s="312">
        <f>SUMIF($B$2:$DU$2,"hàng nhập",B3:DU3)</f>
        <v>6916</v>
      </c>
      <c r="DX3" s="312">
        <f>SUMIF($B$2:$DU$2,"giao trực tiếp",B3:DU3)</f>
        <v>4195</v>
      </c>
      <c r="DY3" s="312">
        <f>SUMIF($B$2:$DU$2,"giao DC",B3:DU3)</f>
        <v>3674</v>
      </c>
      <c r="DZ3" s="312">
        <f>SUMIF($B$2:$DU$2,"hàng xì kho",B3:DU3)</f>
        <v>49</v>
      </c>
      <c r="EA3" s="312">
        <f>DW3+DV3-DX3-DY3-DZ3</f>
        <v>1067</v>
      </c>
      <c r="EB3" s="312">
        <f>'30.6'!AO3</f>
        <v>1069</v>
      </c>
      <c r="EC3" s="313">
        <f>EB3-EA3</f>
        <v>2</v>
      </c>
    </row>
    <row r="4" spans="1:133" ht="15.75">
      <c r="A4" s="305" t="s">
        <v>43</v>
      </c>
      <c r="B4" s="9">
        <f>'1.6'!F4</f>
        <v>0</v>
      </c>
      <c r="C4" s="9">
        <f>'1.6'!AG4</f>
        <v>0</v>
      </c>
      <c r="D4" s="9">
        <f>'1.6'!Q4</f>
        <v>0</v>
      </c>
      <c r="E4" s="9">
        <f>'1.6'!AF4</f>
        <v>0</v>
      </c>
      <c r="F4" s="306">
        <f>'2.6'!H4</f>
        <v>590</v>
      </c>
      <c r="G4" s="306">
        <f>'2.6'!AH4</f>
        <v>199</v>
      </c>
      <c r="H4" s="306">
        <f>'2.6'!Q4</f>
        <v>256</v>
      </c>
      <c r="I4" s="306">
        <f>'2.6'!AG4</f>
        <v>3</v>
      </c>
      <c r="J4" s="9">
        <f>'3.6'!F4</f>
        <v>1120</v>
      </c>
      <c r="K4" s="9">
        <f>'3.6'!AK4</f>
        <v>288</v>
      </c>
      <c r="L4" s="9">
        <f>'3.6'!O4</f>
        <v>262</v>
      </c>
      <c r="M4" s="9">
        <f>'3.6'!AJ4</f>
        <v>1</v>
      </c>
      <c r="N4" s="306">
        <f>'4.6'!F4</f>
        <v>0</v>
      </c>
      <c r="O4" s="306">
        <f>'4.6'!AK4</f>
        <v>544</v>
      </c>
      <c r="P4" s="306">
        <f>'4.6'!O4</f>
        <v>242</v>
      </c>
      <c r="Q4" s="306">
        <f>'4.6'!AJ4</f>
        <v>1</v>
      </c>
      <c r="R4" s="9">
        <f>'5.6'!I4</f>
        <v>420</v>
      </c>
      <c r="S4" s="9">
        <f>'5.6'!AJ4</f>
        <v>250</v>
      </c>
      <c r="T4" s="9">
        <f>'5.6'!R4</f>
        <v>105</v>
      </c>
      <c r="U4" s="9">
        <f>'5.6'!AI4</f>
        <v>0</v>
      </c>
      <c r="V4" s="306">
        <f>'6.6'!I4</f>
        <v>700</v>
      </c>
      <c r="W4" s="306">
        <f>'6.6'!AJ4</f>
        <v>308</v>
      </c>
      <c r="X4" s="306">
        <f>'6.6'!R4</f>
        <v>89</v>
      </c>
      <c r="Y4" s="306">
        <f>'6.6'!AI4</f>
        <v>1</v>
      </c>
      <c r="Z4" s="9">
        <f>'7.6'!G4</f>
        <v>560</v>
      </c>
      <c r="AA4" s="9">
        <f>'7.6'!AI4</f>
        <v>375</v>
      </c>
      <c r="AB4" s="9">
        <f>'7.6'!P4</f>
        <v>25</v>
      </c>
      <c r="AC4" s="9">
        <f>'7.6'!AH4</f>
        <v>0</v>
      </c>
      <c r="AD4" s="306">
        <f>'8.6'!H4</f>
        <v>0</v>
      </c>
      <c r="AE4" s="306">
        <f>'8.6'!AJ4</f>
        <v>0</v>
      </c>
      <c r="AF4" s="306">
        <f>'8.6'!Q4</f>
        <v>0</v>
      </c>
      <c r="AG4" s="306">
        <f>'8.6'!AI4</f>
        <v>0</v>
      </c>
      <c r="AH4" s="9">
        <f>'9.6'!I4</f>
        <v>1120</v>
      </c>
      <c r="AI4" s="9">
        <f>'9.6'!AL4</f>
        <v>80</v>
      </c>
      <c r="AJ4" s="9">
        <f>'9.6'!R4</f>
        <v>397</v>
      </c>
      <c r="AK4" s="9">
        <f>'9.6'!AK4</f>
        <v>0</v>
      </c>
      <c r="AL4" s="306">
        <f>'10.6'!F4</f>
        <v>280</v>
      </c>
      <c r="AM4" s="306">
        <f>'10.6'!AL4</f>
        <v>247</v>
      </c>
      <c r="AN4" s="306">
        <f>'10.6'!O4</f>
        <v>574</v>
      </c>
      <c r="AO4" s="306">
        <f>'10.6'!AK4</f>
        <v>1</v>
      </c>
      <c r="AP4" s="9">
        <f>'11.6'!H4</f>
        <v>560</v>
      </c>
      <c r="AQ4" s="9">
        <f>'11.6'!AH4</f>
        <v>434</v>
      </c>
      <c r="AR4" s="9">
        <f>'11.6'!Q4</f>
        <v>183</v>
      </c>
      <c r="AS4" s="9">
        <f>'11.6'!AG4</f>
        <v>0</v>
      </c>
      <c r="AT4" s="306">
        <f>'12.6'!H4</f>
        <v>560</v>
      </c>
      <c r="AU4" s="306">
        <f>'12.6'!AH4</f>
        <v>390</v>
      </c>
      <c r="AV4" s="306">
        <f>'12.6'!Q4</f>
        <v>171</v>
      </c>
      <c r="AW4" s="306">
        <f>'12.6'!AG4</f>
        <v>0</v>
      </c>
      <c r="AX4" s="9">
        <f>'13.6'!H4</f>
        <v>0</v>
      </c>
      <c r="AY4" s="9">
        <f>'13.6'!AP4</f>
        <v>147</v>
      </c>
      <c r="AZ4" s="9">
        <f>'13.6'!Q4</f>
        <v>85</v>
      </c>
      <c r="BA4" s="9">
        <f>'13.6'!AO4</f>
        <v>0</v>
      </c>
      <c r="BB4" s="306">
        <f>'14.6'!H4</f>
        <v>560</v>
      </c>
      <c r="BC4" s="306">
        <f>'14.6'!AQ4</f>
        <v>327</v>
      </c>
      <c r="BD4" s="306">
        <f>'14.6'!Q4</f>
        <v>76</v>
      </c>
      <c r="BE4" s="306">
        <f>'14.6'!AP4</f>
        <v>0</v>
      </c>
      <c r="BF4" s="9">
        <f>'15.6'!H4</f>
        <v>0</v>
      </c>
      <c r="BG4" s="9">
        <f>'15.6'!AS4</f>
        <v>0</v>
      </c>
      <c r="BH4" s="9">
        <f>'15.6'!Q4</f>
        <v>0</v>
      </c>
      <c r="BI4" s="9">
        <f>'15.6'!AR5</f>
        <v>0</v>
      </c>
      <c r="BJ4" s="306">
        <f>'16.6'!I4</f>
        <v>840</v>
      </c>
      <c r="BK4" s="306">
        <f>'16.6'!AR4</f>
        <v>109</v>
      </c>
      <c r="BL4" s="306">
        <f>'16.6'!R4</f>
        <v>529</v>
      </c>
      <c r="BM4" s="306">
        <f>'16.6'!AQ4</f>
        <v>0</v>
      </c>
      <c r="BN4" s="9">
        <f>'17.6'!H4</f>
        <v>700</v>
      </c>
      <c r="BO4" s="9">
        <f>'17.6'!AS4</f>
        <v>262</v>
      </c>
      <c r="BP4" s="9">
        <f>'17.6'!Q4</f>
        <v>213</v>
      </c>
      <c r="BQ4" s="9">
        <f>'17.6'!AR4</f>
        <v>1</v>
      </c>
      <c r="BR4" s="306">
        <f>'18.6'!H4</f>
        <v>0</v>
      </c>
      <c r="BS4" s="306">
        <f>'18.6'!AU4</f>
        <v>487</v>
      </c>
      <c r="BT4" s="306">
        <f>'18.6'!Q4</f>
        <v>133</v>
      </c>
      <c r="BU4" s="306">
        <f>'18.6'!AT4</f>
        <v>0</v>
      </c>
      <c r="BV4" s="9">
        <f>'19.6'!H4</f>
        <v>554</v>
      </c>
      <c r="BW4" s="9">
        <f>'19.6'!AJ4</f>
        <v>322</v>
      </c>
      <c r="BX4" s="9">
        <f>'19.6'!Q4</f>
        <v>162</v>
      </c>
      <c r="BY4" s="9">
        <f>'19.6'!AI4</f>
        <v>0</v>
      </c>
      <c r="BZ4" s="306">
        <f>'20.6'!H4</f>
        <v>512</v>
      </c>
      <c r="CA4" s="306">
        <f>'20.6'!AG4</f>
        <v>339</v>
      </c>
      <c r="CB4" s="306">
        <f>'20.6'!Q4</f>
        <v>105</v>
      </c>
      <c r="CC4" s="306">
        <f>'20.6'!AF4</f>
        <v>0</v>
      </c>
      <c r="CD4" s="9">
        <f>'21.6'!J4</f>
        <v>1260</v>
      </c>
      <c r="CE4" s="9">
        <f>'21.6'!AM4</f>
        <v>296</v>
      </c>
      <c r="CF4" s="9">
        <f>'21.6'!S4</f>
        <v>47</v>
      </c>
      <c r="CG4" s="9">
        <f>'21.6'!AL4</f>
        <v>0</v>
      </c>
      <c r="CH4" s="306">
        <f>'22.6'!H4</f>
        <v>0</v>
      </c>
      <c r="CI4" s="306">
        <f>'22.6'!AT4</f>
        <v>0</v>
      </c>
      <c r="CJ4" s="306">
        <f>'22.6'!Q4</f>
        <v>0</v>
      </c>
      <c r="CK4" s="306">
        <f>'22.6'!AS5</f>
        <v>0</v>
      </c>
      <c r="CL4" s="9">
        <f>'23.6'!F4</f>
        <v>194</v>
      </c>
      <c r="CM4" s="9">
        <f>'23.6'!AG4</f>
        <v>85</v>
      </c>
      <c r="CN4" s="9">
        <f>'23.6'!O4</f>
        <v>806</v>
      </c>
      <c r="CO4" s="9">
        <f>'23.6'!AF4</f>
        <v>0</v>
      </c>
      <c r="CP4" s="306">
        <f>'24.6'!I4</f>
        <v>980</v>
      </c>
      <c r="CQ4" s="306">
        <f>'24.6'!AQ4</f>
        <v>268</v>
      </c>
      <c r="CR4" s="306">
        <f>'24.6'!R4</f>
        <v>421</v>
      </c>
      <c r="CS4" s="306">
        <f>'24.6'!AP4</f>
        <v>0</v>
      </c>
      <c r="CT4" s="9">
        <f>'25.6'!H4</f>
        <v>560</v>
      </c>
      <c r="CU4" s="9">
        <f>'25.6'!AX4</f>
        <v>523</v>
      </c>
      <c r="CV4" s="9">
        <f>'25.6'!Q4</f>
        <v>230</v>
      </c>
      <c r="CW4" s="9">
        <f>'25.6'!AW4</f>
        <v>1</v>
      </c>
      <c r="CX4" s="306">
        <f>'26.6'!F4</f>
        <v>560</v>
      </c>
      <c r="CY4" s="306">
        <f>'26.6'!AG4</f>
        <v>344</v>
      </c>
      <c r="CZ4" s="306">
        <f>'26.6'!O4</f>
        <v>113</v>
      </c>
      <c r="DA4" s="306">
        <f>'26.6'!AF4</f>
        <v>1</v>
      </c>
      <c r="DB4" s="9">
        <f>'27.6'!F4</f>
        <v>840</v>
      </c>
      <c r="DC4" s="9">
        <f>'27.6'!AJ4</f>
        <v>408</v>
      </c>
      <c r="DD4" s="9">
        <f>'27.6'!O4</f>
        <v>82</v>
      </c>
      <c r="DE4" s="9">
        <f>'27.6'!AI4</f>
        <v>0</v>
      </c>
      <c r="DF4" s="306">
        <f>'28.6'!F4</f>
        <v>560</v>
      </c>
      <c r="DG4" s="306">
        <f>'28.6'!AH4</f>
        <v>303</v>
      </c>
      <c r="DH4" s="306">
        <f>'28.6'!O4</f>
        <v>81</v>
      </c>
      <c r="DI4" s="306">
        <f>'28.6'!AG4</f>
        <v>1</v>
      </c>
      <c r="DJ4" s="9">
        <f>'29.6'!F4</f>
        <v>0</v>
      </c>
      <c r="DK4" s="9">
        <f>'29.6'!AK4</f>
        <v>0</v>
      </c>
      <c r="DL4" s="9">
        <f>'29.6'!O4</f>
        <v>0</v>
      </c>
      <c r="DM4" s="9">
        <f>'29.6'!AJ4</f>
        <v>0</v>
      </c>
      <c r="DN4" s="306">
        <f>'30.6'!G4</f>
        <v>280</v>
      </c>
      <c r="DO4" s="306">
        <f>'30.6'!AM4</f>
        <v>40</v>
      </c>
      <c r="DP4" s="306">
        <f>'30.6'!P4</f>
        <v>546</v>
      </c>
      <c r="DQ4" s="306">
        <f>'30.6'!AL4</f>
        <v>0</v>
      </c>
      <c r="DR4" s="9"/>
      <c r="DS4" s="9"/>
      <c r="DT4" s="9"/>
      <c r="DU4" s="9"/>
      <c r="DV4" s="312">
        <f>'1.6'!I4</f>
        <v>1118</v>
      </c>
      <c r="DW4" s="312">
        <f t="shared" ref="DW4:DW26" si="0">SUMIF($B$2:$DU$2,"hàng nhập",B4:DU4)</f>
        <v>14310</v>
      </c>
      <c r="DX4" s="312">
        <f t="shared" ref="DX4:DX23" si="1">SUMIF($B$2:$DU$2,"giao trực tiếp",B4:DU4)</f>
        <v>7375</v>
      </c>
      <c r="DY4" s="312">
        <f t="shared" ref="DY4:DY23" si="2">SUMIF($B$2:$DU$2,"giao DC",B4:DU4)</f>
        <v>5933</v>
      </c>
      <c r="DZ4" s="312">
        <f t="shared" ref="DZ4:DZ23" si="3">SUMIF($B$2:$DU$2,"hàng xì kho",B4:DU4)</f>
        <v>11</v>
      </c>
      <c r="EA4" s="312">
        <f t="shared" ref="EA4:EA15" si="4">DW4+DV4-DX4-DY4-DZ4</f>
        <v>2109</v>
      </c>
      <c r="EB4" s="312">
        <f>'30.6'!AO4</f>
        <v>2107</v>
      </c>
      <c r="EC4" s="313">
        <f t="shared" ref="EC4:EC15" si="5">EB4-EA4</f>
        <v>-2</v>
      </c>
    </row>
    <row r="5" spans="1:133" ht="15.75">
      <c r="A5" s="305" t="s">
        <v>44</v>
      </c>
      <c r="B5" s="9">
        <f>'1.6'!F5</f>
        <v>0</v>
      </c>
      <c r="C5" s="9">
        <f>'1.6'!AG5</f>
        <v>0</v>
      </c>
      <c r="D5" s="9">
        <f>'1.6'!Q5</f>
        <v>0</v>
      </c>
      <c r="E5" s="9">
        <f>'1.6'!AF5</f>
        <v>0</v>
      </c>
      <c r="F5" s="306">
        <f>'2.6'!H5</f>
        <v>100</v>
      </c>
      <c r="G5" s="306">
        <f>'2.6'!AH5</f>
        <v>18</v>
      </c>
      <c r="H5" s="306">
        <f>'2.6'!Q5</f>
        <v>98</v>
      </c>
      <c r="I5" s="306">
        <f>'2.6'!AG5</f>
        <v>0</v>
      </c>
      <c r="J5" s="9">
        <f>'3.6'!F5</f>
        <v>0</v>
      </c>
      <c r="K5" s="9">
        <f>'3.6'!AK5</f>
        <v>14</v>
      </c>
      <c r="L5" s="9">
        <f>'3.6'!O5</f>
        <v>149</v>
      </c>
      <c r="M5" s="9">
        <f>'3.6'!AJ5</f>
        <v>0</v>
      </c>
      <c r="N5" s="306">
        <f>'4.6'!F5</f>
        <v>0</v>
      </c>
      <c r="O5" s="306">
        <f>'4.6'!AK5</f>
        <v>18</v>
      </c>
      <c r="P5" s="306">
        <f>'4.6'!O5</f>
        <v>176</v>
      </c>
      <c r="Q5" s="306">
        <f>'4.6'!AJ5</f>
        <v>0</v>
      </c>
      <c r="R5" s="9">
        <f>'5.6'!I5</f>
        <v>90</v>
      </c>
      <c r="S5" s="9">
        <f>'5.6'!AJ5</f>
        <v>28</v>
      </c>
      <c r="T5" s="9">
        <f>'5.6'!R5</f>
        <v>180</v>
      </c>
      <c r="U5" s="9">
        <f>'5.6'!AI5</f>
        <v>1</v>
      </c>
      <c r="V5" s="306">
        <f>'6.6'!I5</f>
        <v>360</v>
      </c>
      <c r="W5" s="306">
        <f>'6.6'!AJ5</f>
        <v>30</v>
      </c>
      <c r="X5" s="306">
        <f>'6.6'!R5</f>
        <v>15</v>
      </c>
      <c r="Y5" s="306">
        <f>'6.6'!AI5</f>
        <v>0</v>
      </c>
      <c r="Z5" s="9">
        <f>'7.6'!G5</f>
        <v>90</v>
      </c>
      <c r="AA5" s="9">
        <f>'7.6'!AI5</f>
        <v>12</v>
      </c>
      <c r="AB5" s="9">
        <f>'7.6'!P5</f>
        <v>10</v>
      </c>
      <c r="AC5" s="9">
        <f>'7.6'!AH5</f>
        <v>0</v>
      </c>
      <c r="AD5" s="306">
        <f>'8.6'!H5</f>
        <v>0</v>
      </c>
      <c r="AE5" s="306">
        <f>'8.6'!AJ5</f>
        <v>0</v>
      </c>
      <c r="AF5" s="306">
        <f>'8.6'!Q5</f>
        <v>0</v>
      </c>
      <c r="AG5" s="306">
        <f>'8.6'!AI5</f>
        <v>0</v>
      </c>
      <c r="AH5" s="9">
        <f>'9.6'!I5</f>
        <v>90</v>
      </c>
      <c r="AI5" s="9">
        <f>'9.6'!AL5</f>
        <v>18</v>
      </c>
      <c r="AJ5" s="9">
        <f>'9.6'!R5</f>
        <v>50</v>
      </c>
      <c r="AK5" s="9">
        <f>'9.6'!AK5</f>
        <v>0</v>
      </c>
      <c r="AL5" s="306">
        <f>'10.6'!F5</f>
        <v>0</v>
      </c>
      <c r="AM5" s="306">
        <f>'10.6'!AL5</f>
        <v>96</v>
      </c>
      <c r="AN5" s="306">
        <f>'10.6'!O5</f>
        <v>56</v>
      </c>
      <c r="AO5" s="306">
        <f>'10.6'!AK5</f>
        <v>0</v>
      </c>
      <c r="AP5" s="9">
        <f>'11.6'!H5</f>
        <v>90</v>
      </c>
      <c r="AQ5" s="9">
        <f>'11.6'!AH5</f>
        <v>48</v>
      </c>
      <c r="AR5" s="9">
        <f>'11.6'!Q5</f>
        <v>35</v>
      </c>
      <c r="AS5" s="9">
        <f>'11.6'!AG5</f>
        <v>0</v>
      </c>
      <c r="AT5" s="306">
        <f>'12.6'!H5</f>
        <v>90</v>
      </c>
      <c r="AU5" s="306">
        <f>'12.6'!AH5</f>
        <v>68</v>
      </c>
      <c r="AV5" s="306">
        <f>'12.6'!Q5</f>
        <v>35</v>
      </c>
      <c r="AW5" s="306">
        <f>'12.6'!AG5</f>
        <v>0</v>
      </c>
      <c r="AX5" s="9">
        <f>'13.6'!H5</f>
        <v>0</v>
      </c>
      <c r="AY5" s="9">
        <f>'13.6'!AP5</f>
        <v>57</v>
      </c>
      <c r="AZ5" s="9">
        <f>'13.6'!Q5</f>
        <v>10</v>
      </c>
      <c r="BA5" s="9">
        <f>'13.6'!AO5</f>
        <v>0</v>
      </c>
      <c r="BB5" s="306">
        <f>'14.6'!H5</f>
        <v>0</v>
      </c>
      <c r="BC5" s="306">
        <f>'14.6'!AQ5</f>
        <v>53</v>
      </c>
      <c r="BD5" s="306">
        <f>'14.6'!Q5</f>
        <v>55</v>
      </c>
      <c r="BE5" s="306">
        <f>'14.6'!AP5</f>
        <v>0</v>
      </c>
      <c r="BF5" s="9">
        <f>'15.6'!H5</f>
        <v>0</v>
      </c>
      <c r="BG5" s="9">
        <f>'15.6'!AS5</f>
        <v>0</v>
      </c>
      <c r="BH5" s="9">
        <f>'15.6'!Q5</f>
        <v>0</v>
      </c>
      <c r="BI5" s="9">
        <f>'15.6'!AR6</f>
        <v>0</v>
      </c>
      <c r="BJ5" s="306">
        <f>'16.6'!I5</f>
        <v>90</v>
      </c>
      <c r="BK5" s="306">
        <f>'16.6'!AR5</f>
        <v>19</v>
      </c>
      <c r="BL5" s="306">
        <f>'16.6'!R5</f>
        <v>30</v>
      </c>
      <c r="BM5" s="306">
        <f>'16.6'!AQ5</f>
        <v>0</v>
      </c>
      <c r="BN5" s="9">
        <f>'17.6'!H5</f>
        <v>90</v>
      </c>
      <c r="BO5" s="9">
        <f>'17.6'!AS5</f>
        <v>54</v>
      </c>
      <c r="BP5" s="9">
        <f>'17.6'!Q5</f>
        <v>45</v>
      </c>
      <c r="BQ5" s="9">
        <f>'17.6'!AR5</f>
        <v>1</v>
      </c>
      <c r="BR5" s="306">
        <f>'18.6'!H5</f>
        <v>0</v>
      </c>
      <c r="BS5" s="306">
        <f>'18.6'!AU5</f>
        <v>62</v>
      </c>
      <c r="BT5" s="306">
        <f>'18.6'!Q5</f>
        <v>65</v>
      </c>
      <c r="BU5" s="306">
        <f>'18.6'!AT5</f>
        <v>0</v>
      </c>
      <c r="BV5" s="9">
        <f>'19.6'!H5</f>
        <v>270</v>
      </c>
      <c r="BW5" s="9">
        <f>'19.6'!AJ5</f>
        <v>70</v>
      </c>
      <c r="BX5" s="9">
        <f>'19.6'!Q5</f>
        <v>122</v>
      </c>
      <c r="BY5" s="9">
        <f>'19.6'!AI5</f>
        <v>0</v>
      </c>
      <c r="BZ5" s="306">
        <f>'20.6'!H5</f>
        <v>90</v>
      </c>
      <c r="CA5" s="306">
        <f>'20.6'!AG5</f>
        <v>90</v>
      </c>
      <c r="CB5" s="306">
        <f>'20.6'!Q5</f>
        <v>0</v>
      </c>
      <c r="CC5" s="306">
        <f>'20.6'!AF5</f>
        <v>1</v>
      </c>
      <c r="CD5" s="9">
        <f>'21.6'!J5</f>
        <v>90</v>
      </c>
      <c r="CE5" s="9">
        <f>'21.6'!AM5</f>
        <v>116</v>
      </c>
      <c r="CF5" s="9">
        <f>'21.6'!S5</f>
        <v>20</v>
      </c>
      <c r="CG5" s="9">
        <f>'21.6'!AL5</f>
        <v>0</v>
      </c>
      <c r="CH5" s="306">
        <f>'22.6'!H5</f>
        <v>0</v>
      </c>
      <c r="CI5" s="306">
        <f>'22.6'!AT5</f>
        <v>0</v>
      </c>
      <c r="CJ5" s="306">
        <f>'22.6'!Q5</f>
        <v>0</v>
      </c>
      <c r="CK5" s="306">
        <f>'22.6'!AS6</f>
        <v>0</v>
      </c>
      <c r="CL5" s="9">
        <f>'23.6'!F5</f>
        <v>90</v>
      </c>
      <c r="CM5" s="9">
        <f>'23.6'!AG5</f>
        <v>9</v>
      </c>
      <c r="CN5" s="9">
        <f>'23.6'!O5</f>
        <v>75</v>
      </c>
      <c r="CO5" s="9">
        <f>'23.6'!AF5</f>
        <v>1</v>
      </c>
      <c r="CP5" s="306">
        <f>'24.6'!I5</f>
        <v>270</v>
      </c>
      <c r="CQ5" s="306">
        <f>'24.6'!AQ5</f>
        <v>69</v>
      </c>
      <c r="CR5" s="306">
        <f>'24.6'!R5</f>
        <v>82</v>
      </c>
      <c r="CS5" s="306">
        <f>'24.6'!AP5</f>
        <v>0</v>
      </c>
      <c r="CT5" s="9">
        <f>'25.6'!H5</f>
        <v>180</v>
      </c>
      <c r="CU5" s="9">
        <f>'25.6'!AX5</f>
        <v>34</v>
      </c>
      <c r="CV5" s="9">
        <f>'25.6'!Q5</f>
        <v>60</v>
      </c>
      <c r="CW5" s="9">
        <f>'25.6'!AW5</f>
        <v>0</v>
      </c>
      <c r="CX5" s="306">
        <f>'26.6'!F5</f>
        <v>90</v>
      </c>
      <c r="CY5" s="306">
        <f>'26.6'!AG5</f>
        <v>62</v>
      </c>
      <c r="CZ5" s="306">
        <f>'26.6'!O5</f>
        <v>55</v>
      </c>
      <c r="DA5" s="306">
        <f>'26.6'!AF5</f>
        <v>0</v>
      </c>
      <c r="DB5" s="9">
        <f>'27.6'!F5</f>
        <v>180</v>
      </c>
      <c r="DC5" s="9">
        <f>'27.6'!AJ5</f>
        <v>80</v>
      </c>
      <c r="DD5" s="9">
        <f>'27.6'!O5</f>
        <v>10</v>
      </c>
      <c r="DE5" s="9">
        <f>'27.6'!AI5</f>
        <v>0</v>
      </c>
      <c r="DF5" s="306">
        <f>'28.6'!F5</f>
        <v>0</v>
      </c>
      <c r="DG5" s="306">
        <f>'28.6'!AH5</f>
        <v>155</v>
      </c>
      <c r="DH5" s="306">
        <f>'28.6'!O5</f>
        <v>30</v>
      </c>
      <c r="DI5" s="306">
        <f>'28.6'!AG5</f>
        <v>0</v>
      </c>
      <c r="DJ5" s="9">
        <f>'29.6'!F5</f>
        <v>0</v>
      </c>
      <c r="DK5" s="9">
        <f>'29.6'!AK5</f>
        <v>0</v>
      </c>
      <c r="DL5" s="9">
        <f>'29.6'!O5</f>
        <v>0</v>
      </c>
      <c r="DM5" s="9">
        <f>'29.6'!AJ5</f>
        <v>0</v>
      </c>
      <c r="DN5" s="306">
        <f>'30.6'!G5</f>
        <v>270</v>
      </c>
      <c r="DO5" s="306">
        <f>'30.6'!AM5</f>
        <v>48</v>
      </c>
      <c r="DP5" s="306">
        <f>'30.6'!P5</f>
        <v>250</v>
      </c>
      <c r="DQ5" s="306">
        <f>'30.6'!AL5</f>
        <v>0</v>
      </c>
      <c r="DR5" s="9"/>
      <c r="DS5" s="9"/>
      <c r="DT5" s="9"/>
      <c r="DU5" s="9"/>
      <c r="DV5" s="312">
        <f>'1.6'!I5</f>
        <v>568</v>
      </c>
      <c r="DW5" s="312">
        <f t="shared" si="0"/>
        <v>2620</v>
      </c>
      <c r="DX5" s="312">
        <f t="shared" si="1"/>
        <v>1328</v>
      </c>
      <c r="DY5" s="312">
        <f t="shared" si="2"/>
        <v>1713</v>
      </c>
      <c r="DZ5" s="312">
        <f t="shared" si="3"/>
        <v>4</v>
      </c>
      <c r="EA5" s="312">
        <f t="shared" si="4"/>
        <v>143</v>
      </c>
      <c r="EB5" s="312">
        <f>'30.6'!AO5</f>
        <v>154</v>
      </c>
      <c r="EC5" s="313">
        <f t="shared" si="5"/>
        <v>11</v>
      </c>
    </row>
    <row r="6" spans="1:133" ht="15.75">
      <c r="A6" s="305" t="s">
        <v>45</v>
      </c>
      <c r="B6" s="9">
        <f>'1.6'!F6</f>
        <v>0</v>
      </c>
      <c r="C6" s="9">
        <f>'1.6'!AG6</f>
        <v>0</v>
      </c>
      <c r="D6" s="9">
        <f>'1.6'!Q6</f>
        <v>0</v>
      </c>
      <c r="E6" s="9">
        <f>'1.6'!AF6</f>
        <v>0</v>
      </c>
      <c r="F6" s="306">
        <f>'2.6'!H6</f>
        <v>244</v>
      </c>
      <c r="G6" s="306">
        <f>'2.6'!AH6</f>
        <v>71</v>
      </c>
      <c r="H6" s="306">
        <f>'2.6'!Q6</f>
        <v>122</v>
      </c>
      <c r="I6" s="306">
        <f>'2.6'!AG6</f>
        <v>0</v>
      </c>
      <c r="J6" s="9">
        <f>'3.6'!F6</f>
        <v>0</v>
      </c>
      <c r="K6" s="9">
        <f>'3.6'!AK6</f>
        <v>160</v>
      </c>
      <c r="L6" s="9">
        <f>'3.6'!O6</f>
        <v>30</v>
      </c>
      <c r="M6" s="9">
        <f>'3.6'!AJ6</f>
        <v>0</v>
      </c>
      <c r="N6" s="306">
        <f>'4.6'!F6</f>
        <v>0</v>
      </c>
      <c r="O6" s="306">
        <f>'4.6'!AK6</f>
        <v>96</v>
      </c>
      <c r="P6" s="306">
        <f>'4.6'!O6</f>
        <v>28</v>
      </c>
      <c r="Q6" s="306">
        <f>'4.6'!AJ6</f>
        <v>0</v>
      </c>
      <c r="R6" s="9">
        <f>'5.6'!I6</f>
        <v>240</v>
      </c>
      <c r="S6" s="9">
        <f>'5.6'!AJ6</f>
        <v>119</v>
      </c>
      <c r="T6" s="9">
        <f>'5.6'!R6</f>
        <v>5</v>
      </c>
      <c r="U6" s="9">
        <f>'5.6'!AI6</f>
        <v>0</v>
      </c>
      <c r="V6" s="306">
        <f>'6.6'!I6</f>
        <v>0</v>
      </c>
      <c r="W6" s="306">
        <f>'6.6'!AJ6</f>
        <v>59</v>
      </c>
      <c r="X6" s="306">
        <f>'6.6'!R6</f>
        <v>20</v>
      </c>
      <c r="Y6" s="306">
        <f>'6.6'!AI6</f>
        <v>0</v>
      </c>
      <c r="Z6" s="9">
        <f>'7.6'!G6</f>
        <v>240</v>
      </c>
      <c r="AA6" s="9">
        <f>'7.6'!AI6</f>
        <v>66</v>
      </c>
      <c r="AB6" s="9">
        <f>'7.6'!P6</f>
        <v>10</v>
      </c>
      <c r="AC6" s="9">
        <f>'7.6'!AH6</f>
        <v>0</v>
      </c>
      <c r="AD6" s="306">
        <f>'8.6'!H6</f>
        <v>0</v>
      </c>
      <c r="AE6" s="306">
        <f>'8.6'!AJ6</f>
        <v>0</v>
      </c>
      <c r="AF6" s="306">
        <f>'8.6'!Q6</f>
        <v>0</v>
      </c>
      <c r="AG6" s="306">
        <f>'8.6'!AI6</f>
        <v>0</v>
      </c>
      <c r="AH6" s="9">
        <f>'9.6'!I6</f>
        <v>0</v>
      </c>
      <c r="AI6" s="9">
        <f>'9.6'!AL6</f>
        <v>25</v>
      </c>
      <c r="AJ6" s="9">
        <f>'9.6'!R6</f>
        <v>118</v>
      </c>
      <c r="AK6" s="9">
        <f>'9.6'!AK6</f>
        <v>0</v>
      </c>
      <c r="AL6" s="306">
        <f>'10.6'!F6</f>
        <v>0</v>
      </c>
      <c r="AM6" s="306">
        <f>'10.6'!AL6</f>
        <v>85</v>
      </c>
      <c r="AN6" s="306">
        <f>'10.6'!O6</f>
        <v>128</v>
      </c>
      <c r="AO6" s="306">
        <f>'10.6'!AK6</f>
        <v>0</v>
      </c>
      <c r="AP6" s="9">
        <f>'11.6'!H6</f>
        <v>240</v>
      </c>
      <c r="AQ6" s="9">
        <f>'11.6'!AH6</f>
        <v>91</v>
      </c>
      <c r="AR6" s="9">
        <f>'11.6'!Q6</f>
        <v>27</v>
      </c>
      <c r="AS6" s="9">
        <f>'11.6'!AG6</f>
        <v>0</v>
      </c>
      <c r="AT6" s="306">
        <f>'12.6'!H6</f>
        <v>223</v>
      </c>
      <c r="AU6" s="306">
        <f>'12.6'!AH6</f>
        <v>109</v>
      </c>
      <c r="AV6" s="306">
        <f>'12.6'!Q6</f>
        <v>24</v>
      </c>
      <c r="AW6" s="306">
        <f>'12.6'!AG6</f>
        <v>0</v>
      </c>
      <c r="AX6" s="9">
        <f>'13.6'!H6</f>
        <v>0</v>
      </c>
      <c r="AY6" s="9">
        <f>'13.6'!AP6</f>
        <v>34</v>
      </c>
      <c r="AZ6" s="9">
        <f>'13.6'!Q6</f>
        <v>22</v>
      </c>
      <c r="BA6" s="9">
        <f>'13.6'!AO6</f>
        <v>0</v>
      </c>
      <c r="BB6" s="306">
        <f>'14.6'!H6</f>
        <v>430</v>
      </c>
      <c r="BC6" s="306">
        <f>'14.6'!AQ6</f>
        <v>81</v>
      </c>
      <c r="BD6" s="306">
        <f>'14.6'!Q6</f>
        <v>26</v>
      </c>
      <c r="BE6" s="306">
        <f>'14.6'!AP6</f>
        <v>0</v>
      </c>
      <c r="BF6" s="9">
        <f>'15.6'!H6</f>
        <v>0</v>
      </c>
      <c r="BG6" s="9">
        <f>'15.6'!AS6</f>
        <v>0</v>
      </c>
      <c r="BH6" s="9">
        <f>'15.6'!Q6</f>
        <v>0</v>
      </c>
      <c r="BI6" s="9">
        <f>'15.6'!AR7</f>
        <v>0</v>
      </c>
      <c r="BJ6" s="306">
        <f>'16.6'!I6</f>
        <v>199</v>
      </c>
      <c r="BK6" s="306">
        <f>'16.6'!AR6</f>
        <v>31</v>
      </c>
      <c r="BL6" s="306">
        <f>'16.6'!R6</f>
        <v>257</v>
      </c>
      <c r="BM6" s="306">
        <f>'16.6'!AQ6</f>
        <v>0</v>
      </c>
      <c r="BN6" s="9">
        <f>'17.6'!H6</f>
        <v>41</v>
      </c>
      <c r="BO6" s="9">
        <f>'17.6'!AS6</f>
        <v>56</v>
      </c>
      <c r="BP6" s="9">
        <f>'17.6'!Q6</f>
        <v>27</v>
      </c>
      <c r="BQ6" s="9">
        <f>'17.6'!AR6</f>
        <v>0</v>
      </c>
      <c r="BR6" s="306">
        <f>'18.6'!H6</f>
        <v>0</v>
      </c>
      <c r="BS6" s="306">
        <f>'18.6'!AU6</f>
        <v>85</v>
      </c>
      <c r="BT6" s="306">
        <f>'18.6'!Q6</f>
        <v>8</v>
      </c>
      <c r="BU6" s="306">
        <f>'18.6'!AT6</f>
        <v>0</v>
      </c>
      <c r="BV6" s="9">
        <f>'19.6'!H6</f>
        <v>240</v>
      </c>
      <c r="BW6" s="9">
        <f>'19.6'!AJ6</f>
        <v>55</v>
      </c>
      <c r="BX6" s="9">
        <f>'19.6'!Q6</f>
        <v>6</v>
      </c>
      <c r="BY6" s="9">
        <f>'19.6'!AI6</f>
        <v>0</v>
      </c>
      <c r="BZ6" s="306">
        <f>'20.6'!H6</f>
        <v>0</v>
      </c>
      <c r="CA6" s="306">
        <f>'20.6'!AG6</f>
        <v>80</v>
      </c>
      <c r="CB6" s="306">
        <f>'20.6'!Q6</f>
        <v>27</v>
      </c>
      <c r="CC6" s="306">
        <f>'20.6'!AF6</f>
        <v>0</v>
      </c>
      <c r="CD6" s="9">
        <f>'21.6'!J6</f>
        <v>240</v>
      </c>
      <c r="CE6" s="9">
        <f>'21.6'!AM6</f>
        <v>216</v>
      </c>
      <c r="CF6" s="9">
        <f>'21.6'!S6</f>
        <v>19</v>
      </c>
      <c r="CG6" s="9">
        <f>'21.6'!AL6</f>
        <v>0</v>
      </c>
      <c r="CH6" s="306">
        <f>'22.6'!H6</f>
        <v>0</v>
      </c>
      <c r="CI6" s="306">
        <f>'22.6'!AT6</f>
        <v>0</v>
      </c>
      <c r="CJ6" s="306">
        <f>'22.6'!Q6</f>
        <v>0</v>
      </c>
      <c r="CK6" s="306">
        <f>'22.6'!AS7</f>
        <v>0</v>
      </c>
      <c r="CL6" s="9">
        <f>'23.6'!F6</f>
        <v>240</v>
      </c>
      <c r="CM6" s="9">
        <f>'23.6'!AG6</f>
        <v>36</v>
      </c>
      <c r="CN6" s="9">
        <f>'23.6'!O6</f>
        <v>428</v>
      </c>
      <c r="CO6" s="9">
        <f>'23.6'!AF6</f>
        <v>0</v>
      </c>
      <c r="CP6" s="306">
        <f>'24.6'!I6</f>
        <v>695</v>
      </c>
      <c r="CQ6" s="306">
        <f>'24.6'!AQ6</f>
        <v>63</v>
      </c>
      <c r="CR6" s="306">
        <f>'24.6'!R6</f>
        <v>135</v>
      </c>
      <c r="CS6" s="306">
        <f>'24.6'!AP6</f>
        <v>0</v>
      </c>
      <c r="CT6" s="9">
        <f>'25.6'!H6</f>
        <v>0</v>
      </c>
      <c r="CU6" s="9">
        <f>'25.6'!AX6</f>
        <v>110</v>
      </c>
      <c r="CV6" s="9">
        <f>'25.6'!Q6</f>
        <v>24</v>
      </c>
      <c r="CW6" s="9">
        <f>'25.6'!AW6</f>
        <v>0</v>
      </c>
      <c r="CX6" s="306">
        <f>'26.6'!F6</f>
        <v>480</v>
      </c>
      <c r="CY6" s="306">
        <f>'26.6'!AG6</f>
        <v>172</v>
      </c>
      <c r="CZ6" s="306">
        <f>'26.6'!O6</f>
        <v>20</v>
      </c>
      <c r="DA6" s="306">
        <f>'26.6'!AF6</f>
        <v>0</v>
      </c>
      <c r="DB6" s="9">
        <f>'27.6'!F6</f>
        <v>0</v>
      </c>
      <c r="DC6" s="9">
        <f>'27.6'!AJ6</f>
        <v>100</v>
      </c>
      <c r="DD6" s="9">
        <f>'27.6'!O6</f>
        <v>10</v>
      </c>
      <c r="DE6" s="9">
        <f>'27.6'!AI6</f>
        <v>0</v>
      </c>
      <c r="DF6" s="306">
        <f>'28.6'!F6</f>
        <v>240</v>
      </c>
      <c r="DG6" s="306">
        <f>'28.6'!AH6</f>
        <v>108</v>
      </c>
      <c r="DH6" s="306">
        <f>'28.6'!O6</f>
        <v>30</v>
      </c>
      <c r="DI6" s="306">
        <f>'28.6'!AG6</f>
        <v>0</v>
      </c>
      <c r="DJ6" s="9">
        <f>'29.6'!F6</f>
        <v>0</v>
      </c>
      <c r="DK6" s="9">
        <f>'29.6'!AK6</f>
        <v>0</v>
      </c>
      <c r="DL6" s="9">
        <f>'29.6'!O6</f>
        <v>0</v>
      </c>
      <c r="DM6" s="9">
        <f>'29.6'!AJ6</f>
        <v>0</v>
      </c>
      <c r="DN6" s="306">
        <f>'30.6'!G6</f>
        <v>0</v>
      </c>
      <c r="DO6" s="306">
        <f>'30.6'!AM6</f>
        <v>10</v>
      </c>
      <c r="DP6" s="306">
        <f>'30.6'!P6</f>
        <v>234</v>
      </c>
      <c r="DQ6" s="306">
        <f>'30.6'!AL6</f>
        <v>0</v>
      </c>
      <c r="DR6" s="9"/>
      <c r="DS6" s="9"/>
      <c r="DT6" s="9"/>
      <c r="DU6" s="9"/>
      <c r="DV6" s="312">
        <f>'1.6'!I6</f>
        <v>769</v>
      </c>
      <c r="DW6" s="312">
        <f t="shared" si="0"/>
        <v>3992</v>
      </c>
      <c r="DX6" s="312">
        <f t="shared" si="1"/>
        <v>2118</v>
      </c>
      <c r="DY6" s="312">
        <f t="shared" si="2"/>
        <v>1785</v>
      </c>
      <c r="DZ6" s="312">
        <f t="shared" si="3"/>
        <v>0</v>
      </c>
      <c r="EA6" s="312">
        <f t="shared" si="4"/>
        <v>858</v>
      </c>
      <c r="EB6" s="312">
        <f>'30.6'!AO6</f>
        <v>863</v>
      </c>
      <c r="EC6" s="313">
        <f t="shared" si="5"/>
        <v>5</v>
      </c>
    </row>
    <row r="7" spans="1:133" ht="15.75">
      <c r="A7" s="305" t="s">
        <v>46</v>
      </c>
      <c r="B7" s="9">
        <f>'1.6'!F7</f>
        <v>0</v>
      </c>
      <c r="C7" s="9">
        <f>'1.6'!AG7</f>
        <v>0</v>
      </c>
      <c r="D7" s="9">
        <f>'1.6'!Q7</f>
        <v>0</v>
      </c>
      <c r="E7" s="9">
        <f>'1.6'!AF7</f>
        <v>0</v>
      </c>
      <c r="F7" s="306">
        <f>'2.6'!H7</f>
        <v>40</v>
      </c>
      <c r="G7" s="306">
        <f>'2.6'!AH7</f>
        <v>25</v>
      </c>
      <c r="H7" s="306">
        <f>'2.6'!Q7</f>
        <v>0</v>
      </c>
      <c r="I7" s="306">
        <f>'2.6'!AG7</f>
        <v>0</v>
      </c>
      <c r="J7" s="9">
        <f>'3.6'!F7</f>
        <v>0</v>
      </c>
      <c r="K7" s="9">
        <f>'3.6'!AK7</f>
        <v>27</v>
      </c>
      <c r="L7" s="9">
        <f>'3.6'!O7</f>
        <v>5</v>
      </c>
      <c r="M7" s="9">
        <f>'3.6'!AJ7</f>
        <v>0</v>
      </c>
      <c r="N7" s="306">
        <f>'4.6'!F7</f>
        <v>0</v>
      </c>
      <c r="O7" s="306">
        <f>'4.6'!AK7</f>
        <v>0</v>
      </c>
      <c r="P7" s="306">
        <f>'4.6'!O7</f>
        <v>0</v>
      </c>
      <c r="Q7" s="306">
        <f>'4.6'!AJ7</f>
        <v>0</v>
      </c>
      <c r="R7" s="9">
        <f>'5.6'!I7</f>
        <v>0</v>
      </c>
      <c r="S7" s="9">
        <f>'5.6'!AJ7</f>
        <v>0</v>
      </c>
      <c r="T7" s="9">
        <f>'5.6'!R7</f>
        <v>35</v>
      </c>
      <c r="U7" s="9">
        <f>'5.6'!AI7</f>
        <v>0</v>
      </c>
      <c r="V7" s="306">
        <f>'6.6'!I7</f>
        <v>60</v>
      </c>
      <c r="W7" s="306">
        <f>'6.6'!AJ7</f>
        <v>0</v>
      </c>
      <c r="X7" s="306">
        <f>'6.6'!R7</f>
        <v>0</v>
      </c>
      <c r="Y7" s="306">
        <f>'6.6'!AI7</f>
        <v>0</v>
      </c>
      <c r="Z7" s="9">
        <f>'7.6'!G7</f>
        <v>0</v>
      </c>
      <c r="AA7" s="9">
        <f>'7.6'!AI7</f>
        <v>3</v>
      </c>
      <c r="AB7" s="9">
        <f>'7.6'!P7</f>
        <v>0</v>
      </c>
      <c r="AC7" s="9">
        <f>'7.6'!AH7</f>
        <v>0</v>
      </c>
      <c r="AD7" s="306">
        <f>'8.6'!H7</f>
        <v>0</v>
      </c>
      <c r="AE7" s="306">
        <f>'8.6'!AJ7</f>
        <v>0</v>
      </c>
      <c r="AF7" s="306">
        <f>'8.6'!Q7</f>
        <v>0</v>
      </c>
      <c r="AG7" s="306">
        <f>'8.6'!AI7</f>
        <v>0</v>
      </c>
      <c r="AH7" s="9">
        <f>'9.6'!I7</f>
        <v>0</v>
      </c>
      <c r="AI7" s="9">
        <f>'9.6'!AL7</f>
        <v>0</v>
      </c>
      <c r="AJ7" s="9">
        <f>'9.6'!R7</f>
        <v>0</v>
      </c>
      <c r="AK7" s="9">
        <f>'9.6'!AK7</f>
        <v>0</v>
      </c>
      <c r="AL7" s="306">
        <f>'10.6'!F7</f>
        <v>56</v>
      </c>
      <c r="AM7" s="306">
        <f>'10.6'!AL7</f>
        <v>10</v>
      </c>
      <c r="AN7" s="306">
        <f>'10.6'!O7</f>
        <v>10</v>
      </c>
      <c r="AO7" s="306">
        <f>'10.6'!AK7</f>
        <v>0</v>
      </c>
      <c r="AP7" s="9">
        <f>'11.6'!H7</f>
        <v>0</v>
      </c>
      <c r="AQ7" s="9">
        <f>'11.6'!AH7</f>
        <v>14</v>
      </c>
      <c r="AR7" s="9">
        <f>'11.6'!Q7</f>
        <v>0</v>
      </c>
      <c r="AS7" s="9">
        <f>'11.6'!AG7</f>
        <v>0</v>
      </c>
      <c r="AT7" s="306">
        <f>'12.6'!H7</f>
        <v>60</v>
      </c>
      <c r="AU7" s="306">
        <f>'12.6'!AH7</f>
        <v>4</v>
      </c>
      <c r="AV7" s="306">
        <f>'12.6'!Q7</f>
        <v>0</v>
      </c>
      <c r="AW7" s="306">
        <f>'12.6'!AG7</f>
        <v>0</v>
      </c>
      <c r="AX7" s="9">
        <f>'13.6'!H7</f>
        <v>0</v>
      </c>
      <c r="AY7" s="9">
        <f>'13.6'!AP7</f>
        <v>30</v>
      </c>
      <c r="AZ7" s="9">
        <f>'13.6'!Q7</f>
        <v>10</v>
      </c>
      <c r="BA7" s="9">
        <f>'13.6'!AO7</f>
        <v>0</v>
      </c>
      <c r="BB7" s="306">
        <f>'14.6'!H7</f>
        <v>0</v>
      </c>
      <c r="BC7" s="306">
        <f>'14.6'!AQ7</f>
        <v>2</v>
      </c>
      <c r="BD7" s="306">
        <f>'14.6'!Q7</f>
        <v>0</v>
      </c>
      <c r="BE7" s="306">
        <f>'14.6'!AP7</f>
        <v>0</v>
      </c>
      <c r="BF7" s="9">
        <f>'15.6'!H7</f>
        <v>0</v>
      </c>
      <c r="BG7" s="9">
        <f>'15.6'!AS7</f>
        <v>0</v>
      </c>
      <c r="BH7" s="9">
        <f>'15.6'!Q7</f>
        <v>0</v>
      </c>
      <c r="BI7" s="9">
        <f>'15.6'!AR8</f>
        <v>0</v>
      </c>
      <c r="BJ7" s="306">
        <f>'16.6'!I7</f>
        <v>0</v>
      </c>
      <c r="BK7" s="306">
        <f>'16.6'!AR7</f>
        <v>10</v>
      </c>
      <c r="BL7" s="306">
        <f>'16.6'!R7</f>
        <v>0</v>
      </c>
      <c r="BM7" s="306">
        <f>'16.6'!AQ7</f>
        <v>0</v>
      </c>
      <c r="BN7" s="9">
        <f>'17.6'!H7</f>
        <v>0</v>
      </c>
      <c r="BO7" s="9">
        <f>'17.6'!AS7</f>
        <v>0</v>
      </c>
      <c r="BP7" s="9">
        <f>'17.6'!Q7</f>
        <v>10</v>
      </c>
      <c r="BQ7" s="9">
        <f>'17.6'!AR7</f>
        <v>0</v>
      </c>
      <c r="BR7" s="306">
        <f>'18.6'!H7</f>
        <v>0</v>
      </c>
      <c r="BS7" s="306">
        <f>'18.6'!AU7</f>
        <v>15</v>
      </c>
      <c r="BT7" s="306">
        <f>'18.6'!Q7</f>
        <v>0</v>
      </c>
      <c r="BU7" s="306">
        <f>'18.6'!AT7</f>
        <v>0</v>
      </c>
      <c r="BV7" s="9">
        <f>'19.6'!H7</f>
        <v>60</v>
      </c>
      <c r="BW7" s="9">
        <f>'19.6'!AJ7</f>
        <v>40</v>
      </c>
      <c r="BX7" s="9">
        <f>'19.6'!Q7</f>
        <v>10</v>
      </c>
      <c r="BY7" s="9">
        <f>'19.6'!AI7</f>
        <v>0</v>
      </c>
      <c r="BZ7" s="306">
        <f>'20.6'!H7</f>
        <v>0</v>
      </c>
      <c r="CA7" s="306">
        <f>'20.6'!AG7</f>
        <v>40</v>
      </c>
      <c r="CB7" s="306">
        <f>'20.6'!Q7</f>
        <v>0</v>
      </c>
      <c r="CC7" s="306">
        <f>'20.6'!AF7</f>
        <v>0</v>
      </c>
      <c r="CD7" s="9">
        <f>'21.6'!J7</f>
        <v>0</v>
      </c>
      <c r="CE7" s="9">
        <f>'21.6'!AM7</f>
        <v>21</v>
      </c>
      <c r="CF7" s="9">
        <f>'21.6'!S7</f>
        <v>15</v>
      </c>
      <c r="CG7" s="9">
        <f>'21.6'!AL7</f>
        <v>0</v>
      </c>
      <c r="CH7" s="306">
        <f>'22.6'!H7</f>
        <v>0</v>
      </c>
      <c r="CI7" s="306">
        <f>'22.6'!AT7</f>
        <v>0</v>
      </c>
      <c r="CJ7" s="306">
        <f>'22.6'!Q7</f>
        <v>0</v>
      </c>
      <c r="CK7" s="306">
        <f>'22.6'!AS8</f>
        <v>0</v>
      </c>
      <c r="CL7" s="9">
        <f>'23.6'!F7</f>
        <v>60</v>
      </c>
      <c r="CM7" s="9">
        <f>'23.6'!AG7</f>
        <v>0</v>
      </c>
      <c r="CN7" s="9">
        <f>'23.6'!O7</f>
        <v>0</v>
      </c>
      <c r="CO7" s="9">
        <f>'23.6'!AF7</f>
        <v>0</v>
      </c>
      <c r="CP7" s="306">
        <f>'24.6'!I7</f>
        <v>0</v>
      </c>
      <c r="CQ7" s="306">
        <f>'24.6'!AQ7</f>
        <v>25</v>
      </c>
      <c r="CR7" s="306">
        <f>'24.6'!R7</f>
        <v>10</v>
      </c>
      <c r="CS7" s="306">
        <f>'24.6'!AP7</f>
        <v>0</v>
      </c>
      <c r="CT7" s="9">
        <f>'25.6'!H7</f>
        <v>120</v>
      </c>
      <c r="CU7" s="9">
        <f>'25.6'!AX7</f>
        <v>2</v>
      </c>
      <c r="CV7" s="9">
        <f>'25.6'!Q7</f>
        <v>0</v>
      </c>
      <c r="CW7" s="9">
        <f>'25.6'!AW7</f>
        <v>0</v>
      </c>
      <c r="CX7" s="306">
        <f>'26.6'!F7</f>
        <v>0</v>
      </c>
      <c r="CY7" s="306">
        <f>'26.6'!AG7</f>
        <v>25</v>
      </c>
      <c r="CZ7" s="306">
        <f>'26.6'!O7</f>
        <v>0</v>
      </c>
      <c r="DA7" s="306">
        <f>'26.6'!AF7</f>
        <v>0</v>
      </c>
      <c r="DB7" s="9">
        <f>'27.6'!F7</f>
        <v>63</v>
      </c>
      <c r="DC7" s="9">
        <f>'27.6'!AJ7</f>
        <v>20</v>
      </c>
      <c r="DD7" s="9">
        <f>'27.6'!O7</f>
        <v>0</v>
      </c>
      <c r="DE7" s="9">
        <f>'27.6'!AI7</f>
        <v>0</v>
      </c>
      <c r="DF7" s="306">
        <f>'28.6'!F7</f>
        <v>17</v>
      </c>
      <c r="DG7" s="306">
        <f>'28.6'!AH7</f>
        <v>78</v>
      </c>
      <c r="DH7" s="306">
        <f>'28.6'!O7</f>
        <v>0</v>
      </c>
      <c r="DI7" s="306">
        <f>'28.6'!AG7</f>
        <v>0</v>
      </c>
      <c r="DJ7" s="9">
        <f>'29.6'!F7</f>
        <v>0</v>
      </c>
      <c r="DK7" s="9">
        <f>'29.6'!AK7</f>
        <v>0</v>
      </c>
      <c r="DL7" s="9">
        <f>'29.6'!O7</f>
        <v>0</v>
      </c>
      <c r="DM7" s="9">
        <f>'29.6'!AJ7</f>
        <v>0</v>
      </c>
      <c r="DN7" s="306">
        <f>'30.6'!G7</f>
        <v>0</v>
      </c>
      <c r="DO7" s="306">
        <f>'30.6'!AM7</f>
        <v>4</v>
      </c>
      <c r="DP7" s="306">
        <f>'30.6'!P7</f>
        <v>0</v>
      </c>
      <c r="DQ7" s="306">
        <f>'30.6'!AL7</f>
        <v>0</v>
      </c>
      <c r="DR7" s="9"/>
      <c r="DS7" s="9"/>
      <c r="DT7" s="9"/>
      <c r="DU7" s="9"/>
      <c r="DV7" s="312">
        <f>'1.6'!I7</f>
        <v>60</v>
      </c>
      <c r="DW7" s="312">
        <f t="shared" si="0"/>
        <v>536</v>
      </c>
      <c r="DX7" s="312">
        <f t="shared" si="1"/>
        <v>395</v>
      </c>
      <c r="DY7" s="312">
        <f t="shared" si="2"/>
        <v>105</v>
      </c>
      <c r="DZ7" s="312">
        <f t="shared" si="3"/>
        <v>0</v>
      </c>
      <c r="EA7" s="312">
        <f t="shared" si="4"/>
        <v>96</v>
      </c>
      <c r="EB7" s="312">
        <f>'30.6'!AO7</f>
        <v>96</v>
      </c>
      <c r="EC7" s="313">
        <f t="shared" si="5"/>
        <v>0</v>
      </c>
    </row>
    <row r="8" spans="1:133" ht="15.75">
      <c r="A8" s="305" t="s">
        <v>47</v>
      </c>
      <c r="B8" s="9">
        <f>'1.6'!F8</f>
        <v>0</v>
      </c>
      <c r="C8" s="9">
        <f>'1.6'!AG8</f>
        <v>0</v>
      </c>
      <c r="D8" s="9">
        <f>'1.6'!Q8</f>
        <v>0</v>
      </c>
      <c r="E8" s="9">
        <f>'1.6'!AF8</f>
        <v>0</v>
      </c>
      <c r="F8" s="306">
        <f>'2.6'!H8</f>
        <v>130</v>
      </c>
      <c r="G8" s="306">
        <f>'2.6'!AH8</f>
        <v>51</v>
      </c>
      <c r="H8" s="306">
        <f>'2.6'!Q8</f>
        <v>61</v>
      </c>
      <c r="I8" s="306">
        <f>'2.6'!AG8</f>
        <v>0</v>
      </c>
      <c r="J8" s="9">
        <f>'3.6'!F8</f>
        <v>0</v>
      </c>
      <c r="K8" s="9">
        <f>'3.6'!AK8</f>
        <v>23</v>
      </c>
      <c r="L8" s="9">
        <f>'3.6'!O8</f>
        <v>29</v>
      </c>
      <c r="M8" s="9">
        <f>'3.6'!AJ8</f>
        <v>0</v>
      </c>
      <c r="N8" s="306">
        <f>'4.6'!F8</f>
        <v>0</v>
      </c>
      <c r="O8" s="306">
        <f>'4.6'!AK8</f>
        <v>38</v>
      </c>
      <c r="P8" s="306">
        <f>'4.6'!O8</f>
        <v>0</v>
      </c>
      <c r="Q8" s="306">
        <f>'4.6'!AJ8</f>
        <v>0</v>
      </c>
      <c r="R8" s="9">
        <f>'5.6'!I8</f>
        <v>0</v>
      </c>
      <c r="S8" s="9">
        <f>'5.6'!AJ8</f>
        <v>51</v>
      </c>
      <c r="T8" s="9">
        <f>'5.6'!R8</f>
        <v>0</v>
      </c>
      <c r="U8" s="9">
        <f>'5.6'!AI8</f>
        <v>0</v>
      </c>
      <c r="V8" s="306">
        <f>'6.6'!I8</f>
        <v>260</v>
      </c>
      <c r="W8" s="306">
        <f>'6.6'!AJ8</f>
        <v>24</v>
      </c>
      <c r="X8" s="306">
        <f>'6.6'!R8</f>
        <v>32</v>
      </c>
      <c r="Y8" s="306">
        <f>'6.6'!AI8</f>
        <v>0</v>
      </c>
      <c r="Z8" s="9">
        <f>'7.6'!G8</f>
        <v>0</v>
      </c>
      <c r="AA8" s="9">
        <f>'7.6'!AI8</f>
        <v>31</v>
      </c>
      <c r="AB8" s="9">
        <f>'7.6'!P8</f>
        <v>5</v>
      </c>
      <c r="AC8" s="9">
        <f>'7.6'!AH8</f>
        <v>0</v>
      </c>
      <c r="AD8" s="306">
        <f>'8.6'!H8</f>
        <v>0</v>
      </c>
      <c r="AE8" s="306">
        <f>'8.6'!AJ8</f>
        <v>0</v>
      </c>
      <c r="AF8" s="306">
        <f>'8.6'!Q8</f>
        <v>0</v>
      </c>
      <c r="AG8" s="306">
        <f>'8.6'!AI8</f>
        <v>0</v>
      </c>
      <c r="AH8" s="9">
        <f>'9.6'!I8</f>
        <v>130</v>
      </c>
      <c r="AI8" s="9">
        <f>'9.6'!AL8</f>
        <v>0</v>
      </c>
      <c r="AJ8" s="9">
        <f>'9.6'!R8</f>
        <v>82</v>
      </c>
      <c r="AK8" s="9">
        <f>'9.6'!AK8</f>
        <v>0</v>
      </c>
      <c r="AL8" s="306">
        <f>'10.6'!F8</f>
        <v>0</v>
      </c>
      <c r="AM8" s="306">
        <f>'10.6'!AL8</f>
        <v>28</v>
      </c>
      <c r="AN8" s="306">
        <f>'10.6'!O8</f>
        <v>26</v>
      </c>
      <c r="AO8" s="306">
        <f>'10.6'!AK8</f>
        <v>0</v>
      </c>
      <c r="AP8" s="9">
        <f>'11.6'!H8</f>
        <v>130</v>
      </c>
      <c r="AQ8" s="9">
        <f>'11.6'!AH8</f>
        <v>73</v>
      </c>
      <c r="AR8" s="9">
        <f>'11.6'!Q8</f>
        <v>5</v>
      </c>
      <c r="AS8" s="9">
        <f>'11.6'!AG8</f>
        <v>0</v>
      </c>
      <c r="AT8" s="306">
        <f>'12.6'!H8</f>
        <v>130</v>
      </c>
      <c r="AU8" s="306">
        <f>'12.6'!AH8</f>
        <v>52</v>
      </c>
      <c r="AV8" s="306">
        <f>'12.6'!Q8</f>
        <v>0</v>
      </c>
      <c r="AW8" s="306">
        <f>'12.6'!AG8</f>
        <v>0</v>
      </c>
      <c r="AX8" s="9">
        <f>'13.6'!H8</f>
        <v>0</v>
      </c>
      <c r="AY8" s="9">
        <f>'13.6'!AP8</f>
        <v>24</v>
      </c>
      <c r="AZ8" s="9">
        <f>'13.6'!Q8</f>
        <v>18</v>
      </c>
      <c r="BA8" s="9">
        <f>'13.6'!AO8</f>
        <v>0</v>
      </c>
      <c r="BB8" s="306">
        <f>'14.6'!H8</f>
        <v>0</v>
      </c>
      <c r="BC8" s="306">
        <f>'14.6'!AQ8</f>
        <v>41</v>
      </c>
      <c r="BD8" s="306">
        <f>'14.6'!Q8</f>
        <v>5</v>
      </c>
      <c r="BE8" s="306">
        <f>'14.6'!AP8</f>
        <v>0</v>
      </c>
      <c r="BF8" s="9">
        <f>'15.6'!H8</f>
        <v>0</v>
      </c>
      <c r="BG8" s="9">
        <f>'15.6'!AS8</f>
        <v>0</v>
      </c>
      <c r="BH8" s="9">
        <f>'15.6'!Q8</f>
        <v>0</v>
      </c>
      <c r="BI8" s="9">
        <f>'15.6'!AR9</f>
        <v>0</v>
      </c>
      <c r="BJ8" s="306">
        <f>'16.6'!I8</f>
        <v>130</v>
      </c>
      <c r="BK8" s="306">
        <f>'16.6'!AR8</f>
        <v>28</v>
      </c>
      <c r="BL8" s="306">
        <f>'16.6'!R8</f>
        <v>83</v>
      </c>
      <c r="BM8" s="306">
        <f>'16.6'!AQ8</f>
        <v>0</v>
      </c>
      <c r="BN8" s="9">
        <f>'17.6'!H8</f>
        <v>0</v>
      </c>
      <c r="BO8" s="9">
        <f>'17.6'!AS8</f>
        <v>35</v>
      </c>
      <c r="BP8" s="9">
        <f>'17.6'!Q8</f>
        <v>28</v>
      </c>
      <c r="BQ8" s="9">
        <f>'17.6'!AR8</f>
        <v>0</v>
      </c>
      <c r="BR8" s="306">
        <f>'18.6'!H8</f>
        <v>0</v>
      </c>
      <c r="BS8" s="306">
        <f>'18.6'!AU8</f>
        <v>39</v>
      </c>
      <c r="BT8" s="306">
        <f>'18.6'!Q8</f>
        <v>4</v>
      </c>
      <c r="BU8" s="306">
        <f>'18.6'!AT8</f>
        <v>0</v>
      </c>
      <c r="BV8" s="9">
        <f>'19.6'!H8</f>
        <v>0</v>
      </c>
      <c r="BW8" s="9">
        <f>'19.6'!AJ8</f>
        <v>49</v>
      </c>
      <c r="BX8" s="9">
        <f>'19.6'!Q8</f>
        <v>15</v>
      </c>
      <c r="BY8" s="9">
        <f>'19.6'!AI8</f>
        <v>0</v>
      </c>
      <c r="BZ8" s="306">
        <f>'20.6'!H8</f>
        <v>260</v>
      </c>
      <c r="CA8" s="306">
        <f>'20.6'!AG8</f>
        <v>32</v>
      </c>
      <c r="CB8" s="306">
        <f>'20.6'!Q8</f>
        <v>8</v>
      </c>
      <c r="CC8" s="306">
        <f>'20.6'!AF8</f>
        <v>0</v>
      </c>
      <c r="CD8" s="9">
        <f>'21.6'!J8</f>
        <v>0</v>
      </c>
      <c r="CE8" s="9">
        <f>'21.6'!AM8</f>
        <v>172</v>
      </c>
      <c r="CF8" s="9">
        <f>'21.6'!S8</f>
        <v>8</v>
      </c>
      <c r="CG8" s="9">
        <f>'21.6'!AL8</f>
        <v>0</v>
      </c>
      <c r="CH8" s="306">
        <f>'22.6'!H8</f>
        <v>0</v>
      </c>
      <c r="CI8" s="306">
        <f>'22.6'!AT8</f>
        <v>0</v>
      </c>
      <c r="CJ8" s="306">
        <f>'22.6'!Q8</f>
        <v>0</v>
      </c>
      <c r="CK8" s="306">
        <f>'22.6'!AS9</f>
        <v>0</v>
      </c>
      <c r="CL8" s="9">
        <f>'23.6'!F8</f>
        <v>260</v>
      </c>
      <c r="CM8" s="9">
        <f>'23.6'!AG8</f>
        <v>54</v>
      </c>
      <c r="CN8" s="9">
        <f>'23.6'!O8</f>
        <v>179</v>
      </c>
      <c r="CO8" s="9">
        <f>'23.6'!AF8</f>
        <v>0</v>
      </c>
      <c r="CP8" s="306">
        <f>'24.6'!I8</f>
        <v>130</v>
      </c>
      <c r="CQ8" s="306">
        <f>'24.6'!AQ8</f>
        <v>86</v>
      </c>
      <c r="CR8" s="306">
        <f>'24.6'!R8</f>
        <v>51</v>
      </c>
      <c r="CS8" s="306">
        <f>'24.6'!AP8</f>
        <v>1</v>
      </c>
      <c r="CT8" s="9">
        <f>'25.6'!H8</f>
        <v>262</v>
      </c>
      <c r="CU8" s="9">
        <f>'25.6'!AX8</f>
        <v>97</v>
      </c>
      <c r="CV8" s="9">
        <f>'25.6'!Q8</f>
        <v>3</v>
      </c>
      <c r="CW8" s="9">
        <f>'25.6'!AW8</f>
        <v>0</v>
      </c>
      <c r="CX8" s="306">
        <f>'26.6'!F8</f>
        <v>130</v>
      </c>
      <c r="CY8" s="306">
        <f>'26.6'!AG8</f>
        <v>129</v>
      </c>
      <c r="CZ8" s="306">
        <f>'26.6'!O8</f>
        <v>6</v>
      </c>
      <c r="DA8" s="306">
        <f>'26.6'!AF8</f>
        <v>0</v>
      </c>
      <c r="DB8" s="9">
        <f>'27.6'!F8</f>
        <v>0</v>
      </c>
      <c r="DC8" s="9">
        <f>'27.6'!AJ8</f>
        <v>84</v>
      </c>
      <c r="DD8" s="9">
        <f>'27.6'!O8</f>
        <v>13</v>
      </c>
      <c r="DE8" s="9">
        <f>'27.6'!AI8</f>
        <v>0</v>
      </c>
      <c r="DF8" s="306">
        <f>'28.6'!F8</f>
        <v>130</v>
      </c>
      <c r="DG8" s="306">
        <f>'28.6'!AH8</f>
        <v>73</v>
      </c>
      <c r="DH8" s="306">
        <f>'28.6'!O8</f>
        <v>5</v>
      </c>
      <c r="DI8" s="306">
        <f>'28.6'!AG8</f>
        <v>0</v>
      </c>
      <c r="DJ8" s="9">
        <f>'29.6'!F8</f>
        <v>0</v>
      </c>
      <c r="DK8" s="9">
        <f>'29.6'!AK8</f>
        <v>0</v>
      </c>
      <c r="DL8" s="9">
        <f>'29.6'!O8</f>
        <v>0</v>
      </c>
      <c r="DM8" s="9">
        <f>'29.6'!AJ8</f>
        <v>0</v>
      </c>
      <c r="DN8" s="306">
        <f>'30.6'!G8</f>
        <v>0</v>
      </c>
      <c r="DO8" s="306">
        <f>'30.6'!AM8</f>
        <v>9</v>
      </c>
      <c r="DP8" s="306">
        <f>'30.6'!P8</f>
        <v>66</v>
      </c>
      <c r="DQ8" s="306">
        <f>'30.6'!AL8</f>
        <v>1</v>
      </c>
      <c r="DR8" s="9"/>
      <c r="DS8" s="9"/>
      <c r="DT8" s="9"/>
      <c r="DU8" s="9"/>
      <c r="DV8" s="312">
        <f>'1.6'!I8</f>
        <v>322</v>
      </c>
      <c r="DW8" s="312">
        <f t="shared" si="0"/>
        <v>2082</v>
      </c>
      <c r="DX8" s="312">
        <f t="shared" si="1"/>
        <v>1323</v>
      </c>
      <c r="DY8" s="312">
        <f t="shared" si="2"/>
        <v>732</v>
      </c>
      <c r="DZ8" s="312">
        <f t="shared" si="3"/>
        <v>2</v>
      </c>
      <c r="EA8" s="312">
        <f t="shared" si="4"/>
        <v>347</v>
      </c>
      <c r="EB8" s="312">
        <f>'30.6'!AO8</f>
        <v>352</v>
      </c>
      <c r="EC8" s="313">
        <f t="shared" si="5"/>
        <v>5</v>
      </c>
    </row>
    <row r="9" spans="1:133" ht="15.75">
      <c r="A9" s="305" t="s">
        <v>48</v>
      </c>
      <c r="B9" s="9">
        <f>'1.6'!F9</f>
        <v>0</v>
      </c>
      <c r="C9" s="9">
        <f>'1.6'!AG9</f>
        <v>0</v>
      </c>
      <c r="D9" s="9">
        <f>'1.6'!Q9</f>
        <v>0</v>
      </c>
      <c r="E9" s="9">
        <f>'1.6'!AF9</f>
        <v>0</v>
      </c>
      <c r="F9" s="306">
        <f>'2.6'!H9</f>
        <v>495</v>
      </c>
      <c r="G9" s="306">
        <f>'2.6'!AH9</f>
        <v>79</v>
      </c>
      <c r="H9" s="306">
        <f>'2.6'!Q9</f>
        <v>178</v>
      </c>
      <c r="I9" s="306">
        <f>'2.6'!AG9</f>
        <v>0</v>
      </c>
      <c r="J9" s="9">
        <f>'3.6'!F9</f>
        <v>200</v>
      </c>
      <c r="K9" s="9">
        <f>'3.6'!AK9</f>
        <v>312</v>
      </c>
      <c r="L9" s="9">
        <f>'3.6'!O9</f>
        <v>188</v>
      </c>
      <c r="M9" s="9">
        <f>'3.6'!AJ9</f>
        <v>0</v>
      </c>
      <c r="N9" s="306">
        <f>'4.6'!F9</f>
        <v>200</v>
      </c>
      <c r="O9" s="306">
        <f>'4.6'!AK9</f>
        <v>463</v>
      </c>
      <c r="P9" s="306">
        <f>'4.6'!O9</f>
        <v>67</v>
      </c>
      <c r="Q9" s="306">
        <f>'4.6'!AJ9</f>
        <v>0</v>
      </c>
      <c r="R9" s="9">
        <f>'5.6'!I9</f>
        <v>800</v>
      </c>
      <c r="S9" s="9">
        <f>'5.6'!AJ9</f>
        <v>182</v>
      </c>
      <c r="T9" s="9">
        <f>'5.6'!R9</f>
        <v>30</v>
      </c>
      <c r="U9" s="9">
        <f>'5.6'!AI9</f>
        <v>0</v>
      </c>
      <c r="V9" s="306">
        <f>'6.6'!I9</f>
        <v>200</v>
      </c>
      <c r="W9" s="306">
        <f>'6.6'!AJ9</f>
        <v>188</v>
      </c>
      <c r="X9" s="306">
        <f>'6.6'!R9</f>
        <v>35</v>
      </c>
      <c r="Y9" s="306">
        <f>'6.6'!AI9</f>
        <v>0</v>
      </c>
      <c r="Z9" s="9">
        <f>'7.6'!G9</f>
        <v>400</v>
      </c>
      <c r="AA9" s="9">
        <f>'7.6'!AI9</f>
        <v>248</v>
      </c>
      <c r="AB9" s="9">
        <f>'7.6'!P9</f>
        <v>13</v>
      </c>
      <c r="AC9" s="9">
        <f>'7.6'!AH9</f>
        <v>0</v>
      </c>
      <c r="AD9" s="306">
        <f>'8.6'!H9</f>
        <v>0</v>
      </c>
      <c r="AE9" s="306">
        <f>'8.6'!AJ9</f>
        <v>0</v>
      </c>
      <c r="AF9" s="306">
        <f>'8.6'!Q9</f>
        <v>0</v>
      </c>
      <c r="AG9" s="306">
        <f>'8.6'!AI9</f>
        <v>0</v>
      </c>
      <c r="AH9" s="9">
        <f>'9.6'!I9</f>
        <v>200</v>
      </c>
      <c r="AI9" s="9">
        <f>'9.6'!AL9</f>
        <v>25</v>
      </c>
      <c r="AJ9" s="9">
        <f>'9.6'!R9</f>
        <v>184</v>
      </c>
      <c r="AK9" s="9">
        <f>'9.6'!AK9</f>
        <v>2</v>
      </c>
      <c r="AL9" s="306">
        <f>'10.6'!F9</f>
        <v>400</v>
      </c>
      <c r="AM9" s="306">
        <f>'10.6'!AL9</f>
        <v>186</v>
      </c>
      <c r="AN9" s="306">
        <f>'10.6'!O9</f>
        <v>216</v>
      </c>
      <c r="AO9" s="306">
        <f>'10.6'!AK9</f>
        <v>0</v>
      </c>
      <c r="AP9" s="9">
        <f>'11.6'!H9</f>
        <v>200</v>
      </c>
      <c r="AQ9" s="9">
        <f>'11.6'!AH9</f>
        <v>326</v>
      </c>
      <c r="AR9" s="9">
        <f>'11.6'!Q9</f>
        <v>57</v>
      </c>
      <c r="AS9" s="9">
        <f>'11.6'!AG9</f>
        <v>0</v>
      </c>
      <c r="AT9" s="306">
        <f>'12.6'!H9</f>
        <v>400</v>
      </c>
      <c r="AU9" s="306">
        <f>'12.6'!AH9</f>
        <v>274</v>
      </c>
      <c r="AV9" s="306">
        <f>'12.6'!Q9</f>
        <v>72</v>
      </c>
      <c r="AW9" s="306">
        <f>'12.6'!AG9</f>
        <v>0</v>
      </c>
      <c r="AX9" s="9">
        <f>'13.6'!H9</f>
        <v>0</v>
      </c>
      <c r="AY9" s="9">
        <f>'13.6'!AP9</f>
        <v>120</v>
      </c>
      <c r="AZ9" s="9">
        <f>'13.6'!Q9</f>
        <v>50</v>
      </c>
      <c r="BA9" s="9">
        <f>'13.6'!AO9</f>
        <v>0</v>
      </c>
      <c r="BB9" s="306">
        <f>'14.6'!H9</f>
        <v>400</v>
      </c>
      <c r="BC9" s="306">
        <f>'14.6'!AQ9</f>
        <v>207</v>
      </c>
      <c r="BD9" s="306">
        <f>'14.6'!Q9</f>
        <v>39</v>
      </c>
      <c r="BE9" s="306">
        <f>'14.6'!AP9</f>
        <v>0</v>
      </c>
      <c r="BF9" s="9">
        <f>'15.6'!H9</f>
        <v>0</v>
      </c>
      <c r="BG9" s="9">
        <f>'15.6'!AS9</f>
        <v>0</v>
      </c>
      <c r="BH9" s="9">
        <f>'15.6'!Q9</f>
        <v>0</v>
      </c>
      <c r="BI9" s="9">
        <f>'15.6'!AR10</f>
        <v>0</v>
      </c>
      <c r="BJ9" s="306">
        <f>'16.6'!I9</f>
        <v>400</v>
      </c>
      <c r="BK9" s="306">
        <f>'16.6'!AR9</f>
        <v>71</v>
      </c>
      <c r="BL9" s="306">
        <f>'16.6'!R9</f>
        <v>323</v>
      </c>
      <c r="BM9" s="306">
        <f>'16.6'!AQ9</f>
        <v>0</v>
      </c>
      <c r="BN9" s="9">
        <f>'17.6'!H9</f>
        <v>400</v>
      </c>
      <c r="BO9" s="9">
        <f>'17.6'!AS9</f>
        <v>230</v>
      </c>
      <c r="BP9" s="9">
        <f>'17.6'!Q9</f>
        <v>125</v>
      </c>
      <c r="BQ9" s="9">
        <f>'17.6'!AR9</f>
        <v>0</v>
      </c>
      <c r="BR9" s="306">
        <f>'18.6'!H9</f>
        <v>0</v>
      </c>
      <c r="BS9" s="306">
        <f>'18.6'!AU9</f>
        <v>295</v>
      </c>
      <c r="BT9" s="306">
        <f>'18.6'!Q9</f>
        <v>63</v>
      </c>
      <c r="BU9" s="306">
        <f>'18.6'!AT9</f>
        <v>0</v>
      </c>
      <c r="BV9" s="9">
        <f>'19.6'!H9</f>
        <v>600</v>
      </c>
      <c r="BW9" s="9">
        <f>'19.6'!AJ9</f>
        <v>176</v>
      </c>
      <c r="BX9" s="9">
        <f>'19.6'!Q9</f>
        <v>61</v>
      </c>
      <c r="BY9" s="9">
        <f>'19.6'!AI9</f>
        <v>0</v>
      </c>
      <c r="BZ9" s="306">
        <f>'20.6'!H9</f>
        <v>400</v>
      </c>
      <c r="CA9" s="306">
        <f>'20.6'!AG9</f>
        <v>243</v>
      </c>
      <c r="CB9" s="306">
        <f>'20.6'!Q9</f>
        <v>47</v>
      </c>
      <c r="CC9" s="306">
        <f>'20.6'!AF9</f>
        <v>0</v>
      </c>
      <c r="CD9" s="9">
        <f>'21.6'!J9</f>
        <v>0</v>
      </c>
      <c r="CE9" s="9">
        <f>'21.6'!AM9</f>
        <v>309</v>
      </c>
      <c r="CF9" s="9">
        <f>'21.6'!S9</f>
        <v>32</v>
      </c>
      <c r="CG9" s="9">
        <f>'21.6'!AL9</f>
        <v>0</v>
      </c>
      <c r="CH9" s="306">
        <f>'22.6'!H9</f>
        <v>0</v>
      </c>
      <c r="CI9" s="306">
        <f>'22.6'!AT9</f>
        <v>0</v>
      </c>
      <c r="CJ9" s="306">
        <f>'22.6'!Q9</f>
        <v>0</v>
      </c>
      <c r="CK9" s="306">
        <f>'22.6'!AS10</f>
        <v>0</v>
      </c>
      <c r="CL9" s="9">
        <f>'23.6'!F9</f>
        <v>600</v>
      </c>
      <c r="CM9" s="9">
        <f>'23.6'!AG9</f>
        <v>71</v>
      </c>
      <c r="CN9" s="9">
        <f>'23.6'!O9</f>
        <v>529</v>
      </c>
      <c r="CO9" s="9">
        <f>'23.6'!AF9</f>
        <v>0</v>
      </c>
      <c r="CP9" s="306">
        <f>'24.6'!I9</f>
        <v>1000</v>
      </c>
      <c r="CQ9" s="306">
        <f>'24.6'!AQ9</f>
        <v>202</v>
      </c>
      <c r="CR9" s="306">
        <f>'24.6'!R9</f>
        <v>303</v>
      </c>
      <c r="CS9" s="306">
        <f>'24.6'!AP9</f>
        <v>0</v>
      </c>
      <c r="CT9" s="9">
        <f>'25.6'!H9</f>
        <v>198</v>
      </c>
      <c r="CU9" s="9">
        <f>'25.6'!AX9</f>
        <v>325</v>
      </c>
      <c r="CV9" s="9">
        <f>'25.6'!Q9</f>
        <v>85</v>
      </c>
      <c r="CW9" s="9">
        <f>'25.6'!AW9</f>
        <v>0</v>
      </c>
      <c r="CX9" s="306">
        <f>'26.6'!F9</f>
        <v>600</v>
      </c>
      <c r="CY9" s="306">
        <f>'26.6'!AG9</f>
        <v>307</v>
      </c>
      <c r="CZ9" s="306">
        <f>'26.6'!O9</f>
        <v>45</v>
      </c>
      <c r="DA9" s="306">
        <f>'26.6'!AF9</f>
        <v>0</v>
      </c>
      <c r="DB9" s="9">
        <f>'27.6'!F9</f>
        <v>400</v>
      </c>
      <c r="DC9" s="9">
        <f>'27.6'!AJ9</f>
        <v>247</v>
      </c>
      <c r="DD9" s="9">
        <f>'27.6'!O9</f>
        <v>35</v>
      </c>
      <c r="DE9" s="9">
        <f>'27.6'!AI9</f>
        <v>0</v>
      </c>
      <c r="DF9" s="306">
        <f>'28.6'!F9</f>
        <v>200</v>
      </c>
      <c r="DG9" s="306">
        <f>'28.6'!AH9</f>
        <v>354</v>
      </c>
      <c r="DH9" s="306">
        <f>'28.6'!O9</f>
        <v>36</v>
      </c>
      <c r="DI9" s="306">
        <f>'28.6'!AG9</f>
        <v>1</v>
      </c>
      <c r="DJ9" s="9">
        <f>'29.6'!F9</f>
        <v>0</v>
      </c>
      <c r="DK9" s="9">
        <f>'29.6'!AK9</f>
        <v>0</v>
      </c>
      <c r="DL9" s="9">
        <f>'29.6'!O9</f>
        <v>0</v>
      </c>
      <c r="DM9" s="9">
        <f>'29.6'!AJ9</f>
        <v>0</v>
      </c>
      <c r="DN9" s="306">
        <f>'30.6'!G9</f>
        <v>400</v>
      </c>
      <c r="DO9" s="306">
        <f>'30.6'!AM9</f>
        <v>41</v>
      </c>
      <c r="DP9" s="306">
        <f>'30.6'!P9</f>
        <v>300</v>
      </c>
      <c r="DQ9" s="306">
        <f>'30.6'!AL9</f>
        <v>0</v>
      </c>
      <c r="DR9" s="9"/>
      <c r="DS9" s="9"/>
      <c r="DT9" s="9"/>
      <c r="DU9" s="9"/>
      <c r="DV9" s="312">
        <f>'1.6'!I9</f>
        <v>591</v>
      </c>
      <c r="DW9" s="312">
        <f t="shared" si="0"/>
        <v>9093</v>
      </c>
      <c r="DX9" s="312">
        <f t="shared" si="1"/>
        <v>5481</v>
      </c>
      <c r="DY9" s="312">
        <f t="shared" si="2"/>
        <v>3113</v>
      </c>
      <c r="DZ9" s="312">
        <f t="shared" si="3"/>
        <v>3</v>
      </c>
      <c r="EA9" s="312">
        <f t="shared" si="4"/>
        <v>1087</v>
      </c>
      <c r="EB9" s="312">
        <f>'30.6'!AO9</f>
        <v>1088</v>
      </c>
      <c r="EC9" s="313">
        <f t="shared" si="5"/>
        <v>1</v>
      </c>
    </row>
    <row r="10" spans="1:133" ht="15.75">
      <c r="A10" s="305" t="s">
        <v>49</v>
      </c>
      <c r="B10" s="9">
        <f>'1.6'!F10</f>
        <v>0</v>
      </c>
      <c r="C10" s="9">
        <f>'1.6'!AG10</f>
        <v>0</v>
      </c>
      <c r="D10" s="9">
        <f>'1.6'!Q10</f>
        <v>0</v>
      </c>
      <c r="E10" s="9">
        <f>'1.6'!AF10</f>
        <v>0</v>
      </c>
      <c r="F10" s="306">
        <f>'2.6'!H10</f>
        <v>200</v>
      </c>
      <c r="G10" s="306">
        <f>'2.6'!AH10</f>
        <v>31</v>
      </c>
      <c r="H10" s="306">
        <f>'2.6'!Q10</f>
        <v>53</v>
      </c>
      <c r="I10" s="306">
        <f>'2.6'!AG10</f>
        <v>0</v>
      </c>
      <c r="J10" s="9">
        <f>'3.6'!F10</f>
        <v>0</v>
      </c>
      <c r="K10" s="9">
        <f>'3.6'!AK10</f>
        <v>82</v>
      </c>
      <c r="L10" s="9">
        <f>'3.6'!O10</f>
        <v>36</v>
      </c>
      <c r="M10" s="9">
        <f>'3.6'!AJ10</f>
        <v>0</v>
      </c>
      <c r="N10" s="306">
        <f>'4.6'!F10</f>
        <v>0</v>
      </c>
      <c r="O10" s="306">
        <f>'4.6'!AK10</f>
        <v>44</v>
      </c>
      <c r="P10" s="306">
        <f>'4.6'!O10</f>
        <v>26</v>
      </c>
      <c r="Q10" s="306">
        <f>'4.6'!AJ10</f>
        <v>0</v>
      </c>
      <c r="R10" s="9">
        <f>'5.6'!I10</f>
        <v>100</v>
      </c>
      <c r="S10" s="9">
        <f>'5.6'!AJ10</f>
        <v>51</v>
      </c>
      <c r="T10" s="9">
        <f>'5.6'!R10</f>
        <v>0</v>
      </c>
      <c r="U10" s="9">
        <f>'5.6'!AI10</f>
        <v>0</v>
      </c>
      <c r="V10" s="306">
        <f>'6.6'!I10</f>
        <v>0</v>
      </c>
      <c r="W10" s="306">
        <f>'6.6'!AJ10</f>
        <v>52</v>
      </c>
      <c r="X10" s="306">
        <f>'6.6'!R10</f>
        <v>15</v>
      </c>
      <c r="Y10" s="306">
        <f>'6.6'!AI10</f>
        <v>0</v>
      </c>
      <c r="Z10" s="9">
        <f>'7.6'!G10</f>
        <v>200</v>
      </c>
      <c r="AA10" s="9">
        <f>'7.6'!AI10</f>
        <v>29</v>
      </c>
      <c r="AB10" s="9">
        <f>'7.6'!P10</f>
        <v>8</v>
      </c>
      <c r="AC10" s="9">
        <f>'7.6'!AH10</f>
        <v>1</v>
      </c>
      <c r="AD10" s="306">
        <f>'8.6'!H10</f>
        <v>0</v>
      </c>
      <c r="AE10" s="306">
        <f>'8.6'!AJ10</f>
        <v>0</v>
      </c>
      <c r="AF10" s="306">
        <f>'8.6'!Q10</f>
        <v>0</v>
      </c>
      <c r="AG10" s="306">
        <f>'8.6'!AI10</f>
        <v>0</v>
      </c>
      <c r="AH10" s="9">
        <f>'9.6'!I10</f>
        <v>0</v>
      </c>
      <c r="AI10" s="9">
        <f>'9.6'!AL10</f>
        <v>3</v>
      </c>
      <c r="AJ10" s="9">
        <f>'9.6'!R10</f>
        <v>103</v>
      </c>
      <c r="AK10" s="9">
        <f>'9.6'!AK10</f>
        <v>0</v>
      </c>
      <c r="AL10" s="306">
        <f>'10.6'!F10</f>
        <v>100</v>
      </c>
      <c r="AM10" s="306">
        <f>'10.6'!AL10</f>
        <v>57</v>
      </c>
      <c r="AN10" s="306">
        <f>'10.6'!O10</f>
        <v>38</v>
      </c>
      <c r="AO10" s="306">
        <f>'10.6'!AK10</f>
        <v>1</v>
      </c>
      <c r="AP10" s="9">
        <f>'11.6'!H10</f>
        <v>0</v>
      </c>
      <c r="AQ10" s="9">
        <f>'11.6'!AH10</f>
        <v>65</v>
      </c>
      <c r="AR10" s="9">
        <f>'11.6'!Q10</f>
        <v>2</v>
      </c>
      <c r="AS10" s="9">
        <f>'11.6'!AG10</f>
        <v>0</v>
      </c>
      <c r="AT10" s="306">
        <f>'12.6'!H10</f>
        <v>100</v>
      </c>
      <c r="AU10" s="306">
        <f>'12.6'!AH10</f>
        <v>64</v>
      </c>
      <c r="AV10" s="306">
        <f>'12.6'!Q10</f>
        <v>4</v>
      </c>
      <c r="AW10" s="306">
        <f>'12.6'!AG10</f>
        <v>0</v>
      </c>
      <c r="AX10" s="9">
        <f>'13.6'!H10</f>
        <v>0</v>
      </c>
      <c r="AY10" s="9">
        <f>'13.6'!AP10</f>
        <v>52</v>
      </c>
      <c r="AZ10" s="9">
        <f>'13.6'!Q10</f>
        <v>2</v>
      </c>
      <c r="BA10" s="9">
        <f>'13.6'!AO10</f>
        <v>0</v>
      </c>
      <c r="BB10" s="306">
        <f>'14.6'!H10</f>
        <v>200</v>
      </c>
      <c r="BC10" s="306">
        <f>'14.6'!AQ10</f>
        <v>51</v>
      </c>
      <c r="BD10" s="306">
        <f>'14.6'!Q10</f>
        <v>10</v>
      </c>
      <c r="BE10" s="306">
        <f>'14.6'!AP10</f>
        <v>0</v>
      </c>
      <c r="BF10" s="9">
        <f>'15.6'!H10</f>
        <v>0</v>
      </c>
      <c r="BG10" s="9">
        <f>'15.6'!AS10</f>
        <v>0</v>
      </c>
      <c r="BH10" s="9">
        <f>'15.6'!Q10</f>
        <v>0</v>
      </c>
      <c r="BI10" s="9">
        <f>'15.6'!AR11</f>
        <v>0</v>
      </c>
      <c r="BJ10" s="306">
        <f>'16.6'!I10</f>
        <v>0</v>
      </c>
      <c r="BK10" s="306">
        <f>'16.6'!AR10</f>
        <v>41</v>
      </c>
      <c r="BL10" s="306">
        <f>'16.6'!R10</f>
        <v>93</v>
      </c>
      <c r="BM10" s="306">
        <f>'16.6'!AQ10</f>
        <v>0</v>
      </c>
      <c r="BN10" s="9">
        <f>'17.6'!H10</f>
        <v>200</v>
      </c>
      <c r="BO10" s="9">
        <f>'17.6'!AS10</f>
        <v>60</v>
      </c>
      <c r="BP10" s="9">
        <f>'17.6'!Q10</f>
        <v>20</v>
      </c>
      <c r="BQ10" s="9">
        <f>'17.6'!AR10</f>
        <v>0</v>
      </c>
      <c r="BR10" s="306">
        <f>'18.6'!H10</f>
        <v>0</v>
      </c>
      <c r="BS10" s="306">
        <f>'18.6'!AU10</f>
        <v>62</v>
      </c>
      <c r="BT10" s="306">
        <f>'18.6'!Q10</f>
        <v>7</v>
      </c>
      <c r="BU10" s="306">
        <f>'18.6'!AT10</f>
        <v>0</v>
      </c>
      <c r="BV10" s="9">
        <f>'19.6'!H10</f>
        <v>200</v>
      </c>
      <c r="BW10" s="9">
        <f>'19.6'!AJ10</f>
        <v>131</v>
      </c>
      <c r="BX10" s="9">
        <f>'19.6'!Q10</f>
        <v>6</v>
      </c>
      <c r="BY10" s="9">
        <f>'19.6'!AI10</f>
        <v>0</v>
      </c>
      <c r="BZ10" s="306">
        <f>'20.6'!H10</f>
        <v>0</v>
      </c>
      <c r="CA10" s="306">
        <f>'20.6'!AG10</f>
        <v>74</v>
      </c>
      <c r="CB10" s="306">
        <f>'20.6'!Q10</f>
        <v>24</v>
      </c>
      <c r="CC10" s="306">
        <f>'20.6'!AF10</f>
        <v>0</v>
      </c>
      <c r="CD10" s="9">
        <f>'21.6'!J10</f>
        <v>200</v>
      </c>
      <c r="CE10" s="9">
        <f>'21.6'!AM10</f>
        <v>172</v>
      </c>
      <c r="CF10" s="9">
        <f>'21.6'!S10</f>
        <v>6</v>
      </c>
      <c r="CG10" s="9">
        <f>'21.6'!AL10</f>
        <v>0</v>
      </c>
      <c r="CH10" s="306">
        <f>'22.6'!H10</f>
        <v>0</v>
      </c>
      <c r="CI10" s="306">
        <f>'22.6'!AT10</f>
        <v>0</v>
      </c>
      <c r="CJ10" s="306">
        <f>'22.6'!Q10</f>
        <v>0</v>
      </c>
      <c r="CK10" s="306">
        <f>'22.6'!AS11</f>
        <v>0</v>
      </c>
      <c r="CL10" s="9">
        <f>'23.6'!F10</f>
        <v>200</v>
      </c>
      <c r="CM10" s="9">
        <f>'23.6'!AG10</f>
        <v>41</v>
      </c>
      <c r="CN10" s="9">
        <f>'23.6'!O10</f>
        <v>169</v>
      </c>
      <c r="CO10" s="9">
        <f>'23.6'!AF10</f>
        <v>0</v>
      </c>
      <c r="CP10" s="306">
        <f>'24.6'!I10</f>
        <v>300</v>
      </c>
      <c r="CQ10" s="306">
        <f>'24.6'!AQ10</f>
        <v>111</v>
      </c>
      <c r="CR10" s="306">
        <f>'24.6'!R10</f>
        <v>64</v>
      </c>
      <c r="CS10" s="306">
        <f>'24.6'!AP10</f>
        <v>0</v>
      </c>
      <c r="CT10" s="9">
        <f>'25.6'!H10</f>
        <v>0</v>
      </c>
      <c r="CU10" s="9">
        <f>'25.6'!AX10</f>
        <v>109</v>
      </c>
      <c r="CV10" s="9">
        <f>'25.6'!Q10</f>
        <v>16</v>
      </c>
      <c r="CW10" s="9">
        <f>'25.6'!AW10</f>
        <v>0</v>
      </c>
      <c r="CX10" s="306">
        <f>'26.6'!F10</f>
        <v>200</v>
      </c>
      <c r="CY10" s="306">
        <f>'26.6'!AG10</f>
        <v>124</v>
      </c>
      <c r="CZ10" s="306">
        <f>'26.6'!O10</f>
        <v>14</v>
      </c>
      <c r="DA10" s="306">
        <f>'26.6'!AF10</f>
        <v>0</v>
      </c>
      <c r="DB10" s="9">
        <f>'27.6'!F10</f>
        <v>100</v>
      </c>
      <c r="DC10" s="9">
        <f>'27.6'!AJ10</f>
        <v>78</v>
      </c>
      <c r="DD10" s="9">
        <f>'27.6'!O10</f>
        <v>30</v>
      </c>
      <c r="DE10" s="9">
        <f>'27.6'!AI10</f>
        <v>0</v>
      </c>
      <c r="DF10" s="306">
        <f>'28.6'!F10</f>
        <v>486</v>
      </c>
      <c r="DG10" s="306">
        <f>'28.6'!AH10</f>
        <v>82</v>
      </c>
      <c r="DH10" s="306">
        <f>'28.6'!O10</f>
        <v>0</v>
      </c>
      <c r="DI10" s="306">
        <f>'28.6'!AG10</f>
        <v>0</v>
      </c>
      <c r="DJ10" s="9">
        <f>'29.6'!F10</f>
        <v>0</v>
      </c>
      <c r="DK10" s="9">
        <f>'29.6'!AK10</f>
        <v>170</v>
      </c>
      <c r="DL10" s="9">
        <f>'29.6'!O10</f>
        <v>0</v>
      </c>
      <c r="DM10" s="9">
        <f>'29.6'!AJ10</f>
        <v>0</v>
      </c>
      <c r="DN10" s="306">
        <f>'30.6'!G10</f>
        <v>84</v>
      </c>
      <c r="DO10" s="306">
        <f>'30.6'!AM10</f>
        <v>18</v>
      </c>
      <c r="DP10" s="306">
        <f>'30.6'!P10</f>
        <v>94</v>
      </c>
      <c r="DQ10" s="306">
        <f>'30.6'!AL10</f>
        <v>0</v>
      </c>
      <c r="DR10" s="9"/>
      <c r="DS10" s="9"/>
      <c r="DT10" s="9"/>
      <c r="DU10" s="9"/>
      <c r="DV10" s="312">
        <f>'1.6'!I10</f>
        <v>396</v>
      </c>
      <c r="DW10" s="312">
        <f t="shared" si="0"/>
        <v>2870</v>
      </c>
      <c r="DX10" s="312">
        <f t="shared" si="1"/>
        <v>1854</v>
      </c>
      <c r="DY10" s="312">
        <f t="shared" si="2"/>
        <v>840</v>
      </c>
      <c r="DZ10" s="312">
        <f t="shared" si="3"/>
        <v>2</v>
      </c>
      <c r="EA10" s="312">
        <f t="shared" si="4"/>
        <v>570</v>
      </c>
      <c r="EB10" s="312">
        <f>'30.6'!AO10</f>
        <v>569</v>
      </c>
      <c r="EC10" s="313">
        <f t="shared" si="5"/>
        <v>-1</v>
      </c>
    </row>
    <row r="11" spans="1:133" ht="15.75">
      <c r="A11" s="305" t="s">
        <v>50</v>
      </c>
      <c r="B11" s="9">
        <f>'1.6'!F11</f>
        <v>0</v>
      </c>
      <c r="C11" s="9">
        <f>'1.6'!AG11</f>
        <v>0</v>
      </c>
      <c r="D11" s="9">
        <f>'1.6'!Q11</f>
        <v>0</v>
      </c>
      <c r="E11" s="9">
        <f>'1.6'!AF11</f>
        <v>0</v>
      </c>
      <c r="F11" s="306">
        <f>'2.6'!H11</f>
        <v>270</v>
      </c>
      <c r="G11" s="306">
        <f>'2.6'!AH11</f>
        <v>80</v>
      </c>
      <c r="H11" s="306">
        <f>'2.6'!Q11</f>
        <v>142</v>
      </c>
      <c r="I11" s="306">
        <f>'2.6'!AG11</f>
        <v>1</v>
      </c>
      <c r="J11" s="9">
        <f>'3.6'!F11</f>
        <v>0</v>
      </c>
      <c r="K11" s="9">
        <f>'3.6'!AK11</f>
        <v>78</v>
      </c>
      <c r="L11" s="9">
        <f>'3.6'!O11</f>
        <v>41</v>
      </c>
      <c r="M11" s="9">
        <f>'3.6'!AJ11</f>
        <v>0</v>
      </c>
      <c r="N11" s="306">
        <f>'4.6'!F11</f>
        <v>0</v>
      </c>
      <c r="O11" s="306">
        <f>'4.6'!AK11</f>
        <v>102</v>
      </c>
      <c r="P11" s="306">
        <f>'4.6'!O11</f>
        <v>34</v>
      </c>
      <c r="Q11" s="306">
        <f>'4.6'!AJ11</f>
        <v>0</v>
      </c>
      <c r="R11" s="9">
        <f>'5.6'!I11</f>
        <v>90</v>
      </c>
      <c r="S11" s="9">
        <f>'5.6'!AJ11</f>
        <v>83</v>
      </c>
      <c r="T11" s="9">
        <f>'5.6'!R11</f>
        <v>20</v>
      </c>
      <c r="U11" s="9">
        <f>'5.6'!AI11</f>
        <v>0</v>
      </c>
      <c r="V11" s="306">
        <f>'6.6'!I11</f>
        <v>90</v>
      </c>
      <c r="W11" s="306">
        <f>'6.6'!AJ11</f>
        <v>76</v>
      </c>
      <c r="X11" s="306">
        <f>'6.6'!R11</f>
        <v>25</v>
      </c>
      <c r="Y11" s="306">
        <f>'6.6'!AI11</f>
        <v>0</v>
      </c>
      <c r="Z11" s="9">
        <f>'7.6'!G11</f>
        <v>180</v>
      </c>
      <c r="AA11" s="9">
        <f>'7.6'!AI11</f>
        <v>45</v>
      </c>
      <c r="AB11" s="9">
        <f>'7.6'!P11</f>
        <v>3</v>
      </c>
      <c r="AC11" s="9">
        <f>'7.6'!AH11</f>
        <v>0</v>
      </c>
      <c r="AD11" s="306">
        <f>'8.6'!H11</f>
        <v>0</v>
      </c>
      <c r="AE11" s="306">
        <f>'8.6'!AJ11</f>
        <v>0</v>
      </c>
      <c r="AF11" s="306">
        <f>'8.6'!Q11</f>
        <v>0</v>
      </c>
      <c r="AG11" s="306">
        <f>'8.6'!AI11</f>
        <v>0</v>
      </c>
      <c r="AH11" s="9">
        <f>'9.6'!I11</f>
        <v>90</v>
      </c>
      <c r="AI11" s="9">
        <f>'9.6'!AL11</f>
        <v>12</v>
      </c>
      <c r="AJ11" s="9">
        <f>'9.6'!R11</f>
        <v>136</v>
      </c>
      <c r="AK11" s="9">
        <f>'9.6'!AK11</f>
        <v>0</v>
      </c>
      <c r="AL11" s="306">
        <f>'10.6'!F11</f>
        <v>180</v>
      </c>
      <c r="AM11" s="306">
        <f>'10.6'!AL11</f>
        <v>59</v>
      </c>
      <c r="AN11" s="306">
        <f>'10.6'!O11</f>
        <v>80</v>
      </c>
      <c r="AO11" s="306">
        <f>'10.6'!AK11</f>
        <v>0</v>
      </c>
      <c r="AP11" s="9">
        <f>'11.6'!H11</f>
        <v>90</v>
      </c>
      <c r="AQ11" s="9">
        <f>'11.6'!AH11</f>
        <v>94</v>
      </c>
      <c r="AR11" s="9">
        <f>'11.6'!Q11</f>
        <v>34</v>
      </c>
      <c r="AS11" s="9">
        <f>'11.6'!AG11</f>
        <v>0</v>
      </c>
      <c r="AT11" s="306">
        <f>'12.6'!H11</f>
        <v>270</v>
      </c>
      <c r="AU11" s="306">
        <f>'12.6'!AH11</f>
        <v>133</v>
      </c>
      <c r="AV11" s="306">
        <f>'12.6'!Q11</f>
        <v>0</v>
      </c>
      <c r="AW11" s="306">
        <f>'12.6'!AG11</f>
        <v>0</v>
      </c>
      <c r="AX11" s="9">
        <f>'13.6'!H11</f>
        <v>0</v>
      </c>
      <c r="AY11" s="9">
        <f>'13.6'!AP11</f>
        <v>50</v>
      </c>
      <c r="AZ11" s="9">
        <f>'13.6'!Q11</f>
        <v>12</v>
      </c>
      <c r="BA11" s="9">
        <f>'13.6'!AO11</f>
        <v>0</v>
      </c>
      <c r="BB11" s="306">
        <f>'14.6'!H11</f>
        <v>180</v>
      </c>
      <c r="BC11" s="306">
        <f>'14.6'!AQ11</f>
        <v>89</v>
      </c>
      <c r="BD11" s="306">
        <f>'14.6'!Q11</f>
        <v>15</v>
      </c>
      <c r="BE11" s="306">
        <f>'14.6'!AP11</f>
        <v>0</v>
      </c>
      <c r="BF11" s="9">
        <f>'15.6'!H11</f>
        <v>0</v>
      </c>
      <c r="BG11" s="9">
        <f>'15.6'!AS11</f>
        <v>0</v>
      </c>
      <c r="BH11" s="9">
        <f>'15.6'!Q11</f>
        <v>0</v>
      </c>
      <c r="BI11" s="9">
        <f>'15.6'!AR12</f>
        <v>0</v>
      </c>
      <c r="BJ11" s="306">
        <f>'16.6'!I11</f>
        <v>90</v>
      </c>
      <c r="BK11" s="306">
        <f>'16.6'!AR11</f>
        <v>56</v>
      </c>
      <c r="BL11" s="306">
        <f>'16.6'!R11</f>
        <v>169</v>
      </c>
      <c r="BM11" s="306">
        <f>'16.6'!AQ11</f>
        <v>0</v>
      </c>
      <c r="BN11" s="9">
        <f>'17.6'!H11</f>
        <v>0</v>
      </c>
      <c r="BO11" s="9">
        <f>'17.6'!AS11</f>
        <v>75</v>
      </c>
      <c r="BP11" s="9">
        <f>'17.6'!Q11</f>
        <v>46</v>
      </c>
      <c r="BQ11" s="9">
        <f>'17.6'!AR11</f>
        <v>0</v>
      </c>
      <c r="BR11" s="306">
        <f>'18.6'!H11</f>
        <v>0</v>
      </c>
      <c r="BS11" s="306">
        <f>'18.6'!AU11</f>
        <v>81</v>
      </c>
      <c r="BT11" s="306">
        <f>'18.6'!Q11</f>
        <v>18</v>
      </c>
      <c r="BU11" s="306">
        <f>'18.6'!AT11</f>
        <v>1</v>
      </c>
      <c r="BV11" s="9">
        <f>'19.6'!H11</f>
        <v>362</v>
      </c>
      <c r="BW11" s="9">
        <f>'19.6'!AJ11</f>
        <v>96</v>
      </c>
      <c r="BX11" s="9">
        <f>'19.6'!Q11</f>
        <v>7</v>
      </c>
      <c r="BY11" s="9">
        <f>'19.6'!AI11</f>
        <v>1</v>
      </c>
      <c r="BZ11" s="306">
        <f>'20.6'!H11</f>
        <v>185</v>
      </c>
      <c r="CA11" s="306">
        <f>'20.6'!AG11</f>
        <v>82</v>
      </c>
      <c r="CB11" s="306">
        <f>'20.6'!Q11</f>
        <v>14</v>
      </c>
      <c r="CC11" s="306">
        <f>'20.6'!AF11</f>
        <v>0</v>
      </c>
      <c r="CD11" s="9">
        <f>'21.6'!J11</f>
        <v>90</v>
      </c>
      <c r="CE11" s="9">
        <f>'21.6'!AM11</f>
        <v>186</v>
      </c>
      <c r="CF11" s="9">
        <f>'21.6'!S11</f>
        <v>6</v>
      </c>
      <c r="CG11" s="9">
        <f>'21.6'!AL11</f>
        <v>1</v>
      </c>
      <c r="CH11" s="306">
        <f>'22.6'!H11</f>
        <v>0</v>
      </c>
      <c r="CI11" s="306">
        <f>'22.6'!AT11</f>
        <v>0</v>
      </c>
      <c r="CJ11" s="306">
        <f>'22.6'!Q11</f>
        <v>0</v>
      </c>
      <c r="CK11" s="306">
        <f>'22.6'!AS12</f>
        <v>0</v>
      </c>
      <c r="CL11" s="9">
        <f>'23.6'!F11</f>
        <v>180</v>
      </c>
      <c r="CM11" s="9">
        <f>'23.6'!AG11</f>
        <v>74</v>
      </c>
      <c r="CN11" s="9">
        <f>'23.6'!O11</f>
        <v>345</v>
      </c>
      <c r="CO11" s="9">
        <f>'23.6'!AF11</f>
        <v>0</v>
      </c>
      <c r="CP11" s="306">
        <f>'24.6'!I11</f>
        <v>180</v>
      </c>
      <c r="CQ11" s="306">
        <f>'24.6'!AQ11</f>
        <v>94</v>
      </c>
      <c r="CR11" s="306">
        <f>'24.6'!R11</f>
        <v>119</v>
      </c>
      <c r="CS11" s="306">
        <f>'24.6'!AP11</f>
        <v>0</v>
      </c>
      <c r="CT11" s="9">
        <f>'25.6'!H11</f>
        <v>332</v>
      </c>
      <c r="CU11" s="9">
        <f>'25.6'!AX11</f>
        <v>148</v>
      </c>
      <c r="CV11" s="9">
        <f>'25.6'!Q11</f>
        <v>35</v>
      </c>
      <c r="CW11" s="9">
        <f>'25.6'!AW11</f>
        <v>0</v>
      </c>
      <c r="CX11" s="306">
        <f>'26.6'!F11</f>
        <v>298</v>
      </c>
      <c r="CY11" s="306">
        <f>'26.6'!AG11</f>
        <v>163</v>
      </c>
      <c r="CZ11" s="306">
        <f>'26.6'!O11</f>
        <v>13</v>
      </c>
      <c r="DA11" s="306">
        <f>'26.6'!AF11</f>
        <v>1</v>
      </c>
      <c r="DB11" s="9">
        <f>'27.6'!F11</f>
        <v>197</v>
      </c>
      <c r="DC11" s="9">
        <f>'27.6'!AJ11</f>
        <v>116</v>
      </c>
      <c r="DD11" s="9">
        <f>'27.6'!O11</f>
        <v>14</v>
      </c>
      <c r="DE11" s="9">
        <f>'27.6'!AI11</f>
        <v>0</v>
      </c>
      <c r="DF11" s="306">
        <f>'28.6'!F11</f>
        <v>180</v>
      </c>
      <c r="DG11" s="306">
        <f>'28.6'!AH11</f>
        <v>132</v>
      </c>
      <c r="DH11" s="306">
        <f>'28.6'!O11</f>
        <v>15</v>
      </c>
      <c r="DI11" s="306">
        <f>'28.6'!AG11</f>
        <v>0</v>
      </c>
      <c r="DJ11" s="9">
        <f>'29.6'!F11</f>
        <v>0</v>
      </c>
      <c r="DK11" s="9">
        <f>'29.6'!AK11</f>
        <v>0</v>
      </c>
      <c r="DL11" s="9">
        <f>'29.6'!O11</f>
        <v>0</v>
      </c>
      <c r="DM11" s="9">
        <f>'29.6'!AJ11</f>
        <v>0</v>
      </c>
      <c r="DN11" s="306">
        <f>'30.6'!G11</f>
        <v>90</v>
      </c>
      <c r="DO11" s="306">
        <f>'30.6'!AM11</f>
        <v>22</v>
      </c>
      <c r="DP11" s="306">
        <f>'30.6'!P11</f>
        <v>186</v>
      </c>
      <c r="DQ11" s="306">
        <f>'30.6'!AL11</f>
        <v>0</v>
      </c>
      <c r="DR11" s="9"/>
      <c r="DS11" s="9"/>
      <c r="DT11" s="9"/>
      <c r="DU11" s="9"/>
      <c r="DV11" s="312">
        <f>'1.6'!I11</f>
        <v>558</v>
      </c>
      <c r="DW11" s="312">
        <f t="shared" si="0"/>
        <v>3624</v>
      </c>
      <c r="DX11" s="312">
        <f t="shared" si="1"/>
        <v>2226</v>
      </c>
      <c r="DY11" s="312">
        <f t="shared" si="2"/>
        <v>1529</v>
      </c>
      <c r="DZ11" s="312">
        <f t="shared" si="3"/>
        <v>5</v>
      </c>
      <c r="EA11" s="312">
        <f t="shared" si="4"/>
        <v>422</v>
      </c>
      <c r="EB11" s="312">
        <f>'30.6'!AO11</f>
        <v>422</v>
      </c>
      <c r="EC11" s="313">
        <f t="shared" si="5"/>
        <v>0</v>
      </c>
    </row>
    <row r="12" spans="1:133" ht="15.75">
      <c r="A12" s="305" t="s">
        <v>51</v>
      </c>
      <c r="B12" s="9">
        <f>'1.6'!F12</f>
        <v>0</v>
      </c>
      <c r="C12" s="9">
        <f>'1.6'!AG12</f>
        <v>0</v>
      </c>
      <c r="D12" s="9">
        <f>'1.6'!Q12</f>
        <v>0</v>
      </c>
      <c r="E12" s="9">
        <f>'1.6'!AF12</f>
        <v>0</v>
      </c>
      <c r="F12" s="306">
        <f>'2.6'!H12</f>
        <v>72</v>
      </c>
      <c r="G12" s="306">
        <f>'2.6'!AH12</f>
        <v>47</v>
      </c>
      <c r="H12" s="306">
        <f>'2.6'!Q12</f>
        <v>148</v>
      </c>
      <c r="I12" s="306">
        <f>'2.6'!AG12</f>
        <v>0</v>
      </c>
      <c r="J12" s="9">
        <f>'3.6'!F12</f>
        <v>0</v>
      </c>
      <c r="K12" s="9">
        <f>'3.6'!AK12</f>
        <v>28</v>
      </c>
      <c r="L12" s="9">
        <f>'3.6'!O12</f>
        <v>31</v>
      </c>
      <c r="M12" s="9">
        <f>'3.6'!AJ12</f>
        <v>0</v>
      </c>
      <c r="N12" s="306">
        <f>'4.6'!F12</f>
        <v>0</v>
      </c>
      <c r="O12" s="306">
        <f>'4.6'!AK12</f>
        <v>63</v>
      </c>
      <c r="P12" s="306">
        <f>'4.6'!O12</f>
        <v>11</v>
      </c>
      <c r="Q12" s="306">
        <f>'4.6'!AJ12</f>
        <v>0</v>
      </c>
      <c r="R12" s="9">
        <f>'5.6'!I12</f>
        <v>128</v>
      </c>
      <c r="S12" s="9">
        <f>'5.6'!AJ12</f>
        <v>80</v>
      </c>
      <c r="T12" s="9">
        <f>'5.6'!R12</f>
        <v>0</v>
      </c>
      <c r="U12" s="9">
        <f>'5.6'!AI12</f>
        <v>0</v>
      </c>
      <c r="V12" s="306">
        <f>'6.6'!I12</f>
        <v>100</v>
      </c>
      <c r="W12" s="306">
        <f>'6.6'!AJ12</f>
        <v>31</v>
      </c>
      <c r="X12" s="306">
        <f>'6.6'!R12</f>
        <v>14</v>
      </c>
      <c r="Y12" s="306">
        <f>'6.6'!AI12</f>
        <v>0</v>
      </c>
      <c r="Z12" s="9">
        <f>'7.6'!G12</f>
        <v>100</v>
      </c>
      <c r="AA12" s="9">
        <f>'7.6'!AI12</f>
        <v>29</v>
      </c>
      <c r="AB12" s="9">
        <f>'7.6'!P12</f>
        <v>0</v>
      </c>
      <c r="AC12" s="9">
        <f>'7.6'!AH12</f>
        <v>0</v>
      </c>
      <c r="AD12" s="306">
        <f>'8.6'!H12</f>
        <v>0</v>
      </c>
      <c r="AE12" s="306">
        <f>'8.6'!AJ12</f>
        <v>0</v>
      </c>
      <c r="AF12" s="306">
        <f>'8.6'!Q12</f>
        <v>0</v>
      </c>
      <c r="AG12" s="306">
        <f>'8.6'!AI12</f>
        <v>0</v>
      </c>
      <c r="AH12" s="9">
        <f>'9.6'!I12</f>
        <v>100</v>
      </c>
      <c r="AI12" s="9">
        <f>'9.6'!AL12</f>
        <v>0</v>
      </c>
      <c r="AJ12" s="9">
        <f>'9.6'!R12</f>
        <v>148</v>
      </c>
      <c r="AK12" s="9">
        <f>'9.6'!AK12</f>
        <v>0</v>
      </c>
      <c r="AL12" s="306">
        <f>'10.6'!F12</f>
        <v>0</v>
      </c>
      <c r="AM12" s="306">
        <f>'10.6'!AL12</f>
        <v>57</v>
      </c>
      <c r="AN12" s="306">
        <f>'10.6'!O12</f>
        <v>63</v>
      </c>
      <c r="AO12" s="306">
        <f>'10.6'!AK12</f>
        <v>0</v>
      </c>
      <c r="AP12" s="9">
        <f>'11.6'!H12</f>
        <v>100</v>
      </c>
      <c r="AQ12" s="9">
        <f>'11.6'!AH12</f>
        <v>60</v>
      </c>
      <c r="AR12" s="9">
        <f>'11.6'!Q12</f>
        <v>21</v>
      </c>
      <c r="AS12" s="9">
        <f>'11.6'!AG12</f>
        <v>0</v>
      </c>
      <c r="AT12" s="306">
        <f>'12.6'!H12</f>
        <v>101</v>
      </c>
      <c r="AU12" s="306">
        <f>'12.6'!AH12</f>
        <v>73</v>
      </c>
      <c r="AV12" s="306">
        <f>'12.6'!Q12</f>
        <v>4</v>
      </c>
      <c r="AW12" s="306">
        <f>'12.6'!AG12</f>
        <v>0</v>
      </c>
      <c r="AX12" s="9">
        <f>'13.6'!H12</f>
        <v>0</v>
      </c>
      <c r="AY12" s="9">
        <f>'13.6'!AP12</f>
        <v>16</v>
      </c>
      <c r="AZ12" s="9">
        <f>'13.6'!Q12</f>
        <v>15</v>
      </c>
      <c r="BA12" s="9">
        <f>'13.6'!AO12</f>
        <v>0</v>
      </c>
      <c r="BB12" s="306">
        <f>'14.6'!H12</f>
        <v>200</v>
      </c>
      <c r="BC12" s="306">
        <f>'14.6'!AQ12</f>
        <v>62</v>
      </c>
      <c r="BD12" s="306">
        <f>'14.6'!Q12</f>
        <v>19</v>
      </c>
      <c r="BE12" s="306">
        <f>'14.6'!AP12</f>
        <v>0</v>
      </c>
      <c r="BF12" s="9">
        <f>'15.6'!H12</f>
        <v>0</v>
      </c>
      <c r="BG12" s="9">
        <f>'15.6'!AS12</f>
        <v>0</v>
      </c>
      <c r="BH12" s="9">
        <f>'15.6'!Q12</f>
        <v>0</v>
      </c>
      <c r="BI12" s="9">
        <f>'15.6'!AR13</f>
        <v>0</v>
      </c>
      <c r="BJ12" s="306">
        <f>'16.6'!I12</f>
        <v>0</v>
      </c>
      <c r="BK12" s="306">
        <f>'16.6'!AR12</f>
        <v>30</v>
      </c>
      <c r="BL12" s="306">
        <f>'16.6'!R12</f>
        <v>223</v>
      </c>
      <c r="BM12" s="306">
        <f>'16.6'!AQ12</f>
        <v>0</v>
      </c>
      <c r="BN12" s="9">
        <f>'17.6'!H12</f>
        <v>102</v>
      </c>
      <c r="BO12" s="9">
        <f>'17.6'!AS12</f>
        <v>30</v>
      </c>
      <c r="BP12" s="9">
        <f>'17.6'!Q12</f>
        <v>16</v>
      </c>
      <c r="BQ12" s="9">
        <f>'17.6'!AR12</f>
        <v>0</v>
      </c>
      <c r="BR12" s="306">
        <f>'18.6'!H12</f>
        <v>0</v>
      </c>
      <c r="BS12" s="306">
        <f>'18.6'!AU12</f>
        <v>54</v>
      </c>
      <c r="BT12" s="306">
        <f>'18.6'!Q12</f>
        <v>3</v>
      </c>
      <c r="BU12" s="306">
        <f>'18.6'!AT12</f>
        <v>0</v>
      </c>
      <c r="BV12" s="9">
        <f>'19.6'!H12</f>
        <v>200</v>
      </c>
      <c r="BW12" s="9">
        <f>'19.6'!AJ12</f>
        <v>76</v>
      </c>
      <c r="BX12" s="9">
        <f>'19.6'!Q12</f>
        <v>11</v>
      </c>
      <c r="BY12" s="9">
        <f>'19.6'!AI12</f>
        <v>0</v>
      </c>
      <c r="BZ12" s="306">
        <f>'20.6'!H12</f>
        <v>0</v>
      </c>
      <c r="CA12" s="306">
        <f>'20.6'!AG12</f>
        <v>50</v>
      </c>
      <c r="CB12" s="306">
        <f>'20.6'!Q12</f>
        <v>0</v>
      </c>
      <c r="CC12" s="306">
        <f>'20.6'!AF12</f>
        <v>0</v>
      </c>
      <c r="CD12" s="9">
        <f>'21.6'!J12</f>
        <v>300</v>
      </c>
      <c r="CE12" s="9">
        <f>'21.6'!AM12</f>
        <v>169</v>
      </c>
      <c r="CF12" s="9">
        <f>'21.6'!S12</f>
        <v>0</v>
      </c>
      <c r="CG12" s="9">
        <f>'21.6'!AL12</f>
        <v>0</v>
      </c>
      <c r="CH12" s="306">
        <f>'22.6'!H12</f>
        <v>0</v>
      </c>
      <c r="CI12" s="306">
        <f>'22.6'!AT12</f>
        <v>0</v>
      </c>
      <c r="CJ12" s="306">
        <f>'22.6'!Q12</f>
        <v>0</v>
      </c>
      <c r="CK12" s="306">
        <f>'22.6'!AS13</f>
        <v>0</v>
      </c>
      <c r="CL12" s="9">
        <f>'23.6'!F12</f>
        <v>224</v>
      </c>
      <c r="CM12" s="9">
        <f>'23.6'!AG12</f>
        <v>54</v>
      </c>
      <c r="CN12" s="9">
        <f>'23.6'!O12</f>
        <v>377</v>
      </c>
      <c r="CO12" s="9">
        <f>'23.6'!AF12</f>
        <v>1</v>
      </c>
      <c r="CP12" s="306">
        <f>'24.6'!I12</f>
        <v>366</v>
      </c>
      <c r="CQ12" s="306">
        <f>'24.6'!AQ12</f>
        <v>90</v>
      </c>
      <c r="CR12" s="306">
        <f>'24.6'!R12</f>
        <v>71</v>
      </c>
      <c r="CS12" s="306">
        <f>'24.6'!AP12</f>
        <v>0</v>
      </c>
      <c r="CT12" s="9">
        <f>'25.6'!H12</f>
        <v>8</v>
      </c>
      <c r="CU12" s="9">
        <f>'25.6'!AX12</f>
        <v>90</v>
      </c>
      <c r="CV12" s="9">
        <f>'25.6'!Q12</f>
        <v>12</v>
      </c>
      <c r="CW12" s="9">
        <f>'25.6'!AW12</f>
        <v>0</v>
      </c>
      <c r="CX12" s="306">
        <f>'26.6'!F12</f>
        <v>100</v>
      </c>
      <c r="CY12" s="306">
        <f>'26.6'!AG12</f>
        <v>114</v>
      </c>
      <c r="CZ12" s="306">
        <f>'26.6'!O12</f>
        <v>5</v>
      </c>
      <c r="DA12" s="306">
        <f>'26.6'!AF12</f>
        <v>0</v>
      </c>
      <c r="DB12" s="9">
        <f>'27.6'!F12</f>
        <v>200</v>
      </c>
      <c r="DC12" s="9">
        <f>'27.6'!AJ12</f>
        <v>88</v>
      </c>
      <c r="DD12" s="9">
        <f>'27.6'!O12</f>
        <v>14</v>
      </c>
      <c r="DE12" s="9">
        <f>'27.6'!AI12</f>
        <v>0</v>
      </c>
      <c r="DF12" s="306">
        <f>'28.6'!F12</f>
        <v>200</v>
      </c>
      <c r="DG12" s="306">
        <f>'28.6'!AH12</f>
        <v>76</v>
      </c>
      <c r="DH12" s="306">
        <f>'28.6'!O12</f>
        <v>5</v>
      </c>
      <c r="DI12" s="306">
        <f>'28.6'!AG12</f>
        <v>0</v>
      </c>
      <c r="DJ12" s="9">
        <f>'29.6'!F12</f>
        <v>0</v>
      </c>
      <c r="DK12" s="9">
        <f>'29.6'!AK12</f>
        <v>0</v>
      </c>
      <c r="DL12" s="9">
        <f>'29.6'!O12</f>
        <v>0</v>
      </c>
      <c r="DM12" s="9">
        <f>'29.6'!AJ12</f>
        <v>0</v>
      </c>
      <c r="DN12" s="306">
        <f>'30.6'!G12</f>
        <v>0</v>
      </c>
      <c r="DO12" s="306">
        <f>'30.6'!AM12</f>
        <v>12</v>
      </c>
      <c r="DP12" s="306">
        <f>'30.6'!P12</f>
        <v>253</v>
      </c>
      <c r="DQ12" s="306">
        <f>'30.6'!AL12</f>
        <v>0</v>
      </c>
      <c r="DR12" s="9"/>
      <c r="DS12" s="9"/>
      <c r="DT12" s="9"/>
      <c r="DU12" s="9"/>
      <c r="DV12" s="312">
        <f>'1.6'!I12</f>
        <v>483</v>
      </c>
      <c r="DW12" s="312">
        <f t="shared" si="0"/>
        <v>2601</v>
      </c>
      <c r="DX12" s="312">
        <f t="shared" si="1"/>
        <v>1479</v>
      </c>
      <c r="DY12" s="312">
        <f t="shared" si="2"/>
        <v>1464</v>
      </c>
      <c r="DZ12" s="312">
        <f t="shared" si="3"/>
        <v>1</v>
      </c>
      <c r="EA12" s="312">
        <f t="shared" si="4"/>
        <v>140</v>
      </c>
      <c r="EB12" s="312">
        <f>'30.6'!AO12</f>
        <v>143</v>
      </c>
      <c r="EC12" s="313">
        <f t="shared" si="5"/>
        <v>3</v>
      </c>
    </row>
    <row r="13" spans="1:133" ht="15.75">
      <c r="A13" s="305" t="s">
        <v>52</v>
      </c>
      <c r="B13" s="9">
        <f>'1.6'!F13</f>
        <v>0</v>
      </c>
      <c r="C13" s="9">
        <f>'1.6'!AG13</f>
        <v>0</v>
      </c>
      <c r="D13" s="9">
        <f>'1.6'!Q13</f>
        <v>0</v>
      </c>
      <c r="E13" s="9">
        <f>'1.6'!AF13</f>
        <v>0</v>
      </c>
      <c r="F13" s="306">
        <f>'2.6'!H13</f>
        <v>0</v>
      </c>
      <c r="G13" s="306">
        <f>'2.6'!AH13</f>
        <v>10</v>
      </c>
      <c r="H13" s="306">
        <f>'2.6'!Q13</f>
        <v>10</v>
      </c>
      <c r="I13" s="306">
        <f>'2.6'!AG13</f>
        <v>0</v>
      </c>
      <c r="J13" s="9">
        <f>'3.6'!F13</f>
        <v>0</v>
      </c>
      <c r="K13" s="9">
        <f>'3.6'!AK13</f>
        <v>29</v>
      </c>
      <c r="L13" s="9">
        <f>'3.6'!O13</f>
        <v>5</v>
      </c>
      <c r="M13" s="9">
        <f>'3.6'!AJ13</f>
        <v>0</v>
      </c>
      <c r="N13" s="306">
        <f>'4.6'!F13</f>
        <v>0</v>
      </c>
      <c r="O13" s="306">
        <f>'4.6'!AK13</f>
        <v>18</v>
      </c>
      <c r="P13" s="306">
        <f>'4.6'!O13</f>
        <v>30</v>
      </c>
      <c r="Q13" s="306">
        <f>'4.6'!AJ13</f>
        <v>0</v>
      </c>
      <c r="R13" s="9">
        <f>'5.6'!I13</f>
        <v>0</v>
      </c>
      <c r="S13" s="9">
        <f>'5.6'!AJ13</f>
        <v>0</v>
      </c>
      <c r="T13" s="9">
        <f>'5.6'!R13</f>
        <v>13</v>
      </c>
      <c r="U13" s="9">
        <f>'5.6'!AI13</f>
        <v>0</v>
      </c>
      <c r="V13" s="306">
        <f>'6.6'!I13</f>
        <v>0</v>
      </c>
      <c r="W13" s="306">
        <f>'6.6'!AJ13</f>
        <v>6</v>
      </c>
      <c r="X13" s="306">
        <f>'6.6'!R13</f>
        <v>0</v>
      </c>
      <c r="Y13" s="306">
        <f>'6.6'!AI13</f>
        <v>0</v>
      </c>
      <c r="Z13" s="9">
        <f>'7.6'!G13</f>
        <v>180</v>
      </c>
      <c r="AA13" s="9">
        <f>'7.6'!AI13</f>
        <v>0</v>
      </c>
      <c r="AB13" s="9">
        <f>'7.6'!P13</f>
        <v>20</v>
      </c>
      <c r="AC13" s="9">
        <f>'7.6'!AH13</f>
        <v>0</v>
      </c>
      <c r="AD13" s="306">
        <f>'8.6'!H13</f>
        <v>0</v>
      </c>
      <c r="AE13" s="306">
        <f>'8.6'!AJ13</f>
        <v>0</v>
      </c>
      <c r="AF13" s="306">
        <f>'8.6'!Q13</f>
        <v>0</v>
      </c>
      <c r="AG13" s="306">
        <f>'8.6'!AI13</f>
        <v>0</v>
      </c>
      <c r="AH13" s="9">
        <f>'9.6'!I13</f>
        <v>0</v>
      </c>
      <c r="AI13" s="9">
        <f>'9.6'!AL13</f>
        <v>0</v>
      </c>
      <c r="AJ13" s="9">
        <f>'9.6'!R13</f>
        <v>0</v>
      </c>
      <c r="AK13" s="9">
        <f>'9.6'!AK13</f>
        <v>0</v>
      </c>
      <c r="AL13" s="306">
        <f>'10.6'!F13</f>
        <v>0</v>
      </c>
      <c r="AM13" s="306">
        <f>'10.6'!AL13</f>
        <v>26</v>
      </c>
      <c r="AN13" s="306">
        <f>'10.6'!O13</f>
        <v>13</v>
      </c>
      <c r="AO13" s="306">
        <f>'10.6'!AK13</f>
        <v>0</v>
      </c>
      <c r="AP13" s="9">
        <f>'11.6'!H13</f>
        <v>90</v>
      </c>
      <c r="AQ13" s="9">
        <f>'11.6'!AH13</f>
        <v>5</v>
      </c>
      <c r="AR13" s="9">
        <f>'11.6'!Q13</f>
        <v>20</v>
      </c>
      <c r="AS13" s="9">
        <f>'11.6'!AG13</f>
        <v>0</v>
      </c>
      <c r="AT13" s="306">
        <f>'12.6'!H13</f>
        <v>0</v>
      </c>
      <c r="AU13" s="306">
        <f>'12.6'!AH13</f>
        <v>5</v>
      </c>
      <c r="AV13" s="306">
        <f>'12.6'!Q13</f>
        <v>10</v>
      </c>
      <c r="AW13" s="306">
        <f>'12.6'!AG13</f>
        <v>0</v>
      </c>
      <c r="AX13" s="9">
        <f>'13.6'!H13</f>
        <v>0</v>
      </c>
      <c r="AY13" s="9">
        <f>'13.6'!AP13</f>
        <v>6</v>
      </c>
      <c r="AZ13" s="9">
        <f>'13.6'!Q13</f>
        <v>0</v>
      </c>
      <c r="BA13" s="9">
        <f>'13.6'!AO13</f>
        <v>0</v>
      </c>
      <c r="BB13" s="306">
        <f>'14.6'!H13</f>
        <v>0</v>
      </c>
      <c r="BC13" s="306">
        <f>'14.6'!AQ13</f>
        <v>2</v>
      </c>
      <c r="BD13" s="306">
        <f>'14.6'!Q13</f>
        <v>0</v>
      </c>
      <c r="BE13" s="306">
        <f>'14.6'!AP13</f>
        <v>0</v>
      </c>
      <c r="BF13" s="9">
        <f>'15.6'!H13</f>
        <v>0</v>
      </c>
      <c r="BG13" s="9">
        <f>'15.6'!AS13</f>
        <v>0</v>
      </c>
      <c r="BH13" s="9">
        <f>'15.6'!Q13</f>
        <v>0</v>
      </c>
      <c r="BI13" s="9">
        <f>'15.6'!AR14</f>
        <v>0</v>
      </c>
      <c r="BJ13" s="306">
        <f>'16.6'!I13</f>
        <v>0</v>
      </c>
      <c r="BK13" s="306">
        <f>'16.6'!AR13</f>
        <v>5</v>
      </c>
      <c r="BL13" s="306">
        <f>'16.6'!R13</f>
        <v>0</v>
      </c>
      <c r="BM13" s="306">
        <f>'16.6'!AQ13</f>
        <v>0</v>
      </c>
      <c r="BN13" s="9">
        <f>'17.6'!H13</f>
        <v>90</v>
      </c>
      <c r="BO13" s="9">
        <f>'17.6'!AS13</f>
        <v>5</v>
      </c>
      <c r="BP13" s="9">
        <f>'17.6'!Q13</f>
        <v>10</v>
      </c>
      <c r="BQ13" s="9">
        <f>'17.6'!AR13</f>
        <v>0</v>
      </c>
      <c r="BR13" s="306">
        <f>'18.6'!H13</f>
        <v>0</v>
      </c>
      <c r="BS13" s="306">
        <f>'18.6'!AU13</f>
        <v>10</v>
      </c>
      <c r="BT13" s="306">
        <f>'18.6'!Q13</f>
        <v>10</v>
      </c>
      <c r="BU13" s="306">
        <f>'18.6'!AT13</f>
        <v>0</v>
      </c>
      <c r="BV13" s="9">
        <f>'19.6'!H13</f>
        <v>0</v>
      </c>
      <c r="BW13" s="9">
        <f>'19.6'!AJ13</f>
        <v>5</v>
      </c>
      <c r="BX13" s="9">
        <f>'19.6'!Q13</f>
        <v>30</v>
      </c>
      <c r="BY13" s="9">
        <f>'19.6'!AI13</f>
        <v>0</v>
      </c>
      <c r="BZ13" s="306">
        <f>'20.6'!H13</f>
        <v>90</v>
      </c>
      <c r="CA13" s="306">
        <f>'20.6'!AG13</f>
        <v>14</v>
      </c>
      <c r="CB13" s="306">
        <f>'20.6'!Q13</f>
        <v>8</v>
      </c>
      <c r="CC13" s="306">
        <f>'20.6'!AF13</f>
        <v>0</v>
      </c>
      <c r="CD13" s="9">
        <f>'21.6'!J13</f>
        <v>0</v>
      </c>
      <c r="CE13" s="9">
        <f>'21.6'!AM13</f>
        <v>5</v>
      </c>
      <c r="CF13" s="9">
        <f>'21.6'!S13</f>
        <v>30</v>
      </c>
      <c r="CG13" s="9">
        <f>'21.6'!AL13</f>
        <v>1</v>
      </c>
      <c r="CH13" s="306">
        <f>'22.6'!H13</f>
        <v>0</v>
      </c>
      <c r="CI13" s="306">
        <f>'22.6'!AT13</f>
        <v>0</v>
      </c>
      <c r="CJ13" s="306">
        <f>'22.6'!Q13</f>
        <v>0</v>
      </c>
      <c r="CK13" s="306">
        <f>'22.6'!AS14</f>
        <v>0</v>
      </c>
      <c r="CL13" s="9">
        <f>'23.6'!F13</f>
        <v>0</v>
      </c>
      <c r="CM13" s="9">
        <f>'23.6'!AG13</f>
        <v>1</v>
      </c>
      <c r="CN13" s="9">
        <f>'23.6'!O13</f>
        <v>10</v>
      </c>
      <c r="CO13" s="9">
        <f>'23.6'!AF13</f>
        <v>0</v>
      </c>
      <c r="CP13" s="306">
        <f>'24.6'!I13</f>
        <v>0</v>
      </c>
      <c r="CQ13" s="306">
        <f>'24.6'!AQ13</f>
        <v>9</v>
      </c>
      <c r="CR13" s="306">
        <f>'24.6'!R13</f>
        <v>5</v>
      </c>
      <c r="CS13" s="306">
        <f>'24.6'!AP13</f>
        <v>0</v>
      </c>
      <c r="CT13" s="9">
        <f>'25.6'!H13</f>
        <v>0</v>
      </c>
      <c r="CU13" s="9">
        <f>'25.6'!AX13</f>
        <v>0</v>
      </c>
      <c r="CV13" s="9">
        <f>'25.6'!Q13</f>
        <v>20</v>
      </c>
      <c r="CW13" s="9">
        <f>'25.6'!AW13</f>
        <v>0</v>
      </c>
      <c r="CX13" s="306">
        <f>'26.6'!F13</f>
        <v>91</v>
      </c>
      <c r="CY13" s="306">
        <f>'26.6'!AG13</f>
        <v>40</v>
      </c>
      <c r="CZ13" s="306">
        <f>'26.6'!O13</f>
        <v>5</v>
      </c>
      <c r="DA13" s="306">
        <f>'26.6'!AF13</f>
        <v>1</v>
      </c>
      <c r="DB13" s="9">
        <f>'27.6'!F13</f>
        <v>180</v>
      </c>
      <c r="DC13" s="9">
        <f>'27.6'!AJ13</f>
        <v>49</v>
      </c>
      <c r="DD13" s="9">
        <f>'27.6'!O13</f>
        <v>18</v>
      </c>
      <c r="DE13" s="9">
        <f>'27.6'!AI13</f>
        <v>0</v>
      </c>
      <c r="DF13" s="306">
        <f>'28.6'!F13</f>
        <v>0</v>
      </c>
      <c r="DG13" s="306">
        <f>'28.6'!AH13</f>
        <v>61</v>
      </c>
      <c r="DH13" s="306">
        <f>'28.6'!O13</f>
        <v>50</v>
      </c>
      <c r="DI13" s="306">
        <f>'28.6'!AG13</f>
        <v>0</v>
      </c>
      <c r="DJ13" s="9">
        <f>'29.6'!F13</f>
        <v>0</v>
      </c>
      <c r="DK13" s="9">
        <f>'29.6'!AK13</f>
        <v>0</v>
      </c>
      <c r="DL13" s="9">
        <f>'29.6'!O13</f>
        <v>0</v>
      </c>
      <c r="DM13" s="9">
        <f>'29.6'!AJ13</f>
        <v>0</v>
      </c>
      <c r="DN13" s="306">
        <f>'30.6'!G13</f>
        <v>90</v>
      </c>
      <c r="DO13" s="306">
        <f>'30.6'!AM13</f>
        <v>11</v>
      </c>
      <c r="DP13" s="306">
        <f>'30.6'!P13</f>
        <v>27</v>
      </c>
      <c r="DQ13" s="306">
        <f>'30.6'!AL13</f>
        <v>0</v>
      </c>
      <c r="DR13" s="9"/>
      <c r="DS13" s="9"/>
      <c r="DT13" s="9"/>
      <c r="DU13" s="9"/>
      <c r="DV13" s="312">
        <f>'1.6'!I13</f>
        <v>129</v>
      </c>
      <c r="DW13" s="312">
        <f t="shared" si="0"/>
        <v>811</v>
      </c>
      <c r="DX13" s="312">
        <f t="shared" si="1"/>
        <v>322</v>
      </c>
      <c r="DY13" s="312">
        <f t="shared" si="2"/>
        <v>344</v>
      </c>
      <c r="DZ13" s="312">
        <f t="shared" si="3"/>
        <v>2</v>
      </c>
      <c r="EA13" s="312">
        <f t="shared" si="4"/>
        <v>272</v>
      </c>
      <c r="EB13" s="312">
        <f>'30.6'!AO13</f>
        <v>272</v>
      </c>
      <c r="EC13" s="313">
        <f t="shared" si="5"/>
        <v>0</v>
      </c>
    </row>
    <row r="14" spans="1:133" ht="15.75">
      <c r="A14" s="305" t="s">
        <v>53</v>
      </c>
      <c r="B14" s="9">
        <f>'1.6'!F14</f>
        <v>0</v>
      </c>
      <c r="C14" s="9">
        <f>'1.6'!AG14</f>
        <v>0</v>
      </c>
      <c r="D14" s="9">
        <f>'1.6'!Q14</f>
        <v>0</v>
      </c>
      <c r="E14" s="9">
        <f>'1.6'!AF14</f>
        <v>0</v>
      </c>
      <c r="F14" s="306">
        <f>'2.6'!H14</f>
        <v>0</v>
      </c>
      <c r="G14" s="306">
        <f>'2.6'!AH14</f>
        <v>3</v>
      </c>
      <c r="H14" s="306">
        <f>'2.6'!Q14</f>
        <v>0</v>
      </c>
      <c r="I14" s="306">
        <f>'2.6'!AG14</f>
        <v>0</v>
      </c>
      <c r="J14" s="9">
        <f>'3.6'!F14</f>
        <v>0</v>
      </c>
      <c r="K14" s="9">
        <f>'3.6'!AK14</f>
        <v>0</v>
      </c>
      <c r="L14" s="9">
        <f>'3.6'!O14</f>
        <v>9</v>
      </c>
      <c r="M14" s="9">
        <f>'3.6'!AJ14</f>
        <v>1</v>
      </c>
      <c r="N14" s="306">
        <f>'4.6'!F14</f>
        <v>0</v>
      </c>
      <c r="O14" s="306">
        <f>'4.6'!AK14</f>
        <v>76</v>
      </c>
      <c r="P14" s="306">
        <f>'4.6'!O14</f>
        <v>15</v>
      </c>
      <c r="Q14" s="306">
        <f>'4.6'!AJ14</f>
        <v>0</v>
      </c>
      <c r="R14" s="9">
        <f>'5.6'!I14</f>
        <v>98</v>
      </c>
      <c r="S14" s="9">
        <f>'5.6'!AJ14</f>
        <v>5</v>
      </c>
      <c r="T14" s="9">
        <f>'5.6'!R14</f>
        <v>35</v>
      </c>
      <c r="U14" s="9">
        <f>'5.6'!AI14</f>
        <v>0</v>
      </c>
      <c r="V14" s="306">
        <f>'6.6'!I14</f>
        <v>0</v>
      </c>
      <c r="W14" s="306">
        <f>'6.6'!AJ14</f>
        <v>17</v>
      </c>
      <c r="X14" s="306">
        <f>'6.6'!R14</f>
        <v>0</v>
      </c>
      <c r="Y14" s="306">
        <f>'6.6'!AI14</f>
        <v>0</v>
      </c>
      <c r="Z14" s="9">
        <f>'7.6'!G14</f>
        <v>0</v>
      </c>
      <c r="AA14" s="9">
        <f>'7.6'!AI14</f>
        <v>8</v>
      </c>
      <c r="AB14" s="9">
        <f>'7.6'!P14</f>
        <v>33</v>
      </c>
      <c r="AC14" s="9">
        <f>'7.6'!AH14</f>
        <v>0</v>
      </c>
      <c r="AD14" s="306">
        <f>'8.6'!H14</f>
        <v>0</v>
      </c>
      <c r="AE14" s="306">
        <f>'8.6'!AJ14</f>
        <v>0</v>
      </c>
      <c r="AF14" s="306">
        <f>'8.6'!Q14</f>
        <v>0</v>
      </c>
      <c r="AG14" s="306">
        <f>'8.6'!AI14</f>
        <v>0</v>
      </c>
      <c r="AH14" s="9">
        <f>'9.6'!I14</f>
        <v>0</v>
      </c>
      <c r="AI14" s="9">
        <f>'9.6'!AL14</f>
        <v>0</v>
      </c>
      <c r="AJ14" s="9">
        <f>'9.6'!R14</f>
        <v>15</v>
      </c>
      <c r="AK14" s="9">
        <f>'9.6'!AK14</f>
        <v>0</v>
      </c>
      <c r="AL14" s="306">
        <f>'10.6'!F14</f>
        <v>0</v>
      </c>
      <c r="AM14" s="306">
        <f>'10.6'!AL14</f>
        <v>11</v>
      </c>
      <c r="AN14" s="306">
        <f>'10.6'!O14</f>
        <v>49</v>
      </c>
      <c r="AO14" s="306">
        <f>'10.6'!AK14</f>
        <v>0</v>
      </c>
      <c r="AP14" s="9">
        <f>'11.6'!H14</f>
        <v>104</v>
      </c>
      <c r="AQ14" s="9">
        <f>'11.6'!AH14</f>
        <v>14</v>
      </c>
      <c r="AR14" s="9">
        <f>'11.6'!Q14</f>
        <v>34</v>
      </c>
      <c r="AS14" s="9">
        <f>'11.6'!AG14</f>
        <v>0</v>
      </c>
      <c r="AT14" s="306">
        <f>'12.6'!H14</f>
        <v>0</v>
      </c>
      <c r="AU14" s="306">
        <f>'12.6'!AH14</f>
        <v>0</v>
      </c>
      <c r="AV14" s="306">
        <f>'12.6'!Q14</f>
        <v>5</v>
      </c>
      <c r="AW14" s="306">
        <f>'12.6'!AG14</f>
        <v>0</v>
      </c>
      <c r="AX14" s="9">
        <f>'13.6'!H14</f>
        <v>0</v>
      </c>
      <c r="AY14" s="9">
        <f>'13.6'!AP14</f>
        <v>5</v>
      </c>
      <c r="AZ14" s="9">
        <f>'13.6'!Q14</f>
        <v>0</v>
      </c>
      <c r="BA14" s="9">
        <f>'13.6'!AO14</f>
        <v>0</v>
      </c>
      <c r="BB14" s="306">
        <f>'14.6'!H14</f>
        <v>0</v>
      </c>
      <c r="BC14" s="306">
        <f>'14.6'!AQ14</f>
        <v>2</v>
      </c>
      <c r="BD14" s="306">
        <f>'14.6'!Q14</f>
        <v>10</v>
      </c>
      <c r="BE14" s="306">
        <f>'14.6'!AP14</f>
        <v>0</v>
      </c>
      <c r="BF14" s="9">
        <f>'15.6'!H14</f>
        <v>0</v>
      </c>
      <c r="BG14" s="9">
        <f>'15.6'!AS14</f>
        <v>0</v>
      </c>
      <c r="BH14" s="9">
        <f>'15.6'!Q14</f>
        <v>0</v>
      </c>
      <c r="BI14" s="9">
        <f>'15.6'!AR15</f>
        <v>0</v>
      </c>
      <c r="BJ14" s="306">
        <f>'16.6'!I14</f>
        <v>52</v>
      </c>
      <c r="BK14" s="306">
        <f>'16.6'!AR14</f>
        <v>1</v>
      </c>
      <c r="BL14" s="306">
        <f>'16.6'!R14</f>
        <v>5</v>
      </c>
      <c r="BM14" s="306">
        <f>'16.6'!AQ14</f>
        <v>0</v>
      </c>
      <c r="BN14" s="9">
        <f>'17.6'!H14</f>
        <v>52</v>
      </c>
      <c r="BO14" s="9">
        <f>'17.6'!AS14</f>
        <v>27</v>
      </c>
      <c r="BP14" s="9">
        <f>'17.6'!Q14</f>
        <v>5</v>
      </c>
      <c r="BQ14" s="9">
        <f>'17.6'!AR14</f>
        <v>0</v>
      </c>
      <c r="BR14" s="306">
        <f>'18.6'!H14</f>
        <v>0</v>
      </c>
      <c r="BS14" s="306">
        <f>'18.6'!AU14</f>
        <v>17</v>
      </c>
      <c r="BT14" s="306">
        <f>'18.6'!Q14</f>
        <v>10</v>
      </c>
      <c r="BU14" s="306">
        <f>'18.6'!AT14</f>
        <v>0</v>
      </c>
      <c r="BV14" s="9">
        <f>'19.6'!H14</f>
        <v>0</v>
      </c>
      <c r="BW14" s="9">
        <f>'19.6'!AJ14</f>
        <v>1</v>
      </c>
      <c r="BX14" s="9">
        <f>'19.6'!Q14</f>
        <v>25</v>
      </c>
      <c r="BY14" s="9">
        <f>'19.6'!AI14</f>
        <v>0</v>
      </c>
      <c r="BZ14" s="306">
        <f>'20.6'!H14</f>
        <v>52</v>
      </c>
      <c r="CA14" s="306">
        <f>'20.6'!AG14</f>
        <v>31</v>
      </c>
      <c r="CB14" s="306">
        <f>'20.6'!Q14</f>
        <v>5</v>
      </c>
      <c r="CC14" s="306">
        <f>'20.6'!AF14</f>
        <v>0</v>
      </c>
      <c r="CD14" s="9">
        <f>'21.6'!J14</f>
        <v>0</v>
      </c>
      <c r="CE14" s="9">
        <f>'21.6'!AM14</f>
        <v>3</v>
      </c>
      <c r="CF14" s="9">
        <f>'21.6'!S14</f>
        <v>0</v>
      </c>
      <c r="CG14" s="9">
        <f>'21.6'!AL14</f>
        <v>1</v>
      </c>
      <c r="CH14" s="306">
        <f>'22.6'!H14</f>
        <v>0</v>
      </c>
      <c r="CI14" s="306">
        <f>'22.6'!AT14</f>
        <v>0</v>
      </c>
      <c r="CJ14" s="306">
        <f>'22.6'!Q14</f>
        <v>0</v>
      </c>
      <c r="CK14" s="306">
        <f>'22.6'!AS15</f>
        <v>0</v>
      </c>
      <c r="CL14" s="9">
        <f>'23.6'!F14</f>
        <v>0</v>
      </c>
      <c r="CM14" s="9">
        <f>'23.6'!AG14</f>
        <v>1</v>
      </c>
      <c r="CN14" s="9">
        <f>'23.6'!O14</f>
        <v>0</v>
      </c>
      <c r="CO14" s="9">
        <f>'23.6'!AF14</f>
        <v>0</v>
      </c>
      <c r="CP14" s="306">
        <f>'24.6'!I14</f>
        <v>0</v>
      </c>
      <c r="CQ14" s="306">
        <f>'24.6'!AQ14</f>
        <v>13</v>
      </c>
      <c r="CR14" s="306">
        <f>'24.6'!R14</f>
        <v>15</v>
      </c>
      <c r="CS14" s="306">
        <f>'24.6'!AP14</f>
        <v>0</v>
      </c>
      <c r="CT14" s="9">
        <f>'25.6'!H14</f>
        <v>104</v>
      </c>
      <c r="CU14" s="9">
        <f>'25.6'!AX14</f>
        <v>15</v>
      </c>
      <c r="CV14" s="9">
        <f>'25.6'!Q14</f>
        <v>5</v>
      </c>
      <c r="CW14" s="9">
        <f>'25.6'!AW14</f>
        <v>0</v>
      </c>
      <c r="CX14" s="306">
        <f>'26.6'!F14</f>
        <v>85</v>
      </c>
      <c r="CY14" s="306">
        <f>'26.6'!AG14</f>
        <v>19</v>
      </c>
      <c r="CZ14" s="306">
        <f>'26.6'!O14</f>
        <v>5</v>
      </c>
      <c r="DA14" s="306">
        <f>'26.6'!AF14</f>
        <v>4</v>
      </c>
      <c r="DB14" s="9">
        <f>'27.6'!F14</f>
        <v>125</v>
      </c>
      <c r="DC14" s="9">
        <f>'27.6'!AJ14</f>
        <v>42</v>
      </c>
      <c r="DD14" s="9">
        <f>'27.6'!O14</f>
        <v>15</v>
      </c>
      <c r="DE14" s="9">
        <f>'27.6'!AI14</f>
        <v>0</v>
      </c>
      <c r="DF14" s="306">
        <f>'28.6'!F14</f>
        <v>52</v>
      </c>
      <c r="DG14" s="306">
        <f>'28.6'!AH14</f>
        <v>55</v>
      </c>
      <c r="DH14" s="306">
        <f>'28.6'!O14</f>
        <v>25</v>
      </c>
      <c r="DI14" s="306">
        <f>'28.6'!AG14</f>
        <v>2</v>
      </c>
      <c r="DJ14" s="9">
        <f>'29.6'!F14</f>
        <v>0</v>
      </c>
      <c r="DK14" s="9">
        <f>'29.6'!AK14</f>
        <v>0</v>
      </c>
      <c r="DL14" s="9">
        <f>'29.6'!O14</f>
        <v>0</v>
      </c>
      <c r="DM14" s="9">
        <f>'29.6'!AJ14</f>
        <v>0</v>
      </c>
      <c r="DN14" s="306">
        <f>'30.6'!G14</f>
        <v>0</v>
      </c>
      <c r="DO14" s="306">
        <f>'30.6'!AM14</f>
        <v>12</v>
      </c>
      <c r="DP14" s="306">
        <f>'30.6'!P14</f>
        <v>45</v>
      </c>
      <c r="DQ14" s="306">
        <f>'30.6'!AL14</f>
        <v>0</v>
      </c>
      <c r="DR14" s="9"/>
      <c r="DS14" s="9"/>
      <c r="DT14" s="9"/>
      <c r="DU14" s="9"/>
      <c r="DV14" s="312">
        <f>'1.6'!I14</f>
        <v>211</v>
      </c>
      <c r="DW14" s="312">
        <f t="shared" si="0"/>
        <v>724</v>
      </c>
      <c r="DX14" s="312">
        <f t="shared" si="1"/>
        <v>378</v>
      </c>
      <c r="DY14" s="312">
        <f t="shared" si="2"/>
        <v>365</v>
      </c>
      <c r="DZ14" s="312">
        <f t="shared" si="3"/>
        <v>8</v>
      </c>
      <c r="EA14" s="312">
        <f t="shared" si="4"/>
        <v>184</v>
      </c>
      <c r="EB14" s="312">
        <f>'30.6'!AO14</f>
        <v>184</v>
      </c>
      <c r="EC14" s="313">
        <f t="shared" si="5"/>
        <v>0</v>
      </c>
    </row>
    <row r="15" spans="1:133" ht="15.75">
      <c r="A15" s="305" t="s">
        <v>54</v>
      </c>
      <c r="B15" s="9">
        <f>'1.6'!F15</f>
        <v>0</v>
      </c>
      <c r="C15" s="9">
        <f>'1.6'!AG15</f>
        <v>0</v>
      </c>
      <c r="D15" s="9">
        <f>'1.6'!Q15</f>
        <v>0</v>
      </c>
      <c r="E15" s="9">
        <f>'1.6'!AF15</f>
        <v>0</v>
      </c>
      <c r="F15" s="306">
        <f>'2.6'!H15</f>
        <v>0</v>
      </c>
      <c r="G15" s="306">
        <f>'2.6'!AH15</f>
        <v>14</v>
      </c>
      <c r="H15" s="306">
        <f>'2.6'!Q15</f>
        <v>0</v>
      </c>
      <c r="I15" s="306">
        <f>'2.6'!AG15</f>
        <v>0</v>
      </c>
      <c r="J15" s="9">
        <f>'3.6'!F15</f>
        <v>100</v>
      </c>
      <c r="K15" s="9">
        <f>'3.6'!AK15</f>
        <v>36</v>
      </c>
      <c r="L15" s="9">
        <f>'3.6'!O15</f>
        <v>0</v>
      </c>
      <c r="M15" s="9">
        <f>'3.6'!AJ15</f>
        <v>0</v>
      </c>
      <c r="N15" s="306">
        <f>'4.6'!F15</f>
        <v>0</v>
      </c>
      <c r="O15" s="306">
        <f>'4.6'!AK15</f>
        <v>19</v>
      </c>
      <c r="P15" s="306">
        <f>'4.6'!O15</f>
        <v>0</v>
      </c>
      <c r="Q15" s="306">
        <f>'4.6'!AJ15</f>
        <v>1</v>
      </c>
      <c r="R15" s="9">
        <f>'5.6'!I15</f>
        <v>60</v>
      </c>
      <c r="S15" s="9">
        <f>'5.6'!AJ15</f>
        <v>72</v>
      </c>
      <c r="T15" s="9">
        <f>'5.6'!R15</f>
        <v>0</v>
      </c>
      <c r="U15" s="9">
        <f>'5.6'!AI15</f>
        <v>0</v>
      </c>
      <c r="V15" s="306">
        <f>'6.6'!I15</f>
        <v>60</v>
      </c>
      <c r="W15" s="306">
        <f>'6.6'!AJ15</f>
        <v>83</v>
      </c>
      <c r="X15" s="306">
        <f>'6.6'!R15</f>
        <v>0</v>
      </c>
      <c r="Y15" s="306">
        <f>'6.6'!AI15</f>
        <v>0</v>
      </c>
      <c r="Z15" s="9">
        <f>'7.6'!G15</f>
        <v>120</v>
      </c>
      <c r="AA15" s="9">
        <f>'7.6'!AI15</f>
        <v>59</v>
      </c>
      <c r="AB15" s="9">
        <f>'7.6'!P15</f>
        <v>0</v>
      </c>
      <c r="AC15" s="9">
        <f>'7.6'!AH15</f>
        <v>0</v>
      </c>
      <c r="AD15" s="306">
        <f>'8.6'!H15</f>
        <v>0</v>
      </c>
      <c r="AE15" s="306">
        <f>'8.6'!AJ15</f>
        <v>0</v>
      </c>
      <c r="AF15" s="306">
        <f>'8.6'!Q15</f>
        <v>0</v>
      </c>
      <c r="AG15" s="306">
        <f>'8.6'!AI15</f>
        <v>0</v>
      </c>
      <c r="AH15" s="9">
        <f>'9.6'!I15</f>
        <v>0</v>
      </c>
      <c r="AI15" s="9">
        <f>'9.6'!AL15</f>
        <v>0</v>
      </c>
      <c r="AJ15" s="9">
        <f>'9.6'!R15</f>
        <v>0</v>
      </c>
      <c r="AK15" s="9">
        <f>'9.6'!AK15</f>
        <v>0</v>
      </c>
      <c r="AL15" s="306">
        <f>'10.6'!F15</f>
        <v>0</v>
      </c>
      <c r="AM15" s="306">
        <f>'10.6'!AL15</f>
        <v>72</v>
      </c>
      <c r="AN15" s="306">
        <f>'10.6'!O15</f>
        <v>0</v>
      </c>
      <c r="AO15" s="306">
        <f>'10.6'!AK15</f>
        <v>1</v>
      </c>
      <c r="AP15" s="9">
        <f>'11.6'!H15</f>
        <v>60</v>
      </c>
      <c r="AQ15" s="9">
        <f>'11.6'!AH15</f>
        <v>21</v>
      </c>
      <c r="AR15" s="9">
        <f>'11.6'!Q15</f>
        <v>0</v>
      </c>
      <c r="AS15" s="9">
        <f>'11.6'!AG15</f>
        <v>0</v>
      </c>
      <c r="AT15" s="306">
        <f>'12.6'!H15</f>
        <v>0</v>
      </c>
      <c r="AU15" s="306">
        <f>'12.6'!AH15</f>
        <v>35</v>
      </c>
      <c r="AV15" s="306">
        <f>'12.6'!Q15</f>
        <v>0</v>
      </c>
      <c r="AW15" s="306">
        <f>'12.6'!AG15</f>
        <v>0</v>
      </c>
      <c r="AX15" s="9">
        <f>'13.6'!H15</f>
        <v>0</v>
      </c>
      <c r="AY15" s="9">
        <f>'13.6'!AP15</f>
        <v>16</v>
      </c>
      <c r="AZ15" s="9">
        <f>'13.6'!Q15</f>
        <v>0</v>
      </c>
      <c r="BA15" s="9">
        <f>'13.6'!AO15</f>
        <v>0</v>
      </c>
      <c r="BB15" s="306">
        <f>'14.6'!H15</f>
        <v>128</v>
      </c>
      <c r="BC15" s="306">
        <f>'14.6'!AQ15</f>
        <v>15</v>
      </c>
      <c r="BD15" s="306">
        <f>'14.6'!Q15</f>
        <v>0</v>
      </c>
      <c r="BE15" s="306">
        <f>'14.6'!AP15</f>
        <v>0</v>
      </c>
      <c r="BF15" s="9">
        <f>'15.6'!H15</f>
        <v>0</v>
      </c>
      <c r="BG15" s="9">
        <f>'15.6'!AS15</f>
        <v>0</v>
      </c>
      <c r="BH15" s="9">
        <f>'15.6'!Q15</f>
        <v>0</v>
      </c>
      <c r="BI15" s="9">
        <f>'15.6'!AR16</f>
        <v>0</v>
      </c>
      <c r="BJ15" s="306">
        <f>'16.6'!I15</f>
        <v>63</v>
      </c>
      <c r="BK15" s="306">
        <f>'16.6'!AR15</f>
        <v>3</v>
      </c>
      <c r="BL15" s="306">
        <f>'16.6'!R15</f>
        <v>0</v>
      </c>
      <c r="BM15" s="306">
        <f>'16.6'!AQ15</f>
        <v>0</v>
      </c>
      <c r="BN15" s="9">
        <f>'17.6'!H15</f>
        <v>0</v>
      </c>
      <c r="BO15" s="9">
        <f>'17.6'!AS15</f>
        <v>37</v>
      </c>
      <c r="BP15" s="9">
        <f>'17.6'!Q15</f>
        <v>0</v>
      </c>
      <c r="BQ15" s="9">
        <f>'17.6'!AR15</f>
        <v>0</v>
      </c>
      <c r="BR15" s="306">
        <f>'18.6'!H15</f>
        <v>0</v>
      </c>
      <c r="BS15" s="306">
        <f>'18.6'!AU15</f>
        <v>2</v>
      </c>
      <c r="BT15" s="306">
        <f>'18.6'!Q15</f>
        <v>0</v>
      </c>
      <c r="BU15" s="306">
        <f>'18.6'!AT15</f>
        <v>0</v>
      </c>
      <c r="BV15" s="9">
        <f>'19.6'!H15</f>
        <v>0</v>
      </c>
      <c r="BW15" s="9">
        <f>'19.6'!AJ15</f>
        <v>5</v>
      </c>
      <c r="BX15" s="9">
        <f>'19.6'!Q15</f>
        <v>0</v>
      </c>
      <c r="BY15" s="9">
        <f>'19.6'!AI15</f>
        <v>0</v>
      </c>
      <c r="BZ15" s="306">
        <f>'20.6'!H15</f>
        <v>0</v>
      </c>
      <c r="CA15" s="306">
        <f>'20.6'!AG15</f>
        <v>66</v>
      </c>
      <c r="CB15" s="306">
        <f>'20.6'!Q15</f>
        <v>0</v>
      </c>
      <c r="CC15" s="306">
        <f>'20.6'!AF15</f>
        <v>0</v>
      </c>
      <c r="CD15" s="9">
        <f>'21.6'!J15</f>
        <v>0</v>
      </c>
      <c r="CE15" s="9">
        <f>'21.6'!AM15</f>
        <v>3</v>
      </c>
      <c r="CF15" s="9">
        <f>'21.6'!S15</f>
        <v>0</v>
      </c>
      <c r="CG15" s="9">
        <f>'21.6'!AL15</f>
        <v>0</v>
      </c>
      <c r="CH15" s="306">
        <f>'22.6'!H15</f>
        <v>0</v>
      </c>
      <c r="CI15" s="306">
        <f>'22.6'!AT15</f>
        <v>0</v>
      </c>
      <c r="CJ15" s="306">
        <f>'22.6'!Q15</f>
        <v>0</v>
      </c>
      <c r="CK15" s="306">
        <f>'22.6'!AS16</f>
        <v>0</v>
      </c>
      <c r="CL15" s="9">
        <f>'23.6'!F15</f>
        <v>0</v>
      </c>
      <c r="CM15" s="9">
        <f>'23.6'!AG15</f>
        <v>0</v>
      </c>
      <c r="CN15" s="9">
        <f>'23.6'!O15</f>
        <v>0</v>
      </c>
      <c r="CO15" s="9">
        <f>'23.6'!AF15</f>
        <v>0</v>
      </c>
      <c r="CP15" s="306">
        <f>'24.6'!I15</f>
        <v>0</v>
      </c>
      <c r="CQ15" s="306">
        <f>'24.6'!AQ15</f>
        <v>24</v>
      </c>
      <c r="CR15" s="306">
        <f>'24.6'!R15</f>
        <v>0</v>
      </c>
      <c r="CS15" s="306">
        <f>'24.6'!AP15</f>
        <v>0</v>
      </c>
      <c r="CT15" s="9">
        <f>'25.6'!H15</f>
        <v>120</v>
      </c>
      <c r="CU15" s="9">
        <f>'25.6'!AX15</f>
        <v>0</v>
      </c>
      <c r="CV15" s="9">
        <f>'25.6'!Q15</f>
        <v>0</v>
      </c>
      <c r="CW15" s="9">
        <f>'25.6'!AW15</f>
        <v>0</v>
      </c>
      <c r="CX15" s="306">
        <f>'26.6'!F15</f>
        <v>0</v>
      </c>
      <c r="CY15" s="306">
        <f>'26.6'!AG15</f>
        <v>5</v>
      </c>
      <c r="CZ15" s="306">
        <f>'26.6'!O15</f>
        <v>0</v>
      </c>
      <c r="DA15" s="306">
        <f>'26.6'!AF15</f>
        <v>0</v>
      </c>
      <c r="DB15" s="9">
        <f>'27.6'!F15</f>
        <v>0</v>
      </c>
      <c r="DC15" s="9">
        <f>'27.6'!AJ15</f>
        <v>56</v>
      </c>
      <c r="DD15" s="9">
        <f>'27.6'!O15</f>
        <v>0</v>
      </c>
      <c r="DE15" s="9">
        <f>'27.6'!AI15</f>
        <v>0</v>
      </c>
      <c r="DF15" s="306">
        <f>'28.6'!F15</f>
        <v>0</v>
      </c>
      <c r="DG15" s="306">
        <f>'28.6'!AH15</f>
        <v>11</v>
      </c>
      <c r="DH15" s="306">
        <f>'28.6'!O15</f>
        <v>0</v>
      </c>
      <c r="DI15" s="306">
        <f>'28.6'!AG15</f>
        <v>0</v>
      </c>
      <c r="DJ15" s="9">
        <f>'29.6'!F15</f>
        <v>0</v>
      </c>
      <c r="DK15" s="9">
        <f>'29.6'!AK15</f>
        <v>0</v>
      </c>
      <c r="DL15" s="9">
        <f>'29.6'!O15</f>
        <v>0</v>
      </c>
      <c r="DM15" s="9">
        <f>'29.6'!AJ15</f>
        <v>0</v>
      </c>
      <c r="DN15" s="306">
        <f>'30.6'!G15</f>
        <v>0</v>
      </c>
      <c r="DO15" s="306">
        <f>'30.6'!AM15</f>
        <v>0</v>
      </c>
      <c r="DP15" s="306">
        <f>'30.6'!P15</f>
        <v>0</v>
      </c>
      <c r="DQ15" s="306">
        <f>'30.6'!AL15</f>
        <v>0</v>
      </c>
      <c r="DR15" s="9"/>
      <c r="DS15" s="9"/>
      <c r="DT15" s="9"/>
      <c r="DU15" s="9"/>
      <c r="DV15" s="312">
        <f>'1.6'!I15</f>
        <v>29</v>
      </c>
      <c r="DW15" s="312">
        <f t="shared" si="0"/>
        <v>711</v>
      </c>
      <c r="DX15" s="312">
        <f t="shared" si="1"/>
        <v>654</v>
      </c>
      <c r="DY15" s="312">
        <f t="shared" si="2"/>
        <v>0</v>
      </c>
      <c r="DZ15" s="312">
        <f t="shared" si="3"/>
        <v>2</v>
      </c>
      <c r="EA15" s="312">
        <f t="shared" si="4"/>
        <v>84</v>
      </c>
      <c r="EB15" s="312">
        <f>'30.6'!AO15</f>
        <v>84</v>
      </c>
      <c r="EC15" s="313">
        <f t="shared" si="5"/>
        <v>0</v>
      </c>
    </row>
    <row r="16" spans="1:133" ht="15.75">
      <c r="A16" s="305" t="s">
        <v>55</v>
      </c>
      <c r="B16" s="9">
        <f>'1.6'!F16</f>
        <v>0</v>
      </c>
      <c r="C16" s="9">
        <f>'1.6'!AG16</f>
        <v>0</v>
      </c>
      <c r="D16" s="9">
        <f>'1.6'!Q16</f>
        <v>0</v>
      </c>
      <c r="E16" s="9">
        <f>'1.6'!AF16</f>
        <v>0</v>
      </c>
      <c r="F16" s="306">
        <f>'2.6'!H16</f>
        <v>52</v>
      </c>
      <c r="G16" s="306">
        <f>'2.6'!AH16</f>
        <v>27</v>
      </c>
      <c r="H16" s="306">
        <f>'2.6'!Q16</f>
        <v>92</v>
      </c>
      <c r="I16" s="306">
        <f>'2.6'!AG16</f>
        <v>0</v>
      </c>
      <c r="J16" s="9">
        <f>'3.6'!F16</f>
        <v>0</v>
      </c>
      <c r="K16" s="9">
        <f>'3.6'!AK16</f>
        <v>28</v>
      </c>
      <c r="L16" s="9">
        <f>'3.6'!O16</f>
        <v>8</v>
      </c>
      <c r="M16" s="9">
        <f>'3.6'!AJ16</f>
        <v>1</v>
      </c>
      <c r="N16" s="306">
        <f>'4.6'!F16</f>
        <v>0</v>
      </c>
      <c r="O16" s="306">
        <f>'4.6'!AK16</f>
        <v>39</v>
      </c>
      <c r="P16" s="306">
        <f>'4.6'!O16</f>
        <v>5</v>
      </c>
      <c r="Q16" s="306">
        <f>'4.6'!AJ16</f>
        <v>0</v>
      </c>
      <c r="R16" s="9">
        <f>'5.6'!I16</f>
        <v>52</v>
      </c>
      <c r="S16" s="9">
        <f>'5.6'!AJ16</f>
        <v>41</v>
      </c>
      <c r="T16" s="9">
        <f>'5.6'!R16</f>
        <v>5</v>
      </c>
      <c r="U16" s="9">
        <f>'5.6'!AI16</f>
        <v>0</v>
      </c>
      <c r="V16" s="306">
        <f>'6.6'!I16</f>
        <v>52</v>
      </c>
      <c r="W16" s="306">
        <f>'6.6'!AJ16</f>
        <v>22</v>
      </c>
      <c r="X16" s="306">
        <f>'6.6'!R16</f>
        <v>16</v>
      </c>
      <c r="Y16" s="306">
        <f>'6.6'!AI16</f>
        <v>0</v>
      </c>
      <c r="Z16" s="9">
        <f>'7.6'!G16</f>
        <v>104</v>
      </c>
      <c r="AA16" s="9">
        <f>'7.6'!AI16</f>
        <v>28</v>
      </c>
      <c r="AB16" s="9">
        <f>'7.6'!P16</f>
        <v>0</v>
      </c>
      <c r="AC16" s="9">
        <f>'7.6'!AH16</f>
        <v>0</v>
      </c>
      <c r="AD16" s="306">
        <f>'8.6'!H16</f>
        <v>0</v>
      </c>
      <c r="AE16" s="306">
        <f>'8.6'!AJ16</f>
        <v>0</v>
      </c>
      <c r="AF16" s="306">
        <f>'8.6'!Q16</f>
        <v>0</v>
      </c>
      <c r="AG16" s="306">
        <f>'8.6'!AI16</f>
        <v>0</v>
      </c>
      <c r="AH16" s="9">
        <f>'9.6'!I16</f>
        <v>104</v>
      </c>
      <c r="AI16" s="9">
        <f>'9.6'!AL16</f>
        <v>3</v>
      </c>
      <c r="AJ16" s="9">
        <f>'9.6'!R16</f>
        <v>85</v>
      </c>
      <c r="AK16" s="9">
        <f>'9.6'!AK16</f>
        <v>0</v>
      </c>
      <c r="AL16" s="306">
        <f>'10.6'!F16</f>
        <v>52</v>
      </c>
      <c r="AM16" s="306">
        <f>'10.6'!AL16</f>
        <v>23</v>
      </c>
      <c r="AN16" s="306">
        <f>'10.6'!O16</f>
        <v>20</v>
      </c>
      <c r="AO16" s="306">
        <f>'10.6'!AK16</f>
        <v>1</v>
      </c>
      <c r="AP16" s="9">
        <f>'11.6'!H16</f>
        <v>0</v>
      </c>
      <c r="AQ16" s="9">
        <f>'11.6'!AH16</f>
        <v>32</v>
      </c>
      <c r="AR16" s="9">
        <f>'11.6'!Q16</f>
        <v>7</v>
      </c>
      <c r="AS16" s="9">
        <f>'11.6'!AG16</f>
        <v>0</v>
      </c>
      <c r="AT16" s="306">
        <f>'12.6'!H16</f>
        <v>52</v>
      </c>
      <c r="AU16" s="306">
        <f>'12.6'!AH16</f>
        <v>55</v>
      </c>
      <c r="AV16" s="306">
        <f>'12.6'!Q16</f>
        <v>7</v>
      </c>
      <c r="AW16" s="306">
        <f>'12.6'!AG16</f>
        <v>0</v>
      </c>
      <c r="AX16" s="9">
        <f>'13.6'!H16</f>
        <v>0</v>
      </c>
      <c r="AY16" s="9">
        <f>'13.6'!AP16</f>
        <v>13</v>
      </c>
      <c r="AZ16" s="9">
        <f>'13.6'!Q16</f>
        <v>7</v>
      </c>
      <c r="BA16" s="9">
        <f>'13.6'!AO16</f>
        <v>0</v>
      </c>
      <c r="BB16" s="306">
        <f>'14.6'!H16</f>
        <v>104</v>
      </c>
      <c r="BC16" s="306">
        <f>'14.6'!AQ16</f>
        <v>25</v>
      </c>
      <c r="BD16" s="306">
        <f>'14.6'!Q16</f>
        <v>23</v>
      </c>
      <c r="BE16" s="306">
        <f>'14.6'!AP16</f>
        <v>0</v>
      </c>
      <c r="BF16" s="9">
        <f>'15.6'!H16</f>
        <v>0</v>
      </c>
      <c r="BG16" s="9">
        <f>'15.6'!AS16</f>
        <v>0</v>
      </c>
      <c r="BH16" s="9">
        <f>'15.6'!Q16</f>
        <v>0</v>
      </c>
      <c r="BI16" s="9">
        <f>'15.6'!AR17</f>
        <v>0</v>
      </c>
      <c r="BJ16" s="306">
        <f>'16.6'!I16</f>
        <v>52</v>
      </c>
      <c r="BK16" s="306">
        <f>'16.6'!AR16</f>
        <v>28</v>
      </c>
      <c r="BL16" s="306">
        <f>'16.6'!R16</f>
        <v>51</v>
      </c>
      <c r="BM16" s="306">
        <f>'16.6'!AQ16</f>
        <v>0</v>
      </c>
      <c r="BN16" s="9">
        <f>'17.6'!H16</f>
        <v>104</v>
      </c>
      <c r="BO16" s="9">
        <f>'17.6'!AS16</f>
        <v>45</v>
      </c>
      <c r="BP16" s="9">
        <f>'17.6'!Q16</f>
        <v>14</v>
      </c>
      <c r="BQ16" s="9">
        <f>'17.6'!AR16</f>
        <v>1</v>
      </c>
      <c r="BR16" s="306">
        <f>'18.6'!H16</f>
        <v>0</v>
      </c>
      <c r="BS16" s="306">
        <f>'18.6'!AU16</f>
        <v>38</v>
      </c>
      <c r="BT16" s="306">
        <f>'18.6'!Q16</f>
        <v>6</v>
      </c>
      <c r="BU16" s="306">
        <f>'18.6'!AT16</f>
        <v>0</v>
      </c>
      <c r="BV16" s="9">
        <f>'19.6'!H16</f>
        <v>104</v>
      </c>
      <c r="BW16" s="9">
        <f>'19.6'!AJ16</f>
        <v>20</v>
      </c>
      <c r="BX16" s="9">
        <f>'19.6'!Q16</f>
        <v>12</v>
      </c>
      <c r="BY16" s="9">
        <f>'19.6'!AI16</f>
        <v>0</v>
      </c>
      <c r="BZ16" s="306">
        <f>'20.6'!H16</f>
        <v>0</v>
      </c>
      <c r="CA16" s="306">
        <f>'20.6'!AG16</f>
        <v>61</v>
      </c>
      <c r="CB16" s="306">
        <f>'20.6'!Q16</f>
        <v>3</v>
      </c>
      <c r="CC16" s="306">
        <f>'20.6'!AF16</f>
        <v>0</v>
      </c>
      <c r="CD16" s="9">
        <f>'21.6'!J16</f>
        <v>0</v>
      </c>
      <c r="CE16" s="9">
        <f>'21.6'!AM16</f>
        <v>97</v>
      </c>
      <c r="CF16" s="9">
        <f>'21.6'!S16</f>
        <v>3</v>
      </c>
      <c r="CG16" s="9">
        <f>'21.6'!AL16</f>
        <v>2</v>
      </c>
      <c r="CH16" s="306">
        <f>'22.6'!H16</f>
        <v>0</v>
      </c>
      <c r="CI16" s="306">
        <f>'22.6'!AT16</f>
        <v>0</v>
      </c>
      <c r="CJ16" s="306">
        <f>'22.6'!Q16</f>
        <v>0</v>
      </c>
      <c r="CK16" s="306">
        <f>'22.6'!AS17</f>
        <v>0</v>
      </c>
      <c r="CL16" s="9">
        <f>'23.6'!F16</f>
        <v>156</v>
      </c>
      <c r="CM16" s="9">
        <f>'23.6'!AG16</f>
        <v>39</v>
      </c>
      <c r="CN16" s="9">
        <f>'23.6'!O16</f>
        <v>152</v>
      </c>
      <c r="CO16" s="9">
        <f>'23.6'!AF16</f>
        <v>0</v>
      </c>
      <c r="CP16" s="306">
        <f>'24.6'!I16</f>
        <v>312</v>
      </c>
      <c r="CQ16" s="306">
        <f>'24.6'!AQ16</f>
        <v>54</v>
      </c>
      <c r="CR16" s="306">
        <f>'24.6'!R16</f>
        <v>25</v>
      </c>
      <c r="CS16" s="306">
        <f>'24.6'!AP16</f>
        <v>0</v>
      </c>
      <c r="CT16" s="9">
        <f>'25.6'!H16</f>
        <v>104</v>
      </c>
      <c r="CU16" s="9">
        <f>'25.6'!AX16</f>
        <v>40</v>
      </c>
      <c r="CV16" s="9">
        <f>'25.6'!Q16</f>
        <v>14</v>
      </c>
      <c r="CW16" s="9">
        <f>'25.6'!AW16</f>
        <v>0</v>
      </c>
      <c r="CX16" s="306">
        <f>'26.6'!F16</f>
        <v>104</v>
      </c>
      <c r="CY16" s="306">
        <f>'26.6'!AG16</f>
        <v>47</v>
      </c>
      <c r="CZ16" s="306">
        <f>'26.6'!O16</f>
        <v>8</v>
      </c>
      <c r="DA16" s="306">
        <f>'26.6'!AF16</f>
        <v>0</v>
      </c>
      <c r="DB16" s="9">
        <f>'27.6'!F16</f>
        <v>0</v>
      </c>
      <c r="DC16" s="9">
        <f>'27.6'!AJ16</f>
        <v>56</v>
      </c>
      <c r="DD16" s="9">
        <f>'27.6'!O16</f>
        <v>6</v>
      </c>
      <c r="DE16" s="9">
        <f>'27.6'!AI16</f>
        <v>0</v>
      </c>
      <c r="DF16" s="306">
        <f>'28.6'!F16</f>
        <v>52</v>
      </c>
      <c r="DG16" s="306">
        <f>'28.6'!AH16</f>
        <v>86</v>
      </c>
      <c r="DH16" s="306">
        <f>'28.6'!O16</f>
        <v>0</v>
      </c>
      <c r="DI16" s="306">
        <f>'28.6'!AG16</f>
        <v>2</v>
      </c>
      <c r="DJ16" s="9">
        <f>'29.6'!F16</f>
        <v>0</v>
      </c>
      <c r="DK16" s="9">
        <f>'29.6'!AK16</f>
        <v>0</v>
      </c>
      <c r="DL16" s="9">
        <f>'29.6'!O16</f>
        <v>0</v>
      </c>
      <c r="DM16" s="9">
        <f>'29.6'!AJ16</f>
        <v>0</v>
      </c>
      <c r="DN16" s="306">
        <f>'30.6'!G16</f>
        <v>0</v>
      </c>
      <c r="DO16" s="306">
        <f>'30.6'!AM16</f>
        <v>5</v>
      </c>
      <c r="DP16" s="306">
        <f>'30.6'!P16</f>
        <v>80</v>
      </c>
      <c r="DQ16" s="306">
        <f>'30.6'!AL16</f>
        <v>0</v>
      </c>
      <c r="DR16" s="9"/>
      <c r="DS16" s="9"/>
      <c r="DT16" s="9"/>
      <c r="DU16" s="9"/>
      <c r="DV16" s="312">
        <f>'1.6'!I16</f>
        <v>200</v>
      </c>
      <c r="DW16" s="312">
        <f t="shared" si="0"/>
        <v>1560</v>
      </c>
      <c r="DX16" s="312">
        <f t="shared" si="1"/>
        <v>952</v>
      </c>
      <c r="DY16" s="312">
        <f t="shared" si="2"/>
        <v>649</v>
      </c>
      <c r="DZ16" s="312">
        <f t="shared" si="3"/>
        <v>7</v>
      </c>
      <c r="EA16" s="312">
        <f t="shared" ref="EA16:EA19" si="6">DW16+DV16-DX16-DY16-DZ16</f>
        <v>152</v>
      </c>
      <c r="EB16" s="312">
        <f>'30.6'!AO16</f>
        <v>154</v>
      </c>
      <c r="EC16" s="313">
        <f t="shared" ref="EC16:EC19" si="7">EB16-EA16</f>
        <v>2</v>
      </c>
    </row>
    <row r="17" spans="1:133" ht="15.75">
      <c r="A17" s="305" t="s">
        <v>56</v>
      </c>
      <c r="B17" s="9">
        <f>'1.6'!F17</f>
        <v>0</v>
      </c>
      <c r="C17" s="9">
        <f>'1.6'!AG17</f>
        <v>0</v>
      </c>
      <c r="D17" s="9">
        <f>'1.6'!Q17</f>
        <v>0</v>
      </c>
      <c r="E17" s="9">
        <f>'1.6'!AF17</f>
        <v>0</v>
      </c>
      <c r="F17" s="306">
        <f>'2.6'!H17</f>
        <v>0</v>
      </c>
      <c r="G17" s="306">
        <f>'2.6'!AH17</f>
        <v>0</v>
      </c>
      <c r="H17" s="306">
        <f>'2.6'!Q17</f>
        <v>33</v>
      </c>
      <c r="I17" s="306">
        <f>'2.6'!AG17</f>
        <v>0</v>
      </c>
      <c r="J17" s="9">
        <f>'3.6'!F17</f>
        <v>0</v>
      </c>
      <c r="K17" s="9">
        <f>'3.6'!AK17</f>
        <v>4</v>
      </c>
      <c r="L17" s="9">
        <f>'3.6'!O17</f>
        <v>15</v>
      </c>
      <c r="M17" s="9">
        <f>'3.6'!AJ17</f>
        <v>0</v>
      </c>
      <c r="N17" s="306">
        <f>'4.6'!F17</f>
        <v>0</v>
      </c>
      <c r="O17" s="306">
        <f>'4.6'!AK17</f>
        <v>0</v>
      </c>
      <c r="P17" s="306">
        <f>'4.6'!O17</f>
        <v>6</v>
      </c>
      <c r="Q17" s="306">
        <f>'4.6'!AJ17</f>
        <v>0</v>
      </c>
      <c r="R17" s="9">
        <f>'5.6'!I17</f>
        <v>0</v>
      </c>
      <c r="S17" s="9">
        <f>'5.6'!AJ17</f>
        <v>5</v>
      </c>
      <c r="T17" s="9">
        <f>'5.6'!R17</f>
        <v>0</v>
      </c>
      <c r="U17" s="9">
        <f>'5.6'!AI17</f>
        <v>0</v>
      </c>
      <c r="V17" s="306">
        <f>'6.6'!I17</f>
        <v>0</v>
      </c>
      <c r="W17" s="306">
        <f>'6.6'!AJ17</f>
        <v>6</v>
      </c>
      <c r="X17" s="306">
        <f>'6.6'!R17</f>
        <v>5</v>
      </c>
      <c r="Y17" s="306">
        <f>'6.6'!AI17</f>
        <v>0</v>
      </c>
      <c r="Z17" s="9">
        <f>'7.6'!G17</f>
        <v>0</v>
      </c>
      <c r="AA17" s="9">
        <f>'7.6'!AI17</f>
        <v>3</v>
      </c>
      <c r="AB17" s="9">
        <f>'7.6'!P17</f>
        <v>0</v>
      </c>
      <c r="AC17" s="9">
        <f>'7.6'!AH17</f>
        <v>0</v>
      </c>
      <c r="AD17" s="306">
        <f>'8.6'!H17</f>
        <v>0</v>
      </c>
      <c r="AE17" s="306">
        <f>'8.6'!AJ17</f>
        <v>0</v>
      </c>
      <c r="AF17" s="306">
        <f>'8.6'!Q17</f>
        <v>0</v>
      </c>
      <c r="AG17" s="306">
        <f>'8.6'!AI17</f>
        <v>0</v>
      </c>
      <c r="AH17" s="9">
        <f>'9.6'!I17</f>
        <v>0</v>
      </c>
      <c r="AI17" s="9">
        <f>'9.6'!AL17</f>
        <v>0</v>
      </c>
      <c r="AJ17" s="9">
        <f>'9.6'!R17</f>
        <v>19</v>
      </c>
      <c r="AK17" s="9">
        <f>'9.6'!AK17</f>
        <v>0</v>
      </c>
      <c r="AL17" s="306">
        <f>'10.6'!F17</f>
        <v>0</v>
      </c>
      <c r="AM17" s="306">
        <f>'10.6'!AL17</f>
        <v>5</v>
      </c>
      <c r="AN17" s="306">
        <f>'10.6'!O17</f>
        <v>0</v>
      </c>
      <c r="AO17" s="306">
        <f>'10.6'!AK17</f>
        <v>0</v>
      </c>
      <c r="AP17" s="9">
        <f>'11.6'!H17</f>
        <v>0</v>
      </c>
      <c r="AQ17" s="9">
        <f>'11.6'!AH17</f>
        <v>5</v>
      </c>
      <c r="AR17" s="9">
        <f>'11.6'!Q17</f>
        <v>13</v>
      </c>
      <c r="AS17" s="9">
        <f>'11.6'!AG17</f>
        <v>0</v>
      </c>
      <c r="AT17" s="306">
        <f>'12.6'!H17</f>
        <v>0</v>
      </c>
      <c r="AU17" s="306">
        <f>'12.6'!AH17</f>
        <v>7</v>
      </c>
      <c r="AV17" s="306">
        <f>'12.6'!Q17</f>
        <v>0</v>
      </c>
      <c r="AW17" s="306">
        <f>'12.6'!AG17</f>
        <v>0</v>
      </c>
      <c r="AX17" s="9">
        <f>'13.6'!H17</f>
        <v>0</v>
      </c>
      <c r="AY17" s="9">
        <f>'13.6'!AP17</f>
        <v>2</v>
      </c>
      <c r="AZ17" s="9">
        <f>'13.6'!Q17</f>
        <v>0</v>
      </c>
      <c r="BA17" s="9">
        <f>'13.6'!AO17</f>
        <v>0</v>
      </c>
      <c r="BB17" s="306">
        <f>'14.6'!H17</f>
        <v>60</v>
      </c>
      <c r="BC17" s="306">
        <f>'14.6'!AQ17</f>
        <v>4</v>
      </c>
      <c r="BD17" s="306">
        <f>'14.6'!Q17</f>
        <v>0</v>
      </c>
      <c r="BE17" s="306">
        <f>'14.6'!AP17</f>
        <v>0</v>
      </c>
      <c r="BF17" s="9">
        <f>'15.6'!H17</f>
        <v>0</v>
      </c>
      <c r="BG17" s="9">
        <f>'15.6'!AS17</f>
        <v>0</v>
      </c>
      <c r="BH17" s="9">
        <f>'15.6'!Q17</f>
        <v>0</v>
      </c>
      <c r="BI17" s="9">
        <f>'15.6'!AR18</f>
        <v>0</v>
      </c>
      <c r="BJ17" s="306">
        <f>'16.6'!I17</f>
        <v>0</v>
      </c>
      <c r="BK17" s="306">
        <f>'16.6'!AR17</f>
        <v>0</v>
      </c>
      <c r="BL17" s="306">
        <f>'16.6'!R17</f>
        <v>106</v>
      </c>
      <c r="BM17" s="306">
        <f>'16.6'!AQ17</f>
        <v>0</v>
      </c>
      <c r="BN17" s="9">
        <f>'17.6'!H17</f>
        <v>100</v>
      </c>
      <c r="BO17" s="9">
        <f>'17.6'!AS17</f>
        <v>9</v>
      </c>
      <c r="BP17" s="9">
        <f>'17.6'!Q17</f>
        <v>12</v>
      </c>
      <c r="BQ17" s="9">
        <f>'17.6'!AR17</f>
        <v>0</v>
      </c>
      <c r="BR17" s="306">
        <f>'18.6'!H17</f>
        <v>0</v>
      </c>
      <c r="BS17" s="306">
        <f>'18.6'!AU17</f>
        <v>8</v>
      </c>
      <c r="BT17" s="306">
        <f>'18.6'!Q17</f>
        <v>3</v>
      </c>
      <c r="BU17" s="306">
        <f>'18.6'!AT17</f>
        <v>0</v>
      </c>
      <c r="BV17" s="9">
        <f>'19.6'!H17</f>
        <v>0</v>
      </c>
      <c r="BW17" s="9">
        <f>'19.6'!AJ17</f>
        <v>0</v>
      </c>
      <c r="BX17" s="9">
        <f>'19.6'!Q17</f>
        <v>5</v>
      </c>
      <c r="BY17" s="9">
        <f>'19.6'!AI17</f>
        <v>0</v>
      </c>
      <c r="BZ17" s="306">
        <f>'20.6'!H17</f>
        <v>0</v>
      </c>
      <c r="CA17" s="306">
        <f>'20.6'!AG17</f>
        <v>0</v>
      </c>
      <c r="CB17" s="306">
        <f>'20.6'!Q17</f>
        <v>0</v>
      </c>
      <c r="CC17" s="306">
        <f>'20.6'!AF17</f>
        <v>0</v>
      </c>
      <c r="CD17" s="9">
        <f>'21.6'!J17</f>
        <v>100</v>
      </c>
      <c r="CE17" s="9">
        <f>'21.6'!AM17</f>
        <v>14</v>
      </c>
      <c r="CF17" s="9">
        <f>'21.6'!S17</f>
        <v>0</v>
      </c>
      <c r="CG17" s="9">
        <f>'21.6'!AL17</f>
        <v>0</v>
      </c>
      <c r="CH17" s="306">
        <f>'22.6'!H17</f>
        <v>0</v>
      </c>
      <c r="CI17" s="306">
        <f>'22.6'!AT17</f>
        <v>0</v>
      </c>
      <c r="CJ17" s="306">
        <f>'22.6'!Q17</f>
        <v>0</v>
      </c>
      <c r="CK17" s="306">
        <f>'22.6'!AS18</f>
        <v>0</v>
      </c>
      <c r="CL17" s="9">
        <f>'23.6'!F17</f>
        <v>0</v>
      </c>
      <c r="CM17" s="9">
        <f>'23.6'!AG17</f>
        <v>0</v>
      </c>
      <c r="CN17" s="9">
        <f>'23.6'!O17</f>
        <v>134</v>
      </c>
      <c r="CO17" s="9">
        <f>'23.6'!AF17</f>
        <v>0</v>
      </c>
      <c r="CP17" s="306">
        <f>'24.6'!I17</f>
        <v>100</v>
      </c>
      <c r="CQ17" s="306">
        <f>'24.6'!AQ17</f>
        <v>10</v>
      </c>
      <c r="CR17" s="306">
        <f>'24.6'!R17</f>
        <v>14</v>
      </c>
      <c r="CS17" s="306">
        <f>'24.6'!AP17</f>
        <v>0</v>
      </c>
      <c r="CT17" s="9">
        <f>'25.6'!H17</f>
        <v>100</v>
      </c>
      <c r="CU17" s="9">
        <f>'25.6'!AX17</f>
        <v>0</v>
      </c>
      <c r="CV17" s="9">
        <f>'25.6'!Q17</f>
        <v>9</v>
      </c>
      <c r="CW17" s="9">
        <f>'25.6'!AW17</f>
        <v>0</v>
      </c>
      <c r="CX17" s="306">
        <f>'26.6'!F17</f>
        <v>0</v>
      </c>
      <c r="CY17" s="306">
        <f>'26.6'!AG17</f>
        <v>6</v>
      </c>
      <c r="CZ17" s="306">
        <f>'26.6'!O17</f>
        <v>0</v>
      </c>
      <c r="DA17" s="306">
        <f>'26.6'!AF17</f>
        <v>0</v>
      </c>
      <c r="DB17" s="9">
        <f>'27.6'!F17</f>
        <v>0</v>
      </c>
      <c r="DC17" s="9">
        <f>'27.6'!AJ17</f>
        <v>4</v>
      </c>
      <c r="DD17" s="9">
        <f>'27.6'!O17</f>
        <v>5</v>
      </c>
      <c r="DE17" s="9">
        <f>'27.6'!AI17</f>
        <v>0</v>
      </c>
      <c r="DF17" s="306">
        <f>'28.6'!F17</f>
        <v>100</v>
      </c>
      <c r="DG17" s="306">
        <f>'28.6'!AH17</f>
        <v>4</v>
      </c>
      <c r="DH17" s="306">
        <f>'28.6'!O17</f>
        <v>0</v>
      </c>
      <c r="DI17" s="306">
        <f>'28.6'!AG17</f>
        <v>0</v>
      </c>
      <c r="DJ17" s="9">
        <f>'29.6'!F17</f>
        <v>0</v>
      </c>
      <c r="DK17" s="9">
        <f>'29.6'!AK17</f>
        <v>0</v>
      </c>
      <c r="DL17" s="9">
        <f>'29.6'!O17</f>
        <v>0</v>
      </c>
      <c r="DM17" s="9">
        <f>'29.6'!AJ17</f>
        <v>0</v>
      </c>
      <c r="DN17" s="306">
        <f>'30.6'!G17</f>
        <v>0</v>
      </c>
      <c r="DO17" s="306">
        <f>'30.6'!AM17</f>
        <v>0</v>
      </c>
      <c r="DP17" s="306">
        <f>'30.6'!P17</f>
        <v>105</v>
      </c>
      <c r="DQ17" s="306">
        <f>'30.6'!AL17</f>
        <v>0</v>
      </c>
      <c r="DR17" s="9"/>
      <c r="DS17" s="9"/>
      <c r="DT17" s="9"/>
      <c r="DU17" s="9"/>
      <c r="DV17" s="312">
        <f>'1.6'!I17</f>
        <v>178</v>
      </c>
      <c r="DW17" s="312">
        <f t="shared" si="0"/>
        <v>560</v>
      </c>
      <c r="DX17" s="312">
        <f t="shared" si="1"/>
        <v>96</v>
      </c>
      <c r="DY17" s="312">
        <f t="shared" si="2"/>
        <v>484</v>
      </c>
      <c r="DZ17" s="312">
        <f t="shared" si="3"/>
        <v>0</v>
      </c>
      <c r="EA17" s="312">
        <f t="shared" si="6"/>
        <v>158</v>
      </c>
      <c r="EB17" s="312">
        <f>'30.6'!AO17</f>
        <v>155</v>
      </c>
      <c r="EC17" s="313">
        <f t="shared" si="7"/>
        <v>-3</v>
      </c>
    </row>
    <row r="18" spans="1:133" ht="15.75">
      <c r="A18" s="305" t="s">
        <v>57</v>
      </c>
      <c r="B18" s="9">
        <f>'1.6'!F18</f>
        <v>0</v>
      </c>
      <c r="C18" s="9">
        <f>'1.6'!AG18</f>
        <v>0</v>
      </c>
      <c r="D18" s="9">
        <f>'1.6'!Q18</f>
        <v>0</v>
      </c>
      <c r="E18" s="9">
        <f>'1.6'!AF18</f>
        <v>0</v>
      </c>
      <c r="F18" s="306">
        <f>'2.6'!H18</f>
        <v>0</v>
      </c>
      <c r="G18" s="306">
        <f>'2.6'!AH18</f>
        <v>0</v>
      </c>
      <c r="H18" s="306">
        <f>'2.6'!Q18</f>
        <v>0</v>
      </c>
      <c r="I18" s="306">
        <f>'2.6'!AG18</f>
        <v>0</v>
      </c>
      <c r="J18" s="9">
        <f>'3.6'!F18</f>
        <v>0</v>
      </c>
      <c r="K18" s="9">
        <f>'3.6'!AK18</f>
        <v>0</v>
      </c>
      <c r="L18" s="9">
        <f>'3.6'!O18</f>
        <v>0</v>
      </c>
      <c r="M18" s="9">
        <f>'3.6'!AJ18</f>
        <v>0</v>
      </c>
      <c r="N18" s="306">
        <f>'4.6'!F18</f>
        <v>0</v>
      </c>
      <c r="O18" s="306">
        <f>'4.6'!AK18</f>
        <v>0</v>
      </c>
      <c r="P18" s="306">
        <f>'4.6'!O18</f>
        <v>0</v>
      </c>
      <c r="Q18" s="306">
        <f>'4.6'!AJ18</f>
        <v>0</v>
      </c>
      <c r="R18" s="9">
        <f>'5.6'!I18</f>
        <v>0</v>
      </c>
      <c r="S18" s="9">
        <f>'5.6'!AJ18</f>
        <v>0</v>
      </c>
      <c r="T18" s="9">
        <f>'5.6'!R18</f>
        <v>0</v>
      </c>
      <c r="U18" s="9">
        <f>'5.6'!AI18</f>
        <v>0</v>
      </c>
      <c r="V18" s="306">
        <f>'6.6'!I18</f>
        <v>0</v>
      </c>
      <c r="W18" s="306">
        <f>'6.6'!AJ18</f>
        <v>0</v>
      </c>
      <c r="X18" s="306">
        <f>'6.6'!R18</f>
        <v>0</v>
      </c>
      <c r="Y18" s="306">
        <f>'6.6'!AI18</f>
        <v>0</v>
      </c>
      <c r="Z18" s="9">
        <f>'7.6'!G18</f>
        <v>0</v>
      </c>
      <c r="AA18" s="9">
        <f>'7.6'!AI18</f>
        <v>0</v>
      </c>
      <c r="AB18" s="9">
        <f>'7.6'!P18</f>
        <v>0</v>
      </c>
      <c r="AC18" s="9">
        <f>'7.6'!AH18</f>
        <v>0</v>
      </c>
      <c r="AD18" s="306">
        <f>'8.6'!H18</f>
        <v>0</v>
      </c>
      <c r="AE18" s="306">
        <f>'8.6'!AJ18</f>
        <v>0</v>
      </c>
      <c r="AF18" s="306">
        <f>'8.6'!Q18</f>
        <v>0</v>
      </c>
      <c r="AG18" s="306">
        <f>'8.6'!AI18</f>
        <v>0</v>
      </c>
      <c r="AH18" s="9">
        <f>'9.6'!I18</f>
        <v>0</v>
      </c>
      <c r="AI18" s="9">
        <f>'9.6'!AL18</f>
        <v>0</v>
      </c>
      <c r="AJ18" s="9">
        <f>'9.6'!R18</f>
        <v>0</v>
      </c>
      <c r="AK18" s="9">
        <f>'9.6'!AK18</f>
        <v>0</v>
      </c>
      <c r="AL18" s="306">
        <f>'10.6'!F18</f>
        <v>0</v>
      </c>
      <c r="AM18" s="306">
        <f>'10.6'!AL18</f>
        <v>0</v>
      </c>
      <c r="AN18" s="306">
        <f>'10.6'!O18</f>
        <v>0</v>
      </c>
      <c r="AO18" s="306">
        <f>'10.6'!AK18</f>
        <v>0</v>
      </c>
      <c r="AP18" s="9">
        <f>'11.6'!H18</f>
        <v>0</v>
      </c>
      <c r="AQ18" s="9">
        <f>'11.6'!AH18</f>
        <v>0</v>
      </c>
      <c r="AR18" s="9">
        <f>'11.6'!Q18</f>
        <v>0</v>
      </c>
      <c r="AS18" s="9">
        <f>'11.6'!AG18</f>
        <v>0</v>
      </c>
      <c r="AT18" s="306">
        <f>'12.6'!H18</f>
        <v>0</v>
      </c>
      <c r="AU18" s="306">
        <f>'12.6'!AH18</f>
        <v>0</v>
      </c>
      <c r="AV18" s="306">
        <f>'12.6'!Q18</f>
        <v>0</v>
      </c>
      <c r="AW18" s="306">
        <f>'12.6'!AG18</f>
        <v>0</v>
      </c>
      <c r="AX18" s="9">
        <f>'13.6'!H18</f>
        <v>0</v>
      </c>
      <c r="AY18" s="9">
        <f>'13.6'!AP18</f>
        <v>0</v>
      </c>
      <c r="AZ18" s="9">
        <f>'13.6'!Q18</f>
        <v>0</v>
      </c>
      <c r="BA18" s="9">
        <f>'13.6'!AO18</f>
        <v>0</v>
      </c>
      <c r="BB18" s="306">
        <f>'14.6'!H18</f>
        <v>0</v>
      </c>
      <c r="BC18" s="306">
        <f>'14.6'!AQ18</f>
        <v>0</v>
      </c>
      <c r="BD18" s="306">
        <f>'14.6'!Q18</f>
        <v>0</v>
      </c>
      <c r="BE18" s="306">
        <f>'14.6'!AP18</f>
        <v>0</v>
      </c>
      <c r="BF18" s="9">
        <f>'15.6'!H18</f>
        <v>0</v>
      </c>
      <c r="BG18" s="9">
        <f>'15.6'!AS18</f>
        <v>0</v>
      </c>
      <c r="BH18" s="9">
        <f>'15.6'!Q18</f>
        <v>0</v>
      </c>
      <c r="BI18" s="9">
        <f>'15.6'!AR19</f>
        <v>0</v>
      </c>
      <c r="BJ18" s="306">
        <f>'16.6'!I18</f>
        <v>0</v>
      </c>
      <c r="BK18" s="306">
        <f>'16.6'!AR18</f>
        <v>0</v>
      </c>
      <c r="BL18" s="306">
        <f>'16.6'!R18</f>
        <v>0</v>
      </c>
      <c r="BM18" s="306">
        <f>'16.6'!AQ18</f>
        <v>0</v>
      </c>
      <c r="BN18" s="9">
        <f>'17.6'!H18</f>
        <v>0</v>
      </c>
      <c r="BO18" s="9">
        <f>'17.6'!AS18</f>
        <v>0</v>
      </c>
      <c r="BP18" s="9">
        <f>'17.6'!Q18</f>
        <v>0</v>
      </c>
      <c r="BQ18" s="9">
        <f>'17.6'!AR18</f>
        <v>0</v>
      </c>
      <c r="BR18" s="306">
        <f>'18.6'!H18</f>
        <v>0</v>
      </c>
      <c r="BS18" s="306">
        <f>'18.6'!AU18</f>
        <v>0</v>
      </c>
      <c r="BT18" s="306">
        <f>'18.6'!Q18</f>
        <v>0</v>
      </c>
      <c r="BU18" s="306">
        <f>'18.6'!AT18</f>
        <v>0</v>
      </c>
      <c r="BV18" s="9">
        <f>'19.6'!H18</f>
        <v>0</v>
      </c>
      <c r="BW18" s="9">
        <f>'19.6'!AJ18</f>
        <v>0</v>
      </c>
      <c r="BX18" s="9">
        <f>'19.6'!Q18</f>
        <v>0</v>
      </c>
      <c r="BY18" s="9">
        <f>'19.6'!AI18</f>
        <v>0</v>
      </c>
      <c r="BZ18" s="306">
        <f>'20.6'!H18</f>
        <v>0</v>
      </c>
      <c r="CA18" s="306">
        <f>'20.6'!AG18</f>
        <v>0</v>
      </c>
      <c r="CB18" s="306">
        <f>'20.6'!Q18</f>
        <v>0</v>
      </c>
      <c r="CC18" s="306">
        <f>'20.6'!AF18</f>
        <v>0</v>
      </c>
      <c r="CD18" s="9">
        <f>'21.6'!J18</f>
        <v>0</v>
      </c>
      <c r="CE18" s="9">
        <f>'21.6'!AM18</f>
        <v>0</v>
      </c>
      <c r="CF18" s="9">
        <f>'21.6'!S18</f>
        <v>0</v>
      </c>
      <c r="CG18" s="9">
        <f>'21.6'!AL18</f>
        <v>0</v>
      </c>
      <c r="CH18" s="306">
        <f>'22.6'!H18</f>
        <v>0</v>
      </c>
      <c r="CI18" s="306">
        <f>'22.6'!AT18</f>
        <v>0</v>
      </c>
      <c r="CJ18" s="306">
        <f>'22.6'!Q18</f>
        <v>0</v>
      </c>
      <c r="CK18" s="306">
        <f>'22.6'!AS19</f>
        <v>0</v>
      </c>
      <c r="CL18" s="9">
        <f>'23.6'!F18</f>
        <v>0</v>
      </c>
      <c r="CM18" s="9">
        <f>'23.6'!AG18</f>
        <v>0</v>
      </c>
      <c r="CN18" s="9">
        <f>'23.6'!O18</f>
        <v>0</v>
      </c>
      <c r="CO18" s="9">
        <f>'23.6'!AF18</f>
        <v>0</v>
      </c>
      <c r="CP18" s="306">
        <f>'24.6'!I18</f>
        <v>0</v>
      </c>
      <c r="CQ18" s="306">
        <f>'24.6'!AQ18</f>
        <v>0</v>
      </c>
      <c r="CR18" s="306">
        <f>'24.6'!R18</f>
        <v>0</v>
      </c>
      <c r="CS18" s="306">
        <f>'24.6'!AP18</f>
        <v>0</v>
      </c>
      <c r="CT18" s="9">
        <f>'25.6'!H18</f>
        <v>0</v>
      </c>
      <c r="CU18" s="9">
        <f>'25.6'!AX18</f>
        <v>0</v>
      </c>
      <c r="CV18" s="9">
        <f>'25.6'!Q18</f>
        <v>0</v>
      </c>
      <c r="CW18" s="9">
        <f>'25.6'!AW18</f>
        <v>0</v>
      </c>
      <c r="CX18" s="306">
        <f>'26.6'!F18</f>
        <v>0</v>
      </c>
      <c r="CY18" s="306">
        <f>'26.6'!AG18</f>
        <v>0</v>
      </c>
      <c r="CZ18" s="306">
        <f>'26.6'!O18</f>
        <v>0</v>
      </c>
      <c r="DA18" s="306">
        <f>'26.6'!AF18</f>
        <v>0</v>
      </c>
      <c r="DB18" s="9">
        <f>'27.6'!F18</f>
        <v>0</v>
      </c>
      <c r="DC18" s="9">
        <f>'27.6'!AJ18</f>
        <v>0</v>
      </c>
      <c r="DD18" s="9">
        <f>'27.6'!O18</f>
        <v>0</v>
      </c>
      <c r="DE18" s="9">
        <f>'27.6'!AI18</f>
        <v>0</v>
      </c>
      <c r="DF18" s="306">
        <f>'28.6'!F18</f>
        <v>0</v>
      </c>
      <c r="DG18" s="306">
        <f>'28.6'!AH18</f>
        <v>0</v>
      </c>
      <c r="DH18" s="306">
        <f>'28.6'!O18</f>
        <v>0</v>
      </c>
      <c r="DI18" s="306">
        <f>'28.6'!AG18</f>
        <v>0</v>
      </c>
      <c r="DJ18" s="9">
        <f>'29.6'!F18</f>
        <v>0</v>
      </c>
      <c r="DK18" s="9">
        <f>'29.6'!AK18</f>
        <v>0</v>
      </c>
      <c r="DL18" s="9">
        <f>'29.6'!O18</f>
        <v>0</v>
      </c>
      <c r="DM18" s="9">
        <f>'29.6'!AJ18</f>
        <v>0</v>
      </c>
      <c r="DN18" s="306">
        <f>'30.6'!G18</f>
        <v>0</v>
      </c>
      <c r="DO18" s="306">
        <f>'30.6'!AM18</f>
        <v>0</v>
      </c>
      <c r="DP18" s="306">
        <f>'30.6'!P18</f>
        <v>0</v>
      </c>
      <c r="DQ18" s="306">
        <f>'30.6'!AL18</f>
        <v>0</v>
      </c>
      <c r="DR18" s="9"/>
      <c r="DS18" s="9"/>
      <c r="DT18" s="9"/>
      <c r="DU18" s="9"/>
      <c r="DV18" s="312">
        <f>'1.6'!I18</f>
        <v>0</v>
      </c>
      <c r="DW18" s="312">
        <f t="shared" si="0"/>
        <v>0</v>
      </c>
      <c r="DX18" s="312">
        <f t="shared" si="1"/>
        <v>0</v>
      </c>
      <c r="DY18" s="312">
        <f t="shared" si="2"/>
        <v>0</v>
      </c>
      <c r="DZ18" s="312">
        <f t="shared" si="3"/>
        <v>0</v>
      </c>
      <c r="EA18" s="312">
        <f t="shared" si="6"/>
        <v>0</v>
      </c>
      <c r="EB18" s="312">
        <f>'30.6'!AO18</f>
        <v>0</v>
      </c>
      <c r="EC18" s="313">
        <f t="shared" si="7"/>
        <v>0</v>
      </c>
    </row>
    <row r="19" spans="1:133" ht="15.75">
      <c r="A19" s="305" t="s">
        <v>58</v>
      </c>
      <c r="B19" s="9">
        <f>'1.6'!F19</f>
        <v>0</v>
      </c>
      <c r="C19" s="9">
        <f>'1.6'!AG19</f>
        <v>0</v>
      </c>
      <c r="D19" s="9">
        <f>'1.6'!Q19</f>
        <v>0</v>
      </c>
      <c r="E19" s="9">
        <f>'1.6'!AF19</f>
        <v>0</v>
      </c>
      <c r="F19" s="306">
        <f>'2.6'!H19</f>
        <v>100</v>
      </c>
      <c r="G19" s="306">
        <f>'2.6'!AH19</f>
        <v>22</v>
      </c>
      <c r="H19" s="306">
        <f>'2.6'!Q19</f>
        <v>0</v>
      </c>
      <c r="I19" s="306">
        <f>'2.6'!AG19</f>
        <v>0</v>
      </c>
      <c r="J19" s="9">
        <f>'3.6'!F19</f>
        <v>0</v>
      </c>
      <c r="K19" s="9">
        <f>'3.6'!AK19</f>
        <v>150</v>
      </c>
      <c r="L19" s="9">
        <f>'3.6'!O19</f>
        <v>0</v>
      </c>
      <c r="M19" s="9">
        <f>'3.6'!AJ19</f>
        <v>2</v>
      </c>
      <c r="N19" s="306">
        <f>'4.6'!F19</f>
        <v>102</v>
      </c>
      <c r="O19" s="306">
        <f>'4.6'!AK19</f>
        <v>88</v>
      </c>
      <c r="P19" s="306">
        <f>'4.6'!O19</f>
        <v>0</v>
      </c>
      <c r="Q19" s="306">
        <f>'4.6'!AJ19</f>
        <v>0</v>
      </c>
      <c r="R19" s="9">
        <f>'5.6'!I19</f>
        <v>300</v>
      </c>
      <c r="S19" s="9">
        <f>'5.6'!AJ19</f>
        <v>50</v>
      </c>
      <c r="T19" s="9">
        <f>'5.6'!R19</f>
        <v>0</v>
      </c>
      <c r="U19" s="9">
        <f>'5.6'!AI19</f>
        <v>0</v>
      </c>
      <c r="V19" s="306">
        <f>'6.6'!I19</f>
        <v>200</v>
      </c>
      <c r="W19" s="306">
        <f>'6.6'!AJ19</f>
        <v>202</v>
      </c>
      <c r="X19" s="306">
        <f>'6.6'!R19</f>
        <v>0</v>
      </c>
      <c r="Y19" s="306">
        <f>'6.6'!AI19</f>
        <v>0</v>
      </c>
      <c r="Z19" s="9">
        <f>'7.6'!G19</f>
        <v>300</v>
      </c>
      <c r="AA19" s="9">
        <f>'7.6'!AI19</f>
        <v>209</v>
      </c>
      <c r="AB19" s="9">
        <f>'7.6'!P19</f>
        <v>0</v>
      </c>
      <c r="AC19" s="9">
        <f>'7.6'!AH19</f>
        <v>1</v>
      </c>
      <c r="AD19" s="306">
        <f>'8.6'!H19</f>
        <v>0</v>
      </c>
      <c r="AE19" s="306">
        <f>'8.6'!AJ19</f>
        <v>0</v>
      </c>
      <c r="AF19" s="306">
        <f>'8.6'!Q19</f>
        <v>0</v>
      </c>
      <c r="AG19" s="306">
        <f>'8.6'!AI19</f>
        <v>0</v>
      </c>
      <c r="AH19" s="9">
        <f>'9.6'!I19</f>
        <v>0</v>
      </c>
      <c r="AI19" s="9">
        <f>'9.6'!AL19</f>
        <v>0</v>
      </c>
      <c r="AJ19" s="9">
        <f>'9.6'!R19</f>
        <v>0</v>
      </c>
      <c r="AK19" s="9">
        <f>'9.6'!AK19</f>
        <v>0</v>
      </c>
      <c r="AL19" s="306">
        <f>'10.6'!F19</f>
        <v>200</v>
      </c>
      <c r="AM19" s="306">
        <f>'10.6'!AL19</f>
        <v>189</v>
      </c>
      <c r="AN19" s="306">
        <f>'10.6'!O19</f>
        <v>0</v>
      </c>
      <c r="AO19" s="306">
        <f>'10.6'!AK19</f>
        <v>0</v>
      </c>
      <c r="AP19" s="9">
        <f>'11.6'!H19</f>
        <v>0</v>
      </c>
      <c r="AQ19" s="9">
        <f>'11.6'!AH19</f>
        <v>71</v>
      </c>
      <c r="AR19" s="9">
        <f>'11.6'!Q19</f>
        <v>0</v>
      </c>
      <c r="AS19" s="9">
        <f>'11.6'!AG19</f>
        <v>0</v>
      </c>
      <c r="AT19" s="306">
        <f>'12.6'!H19</f>
        <v>201</v>
      </c>
      <c r="AU19" s="306">
        <f>'12.6'!AH19</f>
        <v>97</v>
      </c>
      <c r="AV19" s="306">
        <f>'12.6'!Q19</f>
        <v>0</v>
      </c>
      <c r="AW19" s="306">
        <f>'12.6'!AG19</f>
        <v>0</v>
      </c>
      <c r="AX19" s="9">
        <f>'13.6'!H19</f>
        <v>0</v>
      </c>
      <c r="AY19" s="9">
        <f>'13.6'!AP19</f>
        <v>117</v>
      </c>
      <c r="AZ19" s="9">
        <f>'13.6'!Q19</f>
        <v>0</v>
      </c>
      <c r="BA19" s="9">
        <f>'13.6'!AO19</f>
        <v>0</v>
      </c>
      <c r="BB19" s="306">
        <f>'14.6'!H19</f>
        <v>0</v>
      </c>
      <c r="BC19" s="306">
        <f>'14.6'!AQ19</f>
        <v>99</v>
      </c>
      <c r="BD19" s="306">
        <f>'14.6'!Q19</f>
        <v>0</v>
      </c>
      <c r="BE19" s="306">
        <f>'14.6'!AP19</f>
        <v>0</v>
      </c>
      <c r="BF19" s="9">
        <f>'15.6'!H19</f>
        <v>0</v>
      </c>
      <c r="BG19" s="9">
        <f>'15.6'!AS19</f>
        <v>0</v>
      </c>
      <c r="BH19" s="9">
        <f>'15.6'!Q19</f>
        <v>0</v>
      </c>
      <c r="BI19" s="9">
        <f>'15.6'!AR20</f>
        <v>0</v>
      </c>
      <c r="BJ19" s="306">
        <f>'16.6'!I19</f>
        <v>100</v>
      </c>
      <c r="BK19" s="306">
        <f>'16.6'!AR19</f>
        <v>10</v>
      </c>
      <c r="BL19" s="306">
        <f>'16.6'!R19</f>
        <v>0</v>
      </c>
      <c r="BM19" s="306">
        <f>'16.6'!AQ19</f>
        <v>0</v>
      </c>
      <c r="BN19" s="9">
        <f>'17.6'!H19</f>
        <v>200</v>
      </c>
      <c r="BO19" s="9">
        <f>'17.6'!AS19</f>
        <v>125</v>
      </c>
      <c r="BP19" s="9">
        <f>'17.6'!Q19</f>
        <v>0</v>
      </c>
      <c r="BQ19" s="9">
        <f>'17.6'!AR19</f>
        <v>0</v>
      </c>
      <c r="BR19" s="306">
        <f>'18.6'!H19</f>
        <v>0</v>
      </c>
      <c r="BS19" s="306">
        <f>'18.6'!AU19</f>
        <v>91</v>
      </c>
      <c r="BT19" s="306">
        <f>'18.6'!Q19</f>
        <v>0</v>
      </c>
      <c r="BU19" s="306">
        <f>'18.6'!AT19</f>
        <v>0</v>
      </c>
      <c r="BV19" s="9">
        <f>'19.6'!H19</f>
        <v>100</v>
      </c>
      <c r="BW19" s="9">
        <f>'19.6'!AJ19</f>
        <v>62</v>
      </c>
      <c r="BX19" s="9">
        <f>'19.6'!Q19</f>
        <v>0</v>
      </c>
      <c r="BY19" s="9">
        <f>'19.6'!AI19</f>
        <v>0</v>
      </c>
      <c r="BZ19" s="306">
        <f>'20.6'!H19</f>
        <v>0</v>
      </c>
      <c r="CA19" s="306">
        <f>'20.6'!AG19</f>
        <v>277</v>
      </c>
      <c r="CB19" s="306">
        <f>'20.6'!Q19</f>
        <v>0</v>
      </c>
      <c r="CC19" s="306">
        <f>'20.6'!AF19</f>
        <v>0</v>
      </c>
      <c r="CD19" s="9">
        <f>'21.6'!J19</f>
        <v>0</v>
      </c>
      <c r="CE19" s="9">
        <f>'21.6'!AM19</f>
        <v>45</v>
      </c>
      <c r="CF19" s="9">
        <f>'21.6'!S19</f>
        <v>0</v>
      </c>
      <c r="CG19" s="9">
        <f>'21.6'!AL19</f>
        <v>0</v>
      </c>
      <c r="CH19" s="306">
        <f>'22.6'!H19</f>
        <v>0</v>
      </c>
      <c r="CI19" s="306">
        <f>'22.6'!AT19</f>
        <v>0</v>
      </c>
      <c r="CJ19" s="306">
        <f>'22.6'!Q19</f>
        <v>0</v>
      </c>
      <c r="CK19" s="306">
        <f>'22.6'!AS20</f>
        <v>0</v>
      </c>
      <c r="CL19" s="9">
        <f>'23.6'!F19</f>
        <v>0</v>
      </c>
      <c r="CM19" s="9">
        <f>'23.6'!AG19</f>
        <v>10</v>
      </c>
      <c r="CN19" s="9">
        <f>'23.6'!O19</f>
        <v>0</v>
      </c>
      <c r="CO19" s="9">
        <f>'23.6'!AF19</f>
        <v>0</v>
      </c>
      <c r="CP19" s="306">
        <f>'24.6'!I19</f>
        <v>600</v>
      </c>
      <c r="CQ19" s="306">
        <f>'24.6'!AQ19</f>
        <v>149</v>
      </c>
      <c r="CR19" s="306">
        <f>'24.6'!R19</f>
        <v>0</v>
      </c>
      <c r="CS19" s="306">
        <f>'24.6'!AP19</f>
        <v>0</v>
      </c>
      <c r="CT19" s="9">
        <f>'25.6'!H19</f>
        <v>202</v>
      </c>
      <c r="CU19" s="9">
        <f>'25.6'!AX19</f>
        <v>90</v>
      </c>
      <c r="CV19" s="9">
        <f>'25.6'!Q19</f>
        <v>0</v>
      </c>
      <c r="CW19" s="9">
        <f>'25.6'!AW19</f>
        <v>0</v>
      </c>
      <c r="CX19" s="306">
        <f>'26.6'!F19</f>
        <v>0</v>
      </c>
      <c r="CY19" s="306">
        <f>'26.6'!AG19</f>
        <v>63</v>
      </c>
      <c r="CZ19" s="306">
        <f>'26.6'!O19</f>
        <v>0</v>
      </c>
      <c r="DA19" s="306">
        <f>'26.6'!AF19</f>
        <v>0</v>
      </c>
      <c r="DB19" s="9">
        <f>'27.6'!F19</f>
        <v>200</v>
      </c>
      <c r="DC19" s="9">
        <f>'27.6'!AJ19</f>
        <v>162</v>
      </c>
      <c r="DD19" s="9">
        <f>'27.6'!O19</f>
        <v>0</v>
      </c>
      <c r="DE19" s="9">
        <f>'27.6'!AI19</f>
        <v>0</v>
      </c>
      <c r="DF19" s="306">
        <f>'28.6'!F19</f>
        <v>0</v>
      </c>
      <c r="DG19" s="306">
        <f>'28.6'!AH19</f>
        <v>103</v>
      </c>
      <c r="DH19" s="306">
        <f>'28.6'!O19</f>
        <v>0</v>
      </c>
      <c r="DI19" s="306">
        <f>'28.6'!AG19</f>
        <v>0</v>
      </c>
      <c r="DJ19" s="9">
        <f>'29.6'!F19</f>
        <v>0</v>
      </c>
      <c r="DK19" s="9">
        <f>'29.6'!AK19</f>
        <v>0</v>
      </c>
      <c r="DL19" s="9">
        <f>'29.6'!O19</f>
        <v>0</v>
      </c>
      <c r="DM19" s="9">
        <f>'29.6'!AJ19</f>
        <v>0</v>
      </c>
      <c r="DN19" s="306">
        <f>'30.6'!G19</f>
        <v>202</v>
      </c>
      <c r="DO19" s="306">
        <f>'30.6'!AM19</f>
        <v>8</v>
      </c>
      <c r="DP19" s="306">
        <f>'30.6'!P19</f>
        <v>0</v>
      </c>
      <c r="DQ19" s="306">
        <f>'30.6'!AL19</f>
        <v>0</v>
      </c>
      <c r="DR19" s="9"/>
      <c r="DS19" s="9"/>
      <c r="DT19" s="9"/>
      <c r="DU19" s="9"/>
      <c r="DV19" s="312">
        <f>'1.6'!I19</f>
        <v>163</v>
      </c>
      <c r="DW19" s="312">
        <f t="shared" si="0"/>
        <v>3007</v>
      </c>
      <c r="DX19" s="312">
        <f t="shared" si="1"/>
        <v>2489</v>
      </c>
      <c r="DY19" s="312">
        <f t="shared" si="2"/>
        <v>0</v>
      </c>
      <c r="DZ19" s="312">
        <f t="shared" si="3"/>
        <v>3</v>
      </c>
      <c r="EA19" s="312">
        <f t="shared" si="6"/>
        <v>678</v>
      </c>
      <c r="EB19" s="312">
        <f>'30.6'!AO19</f>
        <v>678</v>
      </c>
      <c r="EC19" s="313">
        <f t="shared" si="7"/>
        <v>0</v>
      </c>
    </row>
    <row r="20" spans="1:133" ht="15.75">
      <c r="A20" s="305" t="s">
        <v>59</v>
      </c>
      <c r="B20" s="9">
        <f>'1.6'!F20</f>
        <v>0</v>
      </c>
      <c r="C20" s="9">
        <f>'1.6'!AG20</f>
        <v>0</v>
      </c>
      <c r="D20" s="9">
        <f>'1.6'!Q20</f>
        <v>0</v>
      </c>
      <c r="E20" s="9">
        <f>'1.6'!AF20</f>
        <v>0</v>
      </c>
      <c r="F20" s="306">
        <f>'2.6'!H20</f>
        <v>0</v>
      </c>
      <c r="G20" s="306">
        <f>'2.6'!AH20</f>
        <v>0</v>
      </c>
      <c r="H20" s="306">
        <f>'2.6'!Q20</f>
        <v>0</v>
      </c>
      <c r="I20" s="306">
        <f>'2.6'!AG20</f>
        <v>0</v>
      </c>
      <c r="J20" s="9">
        <f>'3.6'!F20</f>
        <v>0</v>
      </c>
      <c r="K20" s="9">
        <f>'3.6'!AK20</f>
        <v>0</v>
      </c>
      <c r="L20" s="9">
        <f>'3.6'!O20</f>
        <v>0</v>
      </c>
      <c r="M20" s="9">
        <f>'3.6'!AJ20</f>
        <v>0</v>
      </c>
      <c r="N20" s="306">
        <f>'4.6'!F20</f>
        <v>0</v>
      </c>
      <c r="O20" s="306">
        <f>'4.6'!AK20</f>
        <v>0</v>
      </c>
      <c r="P20" s="306">
        <f>'4.6'!O20</f>
        <v>0</v>
      </c>
      <c r="Q20" s="306">
        <f>'4.6'!AJ20</f>
        <v>0</v>
      </c>
      <c r="R20" s="9">
        <f>'5.6'!I20</f>
        <v>0</v>
      </c>
      <c r="S20" s="9">
        <f>'5.6'!AJ20</f>
        <v>0</v>
      </c>
      <c r="T20" s="9">
        <f>'5.6'!R20</f>
        <v>0</v>
      </c>
      <c r="U20" s="9">
        <f>'5.6'!AI20</f>
        <v>0</v>
      </c>
      <c r="V20" s="306">
        <f>'6.6'!I20</f>
        <v>0</v>
      </c>
      <c r="W20" s="306">
        <f>'6.6'!AJ20</f>
        <v>0</v>
      </c>
      <c r="X20" s="306">
        <f>'6.6'!R20</f>
        <v>0</v>
      </c>
      <c r="Y20" s="306">
        <f>'6.6'!AI20</f>
        <v>0</v>
      </c>
      <c r="Z20" s="9">
        <f>'7.6'!G20</f>
        <v>0</v>
      </c>
      <c r="AA20" s="9">
        <f>'7.6'!AI20</f>
        <v>0</v>
      </c>
      <c r="AB20" s="9">
        <f>'7.6'!P20</f>
        <v>0</v>
      </c>
      <c r="AC20" s="9">
        <f>'7.6'!AH20</f>
        <v>0</v>
      </c>
      <c r="AD20" s="306">
        <f>'8.6'!H20</f>
        <v>0</v>
      </c>
      <c r="AE20" s="306">
        <f>'8.6'!AJ20</f>
        <v>0</v>
      </c>
      <c r="AF20" s="306">
        <f>'8.6'!Q20</f>
        <v>0</v>
      </c>
      <c r="AG20" s="306">
        <f>'8.6'!AI20</f>
        <v>0</v>
      </c>
      <c r="AH20" s="9">
        <f>'9.6'!I20</f>
        <v>0</v>
      </c>
      <c r="AI20" s="9">
        <f>'9.6'!AL20</f>
        <v>0</v>
      </c>
      <c r="AJ20" s="9">
        <f>'9.6'!R20</f>
        <v>0</v>
      </c>
      <c r="AK20" s="9">
        <f>'9.6'!AK20</f>
        <v>0</v>
      </c>
      <c r="AL20" s="306">
        <f>'10.6'!F20</f>
        <v>0</v>
      </c>
      <c r="AM20" s="306">
        <f>'10.6'!AL20</f>
        <v>0</v>
      </c>
      <c r="AN20" s="306">
        <f>'10.6'!O20</f>
        <v>0</v>
      </c>
      <c r="AO20" s="306">
        <f>'10.6'!AK20</f>
        <v>0</v>
      </c>
      <c r="AP20" s="9">
        <f>'11.6'!H20</f>
        <v>0</v>
      </c>
      <c r="AQ20" s="9">
        <f>'11.6'!AH20</f>
        <v>0</v>
      </c>
      <c r="AR20" s="9">
        <f>'11.6'!Q20</f>
        <v>0</v>
      </c>
      <c r="AS20" s="9">
        <f>'11.6'!AG20</f>
        <v>0</v>
      </c>
      <c r="AT20" s="306">
        <f>'12.6'!H20</f>
        <v>0</v>
      </c>
      <c r="AU20" s="306">
        <f>'12.6'!AH20</f>
        <v>0</v>
      </c>
      <c r="AV20" s="306">
        <f>'12.6'!Q20</f>
        <v>0</v>
      </c>
      <c r="AW20" s="306">
        <f>'12.6'!AG20</f>
        <v>0</v>
      </c>
      <c r="AX20" s="9">
        <f>'13.6'!H20</f>
        <v>0</v>
      </c>
      <c r="AY20" s="9">
        <f>'13.6'!AP20</f>
        <v>0</v>
      </c>
      <c r="AZ20" s="9">
        <f>'13.6'!Q20</f>
        <v>0</v>
      </c>
      <c r="BA20" s="9">
        <f>'13.6'!AO20</f>
        <v>0</v>
      </c>
      <c r="BB20" s="306">
        <f>'14.6'!H20</f>
        <v>0</v>
      </c>
      <c r="BC20" s="306">
        <f>'14.6'!AQ20</f>
        <v>0</v>
      </c>
      <c r="BD20" s="306">
        <f>'14.6'!Q20</f>
        <v>0</v>
      </c>
      <c r="BE20" s="306">
        <f>'14.6'!AP20</f>
        <v>0</v>
      </c>
      <c r="BF20" s="9">
        <f>'15.6'!H20</f>
        <v>0</v>
      </c>
      <c r="BG20" s="9">
        <f>'15.6'!AS20</f>
        <v>0</v>
      </c>
      <c r="BH20" s="9">
        <f>'15.6'!Q20</f>
        <v>0</v>
      </c>
      <c r="BI20" s="9">
        <f>'15.6'!AR21</f>
        <v>0</v>
      </c>
      <c r="BJ20" s="306">
        <f>'16.6'!I20</f>
        <v>0</v>
      </c>
      <c r="BK20" s="306">
        <f>'16.6'!AR20</f>
        <v>0</v>
      </c>
      <c r="BL20" s="306">
        <f>'16.6'!R20</f>
        <v>0</v>
      </c>
      <c r="BM20" s="306">
        <f>'16.6'!AQ20</f>
        <v>0</v>
      </c>
      <c r="BN20" s="9">
        <f>'17.6'!H20</f>
        <v>0</v>
      </c>
      <c r="BO20" s="9">
        <f>'17.6'!AS20</f>
        <v>0</v>
      </c>
      <c r="BP20" s="9">
        <f>'17.6'!Q20</f>
        <v>0</v>
      </c>
      <c r="BQ20" s="9">
        <f>'17.6'!AR20</f>
        <v>0</v>
      </c>
      <c r="BR20" s="306">
        <f>'18.6'!H20</f>
        <v>0</v>
      </c>
      <c r="BS20" s="306">
        <f>'18.6'!AU20</f>
        <v>0</v>
      </c>
      <c r="BT20" s="306">
        <f>'18.6'!Q20</f>
        <v>0</v>
      </c>
      <c r="BU20" s="306">
        <f>'18.6'!AT20</f>
        <v>0</v>
      </c>
      <c r="BV20" s="9">
        <f>'19.6'!H20</f>
        <v>0</v>
      </c>
      <c r="BW20" s="9">
        <f>'19.6'!AJ20</f>
        <v>0</v>
      </c>
      <c r="BX20" s="9">
        <f>'19.6'!Q20</f>
        <v>0</v>
      </c>
      <c r="BY20" s="9">
        <f>'19.6'!AI20</f>
        <v>0</v>
      </c>
      <c r="BZ20" s="306">
        <f>'20.6'!H20</f>
        <v>0</v>
      </c>
      <c r="CA20" s="306">
        <f>'20.6'!AG20</f>
        <v>0</v>
      </c>
      <c r="CB20" s="306">
        <f>'20.6'!Q20</f>
        <v>0</v>
      </c>
      <c r="CC20" s="306">
        <f>'20.6'!AF20</f>
        <v>0</v>
      </c>
      <c r="CD20" s="9">
        <f>'21.6'!J20</f>
        <v>0</v>
      </c>
      <c r="CE20" s="9">
        <f>'21.6'!AM20</f>
        <v>0</v>
      </c>
      <c r="CF20" s="9">
        <f>'21.6'!S20</f>
        <v>0</v>
      </c>
      <c r="CG20" s="9">
        <f>'21.6'!AL20</f>
        <v>0</v>
      </c>
      <c r="CH20" s="306">
        <f>'22.6'!H20</f>
        <v>0</v>
      </c>
      <c r="CI20" s="306">
        <f>'22.6'!AT20</f>
        <v>0</v>
      </c>
      <c r="CJ20" s="306">
        <f>'22.6'!Q20</f>
        <v>0</v>
      </c>
      <c r="CK20" s="306">
        <f>'22.6'!AS21</f>
        <v>0</v>
      </c>
      <c r="CL20" s="9">
        <f>'23.6'!F20</f>
        <v>0</v>
      </c>
      <c r="CM20" s="9">
        <f>'23.6'!AG20</f>
        <v>0</v>
      </c>
      <c r="CN20" s="9">
        <f>'23.6'!O20</f>
        <v>0</v>
      </c>
      <c r="CO20" s="9">
        <f>'23.6'!AF20</f>
        <v>0</v>
      </c>
      <c r="CP20" s="306">
        <f>'24.6'!I20</f>
        <v>0</v>
      </c>
      <c r="CQ20" s="306">
        <f>'24.6'!AQ20</f>
        <v>0</v>
      </c>
      <c r="CR20" s="306">
        <f>'24.6'!R20</f>
        <v>0</v>
      </c>
      <c r="CS20" s="306">
        <f>'24.6'!AP20</f>
        <v>0</v>
      </c>
      <c r="CT20" s="9">
        <f>'25.6'!H20</f>
        <v>0</v>
      </c>
      <c r="CU20" s="9">
        <f>'25.6'!AX20</f>
        <v>0</v>
      </c>
      <c r="CV20" s="9">
        <f>'25.6'!Q20</f>
        <v>0</v>
      </c>
      <c r="CW20" s="9">
        <f>'25.6'!AW20</f>
        <v>0</v>
      </c>
      <c r="CX20" s="306">
        <f>'26.6'!F20</f>
        <v>0</v>
      </c>
      <c r="CY20" s="306">
        <f>'26.6'!AG20</f>
        <v>0</v>
      </c>
      <c r="CZ20" s="306">
        <f>'26.6'!O20</f>
        <v>0</v>
      </c>
      <c r="DA20" s="306">
        <f>'26.6'!AF20</f>
        <v>0</v>
      </c>
      <c r="DB20" s="9">
        <f>'27.6'!F20</f>
        <v>0</v>
      </c>
      <c r="DC20" s="9">
        <f>'27.6'!AJ20</f>
        <v>0</v>
      </c>
      <c r="DD20" s="9">
        <f>'27.6'!O20</f>
        <v>0</v>
      </c>
      <c r="DE20" s="9">
        <f>'27.6'!AI20</f>
        <v>0</v>
      </c>
      <c r="DF20" s="306">
        <f>'28.6'!F20</f>
        <v>0</v>
      </c>
      <c r="DG20" s="306">
        <f>'28.6'!AH20</f>
        <v>0</v>
      </c>
      <c r="DH20" s="306">
        <f>'28.6'!O20</f>
        <v>0</v>
      </c>
      <c r="DI20" s="306">
        <f>'28.6'!AG20</f>
        <v>0</v>
      </c>
      <c r="DJ20" s="9">
        <f>'29.6'!F20</f>
        <v>0</v>
      </c>
      <c r="DK20" s="9">
        <f>'29.6'!AK20</f>
        <v>0</v>
      </c>
      <c r="DL20" s="9">
        <f>'29.6'!O20</f>
        <v>0</v>
      </c>
      <c r="DM20" s="9">
        <f>'29.6'!AJ20</f>
        <v>0</v>
      </c>
      <c r="DN20" s="306">
        <f>'30.6'!G20</f>
        <v>0</v>
      </c>
      <c r="DO20" s="306">
        <f>'30.6'!AM20</f>
        <v>0</v>
      </c>
      <c r="DP20" s="306">
        <f>'30.6'!P20</f>
        <v>0</v>
      </c>
      <c r="DQ20" s="306">
        <f>'30.6'!AL20</f>
        <v>0</v>
      </c>
      <c r="DR20" s="9"/>
      <c r="DS20" s="9"/>
      <c r="DT20" s="9"/>
      <c r="DU20" s="9"/>
      <c r="DV20" s="312">
        <f>'1.6'!I20</f>
        <v>0</v>
      </c>
      <c r="DW20" s="312">
        <f t="shared" si="0"/>
        <v>0</v>
      </c>
      <c r="DX20" s="312">
        <f t="shared" si="1"/>
        <v>0</v>
      </c>
      <c r="DY20" s="312">
        <f t="shared" si="2"/>
        <v>0</v>
      </c>
      <c r="DZ20" s="312">
        <f t="shared" si="3"/>
        <v>0</v>
      </c>
      <c r="EA20" s="312">
        <f t="shared" ref="EA20:EA21" si="8">DW20+DV20-DX20-DY20-DZ20</f>
        <v>0</v>
      </c>
      <c r="EB20" s="312">
        <f>'30.6'!AO20</f>
        <v>0</v>
      </c>
      <c r="EC20" s="313">
        <f t="shared" ref="EC20:EC21" si="9">EB20-EA20</f>
        <v>0</v>
      </c>
    </row>
    <row r="21" spans="1:133" ht="15.75">
      <c r="A21" s="305" t="s">
        <v>60</v>
      </c>
      <c r="B21" s="9">
        <f>'1.6'!F21</f>
        <v>0</v>
      </c>
      <c r="C21" s="9">
        <f>'1.6'!AG21</f>
        <v>0</v>
      </c>
      <c r="D21" s="9">
        <f>'1.6'!Q21</f>
        <v>0</v>
      </c>
      <c r="E21" s="9">
        <f>'1.6'!AF21</f>
        <v>0</v>
      </c>
      <c r="F21" s="306">
        <f>'2.6'!H21</f>
        <v>0</v>
      </c>
      <c r="G21" s="306">
        <f>'2.6'!AH21</f>
        <v>0</v>
      </c>
      <c r="H21" s="306">
        <f>'2.6'!Q21</f>
        <v>0</v>
      </c>
      <c r="I21" s="306">
        <f>'2.6'!AG21</f>
        <v>0</v>
      </c>
      <c r="J21" s="9">
        <f>'3.6'!F21</f>
        <v>0</v>
      </c>
      <c r="K21" s="9">
        <f>'3.6'!AK21</f>
        <v>0</v>
      </c>
      <c r="L21" s="9">
        <f>'3.6'!O21</f>
        <v>0</v>
      </c>
      <c r="M21" s="9">
        <f>'3.6'!AJ21</f>
        <v>0</v>
      </c>
      <c r="N21" s="306">
        <f>'4.6'!F21</f>
        <v>0</v>
      </c>
      <c r="O21" s="306">
        <f>'4.6'!AK21</f>
        <v>0</v>
      </c>
      <c r="P21" s="306">
        <f>'4.6'!O21</f>
        <v>0</v>
      </c>
      <c r="Q21" s="306">
        <f>'4.6'!AJ21</f>
        <v>0</v>
      </c>
      <c r="R21" s="9">
        <f>'5.6'!I21</f>
        <v>0</v>
      </c>
      <c r="S21" s="9">
        <f>'5.6'!AJ21</f>
        <v>0</v>
      </c>
      <c r="T21" s="9">
        <f>'5.6'!R21</f>
        <v>0</v>
      </c>
      <c r="U21" s="9">
        <f>'5.6'!AI21</f>
        <v>0</v>
      </c>
      <c r="V21" s="306">
        <f>'6.6'!I21</f>
        <v>0</v>
      </c>
      <c r="W21" s="306">
        <f>'6.6'!AJ21</f>
        <v>0</v>
      </c>
      <c r="X21" s="306">
        <f>'6.6'!R21</f>
        <v>0</v>
      </c>
      <c r="Y21" s="306">
        <f>'6.6'!AI21</f>
        <v>0</v>
      </c>
      <c r="Z21" s="9">
        <f>'7.6'!G21</f>
        <v>0</v>
      </c>
      <c r="AA21" s="9">
        <f>'7.6'!AI21</f>
        <v>0</v>
      </c>
      <c r="AB21" s="9">
        <f>'7.6'!P21</f>
        <v>0</v>
      </c>
      <c r="AC21" s="9">
        <f>'7.6'!AH21</f>
        <v>0</v>
      </c>
      <c r="AD21" s="306">
        <f>'8.6'!H21</f>
        <v>0</v>
      </c>
      <c r="AE21" s="306">
        <f>'8.6'!AJ21</f>
        <v>0</v>
      </c>
      <c r="AF21" s="306">
        <f>'8.6'!Q21</f>
        <v>0</v>
      </c>
      <c r="AG21" s="306">
        <f>'8.6'!AI21</f>
        <v>0</v>
      </c>
      <c r="AH21" s="9">
        <f>'9.6'!I21</f>
        <v>0</v>
      </c>
      <c r="AI21" s="9">
        <f>'9.6'!AL21</f>
        <v>0</v>
      </c>
      <c r="AJ21" s="9">
        <f>'9.6'!R21</f>
        <v>0</v>
      </c>
      <c r="AK21" s="9">
        <f>'9.6'!AK21</f>
        <v>0</v>
      </c>
      <c r="AL21" s="306">
        <f>'10.6'!F21</f>
        <v>0</v>
      </c>
      <c r="AM21" s="306">
        <f>'10.6'!AL21</f>
        <v>0</v>
      </c>
      <c r="AN21" s="306">
        <f>'10.6'!O21</f>
        <v>0</v>
      </c>
      <c r="AO21" s="306">
        <f>'10.6'!AK21</f>
        <v>0</v>
      </c>
      <c r="AP21" s="9">
        <f>'11.6'!H21</f>
        <v>0</v>
      </c>
      <c r="AQ21" s="9">
        <f>'11.6'!AH21</f>
        <v>0</v>
      </c>
      <c r="AR21" s="9">
        <f>'11.6'!Q21</f>
        <v>0</v>
      </c>
      <c r="AS21" s="9">
        <f>'11.6'!AG21</f>
        <v>0</v>
      </c>
      <c r="AT21" s="306">
        <f>'12.6'!H21</f>
        <v>0</v>
      </c>
      <c r="AU21" s="306">
        <f>'12.6'!AH21</f>
        <v>0</v>
      </c>
      <c r="AV21" s="306">
        <f>'12.6'!Q21</f>
        <v>0</v>
      </c>
      <c r="AW21" s="306">
        <f>'12.6'!AG21</f>
        <v>0</v>
      </c>
      <c r="AX21" s="9">
        <f>'13.6'!H21</f>
        <v>0</v>
      </c>
      <c r="AY21" s="9">
        <f>'13.6'!AP21</f>
        <v>0</v>
      </c>
      <c r="AZ21" s="9">
        <f>'13.6'!Q21</f>
        <v>0</v>
      </c>
      <c r="BA21" s="9">
        <f>'13.6'!AO21</f>
        <v>0</v>
      </c>
      <c r="BB21" s="306">
        <f>'14.6'!H21</f>
        <v>0</v>
      </c>
      <c r="BC21" s="306">
        <f>'14.6'!AQ21</f>
        <v>0</v>
      </c>
      <c r="BD21" s="306">
        <f>'14.6'!Q21</f>
        <v>0</v>
      </c>
      <c r="BE21" s="306">
        <f>'14.6'!AP21</f>
        <v>0</v>
      </c>
      <c r="BF21" s="9">
        <f>'15.6'!H21</f>
        <v>0</v>
      </c>
      <c r="BG21" s="9">
        <f>'15.6'!AS21</f>
        <v>0</v>
      </c>
      <c r="BH21" s="9">
        <f>'15.6'!Q21</f>
        <v>0</v>
      </c>
      <c r="BI21" s="9">
        <f>'15.6'!AR22</f>
        <v>0</v>
      </c>
      <c r="BJ21" s="306">
        <f>'16.6'!I21</f>
        <v>0</v>
      </c>
      <c r="BK21" s="306">
        <f>'16.6'!AR21</f>
        <v>0</v>
      </c>
      <c r="BL21" s="306">
        <f>'16.6'!R21</f>
        <v>0</v>
      </c>
      <c r="BM21" s="306">
        <f>'16.6'!AQ21</f>
        <v>0</v>
      </c>
      <c r="BN21" s="9">
        <f>'17.6'!H21</f>
        <v>0</v>
      </c>
      <c r="BO21" s="9">
        <f>'17.6'!AS21</f>
        <v>0</v>
      </c>
      <c r="BP21" s="9">
        <f>'17.6'!Q21</f>
        <v>0</v>
      </c>
      <c r="BQ21" s="9">
        <f>'17.6'!AR21</f>
        <v>0</v>
      </c>
      <c r="BR21" s="306">
        <f>'18.6'!H21</f>
        <v>0</v>
      </c>
      <c r="BS21" s="306">
        <f>'18.6'!AU21</f>
        <v>0</v>
      </c>
      <c r="BT21" s="306">
        <f>'18.6'!Q21</f>
        <v>0</v>
      </c>
      <c r="BU21" s="306">
        <f>'18.6'!AT21</f>
        <v>0</v>
      </c>
      <c r="BV21" s="9">
        <f>'19.6'!H21</f>
        <v>0</v>
      </c>
      <c r="BW21" s="9">
        <f>'19.6'!AJ21</f>
        <v>0</v>
      </c>
      <c r="BX21" s="9">
        <f>'19.6'!Q21</f>
        <v>0</v>
      </c>
      <c r="BY21" s="9">
        <f>'19.6'!AI21</f>
        <v>0</v>
      </c>
      <c r="BZ21" s="306">
        <f>'20.6'!H21</f>
        <v>0</v>
      </c>
      <c r="CA21" s="306">
        <f>'20.6'!AG21</f>
        <v>0</v>
      </c>
      <c r="CB21" s="306">
        <f>'20.6'!Q21</f>
        <v>0</v>
      </c>
      <c r="CC21" s="306">
        <f>'20.6'!AF21</f>
        <v>0</v>
      </c>
      <c r="CD21" s="9">
        <f>'21.6'!J21</f>
        <v>0</v>
      </c>
      <c r="CE21" s="9">
        <f>'21.6'!AM21</f>
        <v>0</v>
      </c>
      <c r="CF21" s="9">
        <f>'21.6'!S21</f>
        <v>0</v>
      </c>
      <c r="CG21" s="9">
        <f>'21.6'!AL21</f>
        <v>0</v>
      </c>
      <c r="CH21" s="306">
        <f>'22.6'!H21</f>
        <v>0</v>
      </c>
      <c r="CI21" s="306">
        <f>'22.6'!AT21</f>
        <v>0</v>
      </c>
      <c r="CJ21" s="306">
        <f>'22.6'!Q21</f>
        <v>0</v>
      </c>
      <c r="CK21" s="306">
        <f>'22.6'!AS22</f>
        <v>0</v>
      </c>
      <c r="CL21" s="9">
        <f>'23.6'!F21</f>
        <v>0</v>
      </c>
      <c r="CM21" s="9">
        <f>'23.6'!AG21</f>
        <v>0</v>
      </c>
      <c r="CN21" s="9">
        <f>'23.6'!O21</f>
        <v>0</v>
      </c>
      <c r="CO21" s="9">
        <f>'23.6'!AF21</f>
        <v>0</v>
      </c>
      <c r="CP21" s="306">
        <f>'24.6'!I21</f>
        <v>0</v>
      </c>
      <c r="CQ21" s="306">
        <f>'24.6'!AQ21</f>
        <v>0</v>
      </c>
      <c r="CR21" s="306">
        <f>'24.6'!R21</f>
        <v>0</v>
      </c>
      <c r="CS21" s="306">
        <f>'24.6'!AP21</f>
        <v>0</v>
      </c>
      <c r="CT21" s="9">
        <f>'25.6'!H21</f>
        <v>0</v>
      </c>
      <c r="CU21" s="9">
        <f>'25.6'!AX21</f>
        <v>0</v>
      </c>
      <c r="CV21" s="9">
        <f>'25.6'!Q21</f>
        <v>0</v>
      </c>
      <c r="CW21" s="9">
        <f>'25.6'!AW21</f>
        <v>0</v>
      </c>
      <c r="CX21" s="306">
        <f>'26.6'!F21</f>
        <v>0</v>
      </c>
      <c r="CY21" s="306">
        <f>'26.6'!AG21</f>
        <v>0</v>
      </c>
      <c r="CZ21" s="306">
        <f>'26.6'!O21</f>
        <v>0</v>
      </c>
      <c r="DA21" s="306">
        <f>'26.6'!AF21</f>
        <v>0</v>
      </c>
      <c r="DB21" s="9">
        <f>'27.6'!F21</f>
        <v>0</v>
      </c>
      <c r="DC21" s="9">
        <f>'27.6'!AJ21</f>
        <v>0</v>
      </c>
      <c r="DD21" s="9">
        <f>'27.6'!O21</f>
        <v>0</v>
      </c>
      <c r="DE21" s="9">
        <f>'27.6'!AI21</f>
        <v>0</v>
      </c>
      <c r="DF21" s="306">
        <f>'28.6'!F21</f>
        <v>0</v>
      </c>
      <c r="DG21" s="306">
        <f>'28.6'!AH21</f>
        <v>0</v>
      </c>
      <c r="DH21" s="306">
        <f>'28.6'!O21</f>
        <v>0</v>
      </c>
      <c r="DI21" s="306">
        <f>'28.6'!AG21</f>
        <v>0</v>
      </c>
      <c r="DJ21" s="9">
        <f>'29.6'!F21</f>
        <v>0</v>
      </c>
      <c r="DK21" s="9">
        <f>'29.6'!AK21</f>
        <v>0</v>
      </c>
      <c r="DL21" s="9">
        <f>'29.6'!O21</f>
        <v>0</v>
      </c>
      <c r="DM21" s="9">
        <f>'29.6'!AJ21</f>
        <v>0</v>
      </c>
      <c r="DN21" s="306">
        <f>'30.6'!G21</f>
        <v>0</v>
      </c>
      <c r="DO21" s="306">
        <f>'30.6'!AM21</f>
        <v>0</v>
      </c>
      <c r="DP21" s="306">
        <f>'30.6'!P21</f>
        <v>0</v>
      </c>
      <c r="DQ21" s="306">
        <f>'30.6'!AL21</f>
        <v>0</v>
      </c>
      <c r="DR21" s="9"/>
      <c r="DS21" s="9"/>
      <c r="DT21" s="9"/>
      <c r="DU21" s="9"/>
      <c r="DV21" s="312">
        <f>'1.6'!I21</f>
        <v>0</v>
      </c>
      <c r="DW21" s="312">
        <f t="shared" si="0"/>
        <v>0</v>
      </c>
      <c r="DX21" s="312">
        <f t="shared" si="1"/>
        <v>0</v>
      </c>
      <c r="DY21" s="312">
        <f t="shared" si="2"/>
        <v>0</v>
      </c>
      <c r="DZ21" s="312">
        <f t="shared" si="3"/>
        <v>0</v>
      </c>
      <c r="EA21" s="312">
        <f t="shared" si="8"/>
        <v>0</v>
      </c>
      <c r="EB21" s="312">
        <f>'30.6'!AO21</f>
        <v>0</v>
      </c>
      <c r="EC21" s="313">
        <f t="shared" si="9"/>
        <v>0</v>
      </c>
    </row>
    <row r="22" spans="1:133" ht="15.75">
      <c r="A22" s="305" t="s">
        <v>61</v>
      </c>
      <c r="B22" s="9">
        <f>'1.6'!F22</f>
        <v>0</v>
      </c>
      <c r="C22" s="9">
        <f>'1.6'!AG22</f>
        <v>0</v>
      </c>
      <c r="D22" s="9">
        <f>'1.6'!Q22</f>
        <v>0</v>
      </c>
      <c r="E22" s="9">
        <f>'1.6'!AF22</f>
        <v>0</v>
      </c>
      <c r="F22" s="306">
        <f>'2.6'!H22</f>
        <v>0</v>
      </c>
      <c r="G22" s="306">
        <f>'2.6'!AH22</f>
        <v>0</v>
      </c>
      <c r="H22" s="306">
        <f>'2.6'!Q22</f>
        <v>0</v>
      </c>
      <c r="I22" s="306">
        <f>'2.6'!AG22</f>
        <v>0</v>
      </c>
      <c r="J22" s="9">
        <f>'3.6'!F22</f>
        <v>0</v>
      </c>
      <c r="K22" s="9">
        <f>'3.6'!AK22</f>
        <v>0</v>
      </c>
      <c r="L22" s="9">
        <f>'3.6'!O22</f>
        <v>0</v>
      </c>
      <c r="M22" s="9">
        <f>'3.6'!AJ22</f>
        <v>0</v>
      </c>
      <c r="N22" s="306">
        <f>'4.6'!F22</f>
        <v>0</v>
      </c>
      <c r="O22" s="306">
        <f>'4.6'!AK22</f>
        <v>0</v>
      </c>
      <c r="P22" s="306">
        <f>'4.6'!O22</f>
        <v>0</v>
      </c>
      <c r="Q22" s="306">
        <f>'4.6'!AJ22</f>
        <v>0</v>
      </c>
      <c r="R22" s="9">
        <f>'5.6'!I22</f>
        <v>0</v>
      </c>
      <c r="S22" s="9">
        <f>'5.6'!AJ22</f>
        <v>0</v>
      </c>
      <c r="T22" s="9">
        <f>'5.6'!R22</f>
        <v>0</v>
      </c>
      <c r="U22" s="9">
        <f>'5.6'!AI22</f>
        <v>0</v>
      </c>
      <c r="V22" s="306">
        <f>'6.6'!I22</f>
        <v>0</v>
      </c>
      <c r="W22" s="306">
        <f>'6.6'!AJ22</f>
        <v>0</v>
      </c>
      <c r="X22" s="306">
        <f>'6.6'!R22</f>
        <v>0</v>
      </c>
      <c r="Y22" s="306">
        <f>'6.6'!AI22</f>
        <v>0</v>
      </c>
      <c r="Z22" s="9">
        <f>'7.6'!G22</f>
        <v>0</v>
      </c>
      <c r="AA22" s="9">
        <f>'7.6'!AI22</f>
        <v>0</v>
      </c>
      <c r="AB22" s="9">
        <f>'7.6'!P22</f>
        <v>0</v>
      </c>
      <c r="AC22" s="9">
        <f>'7.6'!AH22</f>
        <v>0</v>
      </c>
      <c r="AD22" s="306">
        <f>'8.6'!H22</f>
        <v>0</v>
      </c>
      <c r="AE22" s="306">
        <f>'8.6'!AJ22</f>
        <v>0</v>
      </c>
      <c r="AF22" s="306">
        <f>'8.6'!Q22</f>
        <v>0</v>
      </c>
      <c r="AG22" s="306">
        <f>'8.6'!AI22</f>
        <v>0</v>
      </c>
      <c r="AH22" s="9">
        <f>'9.6'!I22</f>
        <v>0</v>
      </c>
      <c r="AI22" s="9">
        <f>'9.6'!AL22</f>
        <v>0</v>
      </c>
      <c r="AJ22" s="9">
        <f>'9.6'!R22</f>
        <v>0</v>
      </c>
      <c r="AK22" s="9">
        <f>'9.6'!AK22</f>
        <v>0</v>
      </c>
      <c r="AL22" s="306">
        <f>'10.6'!F22</f>
        <v>0</v>
      </c>
      <c r="AM22" s="306">
        <f>'10.6'!AL22</f>
        <v>0</v>
      </c>
      <c r="AN22" s="306">
        <f>'10.6'!O22</f>
        <v>0</v>
      </c>
      <c r="AO22" s="306">
        <f>'10.6'!AK22</f>
        <v>0</v>
      </c>
      <c r="AP22" s="9">
        <f>'11.6'!H22</f>
        <v>0</v>
      </c>
      <c r="AQ22" s="9">
        <f>'11.6'!AH22</f>
        <v>0</v>
      </c>
      <c r="AR22" s="9">
        <f>'11.6'!Q22</f>
        <v>0</v>
      </c>
      <c r="AS22" s="9">
        <f>'11.6'!AG22</f>
        <v>0</v>
      </c>
      <c r="AT22" s="306">
        <f>'12.6'!H22</f>
        <v>0</v>
      </c>
      <c r="AU22" s="306">
        <f>'12.6'!AH22</f>
        <v>0</v>
      </c>
      <c r="AV22" s="306">
        <f>'12.6'!Q22</f>
        <v>0</v>
      </c>
      <c r="AW22" s="306">
        <f>'12.6'!AG22</f>
        <v>0</v>
      </c>
      <c r="AX22" s="9">
        <f>'13.6'!H22</f>
        <v>0</v>
      </c>
      <c r="AY22" s="9">
        <f>'13.6'!AP22</f>
        <v>0</v>
      </c>
      <c r="AZ22" s="9">
        <f>'13.6'!Q22</f>
        <v>0</v>
      </c>
      <c r="BA22" s="9">
        <f>'13.6'!AO22</f>
        <v>0</v>
      </c>
      <c r="BB22" s="306">
        <f>'14.6'!H22</f>
        <v>0</v>
      </c>
      <c r="BC22" s="306">
        <f>'14.6'!AQ22</f>
        <v>0</v>
      </c>
      <c r="BD22" s="306">
        <f>'14.6'!Q22</f>
        <v>0</v>
      </c>
      <c r="BE22" s="306">
        <f>'14.6'!AP22</f>
        <v>0</v>
      </c>
      <c r="BF22" s="9">
        <f>'15.6'!H22</f>
        <v>0</v>
      </c>
      <c r="BG22" s="9">
        <f>'15.6'!AS22</f>
        <v>0</v>
      </c>
      <c r="BH22" s="9">
        <f>'15.6'!Q22</f>
        <v>0</v>
      </c>
      <c r="BI22" s="9">
        <f>'15.6'!AR23</f>
        <v>0</v>
      </c>
      <c r="BJ22" s="306">
        <f>'16.6'!I22</f>
        <v>0</v>
      </c>
      <c r="BK22" s="306">
        <f>'16.6'!AR22</f>
        <v>0</v>
      </c>
      <c r="BL22" s="306">
        <f>'16.6'!R22</f>
        <v>0</v>
      </c>
      <c r="BM22" s="306">
        <f>'16.6'!AQ22</f>
        <v>0</v>
      </c>
      <c r="BN22" s="9">
        <f>'17.6'!H22</f>
        <v>0</v>
      </c>
      <c r="BO22" s="9">
        <f>'17.6'!AS22</f>
        <v>0</v>
      </c>
      <c r="BP22" s="9">
        <f>'17.6'!Q22</f>
        <v>0</v>
      </c>
      <c r="BQ22" s="9">
        <f>'17.6'!AR22</f>
        <v>0</v>
      </c>
      <c r="BR22" s="306">
        <f>'18.6'!H22</f>
        <v>0</v>
      </c>
      <c r="BS22" s="306">
        <f>'18.6'!AU22</f>
        <v>0</v>
      </c>
      <c r="BT22" s="306">
        <f>'18.6'!Q22</f>
        <v>0</v>
      </c>
      <c r="BU22" s="306">
        <f>'18.6'!AT22</f>
        <v>0</v>
      </c>
      <c r="BV22" s="9">
        <f>'19.6'!H22</f>
        <v>0</v>
      </c>
      <c r="BW22" s="9">
        <f>'19.6'!AJ22</f>
        <v>0</v>
      </c>
      <c r="BX22" s="9">
        <f>'19.6'!Q22</f>
        <v>0</v>
      </c>
      <c r="BY22" s="9">
        <f>'19.6'!AI22</f>
        <v>0</v>
      </c>
      <c r="BZ22" s="306">
        <f>'20.6'!H22</f>
        <v>0</v>
      </c>
      <c r="CA22" s="306">
        <f>'20.6'!AG22</f>
        <v>0</v>
      </c>
      <c r="CB22" s="306">
        <f>'20.6'!Q22</f>
        <v>0</v>
      </c>
      <c r="CC22" s="306">
        <f>'20.6'!AF22</f>
        <v>0</v>
      </c>
      <c r="CD22" s="9">
        <f>'21.6'!J22</f>
        <v>0</v>
      </c>
      <c r="CE22" s="9">
        <f>'21.6'!AM22</f>
        <v>0</v>
      </c>
      <c r="CF22" s="9">
        <f>'21.6'!S22</f>
        <v>0</v>
      </c>
      <c r="CG22" s="9">
        <f>'21.6'!AL22</f>
        <v>0</v>
      </c>
      <c r="CH22" s="306">
        <f>'22.6'!H22</f>
        <v>0</v>
      </c>
      <c r="CI22" s="306">
        <f>'22.6'!AT22</f>
        <v>0</v>
      </c>
      <c r="CJ22" s="306">
        <f>'22.6'!Q22</f>
        <v>0</v>
      </c>
      <c r="CK22" s="306">
        <f>'22.6'!AS23</f>
        <v>0</v>
      </c>
      <c r="CL22" s="9">
        <f>'23.6'!F22</f>
        <v>0</v>
      </c>
      <c r="CM22" s="9">
        <f>'23.6'!AG22</f>
        <v>0</v>
      </c>
      <c r="CN22" s="9">
        <f>'23.6'!O22</f>
        <v>0</v>
      </c>
      <c r="CO22" s="9">
        <f>'23.6'!AF22</f>
        <v>0</v>
      </c>
      <c r="CP22" s="306">
        <f>'24.6'!I22</f>
        <v>0</v>
      </c>
      <c r="CQ22" s="306">
        <f>'24.6'!AQ22</f>
        <v>0</v>
      </c>
      <c r="CR22" s="306">
        <f>'24.6'!R22</f>
        <v>0</v>
      </c>
      <c r="CS22" s="306">
        <f>'24.6'!AP22</f>
        <v>0</v>
      </c>
      <c r="CT22" s="9">
        <f>'25.6'!H22</f>
        <v>0</v>
      </c>
      <c r="CU22" s="9">
        <f>'25.6'!AX22</f>
        <v>0</v>
      </c>
      <c r="CV22" s="9">
        <f>'25.6'!Q22</f>
        <v>0</v>
      </c>
      <c r="CW22" s="9">
        <f>'25.6'!AW22</f>
        <v>0</v>
      </c>
      <c r="CX22" s="306">
        <f>'26.6'!F22</f>
        <v>0</v>
      </c>
      <c r="CY22" s="306">
        <f>'26.6'!AG22</f>
        <v>0</v>
      </c>
      <c r="CZ22" s="306">
        <f>'26.6'!O22</f>
        <v>0</v>
      </c>
      <c r="DA22" s="306">
        <f>'26.6'!AF22</f>
        <v>0</v>
      </c>
      <c r="DB22" s="9">
        <f>'27.6'!F22</f>
        <v>0</v>
      </c>
      <c r="DC22" s="9">
        <f>'27.6'!AJ22</f>
        <v>0</v>
      </c>
      <c r="DD22" s="9">
        <f>'27.6'!O22</f>
        <v>0</v>
      </c>
      <c r="DE22" s="9">
        <f>'27.6'!AI22</f>
        <v>0</v>
      </c>
      <c r="DF22" s="306">
        <f>'28.6'!F22</f>
        <v>0</v>
      </c>
      <c r="DG22" s="306">
        <f>'28.6'!AH22</f>
        <v>0</v>
      </c>
      <c r="DH22" s="306">
        <f>'28.6'!O22</f>
        <v>0</v>
      </c>
      <c r="DI22" s="306">
        <f>'28.6'!AG22</f>
        <v>0</v>
      </c>
      <c r="DJ22" s="9">
        <f>'29.6'!F22</f>
        <v>0</v>
      </c>
      <c r="DK22" s="9">
        <f>'29.6'!AK22</f>
        <v>0</v>
      </c>
      <c r="DL22" s="9">
        <f>'29.6'!O22</f>
        <v>0</v>
      </c>
      <c r="DM22" s="9">
        <f>'29.6'!AJ22</f>
        <v>0</v>
      </c>
      <c r="DN22" s="306">
        <f>'30.6'!G22</f>
        <v>0</v>
      </c>
      <c r="DO22" s="306">
        <f>'30.6'!AM22</f>
        <v>0</v>
      </c>
      <c r="DP22" s="306">
        <f>'30.6'!P22</f>
        <v>0</v>
      </c>
      <c r="DQ22" s="306">
        <f>'30.6'!AL22</f>
        <v>0</v>
      </c>
      <c r="DR22" s="9"/>
      <c r="DS22" s="9"/>
      <c r="DT22" s="9"/>
      <c r="DU22" s="9"/>
      <c r="DV22" s="312">
        <f>'1.6'!I22</f>
        <v>0</v>
      </c>
      <c r="DW22" s="312">
        <f t="shared" si="0"/>
        <v>0</v>
      </c>
      <c r="DX22" s="312">
        <f t="shared" si="1"/>
        <v>0</v>
      </c>
      <c r="DY22" s="312">
        <f t="shared" si="2"/>
        <v>0</v>
      </c>
      <c r="DZ22" s="312">
        <f t="shared" si="3"/>
        <v>0</v>
      </c>
      <c r="EA22" s="312">
        <f t="shared" ref="EA22:EA23" si="10">DW22+DV22-DX22-DY22-DZ22</f>
        <v>0</v>
      </c>
      <c r="EB22" s="312">
        <f>'30.6'!AO22</f>
        <v>0</v>
      </c>
      <c r="EC22" s="313">
        <f t="shared" ref="EC22:EC23" si="11">EB22-EA22</f>
        <v>0</v>
      </c>
    </row>
    <row r="23" spans="1:133" ht="15.75">
      <c r="A23" s="305" t="s">
        <v>62</v>
      </c>
      <c r="B23" s="9">
        <f>'1.6'!F23</f>
        <v>0</v>
      </c>
      <c r="C23" s="9">
        <f>'1.6'!AG23</f>
        <v>0</v>
      </c>
      <c r="D23" s="9">
        <f>'1.6'!Q23</f>
        <v>0</v>
      </c>
      <c r="E23" s="9">
        <f>'1.6'!AF23</f>
        <v>0</v>
      </c>
      <c r="F23" s="306">
        <f>'2.6'!H23</f>
        <v>0</v>
      </c>
      <c r="G23" s="306">
        <f>'2.6'!AH23</f>
        <v>0</v>
      </c>
      <c r="H23" s="306">
        <f>'2.6'!Q23</f>
        <v>0</v>
      </c>
      <c r="I23" s="306">
        <f>'2.6'!AG23</f>
        <v>0</v>
      </c>
      <c r="J23" s="9">
        <f>'3.6'!F23</f>
        <v>0</v>
      </c>
      <c r="K23" s="9">
        <f>'3.6'!AK23</f>
        <v>0</v>
      </c>
      <c r="L23" s="9">
        <f>'3.6'!O23</f>
        <v>0</v>
      </c>
      <c r="M23" s="9">
        <f>'3.6'!AJ23</f>
        <v>0</v>
      </c>
      <c r="N23" s="306">
        <f>'4.6'!F23</f>
        <v>0</v>
      </c>
      <c r="O23" s="306">
        <f>'4.6'!AK23</f>
        <v>0</v>
      </c>
      <c r="P23" s="306">
        <f>'4.6'!O23</f>
        <v>0</v>
      </c>
      <c r="Q23" s="306">
        <f>'4.6'!AJ23</f>
        <v>0</v>
      </c>
      <c r="R23" s="9">
        <f>'5.6'!I23</f>
        <v>0</v>
      </c>
      <c r="S23" s="9">
        <f>'5.6'!AJ23</f>
        <v>0</v>
      </c>
      <c r="T23" s="9">
        <f>'5.6'!R23</f>
        <v>0</v>
      </c>
      <c r="U23" s="9">
        <f>'5.6'!AI23</f>
        <v>0</v>
      </c>
      <c r="V23" s="306">
        <f>'6.6'!I23</f>
        <v>0</v>
      </c>
      <c r="W23" s="306">
        <f>'6.6'!AJ23</f>
        <v>0</v>
      </c>
      <c r="X23" s="306">
        <f>'6.6'!R23</f>
        <v>0</v>
      </c>
      <c r="Y23" s="306">
        <f>'6.6'!AI23</f>
        <v>0</v>
      </c>
      <c r="Z23" s="9">
        <f>'7.6'!G23</f>
        <v>0</v>
      </c>
      <c r="AA23" s="9">
        <f>'7.6'!AI23</f>
        <v>0</v>
      </c>
      <c r="AB23" s="9">
        <f>'7.6'!P23</f>
        <v>0</v>
      </c>
      <c r="AC23" s="9">
        <f>'7.6'!AH23</f>
        <v>0</v>
      </c>
      <c r="AD23" s="306">
        <f>'8.6'!H23</f>
        <v>0</v>
      </c>
      <c r="AE23" s="306">
        <f>'8.6'!AJ23</f>
        <v>0</v>
      </c>
      <c r="AF23" s="306">
        <f>'8.6'!Q23</f>
        <v>0</v>
      </c>
      <c r="AG23" s="306">
        <f>'8.6'!AI23</f>
        <v>0</v>
      </c>
      <c r="AH23" s="9">
        <f>'9.6'!I23</f>
        <v>0</v>
      </c>
      <c r="AI23" s="9">
        <f>'9.6'!AL23</f>
        <v>0</v>
      </c>
      <c r="AJ23" s="9">
        <f>'9.6'!R23</f>
        <v>0</v>
      </c>
      <c r="AK23" s="9">
        <f>'9.6'!AK23</f>
        <v>0</v>
      </c>
      <c r="AL23" s="306">
        <f>'10.6'!F23</f>
        <v>0</v>
      </c>
      <c r="AM23" s="306">
        <f>'10.6'!AL23</f>
        <v>0</v>
      </c>
      <c r="AN23" s="306">
        <f>'10.6'!O23</f>
        <v>0</v>
      </c>
      <c r="AO23" s="306">
        <f>'10.6'!AK23</f>
        <v>0</v>
      </c>
      <c r="AP23" s="9">
        <f>'11.6'!H23</f>
        <v>0</v>
      </c>
      <c r="AQ23" s="9">
        <f>'11.6'!AH23</f>
        <v>0</v>
      </c>
      <c r="AR23" s="9">
        <f>'11.6'!Q23</f>
        <v>0</v>
      </c>
      <c r="AS23" s="9">
        <f>'11.6'!AG23</f>
        <v>0</v>
      </c>
      <c r="AT23" s="306">
        <f>'12.6'!H23</f>
        <v>0</v>
      </c>
      <c r="AU23" s="306">
        <f>'12.6'!AH23</f>
        <v>0</v>
      </c>
      <c r="AV23" s="306">
        <f>'12.6'!Q23</f>
        <v>0</v>
      </c>
      <c r="AW23" s="306">
        <f>'12.6'!AG23</f>
        <v>0</v>
      </c>
      <c r="AX23" s="9">
        <f>'13.6'!H23</f>
        <v>0</v>
      </c>
      <c r="AY23" s="9">
        <f>'13.6'!AP23</f>
        <v>0</v>
      </c>
      <c r="AZ23" s="9">
        <f>'13.6'!Q23</f>
        <v>0</v>
      </c>
      <c r="BA23" s="9">
        <f>'13.6'!AO23</f>
        <v>0</v>
      </c>
      <c r="BB23" s="306">
        <f>'14.6'!H23</f>
        <v>0</v>
      </c>
      <c r="BC23" s="306">
        <f>'14.6'!AQ23</f>
        <v>0</v>
      </c>
      <c r="BD23" s="306">
        <f>'14.6'!Q23</f>
        <v>0</v>
      </c>
      <c r="BE23" s="306">
        <f>'14.6'!AP23</f>
        <v>0</v>
      </c>
      <c r="BF23" s="9">
        <f>'15.6'!H23</f>
        <v>0</v>
      </c>
      <c r="BG23" s="9">
        <f>'15.6'!AS23</f>
        <v>0</v>
      </c>
      <c r="BH23" s="9">
        <f>'15.6'!Q23</f>
        <v>0</v>
      </c>
      <c r="BI23" s="9">
        <f>'15.6'!AR24</f>
        <v>0</v>
      </c>
      <c r="BJ23" s="306">
        <f>'16.6'!I23</f>
        <v>0</v>
      </c>
      <c r="BK23" s="306">
        <f>'16.6'!AR23</f>
        <v>0</v>
      </c>
      <c r="BL23" s="306">
        <f>'16.6'!R23</f>
        <v>0</v>
      </c>
      <c r="BM23" s="306">
        <f>'16.6'!AQ23</f>
        <v>0</v>
      </c>
      <c r="BN23" s="9">
        <f>'17.6'!H23</f>
        <v>0</v>
      </c>
      <c r="BO23" s="9">
        <f>'17.6'!AS23</f>
        <v>0</v>
      </c>
      <c r="BP23" s="9">
        <f>'17.6'!Q23</f>
        <v>0</v>
      </c>
      <c r="BQ23" s="9">
        <f>'17.6'!AR23</f>
        <v>0</v>
      </c>
      <c r="BR23" s="306">
        <f>'18.6'!H23</f>
        <v>0</v>
      </c>
      <c r="BS23" s="306">
        <f>'18.6'!AU23</f>
        <v>0</v>
      </c>
      <c r="BT23" s="306">
        <f>'18.6'!Q23</f>
        <v>0</v>
      </c>
      <c r="BU23" s="306">
        <f>'18.6'!AT23</f>
        <v>0</v>
      </c>
      <c r="BV23" s="9">
        <f>'19.6'!H23</f>
        <v>0</v>
      </c>
      <c r="BW23" s="9">
        <f>'19.6'!AJ23</f>
        <v>0</v>
      </c>
      <c r="BX23" s="9">
        <f>'19.6'!Q23</f>
        <v>0</v>
      </c>
      <c r="BY23" s="9">
        <f>'19.6'!AI23</f>
        <v>0</v>
      </c>
      <c r="BZ23" s="306">
        <f>'20.6'!H23</f>
        <v>0</v>
      </c>
      <c r="CA23" s="306">
        <f>'20.6'!AG23</f>
        <v>0</v>
      </c>
      <c r="CB23" s="306">
        <f>'20.6'!Q23</f>
        <v>0</v>
      </c>
      <c r="CC23" s="306">
        <f>'20.6'!AF23</f>
        <v>0</v>
      </c>
      <c r="CD23" s="9">
        <f>'21.6'!J23</f>
        <v>0</v>
      </c>
      <c r="CE23" s="9">
        <f>'21.6'!AM23</f>
        <v>0</v>
      </c>
      <c r="CF23" s="9">
        <f>'21.6'!S23</f>
        <v>0</v>
      </c>
      <c r="CG23" s="9">
        <f>'21.6'!AL23</f>
        <v>0</v>
      </c>
      <c r="CH23" s="306">
        <f>'22.6'!H23</f>
        <v>0</v>
      </c>
      <c r="CI23" s="306">
        <f>'22.6'!AT23</f>
        <v>0</v>
      </c>
      <c r="CJ23" s="306">
        <f>'22.6'!Q23</f>
        <v>0</v>
      </c>
      <c r="CK23" s="306">
        <f>'22.6'!AS24</f>
        <v>0</v>
      </c>
      <c r="CL23" s="9">
        <f>'23.6'!F23</f>
        <v>0</v>
      </c>
      <c r="CM23" s="9">
        <f>'23.6'!AG23</f>
        <v>0</v>
      </c>
      <c r="CN23" s="9">
        <f>'23.6'!O23</f>
        <v>0</v>
      </c>
      <c r="CO23" s="9">
        <f>'23.6'!AF23</f>
        <v>0</v>
      </c>
      <c r="CP23" s="306">
        <f>'24.6'!I23</f>
        <v>0</v>
      </c>
      <c r="CQ23" s="306">
        <f>'24.6'!AQ23</f>
        <v>0</v>
      </c>
      <c r="CR23" s="306">
        <f>'24.6'!R23</f>
        <v>0</v>
      </c>
      <c r="CS23" s="306">
        <f>'24.6'!AP23</f>
        <v>0</v>
      </c>
      <c r="CT23" s="9">
        <f>'25.6'!H23</f>
        <v>0</v>
      </c>
      <c r="CU23" s="9">
        <f>'25.6'!AX23</f>
        <v>0</v>
      </c>
      <c r="CV23" s="9">
        <f>'25.6'!Q23</f>
        <v>0</v>
      </c>
      <c r="CW23" s="9">
        <f>'25.6'!AW23</f>
        <v>0</v>
      </c>
      <c r="CX23" s="306">
        <f>'26.6'!F23</f>
        <v>0</v>
      </c>
      <c r="CY23" s="306">
        <f>'26.6'!AG23</f>
        <v>0</v>
      </c>
      <c r="CZ23" s="306">
        <f>'26.6'!O23</f>
        <v>0</v>
      </c>
      <c r="DA23" s="306">
        <f>'26.6'!AF23</f>
        <v>0</v>
      </c>
      <c r="DB23" s="9">
        <f>'27.6'!F23</f>
        <v>0</v>
      </c>
      <c r="DC23" s="9">
        <f>'27.6'!AJ23</f>
        <v>0</v>
      </c>
      <c r="DD23" s="9">
        <f>'27.6'!O23</f>
        <v>0</v>
      </c>
      <c r="DE23" s="9">
        <f>'27.6'!AI23</f>
        <v>0</v>
      </c>
      <c r="DF23" s="306">
        <f>'28.6'!F23</f>
        <v>0</v>
      </c>
      <c r="DG23" s="306">
        <f>'28.6'!AH23</f>
        <v>0</v>
      </c>
      <c r="DH23" s="306">
        <f>'28.6'!O23</f>
        <v>0</v>
      </c>
      <c r="DI23" s="306">
        <f>'28.6'!AG23</f>
        <v>0</v>
      </c>
      <c r="DJ23" s="9">
        <f>'29.6'!F23</f>
        <v>0</v>
      </c>
      <c r="DK23" s="9">
        <f>'29.6'!AK23</f>
        <v>0</v>
      </c>
      <c r="DL23" s="9">
        <f>'29.6'!O23</f>
        <v>0</v>
      </c>
      <c r="DM23" s="9">
        <f>'29.6'!AJ23</f>
        <v>0</v>
      </c>
      <c r="DN23" s="306">
        <f>'30.6'!G23</f>
        <v>0</v>
      </c>
      <c r="DO23" s="306">
        <f>'30.6'!AM23</f>
        <v>0</v>
      </c>
      <c r="DP23" s="306">
        <f>'30.6'!P23</f>
        <v>0</v>
      </c>
      <c r="DQ23" s="306">
        <f>'30.6'!AL23</f>
        <v>0</v>
      </c>
      <c r="DR23" s="9"/>
      <c r="DS23" s="9"/>
      <c r="DT23" s="9"/>
      <c r="DU23" s="9"/>
      <c r="DV23" s="312">
        <f>'1.6'!I23</f>
        <v>0</v>
      </c>
      <c r="DW23" s="312">
        <f t="shared" si="0"/>
        <v>0</v>
      </c>
      <c r="DX23" s="312">
        <f t="shared" si="1"/>
        <v>0</v>
      </c>
      <c r="DY23" s="312">
        <f t="shared" si="2"/>
        <v>0</v>
      </c>
      <c r="DZ23" s="312">
        <f t="shared" si="3"/>
        <v>0</v>
      </c>
      <c r="EA23" s="312">
        <f t="shared" si="10"/>
        <v>0</v>
      </c>
      <c r="EB23" s="312">
        <f>'30.6'!AO23</f>
        <v>0</v>
      </c>
      <c r="EC23" s="313">
        <f t="shared" si="11"/>
        <v>0</v>
      </c>
    </row>
    <row r="24" spans="1:133" ht="15.75">
      <c r="A24" s="305" t="s">
        <v>327</v>
      </c>
      <c r="B24" s="9"/>
      <c r="C24" s="9"/>
      <c r="D24" s="9"/>
      <c r="E24" s="9"/>
      <c r="F24" s="306"/>
      <c r="G24" s="306"/>
      <c r="H24" s="306"/>
      <c r="I24" s="306"/>
      <c r="J24" s="9"/>
      <c r="K24" s="9"/>
      <c r="L24" s="9"/>
      <c r="M24" s="9"/>
      <c r="N24" s="306"/>
      <c r="O24" s="306"/>
      <c r="P24" s="306"/>
      <c r="Q24" s="306"/>
      <c r="R24" s="9"/>
      <c r="S24" s="9"/>
      <c r="T24" s="9"/>
      <c r="U24" s="9"/>
      <c r="V24" s="306"/>
      <c r="W24" s="306"/>
      <c r="X24" s="306"/>
      <c r="Y24" s="306"/>
      <c r="Z24" s="9"/>
      <c r="AA24" s="9"/>
      <c r="AB24" s="9"/>
      <c r="AC24" s="9"/>
      <c r="AD24" s="306"/>
      <c r="AE24" s="306"/>
      <c r="AF24" s="306"/>
      <c r="AG24" s="306"/>
      <c r="AH24" s="9"/>
      <c r="AI24" s="9"/>
      <c r="AJ24" s="9"/>
      <c r="AK24" s="9"/>
      <c r="AL24" s="306"/>
      <c r="AM24" s="306"/>
      <c r="AN24" s="306"/>
      <c r="AO24" s="306"/>
      <c r="AP24" s="9"/>
      <c r="AQ24" s="9"/>
      <c r="AR24" s="9"/>
      <c r="AS24" s="9"/>
      <c r="AT24" s="306"/>
      <c r="AU24" s="306"/>
      <c r="AV24" s="306"/>
      <c r="AW24" s="306"/>
      <c r="AX24" s="9"/>
      <c r="AY24" s="9"/>
      <c r="AZ24" s="9"/>
      <c r="BA24" s="9"/>
      <c r="BB24" s="306"/>
      <c r="BC24" s="306"/>
      <c r="BD24" s="306"/>
      <c r="BE24" s="306"/>
      <c r="BF24" s="9"/>
      <c r="BG24" s="9"/>
      <c r="BH24" s="9"/>
      <c r="BI24" s="9"/>
      <c r="BJ24" s="306"/>
      <c r="BK24" s="306"/>
      <c r="BL24" s="306"/>
      <c r="BM24" s="306"/>
      <c r="BN24" s="9"/>
      <c r="BO24" s="9"/>
      <c r="BP24" s="9"/>
      <c r="BQ24" s="9"/>
      <c r="BR24" s="306"/>
      <c r="BS24" s="306"/>
      <c r="BT24" s="306"/>
      <c r="BU24" s="306"/>
      <c r="BV24" s="9"/>
      <c r="BW24" s="9"/>
      <c r="BX24" s="9"/>
      <c r="BY24" s="9"/>
      <c r="BZ24" s="306"/>
      <c r="CA24" s="306"/>
      <c r="CB24" s="306"/>
      <c r="CC24" s="306"/>
      <c r="CD24" s="9"/>
      <c r="CE24" s="9"/>
      <c r="CF24" s="9"/>
      <c r="CG24" s="9"/>
      <c r="CH24" s="306"/>
      <c r="CI24" s="306"/>
      <c r="CJ24" s="306"/>
      <c r="CK24" s="306"/>
      <c r="CL24" s="9"/>
      <c r="CM24" s="9"/>
      <c r="CN24" s="9"/>
      <c r="CO24" s="9"/>
      <c r="CP24" s="306"/>
      <c r="CQ24" s="306"/>
      <c r="CR24" s="306"/>
      <c r="CS24" s="306"/>
      <c r="CT24" s="9">
        <f>'25.6'!H24</f>
        <v>5</v>
      </c>
      <c r="CU24" s="9">
        <f>'25.6'!AX24</f>
        <v>5</v>
      </c>
      <c r="CV24" s="9">
        <f>'25.6'!Q24</f>
        <v>0</v>
      </c>
      <c r="CW24" s="9">
        <f>'25.6'!AW24</f>
        <v>0</v>
      </c>
      <c r="CX24" s="306">
        <f>'26.6'!F24</f>
        <v>0</v>
      </c>
      <c r="CY24" s="306">
        <f>'26.6'!AG24</f>
        <v>0</v>
      </c>
      <c r="CZ24" s="306">
        <f>'26.6'!O24</f>
        <v>0</v>
      </c>
      <c r="DA24" s="306">
        <f>'26.6'!AF24</f>
        <v>0</v>
      </c>
      <c r="DB24" s="9">
        <f>'27.6'!F24</f>
        <v>0</v>
      </c>
      <c r="DC24" s="9">
        <f>'27.6'!AJ24</f>
        <v>0</v>
      </c>
      <c r="DD24" s="9">
        <f>'27.6'!O24</f>
        <v>0</v>
      </c>
      <c r="DE24" s="9">
        <f>'27.6'!AI24</f>
        <v>0</v>
      </c>
      <c r="DF24" s="306">
        <f>'28.6'!F24</f>
        <v>0</v>
      </c>
      <c r="DG24" s="306">
        <f>'28.6'!AH24</f>
        <v>0</v>
      </c>
      <c r="DH24" s="306">
        <f>'28.6'!O24</f>
        <v>0</v>
      </c>
      <c r="DI24" s="306">
        <f>'28.6'!AG24</f>
        <v>0</v>
      </c>
      <c r="DJ24" s="9">
        <f>'29.6'!F24</f>
        <v>0</v>
      </c>
      <c r="DK24" s="9">
        <f>'29.6'!AK24</f>
        <v>0</v>
      </c>
      <c r="DL24" s="9">
        <f>'29.6'!O24</f>
        <v>0</v>
      </c>
      <c r="DM24" s="9">
        <f>'29.6'!AJ24</f>
        <v>0</v>
      </c>
      <c r="DN24" s="306">
        <f>'30.6'!G24</f>
        <v>0</v>
      </c>
      <c r="DO24" s="306">
        <f>'30.6'!AM24</f>
        <v>0</v>
      </c>
      <c r="DP24" s="306">
        <f>'30.6'!P24</f>
        <v>0</v>
      </c>
      <c r="DQ24" s="306">
        <f>'30.6'!AL24</f>
        <v>0</v>
      </c>
      <c r="DR24" s="9"/>
      <c r="DS24" s="9"/>
      <c r="DT24" s="9"/>
      <c r="DU24" s="9"/>
      <c r="DV24" s="312"/>
      <c r="DW24" s="312">
        <f t="shared" si="0"/>
        <v>5</v>
      </c>
      <c r="DX24" s="312">
        <f t="shared" ref="DX24:DX25" si="12">SUMIF($B$2:$DU$2,"giao trực tiếp",B24:DU24)</f>
        <v>5</v>
      </c>
      <c r="DY24" s="312">
        <f t="shared" ref="DY24:DY25" si="13">SUMIF($B$2:$DU$2,"giao DC",B24:DU24)</f>
        <v>0</v>
      </c>
      <c r="DZ24" s="312">
        <f t="shared" ref="DZ24:DZ25" si="14">SUMIF($B$2:$DU$2,"hàng xì kho",B24:DU24)</f>
        <v>0</v>
      </c>
      <c r="EA24" s="312">
        <f t="shared" ref="EA24:EA25" si="15">DW24+DV24-DX24-DY24-DZ24</f>
        <v>0</v>
      </c>
      <c r="EB24" s="312">
        <f>'30.6'!AO24</f>
        <v>0</v>
      </c>
      <c r="EC24" s="313">
        <f t="shared" ref="EC24:EC25" si="16">EB24-EA24</f>
        <v>0</v>
      </c>
    </row>
    <row r="25" spans="1:133" ht="15.75">
      <c r="A25" s="305" t="s">
        <v>328</v>
      </c>
      <c r="B25" s="9"/>
      <c r="C25" s="9"/>
      <c r="D25" s="9"/>
      <c r="E25" s="9"/>
      <c r="F25" s="306"/>
      <c r="G25" s="306"/>
      <c r="H25" s="306"/>
      <c r="I25" s="306"/>
      <c r="J25" s="9"/>
      <c r="K25" s="9"/>
      <c r="L25" s="9"/>
      <c r="M25" s="9"/>
      <c r="N25" s="306"/>
      <c r="O25" s="306"/>
      <c r="P25" s="306"/>
      <c r="Q25" s="306"/>
      <c r="R25" s="9"/>
      <c r="S25" s="9"/>
      <c r="T25" s="9"/>
      <c r="U25" s="9"/>
      <c r="V25" s="306"/>
      <c r="W25" s="306"/>
      <c r="X25" s="306"/>
      <c r="Y25" s="306"/>
      <c r="Z25" s="9"/>
      <c r="AA25" s="9"/>
      <c r="AB25" s="9"/>
      <c r="AC25" s="9"/>
      <c r="AD25" s="306"/>
      <c r="AE25" s="306"/>
      <c r="AF25" s="306"/>
      <c r="AG25" s="306"/>
      <c r="AH25" s="9"/>
      <c r="AI25" s="9"/>
      <c r="AJ25" s="9"/>
      <c r="AK25" s="9"/>
      <c r="AL25" s="306"/>
      <c r="AM25" s="306"/>
      <c r="AN25" s="306"/>
      <c r="AO25" s="306"/>
      <c r="AP25" s="9"/>
      <c r="AQ25" s="9"/>
      <c r="AR25" s="9"/>
      <c r="AS25" s="9"/>
      <c r="AT25" s="306"/>
      <c r="AU25" s="306"/>
      <c r="AV25" s="306"/>
      <c r="AW25" s="306"/>
      <c r="AX25" s="9"/>
      <c r="AY25" s="9"/>
      <c r="AZ25" s="9"/>
      <c r="BA25" s="9"/>
      <c r="BB25" s="306"/>
      <c r="BC25" s="306"/>
      <c r="BD25" s="306"/>
      <c r="BE25" s="306"/>
      <c r="BF25" s="9"/>
      <c r="BG25" s="9"/>
      <c r="BH25" s="9"/>
      <c r="BI25" s="9"/>
      <c r="BJ25" s="306"/>
      <c r="BK25" s="306"/>
      <c r="BL25" s="306"/>
      <c r="BM25" s="306"/>
      <c r="BN25" s="9"/>
      <c r="BO25" s="9"/>
      <c r="BP25" s="9"/>
      <c r="BQ25" s="9"/>
      <c r="BR25" s="306"/>
      <c r="BS25" s="306"/>
      <c r="BT25" s="306"/>
      <c r="BU25" s="306"/>
      <c r="BV25" s="9"/>
      <c r="BW25" s="9"/>
      <c r="BX25" s="9"/>
      <c r="BY25" s="9"/>
      <c r="BZ25" s="306"/>
      <c r="CA25" s="306"/>
      <c r="CB25" s="306"/>
      <c r="CC25" s="306"/>
      <c r="CD25" s="9"/>
      <c r="CE25" s="9"/>
      <c r="CF25" s="9"/>
      <c r="CG25" s="9"/>
      <c r="CH25" s="306"/>
      <c r="CI25" s="306"/>
      <c r="CJ25" s="306"/>
      <c r="CK25" s="306"/>
      <c r="CL25" s="9"/>
      <c r="CM25" s="9"/>
      <c r="CN25" s="9"/>
      <c r="CO25" s="9"/>
      <c r="CP25" s="306"/>
      <c r="CQ25" s="306"/>
      <c r="CR25" s="306"/>
      <c r="CS25" s="306"/>
      <c r="CT25" s="9">
        <f>'25.6'!H25</f>
        <v>5</v>
      </c>
      <c r="CU25" s="9">
        <f>'25.6'!AX25</f>
        <v>5</v>
      </c>
      <c r="CV25" s="9">
        <f>'25.6'!Q25</f>
        <v>0</v>
      </c>
      <c r="CW25" s="9">
        <f>'25.6'!AW25</f>
        <v>0</v>
      </c>
      <c r="CX25" s="306">
        <f>'26.6'!F25</f>
        <v>0</v>
      </c>
      <c r="CY25" s="306">
        <f>'26.6'!AG25</f>
        <v>0</v>
      </c>
      <c r="CZ25" s="306">
        <f>'26.6'!O25</f>
        <v>0</v>
      </c>
      <c r="DA25" s="306">
        <f>'26.6'!AF25</f>
        <v>0</v>
      </c>
      <c r="DB25" s="9">
        <f>'27.6'!F25</f>
        <v>0</v>
      </c>
      <c r="DC25" s="9">
        <f>'27.6'!AJ25</f>
        <v>0</v>
      </c>
      <c r="DD25" s="9">
        <f>'27.6'!O25</f>
        <v>0</v>
      </c>
      <c r="DE25" s="9">
        <f>'27.6'!AI25</f>
        <v>0</v>
      </c>
      <c r="DF25" s="306">
        <f>'28.6'!F25</f>
        <v>0</v>
      </c>
      <c r="DG25" s="306">
        <f>'28.6'!AH25</f>
        <v>0</v>
      </c>
      <c r="DH25" s="306">
        <f>'28.6'!O25</f>
        <v>0</v>
      </c>
      <c r="DI25" s="306">
        <f>'28.6'!AG25</f>
        <v>0</v>
      </c>
      <c r="DJ25" s="9">
        <f>'29.6'!F25</f>
        <v>0</v>
      </c>
      <c r="DK25" s="9">
        <f>'29.6'!AK25</f>
        <v>0</v>
      </c>
      <c r="DL25" s="9">
        <f>'29.6'!O25</f>
        <v>0</v>
      </c>
      <c r="DM25" s="9">
        <f>'29.6'!AJ25</f>
        <v>0</v>
      </c>
      <c r="DN25" s="306">
        <f>'30.6'!G25</f>
        <v>0</v>
      </c>
      <c r="DO25" s="306">
        <f>'30.6'!AM25</f>
        <v>0</v>
      </c>
      <c r="DP25" s="306">
        <f>'30.6'!P25</f>
        <v>0</v>
      </c>
      <c r="DQ25" s="306">
        <f>'30.6'!AL25</f>
        <v>0</v>
      </c>
      <c r="DR25" s="9"/>
      <c r="DS25" s="9"/>
      <c r="DT25" s="9"/>
      <c r="DU25" s="9"/>
      <c r="DV25" s="312"/>
      <c r="DW25" s="312">
        <f t="shared" si="0"/>
        <v>5</v>
      </c>
      <c r="DX25" s="312">
        <f t="shared" si="12"/>
        <v>5</v>
      </c>
      <c r="DY25" s="312">
        <f t="shared" si="13"/>
        <v>0</v>
      </c>
      <c r="DZ25" s="312">
        <f t="shared" si="14"/>
        <v>0</v>
      </c>
      <c r="EA25" s="312">
        <f t="shared" si="15"/>
        <v>0</v>
      </c>
      <c r="EB25" s="312">
        <f>'30.6'!AO25</f>
        <v>0</v>
      </c>
      <c r="EC25" s="313">
        <f t="shared" si="16"/>
        <v>0</v>
      </c>
    </row>
    <row r="26" spans="1:133">
      <c r="B26" s="307">
        <f>SUM(B3:B23)</f>
        <v>0</v>
      </c>
      <c r="C26" s="307">
        <f t="shared" ref="C26:BN26" si="17">SUM(C3:C23)</f>
        <v>0</v>
      </c>
      <c r="D26" s="307">
        <f t="shared" si="17"/>
        <v>0</v>
      </c>
      <c r="E26" s="307">
        <f t="shared" si="17"/>
        <v>0</v>
      </c>
      <c r="F26" s="307">
        <f t="shared" si="17"/>
        <v>2449</v>
      </c>
      <c r="G26" s="307">
        <f t="shared" si="17"/>
        <v>738</v>
      </c>
      <c r="H26" s="307">
        <f t="shared" si="17"/>
        <v>1379</v>
      </c>
      <c r="I26" s="307">
        <f t="shared" si="17"/>
        <v>7</v>
      </c>
      <c r="J26" s="307">
        <f t="shared" si="17"/>
        <v>1732</v>
      </c>
      <c r="K26" s="307">
        <f t="shared" si="17"/>
        <v>1411</v>
      </c>
      <c r="L26" s="307">
        <f t="shared" si="17"/>
        <v>1086</v>
      </c>
      <c r="M26" s="307">
        <f t="shared" si="17"/>
        <v>10</v>
      </c>
      <c r="N26" s="307">
        <f t="shared" si="17"/>
        <v>302</v>
      </c>
      <c r="O26" s="307">
        <f t="shared" si="17"/>
        <v>1821</v>
      </c>
      <c r="P26" s="307">
        <f t="shared" si="17"/>
        <v>748</v>
      </c>
      <c r="Q26" s="307">
        <f t="shared" si="17"/>
        <v>2</v>
      </c>
      <c r="R26" s="307">
        <f t="shared" si="17"/>
        <v>2638</v>
      </c>
      <c r="S26" s="307">
        <f t="shared" si="17"/>
        <v>1144</v>
      </c>
      <c r="T26" s="307">
        <f t="shared" si="17"/>
        <v>483</v>
      </c>
      <c r="U26" s="307">
        <f t="shared" si="17"/>
        <v>1</v>
      </c>
      <c r="V26" s="307">
        <f t="shared" si="17"/>
        <v>2394</v>
      </c>
      <c r="W26" s="307">
        <f t="shared" si="17"/>
        <v>1234</v>
      </c>
      <c r="X26" s="307">
        <f t="shared" si="17"/>
        <v>408</v>
      </c>
      <c r="Y26" s="307">
        <f t="shared" si="17"/>
        <v>1</v>
      </c>
      <c r="Z26" s="307">
        <f t="shared" si="17"/>
        <v>2734</v>
      </c>
      <c r="AA26" s="307">
        <f t="shared" si="17"/>
        <v>1349</v>
      </c>
      <c r="AB26" s="307">
        <f t="shared" si="17"/>
        <v>134</v>
      </c>
      <c r="AC26" s="307">
        <f t="shared" si="17"/>
        <v>2</v>
      </c>
      <c r="AD26" s="307">
        <f t="shared" si="17"/>
        <v>0</v>
      </c>
      <c r="AE26" s="307">
        <f t="shared" si="17"/>
        <v>0</v>
      </c>
      <c r="AF26" s="307">
        <f t="shared" si="17"/>
        <v>0</v>
      </c>
      <c r="AG26" s="307">
        <f t="shared" si="17"/>
        <v>0</v>
      </c>
      <c r="AH26" s="307">
        <f t="shared" si="17"/>
        <v>2354</v>
      </c>
      <c r="AI26" s="307">
        <f t="shared" si="17"/>
        <v>187</v>
      </c>
      <c r="AJ26" s="307">
        <f t="shared" si="17"/>
        <v>1525</v>
      </c>
      <c r="AK26" s="307">
        <f t="shared" si="17"/>
        <v>6</v>
      </c>
      <c r="AL26" s="307">
        <f t="shared" si="17"/>
        <v>1528</v>
      </c>
      <c r="AM26" s="307">
        <f t="shared" si="17"/>
        <v>1279</v>
      </c>
      <c r="AN26" s="307">
        <f t="shared" si="17"/>
        <v>1473</v>
      </c>
      <c r="AO26" s="307">
        <f t="shared" si="17"/>
        <v>8</v>
      </c>
      <c r="AP26" s="307">
        <f t="shared" si="17"/>
        <v>1924</v>
      </c>
      <c r="AQ26" s="307">
        <f t="shared" si="17"/>
        <v>1597</v>
      </c>
      <c r="AR26" s="307">
        <f t="shared" si="17"/>
        <v>508</v>
      </c>
      <c r="AS26" s="307">
        <f t="shared" si="17"/>
        <v>1</v>
      </c>
      <c r="AT26" s="307">
        <f t="shared" si="17"/>
        <v>2551</v>
      </c>
      <c r="AU26" s="307">
        <f t="shared" si="17"/>
        <v>1547</v>
      </c>
      <c r="AV26" s="307">
        <f t="shared" si="17"/>
        <v>366</v>
      </c>
      <c r="AW26" s="307">
        <f t="shared" si="17"/>
        <v>4</v>
      </c>
      <c r="AX26" s="307">
        <f t="shared" si="17"/>
        <v>0</v>
      </c>
      <c r="AY26" s="307">
        <f t="shared" si="17"/>
        <v>782</v>
      </c>
      <c r="AZ26" s="307">
        <f t="shared" si="17"/>
        <v>297</v>
      </c>
      <c r="BA26" s="307">
        <f t="shared" si="17"/>
        <v>4</v>
      </c>
      <c r="BB26" s="307">
        <f t="shared" si="17"/>
        <v>2522</v>
      </c>
      <c r="BC26" s="307">
        <f t="shared" si="17"/>
        <v>1256</v>
      </c>
      <c r="BD26" s="307">
        <f t="shared" si="17"/>
        <v>372</v>
      </c>
      <c r="BE26" s="307">
        <f t="shared" si="17"/>
        <v>1</v>
      </c>
      <c r="BF26" s="307">
        <f t="shared" si="17"/>
        <v>0</v>
      </c>
      <c r="BG26" s="307">
        <f t="shared" si="17"/>
        <v>0</v>
      </c>
      <c r="BH26" s="307">
        <f t="shared" si="17"/>
        <v>0</v>
      </c>
      <c r="BI26" s="307">
        <f t="shared" si="17"/>
        <v>0</v>
      </c>
      <c r="BJ26" s="307">
        <f t="shared" si="17"/>
        <v>2432</v>
      </c>
      <c r="BK26" s="307">
        <f t="shared" si="17"/>
        <v>512</v>
      </c>
      <c r="BL26" s="307">
        <f t="shared" si="17"/>
        <v>2259</v>
      </c>
      <c r="BM26" s="307">
        <f t="shared" si="17"/>
        <v>0</v>
      </c>
      <c r="BN26" s="307">
        <f t="shared" si="17"/>
        <v>2339</v>
      </c>
      <c r="BO26" s="307">
        <f t="shared" ref="BO26:CS26" si="18">SUM(BO3:BO23)</f>
        <v>1249</v>
      </c>
      <c r="BP26" s="307">
        <f t="shared" si="18"/>
        <v>774</v>
      </c>
      <c r="BQ26" s="307">
        <f t="shared" si="18"/>
        <v>4</v>
      </c>
      <c r="BR26" s="307">
        <f t="shared" si="18"/>
        <v>0</v>
      </c>
      <c r="BS26" s="307">
        <f t="shared" si="18"/>
        <v>1590</v>
      </c>
      <c r="BT26" s="307">
        <f t="shared" si="18"/>
        <v>387</v>
      </c>
      <c r="BU26" s="307">
        <f t="shared" si="18"/>
        <v>2</v>
      </c>
      <c r="BV26" s="307">
        <f t="shared" si="18"/>
        <v>2690</v>
      </c>
      <c r="BW26" s="307">
        <f t="shared" si="18"/>
        <v>1286</v>
      </c>
      <c r="BX26" s="307">
        <f t="shared" si="18"/>
        <v>556</v>
      </c>
      <c r="BY26" s="307">
        <f t="shared" si="18"/>
        <v>4</v>
      </c>
      <c r="BZ26" s="307">
        <f t="shared" si="18"/>
        <v>2109</v>
      </c>
      <c r="CA26" s="307">
        <f t="shared" si="18"/>
        <v>1605</v>
      </c>
      <c r="CB26" s="307">
        <f t="shared" si="18"/>
        <v>298</v>
      </c>
      <c r="CC26" s="307">
        <f t="shared" si="18"/>
        <v>3</v>
      </c>
      <c r="CD26" s="307">
        <f t="shared" si="18"/>
        <v>2540</v>
      </c>
      <c r="CE26" s="307">
        <f t="shared" si="18"/>
        <v>2124</v>
      </c>
      <c r="CF26" s="307">
        <f t="shared" si="18"/>
        <v>235</v>
      </c>
      <c r="CG26" s="307">
        <f t="shared" si="18"/>
        <v>5</v>
      </c>
      <c r="CH26" s="307">
        <f t="shared" si="18"/>
        <v>0</v>
      </c>
      <c r="CI26" s="307">
        <f t="shared" si="18"/>
        <v>0</v>
      </c>
      <c r="CJ26" s="307">
        <f t="shared" si="18"/>
        <v>0</v>
      </c>
      <c r="CK26" s="307">
        <f t="shared" si="18"/>
        <v>0</v>
      </c>
      <c r="CL26" s="307">
        <f t="shared" si="18"/>
        <v>2464</v>
      </c>
      <c r="CM26" s="307">
        <f t="shared" si="18"/>
        <v>524</v>
      </c>
      <c r="CN26" s="307">
        <f t="shared" si="18"/>
        <v>3696</v>
      </c>
      <c r="CO26" s="307">
        <f t="shared" si="18"/>
        <v>2</v>
      </c>
      <c r="CP26" s="307">
        <f t="shared" si="18"/>
        <v>5453</v>
      </c>
      <c r="CQ26" s="307">
        <f t="shared" si="18"/>
        <v>1422</v>
      </c>
      <c r="CR26" s="307">
        <f t="shared" si="18"/>
        <v>1658</v>
      </c>
      <c r="CS26" s="307">
        <f t="shared" si="18"/>
        <v>5</v>
      </c>
      <c r="CT26" s="307">
        <f>SUM(CT3:CT25)</f>
        <v>2560</v>
      </c>
      <c r="CU26" s="307">
        <f t="shared" ref="CU26:EC26" si="19">SUM(CU3:CU25)</f>
        <v>1899</v>
      </c>
      <c r="CV26" s="307">
        <f t="shared" si="19"/>
        <v>591</v>
      </c>
      <c r="CW26" s="307">
        <f t="shared" si="19"/>
        <v>6</v>
      </c>
      <c r="CX26" s="307">
        <f t="shared" si="19"/>
        <v>3258</v>
      </c>
      <c r="CY26" s="307">
        <f t="shared" si="19"/>
        <v>1862</v>
      </c>
      <c r="CZ26" s="307">
        <f t="shared" si="19"/>
        <v>362</v>
      </c>
      <c r="DA26" s="307">
        <f t="shared" si="19"/>
        <v>8</v>
      </c>
      <c r="DB26" s="307">
        <f t="shared" si="19"/>
        <v>3005</v>
      </c>
      <c r="DC26" s="307">
        <f t="shared" si="19"/>
        <v>1845</v>
      </c>
      <c r="DD26" s="307">
        <f t="shared" si="19"/>
        <v>300</v>
      </c>
      <c r="DE26" s="9">
        <f>'27.6'!AI26</f>
        <v>1</v>
      </c>
      <c r="DF26" s="307">
        <f t="shared" si="19"/>
        <v>2425</v>
      </c>
      <c r="DG26" s="307">
        <f t="shared" si="19"/>
        <v>1971</v>
      </c>
      <c r="DH26" s="307">
        <f t="shared" si="19"/>
        <v>294</v>
      </c>
      <c r="DI26" s="307">
        <f t="shared" si="19"/>
        <v>8</v>
      </c>
      <c r="DJ26" s="307">
        <f t="shared" si="19"/>
        <v>0</v>
      </c>
      <c r="DK26" s="307">
        <f t="shared" si="19"/>
        <v>170</v>
      </c>
      <c r="DL26" s="307">
        <f t="shared" si="19"/>
        <v>0</v>
      </c>
      <c r="DM26" s="307">
        <f t="shared" si="19"/>
        <v>0</v>
      </c>
      <c r="DN26" s="307">
        <f t="shared" si="19"/>
        <v>1624</v>
      </c>
      <c r="DO26" s="307">
        <f t="shared" si="19"/>
        <v>271</v>
      </c>
      <c r="DP26" s="307">
        <f t="shared" si="19"/>
        <v>2541</v>
      </c>
      <c r="DQ26" s="307">
        <f t="shared" si="19"/>
        <v>4</v>
      </c>
      <c r="DR26" s="307">
        <f t="shared" si="19"/>
        <v>0</v>
      </c>
      <c r="DS26" s="307">
        <f t="shared" si="19"/>
        <v>0</v>
      </c>
      <c r="DT26" s="307">
        <f t="shared" si="19"/>
        <v>0</v>
      </c>
      <c r="DU26" s="307">
        <f t="shared" si="19"/>
        <v>0</v>
      </c>
      <c r="DV26" s="307">
        <f t="shared" si="19"/>
        <v>7844</v>
      </c>
      <c r="DW26" s="307">
        <f>SUM(DW3:DW25)</f>
        <v>56027</v>
      </c>
      <c r="DX26" s="307">
        <f t="shared" si="19"/>
        <v>32675</v>
      </c>
      <c r="DY26" s="307">
        <f t="shared" si="19"/>
        <v>22730</v>
      </c>
      <c r="DZ26" s="307">
        <f t="shared" si="19"/>
        <v>99</v>
      </c>
      <c r="EA26" s="307">
        <f t="shared" si="19"/>
        <v>8367</v>
      </c>
      <c r="EB26" s="307">
        <f t="shared" si="19"/>
        <v>8390</v>
      </c>
      <c r="EC26" s="307">
        <f t="shared" si="19"/>
        <v>23</v>
      </c>
    </row>
    <row r="27" spans="1:133">
      <c r="EB27" s="312">
        <f>'30.6'!AO27</f>
        <v>0</v>
      </c>
    </row>
    <row r="29" spans="1:133" ht="18.75">
      <c r="A29" s="444" t="s">
        <v>0</v>
      </c>
      <c r="B29" s="470" t="s">
        <v>321</v>
      </c>
      <c r="C29" s="470"/>
      <c r="D29" s="470"/>
      <c r="E29" s="470"/>
      <c r="F29" s="471" t="s">
        <v>322</v>
      </c>
      <c r="G29" s="471"/>
      <c r="H29" s="471"/>
      <c r="I29" s="471"/>
      <c r="J29" s="470" t="s">
        <v>323</v>
      </c>
      <c r="K29" s="470"/>
      <c r="L29" s="470"/>
      <c r="M29" s="470"/>
      <c r="N29" s="471" t="s">
        <v>324</v>
      </c>
      <c r="O29" s="471"/>
      <c r="P29" s="471"/>
      <c r="Q29" s="471"/>
      <c r="R29" s="470" t="s">
        <v>325</v>
      </c>
      <c r="S29" s="470"/>
      <c r="T29" s="470"/>
      <c r="U29" s="470"/>
      <c r="W29" s="157"/>
      <c r="X29" t="s">
        <v>134</v>
      </c>
      <c r="Y29" t="s">
        <v>134</v>
      </c>
      <c r="Z29" t="s">
        <v>135</v>
      </c>
      <c r="AA29" t="s">
        <v>135</v>
      </c>
      <c r="AB29" t="s">
        <v>136</v>
      </c>
      <c r="AC29" t="s">
        <v>137</v>
      </c>
      <c r="AD29" t="s">
        <v>138</v>
      </c>
      <c r="AE29" t="s">
        <v>139</v>
      </c>
    </row>
    <row r="30" spans="1:133" ht="18.75">
      <c r="A30" s="445"/>
      <c r="B30" s="304" t="s">
        <v>127</v>
      </c>
      <c r="C30" s="304" t="s">
        <v>128</v>
      </c>
      <c r="D30" s="304" t="s">
        <v>129</v>
      </c>
      <c r="E30" s="304" t="s">
        <v>130</v>
      </c>
      <c r="F30" s="308" t="s">
        <v>127</v>
      </c>
      <c r="G30" s="308" t="s">
        <v>128</v>
      </c>
      <c r="H30" s="308" t="s">
        <v>129</v>
      </c>
      <c r="I30" s="308" t="s">
        <v>130</v>
      </c>
      <c r="J30" s="304" t="s">
        <v>127</v>
      </c>
      <c r="K30" s="304" t="s">
        <v>128</v>
      </c>
      <c r="L30" s="304" t="s">
        <v>129</v>
      </c>
      <c r="M30" s="304" t="s">
        <v>130</v>
      </c>
      <c r="N30" s="308" t="s">
        <v>127</v>
      </c>
      <c r="O30" s="308" t="s">
        <v>128</v>
      </c>
      <c r="P30" s="308" t="s">
        <v>129</v>
      </c>
      <c r="Q30" s="308" t="s">
        <v>130</v>
      </c>
      <c r="R30" s="304" t="s">
        <v>127</v>
      </c>
      <c r="S30" s="304" t="s">
        <v>128</v>
      </c>
      <c r="T30" s="304" t="s">
        <v>129</v>
      </c>
      <c r="U30" s="304" t="s">
        <v>130</v>
      </c>
      <c r="W30" s="157"/>
      <c r="X30" s="108">
        <v>45733</v>
      </c>
      <c r="Y30" s="108">
        <v>45733</v>
      </c>
      <c r="Z30" s="108">
        <v>45734</v>
      </c>
      <c r="AA30" s="108">
        <v>45734</v>
      </c>
      <c r="AB30" s="108">
        <v>45735</v>
      </c>
      <c r="AC30" s="108">
        <v>45736</v>
      </c>
      <c r="AD30" s="108">
        <v>45737</v>
      </c>
      <c r="AE30" s="108">
        <v>45738</v>
      </c>
      <c r="AF30" s="310" t="s">
        <v>140</v>
      </c>
      <c r="AG30" s="310" t="s">
        <v>141</v>
      </c>
      <c r="AH30" s="310" t="s">
        <v>25</v>
      </c>
    </row>
    <row r="31" spans="1:133" ht="20.25" customHeight="1">
      <c r="A31" s="305" t="s">
        <v>42</v>
      </c>
      <c r="B31" s="306">
        <f t="shared" ref="B31:B51" si="20">SUM(B3,F3,J3,N3,R3,Z3,AD3)</f>
        <v>988</v>
      </c>
      <c r="C31" s="306">
        <f t="shared" ref="C31:E31" si="21">SUM(C3,G3,K3,O3,S3,AA3,AE3)</f>
        <v>757</v>
      </c>
      <c r="D31" s="306">
        <f t="shared" si="21"/>
        <v>634</v>
      </c>
      <c r="E31" s="306">
        <f t="shared" si="21"/>
        <v>8</v>
      </c>
      <c r="F31" s="309">
        <f t="shared" ref="F31:F51" si="22">SUM(AH3,AL3,AP3,AT3,AX3,BB3,BF3)</f>
        <v>1664</v>
      </c>
      <c r="G31" s="309">
        <f t="shared" ref="G31:I31" si="23">SUM(AI3,AM3,AQ3,AU3,AY3,BC3,BG3)</f>
        <v>863</v>
      </c>
      <c r="H31" s="309">
        <f t="shared" si="23"/>
        <v>652</v>
      </c>
      <c r="I31" s="309">
        <f t="shared" si="23"/>
        <v>18</v>
      </c>
      <c r="J31" s="306">
        <f t="shared" ref="J31:J51" si="24">SUM(BJ3,BN3,BR3,BV3,BZ3,CD3,CH3)</f>
        <v>1456</v>
      </c>
      <c r="K31" s="306">
        <f t="shared" ref="K31:M31" si="25">SUM(BK3,BO3,BS3,BW3,CA3,CE3,CI3)</f>
        <v>1117</v>
      </c>
      <c r="L31" s="306">
        <f t="shared" si="25"/>
        <v>840</v>
      </c>
      <c r="M31" s="306">
        <f t="shared" si="25"/>
        <v>7</v>
      </c>
      <c r="N31" s="309">
        <f t="shared" ref="N31:N51" si="26">SUM(CL3,CP3,CT3,CX3,DB3,DF3,DJ3)</f>
        <v>2288</v>
      </c>
      <c r="O31" s="309">
        <f t="shared" ref="O31:Q31" si="27">SUM(CM3,CQ3,CU3,CY3,DC3,DG3,DK3)</f>
        <v>1297</v>
      </c>
      <c r="P31" s="309">
        <f t="shared" si="27"/>
        <v>1051</v>
      </c>
      <c r="Q31" s="309">
        <f t="shared" si="27"/>
        <v>13</v>
      </c>
      <c r="R31" s="306">
        <f t="shared" ref="R31:R48" si="28">SUM(DN6)</f>
        <v>0</v>
      </c>
      <c r="S31" s="306">
        <f t="shared" ref="S31:U31" si="29">SUM(DO6)</f>
        <v>10</v>
      </c>
      <c r="T31" s="306">
        <f t="shared" si="29"/>
        <v>234</v>
      </c>
      <c r="U31" s="306">
        <f t="shared" si="29"/>
        <v>0</v>
      </c>
      <c r="W31" s="101" t="s">
        <v>52</v>
      </c>
      <c r="X31" s="109"/>
      <c r="Y31" s="109"/>
      <c r="Z31" s="109"/>
      <c r="AA31" s="109"/>
      <c r="AB31" s="109"/>
      <c r="AC31" s="109"/>
      <c r="AD31" s="109"/>
      <c r="AE31" s="109"/>
      <c r="AF31" s="9">
        <f>SUM(X31:AA31)</f>
        <v>0</v>
      </c>
      <c r="AG31" s="9">
        <f>VLOOKUP(W31,$A$31:$Q$52,14,0)</f>
        <v>271</v>
      </c>
      <c r="AH31" s="9">
        <f>AG31-AF31</f>
        <v>271</v>
      </c>
    </row>
    <row r="32" spans="1:133" ht="15.75">
      <c r="A32" s="305" t="s">
        <v>43</v>
      </c>
      <c r="B32" s="306">
        <f t="shared" si="20"/>
        <v>2690</v>
      </c>
      <c r="C32" s="306">
        <f t="shared" ref="C32:C51" si="30">SUM(C4,G4,K4,O4,S4,AA4,AE4)</f>
        <v>1656</v>
      </c>
      <c r="D32" s="306">
        <f t="shared" ref="D32:D51" si="31">SUM(D4,H4,L4,P4,T4,AB4,AF4)</f>
        <v>890</v>
      </c>
      <c r="E32" s="306">
        <f t="shared" ref="E32:E51" si="32">SUM(E4,I4,M4,Q4,U4,AC4,AG4)</f>
        <v>5</v>
      </c>
      <c r="F32" s="309">
        <f t="shared" si="22"/>
        <v>3080</v>
      </c>
      <c r="G32" s="309">
        <f t="shared" ref="G32:G51" si="33">SUM(AI4,AM4,AQ4,AU4,AY4,BC4,BG4)</f>
        <v>1625</v>
      </c>
      <c r="H32" s="309">
        <f t="shared" ref="H32:H51" si="34">SUM(AJ4,AN4,AR4,AV4,AZ4,BD4,BH4)</f>
        <v>1486</v>
      </c>
      <c r="I32" s="309">
        <f t="shared" ref="I32:I51" si="35">SUM(AK4,AO4,AS4,AW4,BA4,BE4,BI4)</f>
        <v>1</v>
      </c>
      <c r="J32" s="306">
        <f t="shared" si="24"/>
        <v>3866</v>
      </c>
      <c r="K32" s="306">
        <f t="shared" ref="K32:K51" si="36">SUM(BK4,BO4,BS4,BW4,CA4,CE4,CI4)</f>
        <v>1815</v>
      </c>
      <c r="L32" s="306">
        <f t="shared" ref="L32:L51" si="37">SUM(BL4,BP4,BT4,BX4,CB4,CF4,CJ4)</f>
        <v>1189</v>
      </c>
      <c r="M32" s="306">
        <f t="shared" ref="M32:M51" si="38">SUM(BM4,BQ4,BU4,BY4,CC4,CG4,CK4)</f>
        <v>1</v>
      </c>
      <c r="N32" s="309">
        <f t="shared" si="26"/>
        <v>3694</v>
      </c>
      <c r="O32" s="309">
        <f t="shared" ref="O32:O51" si="39">SUM(CM4,CQ4,CU4,CY4,DC4,DG4,DK4)</f>
        <v>1931</v>
      </c>
      <c r="P32" s="309">
        <f t="shared" ref="P32:P51" si="40">SUM(CN4,CR4,CV4,CZ4,DD4,DH4,DL4)</f>
        <v>1733</v>
      </c>
      <c r="Q32" s="309">
        <f t="shared" ref="Q32:Q51" si="41">SUM(CO4,CS4,CW4,DA4,DE4,DI4,DM4)</f>
        <v>3</v>
      </c>
      <c r="R32" s="306">
        <f t="shared" si="28"/>
        <v>0</v>
      </c>
      <c r="S32" s="306">
        <f t="shared" ref="S32:S48" si="42">SUM(DO7)</f>
        <v>4</v>
      </c>
      <c r="T32" s="306">
        <f t="shared" ref="T32:T48" si="43">SUM(DP7)</f>
        <v>0</v>
      </c>
      <c r="U32" s="306">
        <f t="shared" ref="U32:U48" si="44">SUM(DQ7)</f>
        <v>0</v>
      </c>
      <c r="W32" s="101" t="s">
        <v>142</v>
      </c>
      <c r="X32" s="109">
        <v>180</v>
      </c>
      <c r="Y32" s="206">
        <v>630</v>
      </c>
      <c r="Z32" s="109">
        <v>180</v>
      </c>
      <c r="AA32" s="109"/>
      <c r="AB32" s="109">
        <v>90</v>
      </c>
      <c r="AC32" s="109">
        <v>90</v>
      </c>
      <c r="AD32" s="109">
        <v>90</v>
      </c>
      <c r="AE32" s="109">
        <v>180</v>
      </c>
      <c r="AF32" s="9">
        <f t="shared" ref="AF32:AF50" si="45">SUM(X32:AA32)</f>
        <v>990</v>
      </c>
      <c r="AG32" s="9">
        <f t="shared" ref="AG32:AG50" si="46">VLOOKUP(W32,$A$31:$Q$52,14,0)</f>
        <v>1367</v>
      </c>
      <c r="AH32" s="9">
        <f t="shared" ref="AH32:AH50" si="47">AG32-AF32</f>
        <v>377</v>
      </c>
    </row>
    <row r="33" spans="1:34" ht="30">
      <c r="A33" s="305" t="s">
        <v>44</v>
      </c>
      <c r="B33" s="306">
        <f t="shared" si="20"/>
        <v>280</v>
      </c>
      <c r="C33" s="306">
        <f t="shared" si="30"/>
        <v>90</v>
      </c>
      <c r="D33" s="306">
        <f t="shared" si="31"/>
        <v>613</v>
      </c>
      <c r="E33" s="306">
        <f t="shared" si="32"/>
        <v>1</v>
      </c>
      <c r="F33" s="309">
        <f t="shared" si="22"/>
        <v>270</v>
      </c>
      <c r="G33" s="309">
        <f t="shared" si="33"/>
        <v>340</v>
      </c>
      <c r="H33" s="309">
        <f t="shared" si="34"/>
        <v>241</v>
      </c>
      <c r="I33" s="309">
        <f t="shared" si="35"/>
        <v>0</v>
      </c>
      <c r="J33" s="306">
        <f t="shared" si="24"/>
        <v>630</v>
      </c>
      <c r="K33" s="306">
        <f t="shared" si="36"/>
        <v>411</v>
      </c>
      <c r="L33" s="306">
        <f t="shared" si="37"/>
        <v>282</v>
      </c>
      <c r="M33" s="306">
        <f t="shared" si="38"/>
        <v>2</v>
      </c>
      <c r="N33" s="309">
        <f t="shared" si="26"/>
        <v>810</v>
      </c>
      <c r="O33" s="309">
        <f t="shared" si="39"/>
        <v>409</v>
      </c>
      <c r="P33" s="309">
        <f t="shared" si="40"/>
        <v>312</v>
      </c>
      <c r="Q33" s="309">
        <f t="shared" si="41"/>
        <v>1</v>
      </c>
      <c r="R33" s="306">
        <f t="shared" si="28"/>
        <v>0</v>
      </c>
      <c r="S33" s="306">
        <f t="shared" si="42"/>
        <v>9</v>
      </c>
      <c r="T33" s="306">
        <f t="shared" si="43"/>
        <v>66</v>
      </c>
      <c r="U33" s="306">
        <f t="shared" si="44"/>
        <v>1</v>
      </c>
      <c r="W33" s="101" t="s">
        <v>43</v>
      </c>
      <c r="X33" s="207">
        <v>1120</v>
      </c>
      <c r="Y33" s="208">
        <v>700</v>
      </c>
      <c r="Z33" s="207">
        <v>560</v>
      </c>
      <c r="AA33" s="207"/>
      <c r="AB33" s="207">
        <v>280</v>
      </c>
      <c r="AC33" s="207">
        <v>280</v>
      </c>
      <c r="AD33" s="207">
        <v>280</v>
      </c>
      <c r="AE33" s="207">
        <v>280</v>
      </c>
      <c r="AF33" s="9">
        <f t="shared" si="45"/>
        <v>2380</v>
      </c>
      <c r="AG33" s="9">
        <f t="shared" si="46"/>
        <v>3694</v>
      </c>
      <c r="AH33" s="9">
        <f t="shared" si="47"/>
        <v>1314</v>
      </c>
    </row>
    <row r="34" spans="1:34" ht="30">
      <c r="A34" s="305" t="s">
        <v>45</v>
      </c>
      <c r="B34" s="306">
        <f t="shared" si="20"/>
        <v>724</v>
      </c>
      <c r="C34" s="306">
        <f t="shared" si="30"/>
        <v>512</v>
      </c>
      <c r="D34" s="306">
        <f t="shared" si="31"/>
        <v>195</v>
      </c>
      <c r="E34" s="306">
        <f t="shared" si="32"/>
        <v>0</v>
      </c>
      <c r="F34" s="309">
        <f t="shared" si="22"/>
        <v>893</v>
      </c>
      <c r="G34" s="309">
        <f t="shared" si="33"/>
        <v>425</v>
      </c>
      <c r="H34" s="309">
        <f t="shared" si="34"/>
        <v>345</v>
      </c>
      <c r="I34" s="309">
        <f t="shared" si="35"/>
        <v>0</v>
      </c>
      <c r="J34" s="306">
        <f t="shared" si="24"/>
        <v>720</v>
      </c>
      <c r="K34" s="306">
        <f t="shared" si="36"/>
        <v>523</v>
      </c>
      <c r="L34" s="306">
        <f t="shared" si="37"/>
        <v>344</v>
      </c>
      <c r="M34" s="306">
        <f t="shared" si="38"/>
        <v>0</v>
      </c>
      <c r="N34" s="309">
        <f t="shared" si="26"/>
        <v>1655</v>
      </c>
      <c r="O34" s="309">
        <f t="shared" si="39"/>
        <v>589</v>
      </c>
      <c r="P34" s="309">
        <f t="shared" si="40"/>
        <v>647</v>
      </c>
      <c r="Q34" s="309">
        <f t="shared" si="41"/>
        <v>0</v>
      </c>
      <c r="R34" s="306">
        <f t="shared" si="28"/>
        <v>400</v>
      </c>
      <c r="S34" s="306">
        <f t="shared" si="42"/>
        <v>41</v>
      </c>
      <c r="T34" s="306">
        <f t="shared" si="43"/>
        <v>300</v>
      </c>
      <c r="U34" s="306">
        <f t="shared" si="44"/>
        <v>0</v>
      </c>
      <c r="W34" s="101" t="s">
        <v>44</v>
      </c>
      <c r="X34" s="109">
        <v>90</v>
      </c>
      <c r="Y34" s="109"/>
      <c r="Z34" s="109"/>
      <c r="AA34" s="109"/>
      <c r="AB34" s="109">
        <v>180</v>
      </c>
      <c r="AC34" s="109">
        <v>90</v>
      </c>
      <c r="AD34" s="109"/>
      <c r="AE34" s="109">
        <v>90</v>
      </c>
      <c r="AF34" s="9">
        <f t="shared" si="45"/>
        <v>90</v>
      </c>
      <c r="AG34" s="9">
        <f t="shared" si="46"/>
        <v>810</v>
      </c>
      <c r="AH34" s="9">
        <f t="shared" si="47"/>
        <v>720</v>
      </c>
    </row>
    <row r="35" spans="1:34" ht="30">
      <c r="A35" s="305" t="s">
        <v>46</v>
      </c>
      <c r="B35" s="306">
        <f t="shared" si="20"/>
        <v>40</v>
      </c>
      <c r="C35" s="306">
        <f t="shared" si="30"/>
        <v>55</v>
      </c>
      <c r="D35" s="306">
        <f t="shared" si="31"/>
        <v>40</v>
      </c>
      <c r="E35" s="306">
        <f t="shared" si="32"/>
        <v>0</v>
      </c>
      <c r="F35" s="309">
        <f t="shared" si="22"/>
        <v>116</v>
      </c>
      <c r="G35" s="309">
        <f t="shared" si="33"/>
        <v>60</v>
      </c>
      <c r="H35" s="309">
        <f t="shared" si="34"/>
        <v>20</v>
      </c>
      <c r="I35" s="309">
        <f t="shared" si="35"/>
        <v>0</v>
      </c>
      <c r="J35" s="306">
        <f t="shared" si="24"/>
        <v>60</v>
      </c>
      <c r="K35" s="306">
        <f t="shared" si="36"/>
        <v>126</v>
      </c>
      <c r="L35" s="306">
        <f t="shared" si="37"/>
        <v>35</v>
      </c>
      <c r="M35" s="306">
        <f t="shared" si="38"/>
        <v>0</v>
      </c>
      <c r="N35" s="309">
        <f t="shared" si="26"/>
        <v>260</v>
      </c>
      <c r="O35" s="309">
        <f t="shared" si="39"/>
        <v>150</v>
      </c>
      <c r="P35" s="309">
        <f t="shared" si="40"/>
        <v>10</v>
      </c>
      <c r="Q35" s="309">
        <f t="shared" si="41"/>
        <v>0</v>
      </c>
      <c r="R35" s="306">
        <f t="shared" si="28"/>
        <v>84</v>
      </c>
      <c r="S35" s="306">
        <f t="shared" si="42"/>
        <v>18</v>
      </c>
      <c r="T35" s="306">
        <f t="shared" si="43"/>
        <v>94</v>
      </c>
      <c r="U35" s="306">
        <f t="shared" si="44"/>
        <v>0</v>
      </c>
      <c r="W35" s="101" t="s">
        <v>49</v>
      </c>
      <c r="X35" s="109">
        <v>200</v>
      </c>
      <c r="Y35" s="109"/>
      <c r="Z35" s="109">
        <v>100</v>
      </c>
      <c r="AA35" s="109"/>
      <c r="AB35" s="109">
        <v>200</v>
      </c>
      <c r="AC35" s="109"/>
      <c r="AD35" s="109">
        <v>100</v>
      </c>
      <c r="AE35" s="109"/>
      <c r="AF35" s="9">
        <f t="shared" si="45"/>
        <v>300</v>
      </c>
      <c r="AG35" s="9">
        <f t="shared" si="46"/>
        <v>1286</v>
      </c>
      <c r="AH35" s="9">
        <f t="shared" si="47"/>
        <v>986</v>
      </c>
    </row>
    <row r="36" spans="1:34" ht="15.75">
      <c r="A36" s="305" t="s">
        <v>47</v>
      </c>
      <c r="B36" s="306">
        <f t="shared" si="20"/>
        <v>130</v>
      </c>
      <c r="C36" s="306">
        <f t="shared" si="30"/>
        <v>194</v>
      </c>
      <c r="D36" s="306">
        <f t="shared" si="31"/>
        <v>95</v>
      </c>
      <c r="E36" s="306">
        <f t="shared" si="32"/>
        <v>0</v>
      </c>
      <c r="F36" s="309">
        <f t="shared" si="22"/>
        <v>390</v>
      </c>
      <c r="G36" s="309">
        <f t="shared" si="33"/>
        <v>218</v>
      </c>
      <c r="H36" s="309">
        <f t="shared" si="34"/>
        <v>136</v>
      </c>
      <c r="I36" s="309">
        <f t="shared" si="35"/>
        <v>0</v>
      </c>
      <c r="J36" s="306">
        <f t="shared" si="24"/>
        <v>390</v>
      </c>
      <c r="K36" s="306">
        <f t="shared" si="36"/>
        <v>355</v>
      </c>
      <c r="L36" s="306">
        <f t="shared" si="37"/>
        <v>146</v>
      </c>
      <c r="M36" s="306">
        <f t="shared" si="38"/>
        <v>0</v>
      </c>
      <c r="N36" s="309">
        <f t="shared" si="26"/>
        <v>912</v>
      </c>
      <c r="O36" s="309">
        <f t="shared" si="39"/>
        <v>523</v>
      </c>
      <c r="P36" s="309">
        <f t="shared" si="40"/>
        <v>257</v>
      </c>
      <c r="Q36" s="309">
        <f t="shared" si="41"/>
        <v>1</v>
      </c>
      <c r="R36" s="306">
        <f t="shared" si="28"/>
        <v>90</v>
      </c>
      <c r="S36" s="306">
        <f t="shared" si="42"/>
        <v>22</v>
      </c>
      <c r="T36" s="306">
        <f t="shared" si="43"/>
        <v>186</v>
      </c>
      <c r="U36" s="306">
        <f t="shared" si="44"/>
        <v>0</v>
      </c>
      <c r="W36" s="209" t="s">
        <v>53</v>
      </c>
      <c r="X36" s="109"/>
      <c r="Y36" s="109"/>
      <c r="Z36" s="109"/>
      <c r="AA36" s="109"/>
      <c r="AB36" s="109"/>
      <c r="AC36" s="109"/>
      <c r="AD36" s="109"/>
      <c r="AE36" s="109"/>
      <c r="AF36" s="9">
        <f t="shared" si="45"/>
        <v>0</v>
      </c>
      <c r="AG36" s="9">
        <f t="shared" si="46"/>
        <v>366</v>
      </c>
      <c r="AH36" s="9">
        <f t="shared" si="47"/>
        <v>366</v>
      </c>
    </row>
    <row r="37" spans="1:34" ht="30">
      <c r="A37" s="305" t="s">
        <v>48</v>
      </c>
      <c r="B37" s="306">
        <f t="shared" si="20"/>
        <v>2095</v>
      </c>
      <c r="C37" s="306">
        <f t="shared" si="30"/>
        <v>1284</v>
      </c>
      <c r="D37" s="306">
        <f t="shared" si="31"/>
        <v>476</v>
      </c>
      <c r="E37" s="306">
        <f t="shared" si="32"/>
        <v>0</v>
      </c>
      <c r="F37" s="309">
        <f t="shared" si="22"/>
        <v>1600</v>
      </c>
      <c r="G37" s="309">
        <f t="shared" si="33"/>
        <v>1138</v>
      </c>
      <c r="H37" s="309">
        <f t="shared" si="34"/>
        <v>618</v>
      </c>
      <c r="I37" s="309">
        <f t="shared" si="35"/>
        <v>2</v>
      </c>
      <c r="J37" s="306">
        <f t="shared" si="24"/>
        <v>1800</v>
      </c>
      <c r="K37" s="306">
        <f t="shared" si="36"/>
        <v>1324</v>
      </c>
      <c r="L37" s="306">
        <f t="shared" si="37"/>
        <v>651</v>
      </c>
      <c r="M37" s="306">
        <f t="shared" si="38"/>
        <v>0</v>
      </c>
      <c r="N37" s="309">
        <f t="shared" si="26"/>
        <v>2998</v>
      </c>
      <c r="O37" s="309">
        <f t="shared" si="39"/>
        <v>1506</v>
      </c>
      <c r="P37" s="309">
        <f t="shared" si="40"/>
        <v>1033</v>
      </c>
      <c r="Q37" s="309">
        <f t="shared" si="41"/>
        <v>1</v>
      </c>
      <c r="R37" s="306">
        <f t="shared" si="28"/>
        <v>0</v>
      </c>
      <c r="S37" s="306">
        <f t="shared" si="42"/>
        <v>12</v>
      </c>
      <c r="T37" s="306">
        <f t="shared" si="43"/>
        <v>253</v>
      </c>
      <c r="U37" s="306">
        <f t="shared" si="44"/>
        <v>0</v>
      </c>
      <c r="W37" s="105" t="s">
        <v>51</v>
      </c>
      <c r="X37" s="109">
        <v>250</v>
      </c>
      <c r="Y37" s="109"/>
      <c r="Z37" s="109"/>
      <c r="AA37" s="206">
        <v>300</v>
      </c>
      <c r="AB37" s="109"/>
      <c r="AC37" s="109"/>
      <c r="AD37" s="109"/>
      <c r="AE37" s="109"/>
      <c r="AF37" s="9">
        <f t="shared" si="45"/>
        <v>550</v>
      </c>
      <c r="AG37" s="9">
        <f t="shared" si="46"/>
        <v>1098</v>
      </c>
      <c r="AH37" s="9">
        <f t="shared" si="47"/>
        <v>548</v>
      </c>
    </row>
    <row r="38" spans="1:34" ht="15.75">
      <c r="A38" s="305" t="s">
        <v>49</v>
      </c>
      <c r="B38" s="306">
        <f t="shared" si="20"/>
        <v>500</v>
      </c>
      <c r="C38" s="306">
        <f t="shared" si="30"/>
        <v>237</v>
      </c>
      <c r="D38" s="306">
        <f t="shared" si="31"/>
        <v>123</v>
      </c>
      <c r="E38" s="306">
        <f t="shared" si="32"/>
        <v>1</v>
      </c>
      <c r="F38" s="309">
        <f t="shared" si="22"/>
        <v>400</v>
      </c>
      <c r="G38" s="309">
        <f t="shared" si="33"/>
        <v>292</v>
      </c>
      <c r="H38" s="309">
        <f t="shared" si="34"/>
        <v>159</v>
      </c>
      <c r="I38" s="309">
        <f t="shared" si="35"/>
        <v>1</v>
      </c>
      <c r="J38" s="306">
        <f t="shared" si="24"/>
        <v>600</v>
      </c>
      <c r="K38" s="306">
        <f t="shared" si="36"/>
        <v>540</v>
      </c>
      <c r="L38" s="306">
        <f t="shared" si="37"/>
        <v>156</v>
      </c>
      <c r="M38" s="306">
        <f t="shared" si="38"/>
        <v>0</v>
      </c>
      <c r="N38" s="309">
        <f t="shared" si="26"/>
        <v>1286</v>
      </c>
      <c r="O38" s="309">
        <f t="shared" si="39"/>
        <v>715</v>
      </c>
      <c r="P38" s="309">
        <f t="shared" si="40"/>
        <v>293</v>
      </c>
      <c r="Q38" s="309">
        <f t="shared" si="41"/>
        <v>0</v>
      </c>
      <c r="R38" s="306">
        <f t="shared" si="28"/>
        <v>90</v>
      </c>
      <c r="S38" s="306">
        <f t="shared" si="42"/>
        <v>11</v>
      </c>
      <c r="T38" s="306">
        <f t="shared" si="43"/>
        <v>27</v>
      </c>
      <c r="U38" s="306">
        <f t="shared" si="44"/>
        <v>0</v>
      </c>
      <c r="W38" s="105" t="s">
        <v>42</v>
      </c>
      <c r="X38" s="109">
        <v>520</v>
      </c>
      <c r="Y38" s="206">
        <v>520</v>
      </c>
      <c r="Z38" s="109">
        <v>312</v>
      </c>
      <c r="AA38" s="109"/>
      <c r="AB38" s="109">
        <v>260</v>
      </c>
      <c r="AC38" s="109">
        <v>312</v>
      </c>
      <c r="AD38" s="109">
        <v>260</v>
      </c>
      <c r="AE38" s="109">
        <v>260</v>
      </c>
      <c r="AF38" s="9">
        <f t="shared" si="45"/>
        <v>1352</v>
      </c>
      <c r="AG38" s="9">
        <f t="shared" si="46"/>
        <v>2288</v>
      </c>
      <c r="AH38" s="9">
        <f t="shared" si="47"/>
        <v>936</v>
      </c>
    </row>
    <row r="39" spans="1:34" ht="15.75">
      <c r="A39" s="305" t="s">
        <v>50</v>
      </c>
      <c r="B39" s="306">
        <f t="shared" si="20"/>
        <v>540</v>
      </c>
      <c r="C39" s="306">
        <f t="shared" si="30"/>
        <v>388</v>
      </c>
      <c r="D39" s="306">
        <f t="shared" si="31"/>
        <v>240</v>
      </c>
      <c r="E39" s="306">
        <f t="shared" si="32"/>
        <v>1</v>
      </c>
      <c r="F39" s="309">
        <f t="shared" si="22"/>
        <v>810</v>
      </c>
      <c r="G39" s="309">
        <f t="shared" si="33"/>
        <v>437</v>
      </c>
      <c r="H39" s="309">
        <f t="shared" si="34"/>
        <v>277</v>
      </c>
      <c r="I39" s="309">
        <f t="shared" si="35"/>
        <v>0</v>
      </c>
      <c r="J39" s="306">
        <f t="shared" si="24"/>
        <v>727</v>
      </c>
      <c r="K39" s="306">
        <f t="shared" si="36"/>
        <v>576</v>
      </c>
      <c r="L39" s="306">
        <f t="shared" si="37"/>
        <v>260</v>
      </c>
      <c r="M39" s="306">
        <f t="shared" si="38"/>
        <v>3</v>
      </c>
      <c r="N39" s="309">
        <f t="shared" si="26"/>
        <v>1367</v>
      </c>
      <c r="O39" s="309">
        <f t="shared" si="39"/>
        <v>727</v>
      </c>
      <c r="P39" s="309">
        <f t="shared" si="40"/>
        <v>541</v>
      </c>
      <c r="Q39" s="309">
        <f t="shared" si="41"/>
        <v>1</v>
      </c>
      <c r="R39" s="306">
        <f t="shared" si="28"/>
        <v>0</v>
      </c>
      <c r="S39" s="306">
        <f t="shared" si="42"/>
        <v>12</v>
      </c>
      <c r="T39" s="306">
        <f t="shared" si="43"/>
        <v>45</v>
      </c>
      <c r="U39" s="306">
        <f t="shared" si="44"/>
        <v>0</v>
      </c>
      <c r="W39" s="105" t="s">
        <v>56</v>
      </c>
      <c r="X39" s="109"/>
      <c r="Y39" s="109"/>
      <c r="Z39" s="109"/>
      <c r="AA39" s="109"/>
      <c r="AB39" s="109"/>
      <c r="AC39" s="109"/>
      <c r="AD39" s="109"/>
      <c r="AE39" s="109"/>
      <c r="AF39" s="9">
        <f t="shared" si="45"/>
        <v>0</v>
      </c>
      <c r="AG39" s="9">
        <f t="shared" si="46"/>
        <v>300</v>
      </c>
      <c r="AH39" s="9">
        <f t="shared" si="47"/>
        <v>300</v>
      </c>
    </row>
    <row r="40" spans="1:34" ht="30">
      <c r="A40" s="305" t="s">
        <v>51</v>
      </c>
      <c r="B40" s="306">
        <f t="shared" si="20"/>
        <v>300</v>
      </c>
      <c r="C40" s="306">
        <f t="shared" si="30"/>
        <v>247</v>
      </c>
      <c r="D40" s="306">
        <f t="shared" si="31"/>
        <v>190</v>
      </c>
      <c r="E40" s="306">
        <f t="shared" si="32"/>
        <v>0</v>
      </c>
      <c r="F40" s="309">
        <f t="shared" si="22"/>
        <v>501</v>
      </c>
      <c r="G40" s="309">
        <f t="shared" si="33"/>
        <v>268</v>
      </c>
      <c r="H40" s="309">
        <f t="shared" si="34"/>
        <v>270</v>
      </c>
      <c r="I40" s="309">
        <f t="shared" si="35"/>
        <v>0</v>
      </c>
      <c r="J40" s="306">
        <f t="shared" si="24"/>
        <v>602</v>
      </c>
      <c r="K40" s="306">
        <f t="shared" si="36"/>
        <v>409</v>
      </c>
      <c r="L40" s="306">
        <f t="shared" si="37"/>
        <v>253</v>
      </c>
      <c r="M40" s="306">
        <f t="shared" si="38"/>
        <v>0</v>
      </c>
      <c r="N40" s="309">
        <f t="shared" si="26"/>
        <v>1098</v>
      </c>
      <c r="O40" s="309">
        <f t="shared" si="39"/>
        <v>512</v>
      </c>
      <c r="P40" s="309">
        <f t="shared" si="40"/>
        <v>484</v>
      </c>
      <c r="Q40" s="309">
        <f t="shared" si="41"/>
        <v>1</v>
      </c>
      <c r="R40" s="306">
        <f t="shared" si="28"/>
        <v>0</v>
      </c>
      <c r="S40" s="306">
        <f t="shared" si="42"/>
        <v>0</v>
      </c>
      <c r="T40" s="306">
        <f t="shared" si="43"/>
        <v>0</v>
      </c>
      <c r="U40" s="306">
        <f t="shared" si="44"/>
        <v>0</v>
      </c>
      <c r="W40" s="103" t="s">
        <v>143</v>
      </c>
      <c r="X40" s="109">
        <v>400</v>
      </c>
      <c r="Y40" s="206">
        <v>200</v>
      </c>
      <c r="Z40" s="109">
        <v>400</v>
      </c>
      <c r="AA40" s="109"/>
      <c r="AB40" s="109"/>
      <c r="AC40" s="109">
        <v>200</v>
      </c>
      <c r="AD40" s="109">
        <v>200</v>
      </c>
      <c r="AE40" s="109">
        <v>200</v>
      </c>
      <c r="AF40" s="9">
        <f t="shared" si="45"/>
        <v>1000</v>
      </c>
      <c r="AG40" s="9">
        <f t="shared" si="46"/>
        <v>2998</v>
      </c>
      <c r="AH40" s="9">
        <f t="shared" si="47"/>
        <v>1998</v>
      </c>
    </row>
    <row r="41" spans="1:34" ht="15.75">
      <c r="A41" s="305" t="s">
        <v>52</v>
      </c>
      <c r="B41" s="306">
        <f t="shared" si="20"/>
        <v>180</v>
      </c>
      <c r="C41" s="306">
        <f t="shared" si="30"/>
        <v>57</v>
      </c>
      <c r="D41" s="306">
        <f t="shared" si="31"/>
        <v>78</v>
      </c>
      <c r="E41" s="306">
        <f t="shared" si="32"/>
        <v>0</v>
      </c>
      <c r="F41" s="309">
        <f t="shared" si="22"/>
        <v>90</v>
      </c>
      <c r="G41" s="309">
        <f t="shared" si="33"/>
        <v>44</v>
      </c>
      <c r="H41" s="309">
        <f t="shared" si="34"/>
        <v>43</v>
      </c>
      <c r="I41" s="309">
        <f t="shared" si="35"/>
        <v>0</v>
      </c>
      <c r="J41" s="306">
        <f t="shared" si="24"/>
        <v>180</v>
      </c>
      <c r="K41" s="306">
        <f t="shared" si="36"/>
        <v>44</v>
      </c>
      <c r="L41" s="306">
        <f t="shared" si="37"/>
        <v>88</v>
      </c>
      <c r="M41" s="306">
        <f t="shared" si="38"/>
        <v>1</v>
      </c>
      <c r="N41" s="309">
        <f t="shared" si="26"/>
        <v>271</v>
      </c>
      <c r="O41" s="309">
        <f t="shared" si="39"/>
        <v>160</v>
      </c>
      <c r="P41" s="309">
        <f t="shared" si="40"/>
        <v>108</v>
      </c>
      <c r="Q41" s="309">
        <f t="shared" si="41"/>
        <v>1</v>
      </c>
      <c r="R41" s="306">
        <f t="shared" si="28"/>
        <v>0</v>
      </c>
      <c r="S41" s="306">
        <f t="shared" si="42"/>
        <v>5</v>
      </c>
      <c r="T41" s="306">
        <f t="shared" si="43"/>
        <v>80</v>
      </c>
      <c r="U41" s="306">
        <f t="shared" si="44"/>
        <v>0</v>
      </c>
      <c r="W41" s="103" t="s">
        <v>55</v>
      </c>
      <c r="X41" s="109">
        <v>52</v>
      </c>
      <c r="Y41" s="109"/>
      <c r="Z41" s="109"/>
      <c r="AA41" s="109"/>
      <c r="AB41" s="109">
        <v>52</v>
      </c>
      <c r="AC41" s="109"/>
      <c r="AD41" s="109"/>
      <c r="AE41" s="109"/>
      <c r="AF41" s="9">
        <f t="shared" si="45"/>
        <v>52</v>
      </c>
      <c r="AG41" s="9">
        <f t="shared" si="46"/>
        <v>728</v>
      </c>
      <c r="AH41" s="9">
        <f t="shared" si="47"/>
        <v>676</v>
      </c>
    </row>
    <row r="42" spans="1:34" ht="30">
      <c r="A42" s="305" t="s">
        <v>53</v>
      </c>
      <c r="B42" s="306">
        <f t="shared" si="20"/>
        <v>98</v>
      </c>
      <c r="C42" s="306">
        <f t="shared" si="30"/>
        <v>92</v>
      </c>
      <c r="D42" s="306">
        <f t="shared" si="31"/>
        <v>92</v>
      </c>
      <c r="E42" s="306">
        <f t="shared" si="32"/>
        <v>1</v>
      </c>
      <c r="F42" s="309">
        <f t="shared" si="22"/>
        <v>104</v>
      </c>
      <c r="G42" s="309">
        <f t="shared" si="33"/>
        <v>32</v>
      </c>
      <c r="H42" s="309">
        <f t="shared" si="34"/>
        <v>113</v>
      </c>
      <c r="I42" s="309">
        <f t="shared" si="35"/>
        <v>0</v>
      </c>
      <c r="J42" s="306">
        <f t="shared" si="24"/>
        <v>156</v>
      </c>
      <c r="K42" s="306">
        <f t="shared" si="36"/>
        <v>80</v>
      </c>
      <c r="L42" s="306">
        <f t="shared" si="37"/>
        <v>50</v>
      </c>
      <c r="M42" s="306">
        <f t="shared" si="38"/>
        <v>1</v>
      </c>
      <c r="N42" s="309">
        <f t="shared" si="26"/>
        <v>366</v>
      </c>
      <c r="O42" s="309">
        <f t="shared" si="39"/>
        <v>145</v>
      </c>
      <c r="P42" s="309">
        <f t="shared" si="40"/>
        <v>65</v>
      </c>
      <c r="Q42" s="309">
        <f t="shared" si="41"/>
        <v>6</v>
      </c>
      <c r="R42" s="306">
        <f t="shared" si="28"/>
        <v>0</v>
      </c>
      <c r="S42" s="306">
        <f t="shared" si="42"/>
        <v>0</v>
      </c>
      <c r="T42" s="306">
        <f t="shared" si="43"/>
        <v>105</v>
      </c>
      <c r="U42" s="306">
        <f t="shared" si="44"/>
        <v>0</v>
      </c>
      <c r="W42" s="101" t="s">
        <v>144</v>
      </c>
      <c r="X42" s="109"/>
      <c r="Y42" s="109"/>
      <c r="Z42" s="109"/>
      <c r="AA42" s="109"/>
      <c r="AB42" s="109"/>
      <c r="AC42" s="109">
        <v>130</v>
      </c>
      <c r="AD42" s="109"/>
      <c r="AE42" s="109"/>
      <c r="AF42" s="9">
        <f t="shared" si="45"/>
        <v>0</v>
      </c>
      <c r="AG42" s="9">
        <f t="shared" si="46"/>
        <v>912</v>
      </c>
      <c r="AH42" s="9">
        <f t="shared" si="47"/>
        <v>912</v>
      </c>
    </row>
    <row r="43" spans="1:34" ht="30">
      <c r="A43" s="305" t="s">
        <v>54</v>
      </c>
      <c r="B43" s="306">
        <f t="shared" si="20"/>
        <v>280</v>
      </c>
      <c r="C43" s="306">
        <f t="shared" si="30"/>
        <v>200</v>
      </c>
      <c r="D43" s="306">
        <f t="shared" si="31"/>
        <v>0</v>
      </c>
      <c r="E43" s="306">
        <f t="shared" si="32"/>
        <v>1</v>
      </c>
      <c r="F43" s="309">
        <f t="shared" si="22"/>
        <v>188</v>
      </c>
      <c r="G43" s="309">
        <f t="shared" si="33"/>
        <v>159</v>
      </c>
      <c r="H43" s="309">
        <f t="shared" si="34"/>
        <v>0</v>
      </c>
      <c r="I43" s="309">
        <f t="shared" si="35"/>
        <v>1</v>
      </c>
      <c r="J43" s="306">
        <f t="shared" si="24"/>
        <v>63</v>
      </c>
      <c r="K43" s="306">
        <f t="shared" si="36"/>
        <v>116</v>
      </c>
      <c r="L43" s="306">
        <f t="shared" si="37"/>
        <v>0</v>
      </c>
      <c r="M43" s="306">
        <f t="shared" si="38"/>
        <v>0</v>
      </c>
      <c r="N43" s="309">
        <f t="shared" si="26"/>
        <v>120</v>
      </c>
      <c r="O43" s="309">
        <f t="shared" si="39"/>
        <v>96</v>
      </c>
      <c r="P43" s="309">
        <f t="shared" si="40"/>
        <v>0</v>
      </c>
      <c r="Q43" s="309">
        <f t="shared" si="41"/>
        <v>0</v>
      </c>
      <c r="R43" s="306">
        <f t="shared" si="28"/>
        <v>0</v>
      </c>
      <c r="S43" s="306">
        <f t="shared" si="42"/>
        <v>0</v>
      </c>
      <c r="T43" s="306">
        <f t="shared" si="43"/>
        <v>0</v>
      </c>
      <c r="U43" s="306">
        <f t="shared" si="44"/>
        <v>0</v>
      </c>
      <c r="W43" s="101" t="s">
        <v>45</v>
      </c>
      <c r="X43" s="109">
        <v>240</v>
      </c>
      <c r="Y43" s="206">
        <v>240</v>
      </c>
      <c r="Z43" s="109">
        <v>240</v>
      </c>
      <c r="AA43" s="109"/>
      <c r="AB43" s="109"/>
      <c r="AC43" s="109">
        <v>240</v>
      </c>
      <c r="AD43" s="109"/>
      <c r="AE43" s="109">
        <v>240</v>
      </c>
      <c r="AF43" s="9">
        <f t="shared" si="45"/>
        <v>720</v>
      </c>
      <c r="AG43" s="9">
        <f t="shared" si="46"/>
        <v>1655</v>
      </c>
      <c r="AH43" s="9">
        <f t="shared" si="47"/>
        <v>935</v>
      </c>
    </row>
    <row r="44" spans="1:34" ht="30">
      <c r="A44" s="305" t="s">
        <v>55</v>
      </c>
      <c r="B44" s="306">
        <f t="shared" si="20"/>
        <v>208</v>
      </c>
      <c r="C44" s="306">
        <f t="shared" si="30"/>
        <v>163</v>
      </c>
      <c r="D44" s="306">
        <f t="shared" si="31"/>
        <v>110</v>
      </c>
      <c r="E44" s="306">
        <f t="shared" si="32"/>
        <v>1</v>
      </c>
      <c r="F44" s="309">
        <f t="shared" si="22"/>
        <v>312</v>
      </c>
      <c r="G44" s="309">
        <f t="shared" si="33"/>
        <v>151</v>
      </c>
      <c r="H44" s="309">
        <f t="shared" si="34"/>
        <v>149</v>
      </c>
      <c r="I44" s="309">
        <f t="shared" si="35"/>
        <v>1</v>
      </c>
      <c r="J44" s="306">
        <f t="shared" si="24"/>
        <v>260</v>
      </c>
      <c r="K44" s="306">
        <f t="shared" si="36"/>
        <v>289</v>
      </c>
      <c r="L44" s="306">
        <f t="shared" si="37"/>
        <v>89</v>
      </c>
      <c r="M44" s="306">
        <f t="shared" si="38"/>
        <v>3</v>
      </c>
      <c r="N44" s="309">
        <f t="shared" si="26"/>
        <v>728</v>
      </c>
      <c r="O44" s="309">
        <f t="shared" si="39"/>
        <v>322</v>
      </c>
      <c r="P44" s="309">
        <f t="shared" si="40"/>
        <v>205</v>
      </c>
      <c r="Q44" s="309">
        <f t="shared" si="41"/>
        <v>2</v>
      </c>
      <c r="R44" s="306">
        <f t="shared" si="28"/>
        <v>202</v>
      </c>
      <c r="S44" s="306">
        <f t="shared" si="42"/>
        <v>8</v>
      </c>
      <c r="T44" s="306">
        <f t="shared" si="43"/>
        <v>0</v>
      </c>
      <c r="U44" s="306">
        <f t="shared" si="44"/>
        <v>0</v>
      </c>
      <c r="W44" s="101" t="s">
        <v>46</v>
      </c>
      <c r="X44" s="109">
        <v>40</v>
      </c>
      <c r="Y44" s="109"/>
      <c r="Z44" s="109"/>
      <c r="AA44" s="109"/>
      <c r="AB44" s="109"/>
      <c r="AC44" s="109">
        <v>60</v>
      </c>
      <c r="AD44" s="109"/>
      <c r="AE44" s="109"/>
      <c r="AF44" s="9">
        <f t="shared" si="45"/>
        <v>40</v>
      </c>
      <c r="AG44" s="9">
        <f t="shared" si="46"/>
        <v>260</v>
      </c>
      <c r="AH44" s="9">
        <f t="shared" si="47"/>
        <v>220</v>
      </c>
    </row>
    <row r="45" spans="1:34" ht="15.75">
      <c r="A45" s="305" t="s">
        <v>56</v>
      </c>
      <c r="B45" s="306">
        <f t="shared" si="20"/>
        <v>0</v>
      </c>
      <c r="C45" s="306">
        <f t="shared" si="30"/>
        <v>12</v>
      </c>
      <c r="D45" s="306">
        <f t="shared" si="31"/>
        <v>54</v>
      </c>
      <c r="E45" s="306">
        <f t="shared" si="32"/>
        <v>0</v>
      </c>
      <c r="F45" s="309">
        <f t="shared" si="22"/>
        <v>60</v>
      </c>
      <c r="G45" s="309">
        <f t="shared" si="33"/>
        <v>23</v>
      </c>
      <c r="H45" s="309">
        <f t="shared" si="34"/>
        <v>32</v>
      </c>
      <c r="I45" s="309">
        <f t="shared" si="35"/>
        <v>0</v>
      </c>
      <c r="J45" s="306">
        <f t="shared" si="24"/>
        <v>200</v>
      </c>
      <c r="K45" s="306">
        <f t="shared" si="36"/>
        <v>31</v>
      </c>
      <c r="L45" s="306">
        <f t="shared" si="37"/>
        <v>126</v>
      </c>
      <c r="M45" s="306">
        <f t="shared" si="38"/>
        <v>0</v>
      </c>
      <c r="N45" s="309">
        <f t="shared" si="26"/>
        <v>300</v>
      </c>
      <c r="O45" s="309">
        <f t="shared" si="39"/>
        <v>24</v>
      </c>
      <c r="P45" s="309">
        <f t="shared" si="40"/>
        <v>162</v>
      </c>
      <c r="Q45" s="309">
        <f t="shared" si="41"/>
        <v>0</v>
      </c>
      <c r="R45" s="306">
        <f t="shared" si="28"/>
        <v>0</v>
      </c>
      <c r="S45" s="306">
        <f t="shared" si="42"/>
        <v>0</v>
      </c>
      <c r="T45" s="306">
        <f t="shared" si="43"/>
        <v>0</v>
      </c>
      <c r="U45" s="306">
        <f t="shared" si="44"/>
        <v>0</v>
      </c>
      <c r="W45" s="14" t="s">
        <v>58</v>
      </c>
      <c r="X45" s="109">
        <v>200</v>
      </c>
      <c r="Y45" s="109"/>
      <c r="Z45" s="109"/>
      <c r="AA45" s="109"/>
      <c r="AB45" s="109">
        <v>300</v>
      </c>
      <c r="AC45" s="109"/>
      <c r="AD45" s="109">
        <v>200</v>
      </c>
      <c r="AE45" s="109"/>
      <c r="AF45" s="9">
        <f t="shared" si="45"/>
        <v>200</v>
      </c>
      <c r="AG45" s="9">
        <f t="shared" si="46"/>
        <v>1002</v>
      </c>
      <c r="AH45" s="9">
        <f t="shared" si="47"/>
        <v>802</v>
      </c>
    </row>
    <row r="46" spans="1:34" ht="15.75">
      <c r="A46" s="305" t="s">
        <v>57</v>
      </c>
      <c r="B46" s="306">
        <f t="shared" si="20"/>
        <v>0</v>
      </c>
      <c r="C46" s="306">
        <f t="shared" si="30"/>
        <v>0</v>
      </c>
      <c r="D46" s="306">
        <f t="shared" si="31"/>
        <v>0</v>
      </c>
      <c r="E46" s="306">
        <f t="shared" si="32"/>
        <v>0</v>
      </c>
      <c r="F46" s="309">
        <f t="shared" si="22"/>
        <v>0</v>
      </c>
      <c r="G46" s="309">
        <f t="shared" si="33"/>
        <v>0</v>
      </c>
      <c r="H46" s="309">
        <f t="shared" si="34"/>
        <v>0</v>
      </c>
      <c r="I46" s="309">
        <f t="shared" si="35"/>
        <v>0</v>
      </c>
      <c r="J46" s="306">
        <f t="shared" si="24"/>
        <v>0</v>
      </c>
      <c r="K46" s="306">
        <f t="shared" si="36"/>
        <v>0</v>
      </c>
      <c r="L46" s="306">
        <f t="shared" si="37"/>
        <v>0</v>
      </c>
      <c r="M46" s="306">
        <f t="shared" si="38"/>
        <v>0</v>
      </c>
      <c r="N46" s="309">
        <f t="shared" si="26"/>
        <v>0</v>
      </c>
      <c r="O46" s="309">
        <f t="shared" si="39"/>
        <v>0</v>
      </c>
      <c r="P46" s="309">
        <f t="shared" si="40"/>
        <v>0</v>
      </c>
      <c r="Q46" s="309">
        <f t="shared" si="41"/>
        <v>0</v>
      </c>
      <c r="R46" s="306">
        <f t="shared" si="28"/>
        <v>0</v>
      </c>
      <c r="S46" s="306">
        <f t="shared" si="42"/>
        <v>0</v>
      </c>
      <c r="T46" s="306">
        <f t="shared" si="43"/>
        <v>0</v>
      </c>
      <c r="U46" s="306">
        <f t="shared" si="44"/>
        <v>0</v>
      </c>
      <c r="W46" s="14" t="s">
        <v>54</v>
      </c>
      <c r="X46" s="109">
        <v>60</v>
      </c>
      <c r="Y46" s="206">
        <v>60</v>
      </c>
      <c r="Z46" s="109"/>
      <c r="AA46" s="109"/>
      <c r="AB46" s="109"/>
      <c r="AC46" s="109">
        <v>60</v>
      </c>
      <c r="AD46" s="109"/>
      <c r="AE46" s="109"/>
      <c r="AF46" s="9">
        <f t="shared" si="45"/>
        <v>120</v>
      </c>
      <c r="AG46" s="9">
        <f t="shared" si="46"/>
        <v>120</v>
      </c>
      <c r="AH46" s="9">
        <f t="shared" si="47"/>
        <v>0</v>
      </c>
    </row>
    <row r="47" spans="1:34" ht="15.75">
      <c r="A47" s="305" t="s">
        <v>58</v>
      </c>
      <c r="B47" s="306">
        <f t="shared" si="20"/>
        <v>802</v>
      </c>
      <c r="C47" s="306">
        <f t="shared" si="30"/>
        <v>519</v>
      </c>
      <c r="D47" s="306">
        <f t="shared" si="31"/>
        <v>0</v>
      </c>
      <c r="E47" s="306">
        <f t="shared" si="32"/>
        <v>3</v>
      </c>
      <c r="F47" s="309">
        <f t="shared" si="22"/>
        <v>401</v>
      </c>
      <c r="G47" s="309">
        <f t="shared" si="33"/>
        <v>573</v>
      </c>
      <c r="H47" s="309">
        <f t="shared" si="34"/>
        <v>0</v>
      </c>
      <c r="I47" s="309">
        <f t="shared" si="35"/>
        <v>0</v>
      </c>
      <c r="J47" s="306">
        <f t="shared" si="24"/>
        <v>400</v>
      </c>
      <c r="K47" s="306">
        <f t="shared" si="36"/>
        <v>610</v>
      </c>
      <c r="L47" s="306">
        <f t="shared" si="37"/>
        <v>0</v>
      </c>
      <c r="M47" s="306">
        <f t="shared" si="38"/>
        <v>0</v>
      </c>
      <c r="N47" s="309">
        <f t="shared" si="26"/>
        <v>1002</v>
      </c>
      <c r="O47" s="309">
        <f t="shared" si="39"/>
        <v>577</v>
      </c>
      <c r="P47" s="309">
        <f t="shared" si="40"/>
        <v>0</v>
      </c>
      <c r="Q47" s="309">
        <f t="shared" si="41"/>
        <v>0</v>
      </c>
      <c r="R47" s="306">
        <f t="shared" si="28"/>
        <v>0</v>
      </c>
      <c r="S47" s="306">
        <f t="shared" si="42"/>
        <v>0</v>
      </c>
      <c r="T47" s="306">
        <f t="shared" si="43"/>
        <v>0</v>
      </c>
      <c r="U47" s="306">
        <f t="shared" si="44"/>
        <v>0</v>
      </c>
      <c r="W47" s="14" t="s">
        <v>59</v>
      </c>
      <c r="X47" s="109"/>
      <c r="Y47" s="109"/>
      <c r="Z47" s="109"/>
      <c r="AA47" s="109"/>
      <c r="AB47" s="109"/>
      <c r="AC47" s="109"/>
      <c r="AD47" s="109"/>
      <c r="AE47" s="109"/>
      <c r="AF47" s="9">
        <f t="shared" si="45"/>
        <v>0</v>
      </c>
      <c r="AG47" s="9">
        <f t="shared" si="46"/>
        <v>0</v>
      </c>
      <c r="AH47" s="9">
        <f t="shared" si="47"/>
        <v>0</v>
      </c>
    </row>
    <row r="48" spans="1:34" ht="15.75">
      <c r="A48" s="305" t="s">
        <v>59</v>
      </c>
      <c r="B48" s="306">
        <f t="shared" si="20"/>
        <v>0</v>
      </c>
      <c r="C48" s="306">
        <f t="shared" si="30"/>
        <v>0</v>
      </c>
      <c r="D48" s="306">
        <f t="shared" si="31"/>
        <v>0</v>
      </c>
      <c r="E48" s="306">
        <f t="shared" si="32"/>
        <v>0</v>
      </c>
      <c r="F48" s="309">
        <f t="shared" si="22"/>
        <v>0</v>
      </c>
      <c r="G48" s="309">
        <f t="shared" si="33"/>
        <v>0</v>
      </c>
      <c r="H48" s="309">
        <f t="shared" si="34"/>
        <v>0</v>
      </c>
      <c r="I48" s="309">
        <f t="shared" si="35"/>
        <v>0</v>
      </c>
      <c r="J48" s="306">
        <f t="shared" si="24"/>
        <v>0</v>
      </c>
      <c r="K48" s="306">
        <f t="shared" si="36"/>
        <v>0</v>
      </c>
      <c r="L48" s="306">
        <f t="shared" si="37"/>
        <v>0</v>
      </c>
      <c r="M48" s="306">
        <f t="shared" si="38"/>
        <v>0</v>
      </c>
      <c r="N48" s="309">
        <f t="shared" si="26"/>
        <v>0</v>
      </c>
      <c r="O48" s="309">
        <f t="shared" si="39"/>
        <v>0</v>
      </c>
      <c r="P48" s="309">
        <f t="shared" si="40"/>
        <v>0</v>
      </c>
      <c r="Q48" s="309">
        <f t="shared" si="41"/>
        <v>0</v>
      </c>
      <c r="R48" s="306">
        <f t="shared" si="28"/>
        <v>0</v>
      </c>
      <c r="S48" s="306">
        <f t="shared" si="42"/>
        <v>0</v>
      </c>
      <c r="T48" s="306">
        <f t="shared" si="43"/>
        <v>0</v>
      </c>
      <c r="U48" s="306">
        <f t="shared" si="44"/>
        <v>0</v>
      </c>
      <c r="W48" s="14" t="s">
        <v>60</v>
      </c>
      <c r="X48" s="109"/>
      <c r="Y48" s="109"/>
      <c r="Z48" s="109"/>
      <c r="AA48" s="109"/>
      <c r="AB48" s="109"/>
      <c r="AC48" s="109"/>
      <c r="AD48" s="109"/>
      <c r="AE48" s="109"/>
      <c r="AF48" s="9">
        <f t="shared" si="45"/>
        <v>0</v>
      </c>
      <c r="AG48" s="9">
        <f t="shared" si="46"/>
        <v>0</v>
      </c>
      <c r="AH48" s="9">
        <f t="shared" si="47"/>
        <v>0</v>
      </c>
    </row>
    <row r="49" spans="1:34" ht="15.75">
      <c r="A49" s="305" t="s">
        <v>60</v>
      </c>
      <c r="B49" s="306">
        <f t="shared" si="20"/>
        <v>0</v>
      </c>
      <c r="C49" s="306">
        <f t="shared" si="30"/>
        <v>0</v>
      </c>
      <c r="D49" s="306">
        <f t="shared" si="31"/>
        <v>0</v>
      </c>
      <c r="E49" s="306">
        <f t="shared" si="32"/>
        <v>0</v>
      </c>
      <c r="F49" s="309">
        <f t="shared" si="22"/>
        <v>0</v>
      </c>
      <c r="G49" s="309">
        <f t="shared" si="33"/>
        <v>0</v>
      </c>
      <c r="H49" s="309">
        <f t="shared" si="34"/>
        <v>0</v>
      </c>
      <c r="I49" s="309">
        <f t="shared" si="35"/>
        <v>0</v>
      </c>
      <c r="J49" s="306">
        <f t="shared" si="24"/>
        <v>0</v>
      </c>
      <c r="K49" s="306">
        <f t="shared" si="36"/>
        <v>0</v>
      </c>
      <c r="L49" s="306">
        <f t="shared" si="37"/>
        <v>0</v>
      </c>
      <c r="M49" s="306">
        <f t="shared" si="38"/>
        <v>0</v>
      </c>
      <c r="N49" s="309">
        <f t="shared" si="26"/>
        <v>0</v>
      </c>
      <c r="O49" s="309">
        <f t="shared" si="39"/>
        <v>0</v>
      </c>
      <c r="P49" s="309">
        <f t="shared" si="40"/>
        <v>0</v>
      </c>
      <c r="Q49" s="309">
        <f t="shared" si="41"/>
        <v>0</v>
      </c>
      <c r="R49" s="306">
        <f t="shared" ref="R49:R51" si="48">SUM(DN26)</f>
        <v>1624</v>
      </c>
      <c r="S49" s="306">
        <f t="shared" ref="S49:S51" si="49">SUM(DO26)</f>
        <v>271</v>
      </c>
      <c r="T49" s="306">
        <f t="shared" ref="T49:T51" si="50">SUM(DP26)</f>
        <v>2541</v>
      </c>
      <c r="U49" s="306">
        <f t="shared" ref="U49:U51" si="51">SUM(DQ26)</f>
        <v>4</v>
      </c>
      <c r="W49" s="14" t="s">
        <v>61</v>
      </c>
      <c r="X49" s="109">
        <v>104</v>
      </c>
      <c r="Y49" s="206">
        <v>676</v>
      </c>
      <c r="Z49" s="109"/>
      <c r="AA49" s="109"/>
      <c r="AB49" s="109"/>
      <c r="AC49" s="109"/>
      <c r="AD49" s="109"/>
      <c r="AE49" s="109"/>
      <c r="AF49" s="9">
        <f t="shared" si="45"/>
        <v>780</v>
      </c>
      <c r="AG49" s="9">
        <f t="shared" si="46"/>
        <v>0</v>
      </c>
      <c r="AH49" s="9">
        <f t="shared" si="47"/>
        <v>-780</v>
      </c>
    </row>
    <row r="50" spans="1:34" ht="15.75">
      <c r="A50" s="305" t="s">
        <v>61</v>
      </c>
      <c r="B50" s="306">
        <f t="shared" si="20"/>
        <v>0</v>
      </c>
      <c r="C50" s="306">
        <f t="shared" si="30"/>
        <v>0</v>
      </c>
      <c r="D50" s="306">
        <f t="shared" si="31"/>
        <v>0</v>
      </c>
      <c r="E50" s="306">
        <f t="shared" si="32"/>
        <v>0</v>
      </c>
      <c r="F50" s="309">
        <f t="shared" si="22"/>
        <v>0</v>
      </c>
      <c r="G50" s="309">
        <f t="shared" si="33"/>
        <v>0</v>
      </c>
      <c r="H50" s="309">
        <f t="shared" si="34"/>
        <v>0</v>
      </c>
      <c r="I50" s="309">
        <f t="shared" si="35"/>
        <v>0</v>
      </c>
      <c r="J50" s="306">
        <f t="shared" si="24"/>
        <v>0</v>
      </c>
      <c r="K50" s="306">
        <f t="shared" si="36"/>
        <v>0</v>
      </c>
      <c r="L50" s="306">
        <f t="shared" si="37"/>
        <v>0</v>
      </c>
      <c r="M50" s="306">
        <f t="shared" si="38"/>
        <v>0</v>
      </c>
      <c r="N50" s="309">
        <f t="shared" si="26"/>
        <v>0</v>
      </c>
      <c r="O50" s="309">
        <f t="shared" si="39"/>
        <v>0</v>
      </c>
      <c r="P50" s="309">
        <f t="shared" si="40"/>
        <v>0</v>
      </c>
      <c r="Q50" s="309">
        <f t="shared" si="41"/>
        <v>0</v>
      </c>
      <c r="R50" s="306">
        <f t="shared" si="48"/>
        <v>0</v>
      </c>
      <c r="S50" s="306">
        <f t="shared" si="49"/>
        <v>0</v>
      </c>
      <c r="T50" s="306">
        <f t="shared" si="50"/>
        <v>0</v>
      </c>
      <c r="U50" s="306">
        <f t="shared" si="51"/>
        <v>0</v>
      </c>
      <c r="W50" s="14" t="s">
        <v>62</v>
      </c>
      <c r="X50" s="109">
        <v>114</v>
      </c>
      <c r="Y50" s="206">
        <v>676</v>
      </c>
      <c r="Z50" s="109"/>
      <c r="AA50" s="109"/>
      <c r="AB50" s="109"/>
      <c r="AC50" s="109"/>
      <c r="AD50" s="109"/>
      <c r="AE50" s="109"/>
      <c r="AF50" s="9">
        <f t="shared" si="45"/>
        <v>790</v>
      </c>
      <c r="AG50" s="9">
        <f t="shared" si="46"/>
        <v>0</v>
      </c>
      <c r="AH50" s="9">
        <f t="shared" si="47"/>
        <v>-790</v>
      </c>
    </row>
    <row r="51" spans="1:34" ht="15.75">
      <c r="A51" s="305" t="s">
        <v>62</v>
      </c>
      <c r="B51" s="306">
        <f t="shared" si="20"/>
        <v>0</v>
      </c>
      <c r="C51" s="306">
        <f t="shared" si="30"/>
        <v>0</v>
      </c>
      <c r="D51" s="306">
        <f t="shared" si="31"/>
        <v>0</v>
      </c>
      <c r="E51" s="306">
        <f t="shared" si="32"/>
        <v>0</v>
      </c>
      <c r="F51" s="309">
        <f t="shared" si="22"/>
        <v>0</v>
      </c>
      <c r="G51" s="309">
        <f t="shared" si="33"/>
        <v>0</v>
      </c>
      <c r="H51" s="309">
        <f t="shared" si="34"/>
        <v>0</v>
      </c>
      <c r="I51" s="309">
        <f t="shared" si="35"/>
        <v>0</v>
      </c>
      <c r="J51" s="306">
        <f t="shared" si="24"/>
        <v>0</v>
      </c>
      <c r="K51" s="306">
        <f t="shared" si="36"/>
        <v>0</v>
      </c>
      <c r="L51" s="306">
        <f t="shared" si="37"/>
        <v>0</v>
      </c>
      <c r="M51" s="306">
        <f t="shared" si="38"/>
        <v>0</v>
      </c>
      <c r="N51" s="309">
        <f t="shared" si="26"/>
        <v>0</v>
      </c>
      <c r="O51" s="309">
        <f t="shared" si="39"/>
        <v>0</v>
      </c>
      <c r="P51" s="309">
        <f t="shared" si="40"/>
        <v>0</v>
      </c>
      <c r="Q51" s="309">
        <f t="shared" si="41"/>
        <v>0</v>
      </c>
      <c r="R51" s="306">
        <f t="shared" si="48"/>
        <v>0</v>
      </c>
      <c r="S51" s="306">
        <f t="shared" si="49"/>
        <v>0</v>
      </c>
      <c r="T51" s="306">
        <f t="shared" si="50"/>
        <v>0</v>
      </c>
      <c r="U51" s="306">
        <f t="shared" si="51"/>
        <v>0</v>
      </c>
    </row>
    <row r="52" spans="1:34">
      <c r="B52" s="307">
        <f>SUM(B31:B51)</f>
        <v>9855</v>
      </c>
      <c r="C52" s="307">
        <f t="shared" ref="C52:U52" si="52">SUM(C31:C51)</f>
        <v>6463</v>
      </c>
      <c r="D52" s="307">
        <f t="shared" si="52"/>
        <v>3830</v>
      </c>
      <c r="E52" s="307">
        <f t="shared" si="52"/>
        <v>22</v>
      </c>
      <c r="F52" s="307">
        <f t="shared" si="52"/>
        <v>10879</v>
      </c>
      <c r="G52" s="307">
        <f t="shared" si="52"/>
        <v>6648</v>
      </c>
      <c r="H52" s="307">
        <f t="shared" si="52"/>
        <v>4541</v>
      </c>
      <c r="I52" s="307">
        <f t="shared" si="52"/>
        <v>24</v>
      </c>
      <c r="J52" s="307">
        <f t="shared" si="52"/>
        <v>12110</v>
      </c>
      <c r="K52" s="307">
        <f t="shared" si="52"/>
        <v>8366</v>
      </c>
      <c r="L52" s="307">
        <f t="shared" si="52"/>
        <v>4509</v>
      </c>
      <c r="M52" s="307">
        <f t="shared" si="52"/>
        <v>18</v>
      </c>
      <c r="N52" s="307">
        <f t="shared" si="52"/>
        <v>19155</v>
      </c>
      <c r="O52" s="307">
        <f t="shared" si="52"/>
        <v>9683</v>
      </c>
      <c r="P52" s="307">
        <f t="shared" si="52"/>
        <v>6901</v>
      </c>
      <c r="Q52" s="307">
        <f t="shared" si="52"/>
        <v>30</v>
      </c>
      <c r="R52" s="307">
        <f t="shared" si="52"/>
        <v>2490</v>
      </c>
      <c r="S52" s="307">
        <f t="shared" si="52"/>
        <v>423</v>
      </c>
      <c r="T52" s="307">
        <f t="shared" si="52"/>
        <v>3931</v>
      </c>
      <c r="U52" s="307">
        <f t="shared" si="52"/>
        <v>5</v>
      </c>
    </row>
    <row r="54" spans="1:34" ht="29.1" customHeight="1">
      <c r="A54" s="466" t="s">
        <v>0</v>
      </c>
      <c r="B54" s="444" t="s">
        <v>145</v>
      </c>
      <c r="C54" s="444" t="s">
        <v>146</v>
      </c>
      <c r="D54" s="444" t="s">
        <v>147</v>
      </c>
      <c r="E54" s="444" t="s">
        <v>148</v>
      </c>
      <c r="F54" s="444" t="s">
        <v>149</v>
      </c>
      <c r="G54" s="444" t="s">
        <v>150</v>
      </c>
      <c r="H54" s="444"/>
      <c r="I54" s="465" t="s">
        <v>151</v>
      </c>
    </row>
    <row r="55" spans="1:34">
      <c r="A55" s="466"/>
      <c r="B55" s="445"/>
      <c r="C55" s="445"/>
      <c r="D55" s="445"/>
      <c r="E55" s="445"/>
      <c r="F55" s="445"/>
      <c r="G55" s="445"/>
      <c r="H55" s="445"/>
      <c r="I55" s="465"/>
    </row>
    <row r="56" spans="1:34" ht="15.75">
      <c r="A56" s="305" t="s">
        <v>42</v>
      </c>
      <c r="B56" s="9">
        <f>SUM(D56:G56)</f>
        <v>7211</v>
      </c>
      <c r="C56" s="9">
        <f>B56/4</f>
        <v>1802.75</v>
      </c>
      <c r="D56" s="9">
        <f t="shared" ref="D56:D74" si="53">SUM(C31:D31)</f>
        <v>1391</v>
      </c>
      <c r="E56" s="9">
        <f t="shared" ref="E56:E74" si="54">SUM(G31:H31)</f>
        <v>1515</v>
      </c>
      <c r="F56" s="9">
        <f t="shared" ref="F56:F74" si="55">SUM(K31:L31)</f>
        <v>1957</v>
      </c>
      <c r="G56" s="9">
        <f t="shared" ref="G56:G74" si="56">SUM(O31:P31)</f>
        <v>2348</v>
      </c>
      <c r="H56" s="9"/>
      <c r="I56" s="309">
        <f>B56-D56-E56-F56-G56-H56</f>
        <v>0</v>
      </c>
      <c r="J56" s="9">
        <f>C56/6</f>
        <v>300.45833333333331</v>
      </c>
      <c r="K56" s="9">
        <f>J56*3</f>
        <v>901.375</v>
      </c>
    </row>
    <row r="57" spans="1:34" ht="15.75">
      <c r="A57" s="305" t="s">
        <v>43</v>
      </c>
      <c r="B57" s="9">
        <f t="shared" ref="B57:B74" si="57">SUM(D57:G57)</f>
        <v>12325</v>
      </c>
      <c r="C57" s="9">
        <f t="shared" ref="C57:C74" si="58">B57/4</f>
        <v>3081.25</v>
      </c>
      <c r="D57" s="9">
        <f t="shared" si="53"/>
        <v>2546</v>
      </c>
      <c r="E57" s="9">
        <f t="shared" si="54"/>
        <v>3111</v>
      </c>
      <c r="F57" s="9">
        <f t="shared" si="55"/>
        <v>3004</v>
      </c>
      <c r="G57" s="9">
        <f t="shared" si="56"/>
        <v>3664</v>
      </c>
      <c r="H57" s="9"/>
      <c r="I57" s="309">
        <f t="shared" ref="I57:I78" si="59">B57-D57-E57-F57-G57-H57</f>
        <v>0</v>
      </c>
      <c r="J57" s="9">
        <f t="shared" ref="J57:J78" si="60">C57/6</f>
        <v>513.54166666666663</v>
      </c>
      <c r="K57" s="9">
        <f t="shared" ref="K57:K78" si="61">J57*3</f>
        <v>1540.625</v>
      </c>
    </row>
    <row r="58" spans="1:34" ht="15.75">
      <c r="A58" s="305" t="s">
        <v>44</v>
      </c>
      <c r="B58" s="9">
        <f t="shared" si="57"/>
        <v>2698</v>
      </c>
      <c r="C58" s="9">
        <f t="shared" si="58"/>
        <v>674.5</v>
      </c>
      <c r="D58" s="9">
        <f t="shared" si="53"/>
        <v>703</v>
      </c>
      <c r="E58" s="9">
        <f t="shared" si="54"/>
        <v>581</v>
      </c>
      <c r="F58" s="9">
        <f t="shared" si="55"/>
        <v>693</v>
      </c>
      <c r="G58" s="9">
        <f t="shared" si="56"/>
        <v>721</v>
      </c>
      <c r="H58" s="9"/>
      <c r="I58" s="309">
        <f t="shared" si="59"/>
        <v>0</v>
      </c>
      <c r="J58" s="9">
        <f t="shared" si="60"/>
        <v>112.41666666666667</v>
      </c>
      <c r="K58" s="9">
        <f t="shared" si="61"/>
        <v>337.25</v>
      </c>
    </row>
    <row r="59" spans="1:34" ht="15.75" hidden="1">
      <c r="A59" s="305" t="s">
        <v>45</v>
      </c>
      <c r="B59" s="9">
        <f t="shared" si="57"/>
        <v>3580</v>
      </c>
      <c r="C59" s="9">
        <f t="shared" si="58"/>
        <v>895</v>
      </c>
      <c r="D59" s="9">
        <f t="shared" si="53"/>
        <v>707</v>
      </c>
      <c r="E59" s="9">
        <f t="shared" si="54"/>
        <v>770</v>
      </c>
      <c r="F59" s="9">
        <f t="shared" si="55"/>
        <v>867</v>
      </c>
      <c r="G59" s="9">
        <f t="shared" si="56"/>
        <v>1236</v>
      </c>
      <c r="H59" s="9"/>
      <c r="I59" s="309">
        <f t="shared" si="59"/>
        <v>0</v>
      </c>
      <c r="J59" s="9">
        <f t="shared" si="60"/>
        <v>149.16666666666666</v>
      </c>
      <c r="K59" s="9">
        <f t="shared" si="61"/>
        <v>447.5</v>
      </c>
    </row>
    <row r="60" spans="1:34" ht="15.75">
      <c r="A60" s="305" t="s">
        <v>46</v>
      </c>
      <c r="B60" s="9">
        <f t="shared" si="57"/>
        <v>496</v>
      </c>
      <c r="C60" s="9">
        <f t="shared" si="58"/>
        <v>124</v>
      </c>
      <c r="D60" s="9">
        <f t="shared" si="53"/>
        <v>95</v>
      </c>
      <c r="E60" s="9">
        <f t="shared" si="54"/>
        <v>80</v>
      </c>
      <c r="F60" s="9">
        <f t="shared" si="55"/>
        <v>161</v>
      </c>
      <c r="G60" s="9">
        <f t="shared" si="56"/>
        <v>160</v>
      </c>
      <c r="H60" s="9"/>
      <c r="I60" s="309">
        <f t="shared" si="59"/>
        <v>0</v>
      </c>
      <c r="J60" s="9">
        <f t="shared" si="60"/>
        <v>20.666666666666668</v>
      </c>
      <c r="K60" s="9">
        <f t="shared" si="61"/>
        <v>62</v>
      </c>
    </row>
    <row r="61" spans="1:34" ht="15.75">
      <c r="A61" s="305" t="s">
        <v>47</v>
      </c>
      <c r="B61" s="9">
        <f t="shared" si="57"/>
        <v>1924</v>
      </c>
      <c r="C61" s="9">
        <f t="shared" si="58"/>
        <v>481</v>
      </c>
      <c r="D61" s="9">
        <f t="shared" si="53"/>
        <v>289</v>
      </c>
      <c r="E61" s="9">
        <f t="shared" si="54"/>
        <v>354</v>
      </c>
      <c r="F61" s="9">
        <f t="shared" si="55"/>
        <v>501</v>
      </c>
      <c r="G61" s="9">
        <f t="shared" si="56"/>
        <v>780</v>
      </c>
      <c r="H61" s="9"/>
      <c r="I61" s="309">
        <f t="shared" si="59"/>
        <v>0</v>
      </c>
      <c r="J61" s="9">
        <f t="shared" si="60"/>
        <v>80.166666666666671</v>
      </c>
      <c r="K61" s="9">
        <f t="shared" si="61"/>
        <v>240.5</v>
      </c>
    </row>
    <row r="62" spans="1:34" ht="15.75">
      <c r="A62" s="305" t="s">
        <v>48</v>
      </c>
      <c r="B62" s="9">
        <f t="shared" si="57"/>
        <v>8030</v>
      </c>
      <c r="C62" s="9">
        <f t="shared" si="58"/>
        <v>2007.5</v>
      </c>
      <c r="D62" s="9">
        <f t="shared" si="53"/>
        <v>1760</v>
      </c>
      <c r="E62" s="9">
        <f t="shared" si="54"/>
        <v>1756</v>
      </c>
      <c r="F62" s="9">
        <f t="shared" si="55"/>
        <v>1975</v>
      </c>
      <c r="G62" s="9">
        <f t="shared" si="56"/>
        <v>2539</v>
      </c>
      <c r="H62" s="9"/>
      <c r="I62" s="309">
        <f t="shared" si="59"/>
        <v>0</v>
      </c>
      <c r="J62" s="9">
        <f t="shared" si="60"/>
        <v>334.58333333333331</v>
      </c>
      <c r="K62" s="9">
        <f t="shared" si="61"/>
        <v>1003.75</v>
      </c>
    </row>
    <row r="63" spans="1:34" ht="15.75">
      <c r="A63" s="305" t="s">
        <v>49</v>
      </c>
      <c r="B63" s="9">
        <f t="shared" si="57"/>
        <v>2515</v>
      </c>
      <c r="C63" s="9">
        <f t="shared" si="58"/>
        <v>628.75</v>
      </c>
      <c r="D63" s="9">
        <f t="shared" si="53"/>
        <v>360</v>
      </c>
      <c r="E63" s="9">
        <f t="shared" si="54"/>
        <v>451</v>
      </c>
      <c r="F63" s="9">
        <f t="shared" si="55"/>
        <v>696</v>
      </c>
      <c r="G63" s="9">
        <f t="shared" si="56"/>
        <v>1008</v>
      </c>
      <c r="H63" s="9"/>
      <c r="I63" s="309">
        <f t="shared" si="59"/>
        <v>0</v>
      </c>
      <c r="J63" s="9">
        <f t="shared" si="60"/>
        <v>104.79166666666667</v>
      </c>
      <c r="K63" s="9">
        <f t="shared" si="61"/>
        <v>314.375</v>
      </c>
    </row>
    <row r="64" spans="1:34" ht="15.75">
      <c r="A64" s="305" t="s">
        <v>50</v>
      </c>
      <c r="B64" s="9">
        <f t="shared" si="57"/>
        <v>3446</v>
      </c>
      <c r="C64" s="9">
        <f t="shared" si="58"/>
        <v>861.5</v>
      </c>
      <c r="D64" s="9">
        <f t="shared" si="53"/>
        <v>628</v>
      </c>
      <c r="E64" s="9">
        <f t="shared" si="54"/>
        <v>714</v>
      </c>
      <c r="F64" s="9">
        <f t="shared" si="55"/>
        <v>836</v>
      </c>
      <c r="G64" s="9">
        <f t="shared" si="56"/>
        <v>1268</v>
      </c>
      <c r="H64" s="9"/>
      <c r="I64" s="309">
        <f t="shared" si="59"/>
        <v>0</v>
      </c>
      <c r="J64" s="9">
        <f t="shared" si="60"/>
        <v>143.58333333333334</v>
      </c>
      <c r="K64" s="9">
        <f t="shared" si="61"/>
        <v>430.75</v>
      </c>
    </row>
    <row r="65" spans="1:11" ht="15.75">
      <c r="A65" s="305" t="s">
        <v>51</v>
      </c>
      <c r="B65" s="9">
        <f t="shared" si="57"/>
        <v>2633</v>
      </c>
      <c r="C65" s="9">
        <f t="shared" si="58"/>
        <v>658.25</v>
      </c>
      <c r="D65" s="9">
        <f t="shared" si="53"/>
        <v>437</v>
      </c>
      <c r="E65" s="9">
        <f t="shared" si="54"/>
        <v>538</v>
      </c>
      <c r="F65" s="9">
        <f t="shared" si="55"/>
        <v>662</v>
      </c>
      <c r="G65" s="9">
        <f t="shared" si="56"/>
        <v>996</v>
      </c>
      <c r="H65" s="9"/>
      <c r="I65" s="309">
        <f t="shared" si="59"/>
        <v>0</v>
      </c>
      <c r="J65" s="9">
        <f t="shared" si="60"/>
        <v>109.70833333333333</v>
      </c>
      <c r="K65" s="9">
        <f t="shared" si="61"/>
        <v>329.125</v>
      </c>
    </row>
    <row r="66" spans="1:11" ht="15.75">
      <c r="A66" s="305" t="s">
        <v>52</v>
      </c>
      <c r="B66" s="9">
        <f t="shared" si="57"/>
        <v>622</v>
      </c>
      <c r="C66" s="9">
        <f t="shared" si="58"/>
        <v>155.5</v>
      </c>
      <c r="D66" s="9">
        <f t="shared" si="53"/>
        <v>135</v>
      </c>
      <c r="E66" s="9">
        <f t="shared" si="54"/>
        <v>87</v>
      </c>
      <c r="F66" s="9">
        <f t="shared" si="55"/>
        <v>132</v>
      </c>
      <c r="G66" s="9">
        <f t="shared" si="56"/>
        <v>268</v>
      </c>
      <c r="H66" s="9"/>
      <c r="I66" s="309">
        <f t="shared" si="59"/>
        <v>0</v>
      </c>
      <c r="J66" s="9">
        <f t="shared" si="60"/>
        <v>25.916666666666668</v>
      </c>
      <c r="K66" s="9">
        <f t="shared" si="61"/>
        <v>77.75</v>
      </c>
    </row>
    <row r="67" spans="1:11" ht="15.75">
      <c r="A67" s="305" t="s">
        <v>53</v>
      </c>
      <c r="B67" s="9">
        <f t="shared" si="57"/>
        <v>669</v>
      </c>
      <c r="C67" s="9">
        <f t="shared" si="58"/>
        <v>167.25</v>
      </c>
      <c r="D67" s="9">
        <f t="shared" si="53"/>
        <v>184</v>
      </c>
      <c r="E67" s="9">
        <f t="shared" si="54"/>
        <v>145</v>
      </c>
      <c r="F67" s="9">
        <f t="shared" si="55"/>
        <v>130</v>
      </c>
      <c r="G67" s="9">
        <f t="shared" si="56"/>
        <v>210</v>
      </c>
      <c r="H67" s="9"/>
      <c r="I67" s="309">
        <f t="shared" si="59"/>
        <v>0</v>
      </c>
      <c r="J67" s="9">
        <f t="shared" si="60"/>
        <v>27.875</v>
      </c>
      <c r="K67" s="9">
        <f t="shared" si="61"/>
        <v>83.625</v>
      </c>
    </row>
    <row r="68" spans="1:11" ht="15.75">
      <c r="A68" s="305" t="s">
        <v>54</v>
      </c>
      <c r="B68" s="9">
        <f t="shared" si="57"/>
        <v>571</v>
      </c>
      <c r="C68" s="9">
        <f t="shared" si="58"/>
        <v>142.75</v>
      </c>
      <c r="D68" s="9">
        <f t="shared" si="53"/>
        <v>200</v>
      </c>
      <c r="E68" s="9">
        <f t="shared" si="54"/>
        <v>159</v>
      </c>
      <c r="F68" s="9">
        <f t="shared" si="55"/>
        <v>116</v>
      </c>
      <c r="G68" s="9">
        <f t="shared" si="56"/>
        <v>96</v>
      </c>
      <c r="H68" s="9"/>
      <c r="I68" s="309">
        <f t="shared" si="59"/>
        <v>0</v>
      </c>
      <c r="J68" s="9">
        <f t="shared" si="60"/>
        <v>23.791666666666668</v>
      </c>
      <c r="K68" s="9">
        <f t="shared" si="61"/>
        <v>71.375</v>
      </c>
    </row>
    <row r="69" spans="1:11" ht="15.75">
      <c r="A69" s="305" t="s">
        <v>55</v>
      </c>
      <c r="B69" s="9">
        <f t="shared" si="57"/>
        <v>1478</v>
      </c>
      <c r="C69" s="9">
        <f t="shared" si="58"/>
        <v>369.5</v>
      </c>
      <c r="D69" s="9">
        <f t="shared" si="53"/>
        <v>273</v>
      </c>
      <c r="E69" s="9">
        <f t="shared" si="54"/>
        <v>300</v>
      </c>
      <c r="F69" s="9">
        <f t="shared" si="55"/>
        <v>378</v>
      </c>
      <c r="G69" s="9">
        <f t="shared" si="56"/>
        <v>527</v>
      </c>
      <c r="H69" s="9"/>
      <c r="I69" s="309">
        <f t="shared" si="59"/>
        <v>0</v>
      </c>
      <c r="J69" s="9">
        <f t="shared" si="60"/>
        <v>61.583333333333336</v>
      </c>
      <c r="K69" s="9">
        <f t="shared" si="61"/>
        <v>184.75</v>
      </c>
    </row>
    <row r="70" spans="1:11" ht="15.75">
      <c r="A70" s="305" t="s">
        <v>56</v>
      </c>
      <c r="B70" s="9">
        <f t="shared" si="57"/>
        <v>464</v>
      </c>
      <c r="C70" s="9">
        <f t="shared" si="58"/>
        <v>116</v>
      </c>
      <c r="D70" s="9">
        <f t="shared" si="53"/>
        <v>66</v>
      </c>
      <c r="E70" s="9">
        <f t="shared" si="54"/>
        <v>55</v>
      </c>
      <c r="F70" s="9">
        <f t="shared" si="55"/>
        <v>157</v>
      </c>
      <c r="G70" s="9">
        <f t="shared" si="56"/>
        <v>186</v>
      </c>
      <c r="H70" s="9"/>
      <c r="I70" s="309">
        <f t="shared" si="59"/>
        <v>0</v>
      </c>
      <c r="J70" s="9">
        <f t="shared" si="60"/>
        <v>19.333333333333332</v>
      </c>
      <c r="K70" s="9">
        <f t="shared" si="61"/>
        <v>58</v>
      </c>
    </row>
    <row r="71" spans="1:11" ht="15.75">
      <c r="A71" s="305" t="s">
        <v>152</v>
      </c>
      <c r="B71" s="9">
        <f t="shared" si="57"/>
        <v>0</v>
      </c>
      <c r="C71" s="9">
        <f t="shared" si="58"/>
        <v>0</v>
      </c>
      <c r="D71" s="9">
        <f t="shared" si="53"/>
        <v>0</v>
      </c>
      <c r="E71" s="9">
        <f t="shared" si="54"/>
        <v>0</v>
      </c>
      <c r="F71" s="9">
        <f t="shared" si="55"/>
        <v>0</v>
      </c>
      <c r="G71" s="9">
        <f t="shared" si="56"/>
        <v>0</v>
      </c>
      <c r="H71" s="9"/>
      <c r="I71" s="309">
        <f t="shared" si="59"/>
        <v>0</v>
      </c>
      <c r="J71" s="9">
        <f t="shared" si="60"/>
        <v>0</v>
      </c>
      <c r="K71" s="9">
        <f t="shared" si="61"/>
        <v>0</v>
      </c>
    </row>
    <row r="72" spans="1:11" ht="15.75">
      <c r="A72" s="305" t="s">
        <v>57</v>
      </c>
      <c r="B72" s="9">
        <f t="shared" si="57"/>
        <v>2279</v>
      </c>
      <c r="C72" s="9">
        <f t="shared" si="58"/>
        <v>569.75</v>
      </c>
      <c r="D72" s="9">
        <f t="shared" si="53"/>
        <v>519</v>
      </c>
      <c r="E72" s="9">
        <f t="shared" si="54"/>
        <v>573</v>
      </c>
      <c r="F72" s="9">
        <f t="shared" si="55"/>
        <v>610</v>
      </c>
      <c r="G72" s="9">
        <f t="shared" si="56"/>
        <v>577</v>
      </c>
      <c r="H72" s="9"/>
      <c r="I72" s="309">
        <f t="shared" si="59"/>
        <v>0</v>
      </c>
      <c r="J72" s="9">
        <f t="shared" si="60"/>
        <v>94.958333333333329</v>
      </c>
      <c r="K72" s="9">
        <f t="shared" si="61"/>
        <v>284.875</v>
      </c>
    </row>
    <row r="73" spans="1:11" ht="15.75">
      <c r="A73" s="305" t="s">
        <v>58</v>
      </c>
      <c r="B73" s="9">
        <f t="shared" si="57"/>
        <v>0</v>
      </c>
      <c r="C73" s="9">
        <f t="shared" si="58"/>
        <v>0</v>
      </c>
      <c r="D73" s="9">
        <f t="shared" si="53"/>
        <v>0</v>
      </c>
      <c r="E73" s="9">
        <f t="shared" si="54"/>
        <v>0</v>
      </c>
      <c r="F73" s="9">
        <f t="shared" si="55"/>
        <v>0</v>
      </c>
      <c r="G73" s="9">
        <f t="shared" si="56"/>
        <v>0</v>
      </c>
      <c r="H73" s="9"/>
      <c r="I73" s="309">
        <f t="shared" si="59"/>
        <v>0</v>
      </c>
      <c r="J73" s="9">
        <f t="shared" si="60"/>
        <v>0</v>
      </c>
      <c r="K73" s="9">
        <f t="shared" si="61"/>
        <v>0</v>
      </c>
    </row>
    <row r="74" spans="1:11" ht="15.75" hidden="1">
      <c r="A74" s="305" t="s">
        <v>153</v>
      </c>
      <c r="B74" s="9">
        <f t="shared" si="57"/>
        <v>0</v>
      </c>
      <c r="C74" s="9">
        <f t="shared" si="58"/>
        <v>0</v>
      </c>
      <c r="D74" s="9">
        <f t="shared" si="53"/>
        <v>0</v>
      </c>
      <c r="E74" s="9">
        <f t="shared" si="54"/>
        <v>0</v>
      </c>
      <c r="F74" s="9">
        <f t="shared" si="55"/>
        <v>0</v>
      </c>
      <c r="G74" s="9">
        <f t="shared" si="56"/>
        <v>0</v>
      </c>
      <c r="H74" s="9"/>
      <c r="I74" s="309">
        <f t="shared" si="59"/>
        <v>0</v>
      </c>
      <c r="J74" s="9">
        <f t="shared" si="60"/>
        <v>0</v>
      </c>
      <c r="K74" s="9">
        <f t="shared" si="61"/>
        <v>0</v>
      </c>
    </row>
    <row r="75" spans="1:11" ht="15.75" hidden="1">
      <c r="A75" s="305" t="s">
        <v>154</v>
      </c>
      <c r="B75" s="9"/>
      <c r="C75" s="9"/>
      <c r="D75" s="9" t="e">
        <f>SUM(#REF!)</f>
        <v>#REF!</v>
      </c>
      <c r="E75" s="9" t="e">
        <f>SUM(#REF!)</f>
        <v>#REF!</v>
      </c>
      <c r="F75" s="9" t="e">
        <f>SUM(#REF!)</f>
        <v>#REF!</v>
      </c>
      <c r="G75" s="9" t="e">
        <f>SUM(#REF!)</f>
        <v>#REF!</v>
      </c>
      <c r="H75" s="9"/>
      <c r="I75" s="309" t="e">
        <f t="shared" si="59"/>
        <v>#REF!</v>
      </c>
      <c r="J75" s="9">
        <f t="shared" si="60"/>
        <v>0</v>
      </c>
      <c r="K75" s="9">
        <f t="shared" si="61"/>
        <v>0</v>
      </c>
    </row>
    <row r="76" spans="1:11" ht="15.75" hidden="1">
      <c r="A76" s="305" t="s">
        <v>155</v>
      </c>
      <c r="B76" s="9"/>
      <c r="C76" s="9"/>
      <c r="D76" s="9" t="e">
        <f>SUM(#REF!)</f>
        <v>#REF!</v>
      </c>
      <c r="E76" s="9" t="e">
        <f>SUM(#REF!)</f>
        <v>#REF!</v>
      </c>
      <c r="F76" s="9" t="e">
        <f>SUM(#REF!)</f>
        <v>#REF!</v>
      </c>
      <c r="G76" s="9" t="e">
        <f>SUM(#REF!)</f>
        <v>#REF!</v>
      </c>
      <c r="H76" s="9"/>
      <c r="I76" s="309" t="e">
        <f t="shared" si="59"/>
        <v>#REF!</v>
      </c>
      <c r="J76" s="9">
        <f t="shared" si="60"/>
        <v>0</v>
      </c>
      <c r="K76" s="9">
        <f t="shared" si="61"/>
        <v>0</v>
      </c>
    </row>
    <row r="77" spans="1:11" ht="15.75" hidden="1">
      <c r="A77" s="305" t="s">
        <v>156</v>
      </c>
      <c r="B77" s="9"/>
      <c r="C77" s="9"/>
      <c r="D77" s="9" t="e">
        <f>SUM(#REF!)</f>
        <v>#REF!</v>
      </c>
      <c r="E77" s="9" t="e">
        <f>SUM(#REF!)</f>
        <v>#REF!</v>
      </c>
      <c r="F77" s="9" t="e">
        <f>SUM(#REF!)</f>
        <v>#REF!</v>
      </c>
      <c r="G77" s="9" t="e">
        <f>SUM(#REF!)</f>
        <v>#REF!</v>
      </c>
      <c r="H77" s="9"/>
      <c r="I77" s="309" t="e">
        <f t="shared" si="59"/>
        <v>#REF!</v>
      </c>
      <c r="J77" s="9">
        <f t="shared" si="60"/>
        <v>0</v>
      </c>
      <c r="K77" s="9">
        <f t="shared" si="61"/>
        <v>0</v>
      </c>
    </row>
    <row r="78" spans="1:11" ht="15.75" hidden="1">
      <c r="A78" s="305" t="s">
        <v>157</v>
      </c>
      <c r="B78" s="9"/>
      <c r="C78" s="9"/>
      <c r="D78" s="9" t="e">
        <f>SUM(#REF!)</f>
        <v>#REF!</v>
      </c>
      <c r="E78" s="9" t="e">
        <f>SUM(#REF!)</f>
        <v>#REF!</v>
      </c>
      <c r="F78" s="9" t="e">
        <f>SUM(#REF!)</f>
        <v>#REF!</v>
      </c>
      <c r="G78" s="9" t="e">
        <f>SUM(#REF!)</f>
        <v>#REF!</v>
      </c>
      <c r="H78" s="9"/>
      <c r="I78" s="309" t="e">
        <f t="shared" si="59"/>
        <v>#REF!</v>
      </c>
      <c r="J78" s="9">
        <f t="shared" si="60"/>
        <v>0</v>
      </c>
      <c r="K78" s="9">
        <f t="shared" si="61"/>
        <v>0</v>
      </c>
    </row>
    <row r="79" spans="1:11" ht="15.75">
      <c r="A79" s="305" t="s">
        <v>158</v>
      </c>
      <c r="B79" s="314">
        <f t="shared" ref="B79:G79" si="62">SUM(B56:B74)</f>
        <v>50941</v>
      </c>
      <c r="C79" s="314">
        <f t="shared" si="62"/>
        <v>12735.25</v>
      </c>
      <c r="D79" s="314">
        <f t="shared" si="62"/>
        <v>10293</v>
      </c>
      <c r="E79" s="314">
        <f t="shared" si="62"/>
        <v>11189</v>
      </c>
      <c r="F79" s="314">
        <f t="shared" si="62"/>
        <v>12875</v>
      </c>
      <c r="G79" s="314">
        <f t="shared" si="62"/>
        <v>16584</v>
      </c>
      <c r="H79" s="314"/>
      <c r="I79" s="314">
        <f>SUM(I56:I74)</f>
        <v>0</v>
      </c>
    </row>
    <row r="80" spans="1:11" ht="15.75">
      <c r="A80" s="305" t="s">
        <v>159</v>
      </c>
    </row>
    <row r="81" spans="1:1" ht="15.75">
      <c r="A81" s="305" t="s">
        <v>160</v>
      </c>
    </row>
    <row r="82" spans="1:1" ht="15.75">
      <c r="A82" s="305" t="s">
        <v>161</v>
      </c>
    </row>
    <row r="83" spans="1:1" ht="15.75">
      <c r="A83" s="305" t="s">
        <v>162</v>
      </c>
    </row>
  </sheetData>
  <mergeCells count="48">
    <mergeCell ref="F1:I1"/>
    <mergeCell ref="J1:M1"/>
    <mergeCell ref="N1:Q1"/>
    <mergeCell ref="R1:U1"/>
    <mergeCell ref="V1:Y1"/>
    <mergeCell ref="Z1:AC1"/>
    <mergeCell ref="AD1:AG1"/>
    <mergeCell ref="AH1:AK1"/>
    <mergeCell ref="AL1:AO1"/>
    <mergeCell ref="AP1:AS1"/>
    <mergeCell ref="AT1:AW1"/>
    <mergeCell ref="AX1:BA1"/>
    <mergeCell ref="BB1:BE1"/>
    <mergeCell ref="BF1:BI1"/>
    <mergeCell ref="CT1:CW1"/>
    <mergeCell ref="BJ1:BM1"/>
    <mergeCell ref="BN1:BQ1"/>
    <mergeCell ref="BR1:BU1"/>
    <mergeCell ref="BV1:BY1"/>
    <mergeCell ref="BZ1:CC1"/>
    <mergeCell ref="DR1:DU1"/>
    <mergeCell ref="DV1:EC1"/>
    <mergeCell ref="B29:E29"/>
    <mergeCell ref="F29:I29"/>
    <mergeCell ref="J29:M29"/>
    <mergeCell ref="N29:Q29"/>
    <mergeCell ref="R29:U29"/>
    <mergeCell ref="CX1:DA1"/>
    <mergeCell ref="DB1:DE1"/>
    <mergeCell ref="DF1:DI1"/>
    <mergeCell ref="DJ1:DM1"/>
    <mergeCell ref="DN1:DQ1"/>
    <mergeCell ref="CD1:CG1"/>
    <mergeCell ref="CH1:CK1"/>
    <mergeCell ref="CL1:CO1"/>
    <mergeCell ref="CP1:CS1"/>
    <mergeCell ref="A1:A2"/>
    <mergeCell ref="A29:A30"/>
    <mergeCell ref="A54:A55"/>
    <mergeCell ref="B54:B55"/>
    <mergeCell ref="C54:C55"/>
    <mergeCell ref="B1:E1"/>
    <mergeCell ref="I54:I55"/>
    <mergeCell ref="D54:D55"/>
    <mergeCell ref="E54:E55"/>
    <mergeCell ref="F54:F55"/>
    <mergeCell ref="G54:G55"/>
    <mergeCell ref="H54:H55"/>
  </mergeCells>
  <conditionalFormatting sqref="W44">
    <cfRule type="duplicateValues" dxfId="3" priority="1"/>
  </conditionalFormatting>
  <conditionalFormatting sqref="W31:W43">
    <cfRule type="duplicateValues" dxfId="2" priority="2"/>
  </conditionalFormatting>
  <conditionalFormatting sqref="AH32:AH50">
    <cfRule type="cellIs" dxfId="1" priority="3" operator="greaterThan">
      <formula>0</formula>
    </cfRule>
    <cfRule type="cellIs" dxfId="0" priority="4" operator="lessThan">
      <formula>0</formula>
    </cfRule>
  </conditionalFormatting>
  <pageMargins left="0.7" right="0.7" top="0.75" bottom="0.75" header="0.3" footer="0.3"/>
  <legacy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29"/>
  <sheetViews>
    <sheetView zoomScale="110" zoomScaleNormal="110" workbookViewId="0">
      <pane xSplit="4" ySplit="2" topLeftCell="E3" activePane="bottomRight" state="frozen"/>
      <selection pane="topRight"/>
      <selection pane="bottomLeft"/>
      <selection pane="bottomRight" activeCell="A24" sqref="A24:A25"/>
    </sheetView>
  </sheetViews>
  <sheetFormatPr defaultColWidth="10.7109375" defaultRowHeight="21.95" customHeight="1"/>
  <cols>
    <col min="1" max="1" width="42.85546875" customWidth="1"/>
    <col min="18" max="22" width="14.5703125" customWidth="1"/>
    <col min="23" max="23" width="11.140625" customWidth="1"/>
    <col min="24" max="24" width="12.5703125" customWidth="1"/>
    <col min="26" max="26" width="13.42578125" customWidth="1"/>
    <col min="28" max="28" width="14.28515625" customWidth="1"/>
    <col min="30" max="30" width="14.28515625" style="1" customWidth="1"/>
  </cols>
  <sheetData>
    <row r="1" spans="1:39" ht="21.95" customHeight="1">
      <c r="A1" s="351" t="s">
        <v>0</v>
      </c>
      <c r="B1" s="361" t="s">
        <v>1</v>
      </c>
      <c r="C1" s="361" t="s">
        <v>2</v>
      </c>
      <c r="D1" s="351" t="s">
        <v>3</v>
      </c>
      <c r="E1" s="2"/>
      <c r="F1" s="379" t="s">
        <v>4</v>
      </c>
      <c r="G1" s="379" t="s">
        <v>6</v>
      </c>
      <c r="H1" s="363" t="s">
        <v>7</v>
      </c>
      <c r="I1" s="16" t="s">
        <v>8</v>
      </c>
      <c r="J1" s="16"/>
      <c r="K1" s="16"/>
      <c r="L1" s="17"/>
      <c r="M1" s="16"/>
      <c r="N1" s="16"/>
      <c r="O1" s="364" t="s">
        <v>9</v>
      </c>
      <c r="P1" s="366" t="s">
        <v>10</v>
      </c>
      <c r="Q1" s="23" t="s">
        <v>15</v>
      </c>
      <c r="R1" s="23" t="s">
        <v>11</v>
      </c>
      <c r="S1" s="23" t="s">
        <v>11</v>
      </c>
      <c r="T1" s="23" t="s">
        <v>69</v>
      </c>
      <c r="U1" s="23" t="s">
        <v>14</v>
      </c>
      <c r="V1" s="23" t="s">
        <v>68</v>
      </c>
      <c r="W1" s="23" t="s">
        <v>83</v>
      </c>
      <c r="X1" s="23" t="s">
        <v>69</v>
      </c>
      <c r="Y1" s="23" t="s">
        <v>83</v>
      </c>
      <c r="Z1" s="23" t="s">
        <v>11</v>
      </c>
      <c r="AA1" s="23" t="s">
        <v>83</v>
      </c>
      <c r="AB1" s="23" t="s">
        <v>75</v>
      </c>
      <c r="AC1" s="23" t="s">
        <v>75</v>
      </c>
      <c r="AD1" s="30" t="s">
        <v>71</v>
      </c>
      <c r="AE1" s="30" t="s">
        <v>71</v>
      </c>
      <c r="AF1" s="31" t="s">
        <v>73</v>
      </c>
      <c r="AG1" s="23" t="s">
        <v>296</v>
      </c>
      <c r="AH1" s="23" t="s">
        <v>18</v>
      </c>
      <c r="AI1" s="351" t="s">
        <v>21</v>
      </c>
      <c r="AJ1" s="353" t="s">
        <v>22</v>
      </c>
      <c r="AK1" s="353" t="s">
        <v>23</v>
      </c>
      <c r="AL1" s="355" t="s">
        <v>24</v>
      </c>
      <c r="AM1" s="357" t="s">
        <v>25</v>
      </c>
    </row>
    <row r="2" spans="1:39" ht="37.5" customHeight="1">
      <c r="A2" s="352"/>
      <c r="B2" s="362"/>
      <c r="C2" s="362"/>
      <c r="D2" s="352"/>
      <c r="E2" s="4"/>
      <c r="F2" s="380"/>
      <c r="G2" s="380"/>
      <c r="H2" s="363"/>
      <c r="I2" s="18" t="s">
        <v>28</v>
      </c>
      <c r="J2" s="18" t="s">
        <v>171</v>
      </c>
      <c r="K2" s="18" t="s">
        <v>297</v>
      </c>
      <c r="L2" s="18" t="s">
        <v>30</v>
      </c>
      <c r="M2" s="4" t="s">
        <v>32</v>
      </c>
      <c r="N2" s="4" t="s">
        <v>64</v>
      </c>
      <c r="O2" s="365"/>
      <c r="P2" s="367"/>
      <c r="Q2" s="24" t="s">
        <v>36</v>
      </c>
      <c r="R2" s="25" t="s">
        <v>36</v>
      </c>
      <c r="S2" s="25" t="s">
        <v>78</v>
      </c>
      <c r="T2" s="25" t="s">
        <v>36</v>
      </c>
      <c r="U2" s="25" t="s">
        <v>35</v>
      </c>
      <c r="V2" s="25" t="s">
        <v>35</v>
      </c>
      <c r="W2" s="26" t="s">
        <v>35</v>
      </c>
      <c r="X2" s="26" t="s">
        <v>36</v>
      </c>
      <c r="Y2" s="24" t="s">
        <v>36</v>
      </c>
      <c r="Z2" s="26" t="s">
        <v>36</v>
      </c>
      <c r="AA2" s="24" t="s">
        <v>78</v>
      </c>
      <c r="AB2" s="24" t="s">
        <v>78</v>
      </c>
      <c r="AC2" s="24" t="s">
        <v>36</v>
      </c>
      <c r="AD2" s="25" t="s">
        <v>36</v>
      </c>
      <c r="AE2" s="25" t="s">
        <v>78</v>
      </c>
      <c r="AF2" s="25" t="s">
        <v>37</v>
      </c>
      <c r="AG2" s="24" t="s">
        <v>298</v>
      </c>
      <c r="AH2" s="24" t="s">
        <v>185</v>
      </c>
      <c r="AI2" s="352"/>
      <c r="AJ2" s="354"/>
      <c r="AK2" s="354"/>
      <c r="AL2" s="356"/>
      <c r="AM2" s="358"/>
    </row>
    <row r="3" spans="1:39" ht="21.95" customHeight="1">
      <c r="A3" s="6" t="s">
        <v>42</v>
      </c>
      <c r="B3" s="7">
        <v>33</v>
      </c>
      <c r="C3" s="8"/>
      <c r="D3" s="8"/>
      <c r="E3" s="8"/>
      <c r="F3" s="9"/>
      <c r="G3" s="10">
        <f>'30.6'!AO3</f>
        <v>1069</v>
      </c>
      <c r="H3" s="11">
        <f>SUM(F3:G3)</f>
        <v>1069</v>
      </c>
      <c r="I3" s="19"/>
      <c r="J3" s="19"/>
      <c r="K3" s="19"/>
      <c r="L3" s="20"/>
      <c r="M3" s="19"/>
      <c r="N3" s="19"/>
      <c r="O3" s="21">
        <f t="shared" ref="O3:O20" si="0">SUBTOTAL(9,I3:N3)</f>
        <v>0</v>
      </c>
      <c r="P3" s="22">
        <f t="shared" ref="P3:P20" si="1">H3-O3</f>
        <v>1069</v>
      </c>
      <c r="Q3" s="9"/>
      <c r="R3" s="27"/>
      <c r="S3" s="27"/>
      <c r="T3" s="27"/>
      <c r="U3" s="27"/>
      <c r="V3" s="27"/>
      <c r="W3" s="9"/>
      <c r="X3" s="27"/>
      <c r="Y3" s="27"/>
      <c r="Z3" s="27"/>
      <c r="AA3" s="27"/>
      <c r="AB3" s="9"/>
      <c r="AC3" s="9"/>
      <c r="AD3" s="32"/>
      <c r="AE3" s="27"/>
      <c r="AF3" s="27"/>
      <c r="AG3" s="9"/>
      <c r="AH3" s="28"/>
      <c r="AI3" s="34"/>
      <c r="AJ3" s="20">
        <f>SUM(Q3:AH3)</f>
        <v>0</v>
      </c>
      <c r="AK3" s="35">
        <f t="shared" ref="AK3:AK21" si="2">P3-AJ3</f>
        <v>1069</v>
      </c>
      <c r="AL3" s="19">
        <f t="shared" ref="AL3:AL21" si="3">(B3*C3)+D3</f>
        <v>0</v>
      </c>
      <c r="AM3" s="36">
        <f>AL3+AI3-AK3</f>
        <v>-1069</v>
      </c>
    </row>
    <row r="4" spans="1:39" ht="21.95" customHeight="1">
      <c r="A4" s="6" t="s">
        <v>43</v>
      </c>
      <c r="B4" s="7">
        <v>70</v>
      </c>
      <c r="C4" s="8"/>
      <c r="D4" s="8"/>
      <c r="E4" s="8"/>
      <c r="F4" s="9"/>
      <c r="G4" s="10">
        <f>'30.6'!AO4</f>
        <v>2107</v>
      </c>
      <c r="H4" s="11">
        <f t="shared" ref="H4:H21" si="4">SUM(F4:G4)</f>
        <v>2107</v>
      </c>
      <c r="I4" s="19"/>
      <c r="J4" s="19"/>
      <c r="K4" s="19"/>
      <c r="L4" s="20"/>
      <c r="M4" s="19"/>
      <c r="N4" s="19"/>
      <c r="O4" s="21">
        <f t="shared" si="0"/>
        <v>0</v>
      </c>
      <c r="P4" s="22">
        <f t="shared" si="1"/>
        <v>2107</v>
      </c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33"/>
      <c r="AE4" s="9"/>
      <c r="AF4" s="9"/>
      <c r="AG4" s="9"/>
      <c r="AH4" s="28"/>
      <c r="AI4" s="34"/>
      <c r="AJ4" s="20">
        <f t="shared" ref="AJ4:AJ21" si="5">SUM(Q4:AH4)</f>
        <v>0</v>
      </c>
      <c r="AK4" s="35">
        <f t="shared" si="2"/>
        <v>2107</v>
      </c>
      <c r="AL4" s="19">
        <f t="shared" si="3"/>
        <v>0</v>
      </c>
      <c r="AM4" s="36">
        <f t="shared" ref="AM4:AM20" si="6">AL4+AI4-AK4</f>
        <v>-2107</v>
      </c>
    </row>
    <row r="5" spans="1:39" ht="21.95" customHeight="1">
      <c r="A5" s="6" t="s">
        <v>44</v>
      </c>
      <c r="B5" s="7">
        <v>45</v>
      </c>
      <c r="C5" s="12"/>
      <c r="D5" s="12"/>
      <c r="E5" s="12"/>
      <c r="F5" s="9"/>
      <c r="G5" s="10">
        <f>'30.6'!AO5</f>
        <v>154</v>
      </c>
      <c r="H5" s="11">
        <f t="shared" si="4"/>
        <v>154</v>
      </c>
      <c r="I5" s="19"/>
      <c r="J5" s="19"/>
      <c r="K5" s="19"/>
      <c r="L5" s="20"/>
      <c r="M5" s="19"/>
      <c r="N5" s="19"/>
      <c r="O5" s="21">
        <f t="shared" si="0"/>
        <v>0</v>
      </c>
      <c r="P5" s="22">
        <f t="shared" si="1"/>
        <v>154</v>
      </c>
      <c r="Q5" s="9"/>
      <c r="R5" s="9"/>
      <c r="S5" s="9"/>
      <c r="T5" s="9"/>
      <c r="U5" s="9"/>
      <c r="V5" s="9"/>
      <c r="W5" s="9"/>
      <c r="X5" s="9"/>
      <c r="Y5" s="9"/>
      <c r="Z5" s="28"/>
      <c r="AA5" s="9"/>
      <c r="AB5" s="9"/>
      <c r="AC5" s="9"/>
      <c r="AD5" s="33"/>
      <c r="AE5" s="9"/>
      <c r="AF5" s="9"/>
      <c r="AG5" s="9"/>
      <c r="AH5" s="28"/>
      <c r="AI5" s="34"/>
      <c r="AJ5" s="20">
        <f t="shared" si="5"/>
        <v>0</v>
      </c>
      <c r="AK5" s="35">
        <f t="shared" si="2"/>
        <v>154</v>
      </c>
      <c r="AL5" s="19">
        <f t="shared" si="3"/>
        <v>0</v>
      </c>
      <c r="AM5" s="36">
        <f t="shared" si="6"/>
        <v>-154</v>
      </c>
    </row>
    <row r="6" spans="1:39" ht="21.95" customHeight="1">
      <c r="A6" s="6" t="s">
        <v>45</v>
      </c>
      <c r="B6" s="7">
        <v>120</v>
      </c>
      <c r="C6" s="12"/>
      <c r="D6" s="12"/>
      <c r="E6" s="12"/>
      <c r="F6" s="9"/>
      <c r="G6" s="10">
        <f>'30.6'!AO6</f>
        <v>863</v>
      </c>
      <c r="H6" s="11">
        <f t="shared" si="4"/>
        <v>863</v>
      </c>
      <c r="I6" s="19"/>
      <c r="J6" s="19"/>
      <c r="K6" s="19"/>
      <c r="L6" s="20"/>
      <c r="M6" s="19"/>
      <c r="N6" s="19"/>
      <c r="O6" s="21">
        <f t="shared" si="0"/>
        <v>0</v>
      </c>
      <c r="P6" s="22">
        <f t="shared" si="1"/>
        <v>863</v>
      </c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33"/>
      <c r="AE6" s="9"/>
      <c r="AF6" s="9"/>
      <c r="AG6" s="9"/>
      <c r="AH6" s="28"/>
      <c r="AI6" s="34"/>
      <c r="AJ6" s="20">
        <f t="shared" si="5"/>
        <v>0</v>
      </c>
      <c r="AK6" s="35">
        <f t="shared" si="2"/>
        <v>863</v>
      </c>
      <c r="AL6" s="19">
        <f t="shared" si="3"/>
        <v>0</v>
      </c>
      <c r="AM6" s="36">
        <f t="shared" si="6"/>
        <v>-863</v>
      </c>
    </row>
    <row r="7" spans="1:39" ht="21.95" customHeight="1">
      <c r="A7" s="6" t="s">
        <v>46</v>
      </c>
      <c r="B7" s="7">
        <v>40</v>
      </c>
      <c r="C7" s="8"/>
      <c r="D7" s="8"/>
      <c r="E7" s="8"/>
      <c r="F7" s="9"/>
      <c r="G7" s="10">
        <f>'30.6'!AO7</f>
        <v>96</v>
      </c>
      <c r="H7" s="11">
        <f t="shared" si="4"/>
        <v>96</v>
      </c>
      <c r="I7" s="19"/>
      <c r="J7" s="19"/>
      <c r="K7" s="19"/>
      <c r="L7" s="20"/>
      <c r="M7" s="19"/>
      <c r="N7" s="19"/>
      <c r="O7" s="21">
        <f t="shared" si="0"/>
        <v>0</v>
      </c>
      <c r="P7" s="22">
        <f t="shared" si="1"/>
        <v>96</v>
      </c>
      <c r="Q7" s="9"/>
      <c r="R7" s="9"/>
      <c r="S7" s="9"/>
      <c r="T7" s="9"/>
      <c r="U7" s="9"/>
      <c r="V7" s="9"/>
      <c r="W7" s="9"/>
      <c r="X7" s="9"/>
      <c r="Y7" s="9"/>
      <c r="Z7" s="28"/>
      <c r="AA7" s="9"/>
      <c r="AB7" s="9"/>
      <c r="AC7" s="9"/>
      <c r="AD7" s="33"/>
      <c r="AE7" s="9"/>
      <c r="AF7" s="9"/>
      <c r="AG7" s="9"/>
      <c r="AH7" s="28"/>
      <c r="AI7" s="34"/>
      <c r="AJ7" s="20">
        <f t="shared" si="5"/>
        <v>0</v>
      </c>
      <c r="AK7" s="35">
        <f t="shared" si="2"/>
        <v>96</v>
      </c>
      <c r="AL7" s="19">
        <f t="shared" si="3"/>
        <v>0</v>
      </c>
      <c r="AM7" s="36">
        <f t="shared" si="6"/>
        <v>-96</v>
      </c>
    </row>
    <row r="8" spans="1:39" ht="21.95" customHeight="1">
      <c r="A8" s="6" t="s">
        <v>47</v>
      </c>
      <c r="B8" s="7">
        <v>65</v>
      </c>
      <c r="C8" s="12"/>
      <c r="D8" s="12"/>
      <c r="E8" s="12"/>
      <c r="F8" s="9"/>
      <c r="G8" s="10">
        <f>'30.6'!AO8</f>
        <v>352</v>
      </c>
      <c r="H8" s="11">
        <f t="shared" si="4"/>
        <v>352</v>
      </c>
      <c r="I8" s="19"/>
      <c r="J8" s="19"/>
      <c r="K8" s="19"/>
      <c r="L8" s="20"/>
      <c r="M8" s="19"/>
      <c r="N8" s="19"/>
      <c r="O8" s="21">
        <f t="shared" si="0"/>
        <v>0</v>
      </c>
      <c r="P8" s="22">
        <f t="shared" si="1"/>
        <v>352</v>
      </c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33"/>
      <c r="AE8" s="9"/>
      <c r="AF8" s="9"/>
      <c r="AG8" s="9"/>
      <c r="AH8" s="28"/>
      <c r="AI8" s="34"/>
      <c r="AJ8" s="20">
        <f t="shared" si="5"/>
        <v>0</v>
      </c>
      <c r="AK8" s="35">
        <f t="shared" si="2"/>
        <v>352</v>
      </c>
      <c r="AL8" s="19">
        <f t="shared" si="3"/>
        <v>0</v>
      </c>
      <c r="AM8" s="36">
        <f t="shared" si="6"/>
        <v>-352</v>
      </c>
    </row>
    <row r="9" spans="1:39" ht="21.95" customHeight="1">
      <c r="A9" s="6" t="s">
        <v>48</v>
      </c>
      <c r="B9" s="7">
        <v>100</v>
      </c>
      <c r="C9" s="12"/>
      <c r="D9" s="12"/>
      <c r="E9" s="12"/>
      <c r="F9" s="9"/>
      <c r="G9" s="10">
        <f>'30.6'!AO9</f>
        <v>1088</v>
      </c>
      <c r="H9" s="11">
        <f t="shared" si="4"/>
        <v>1088</v>
      </c>
      <c r="I9" s="19"/>
      <c r="J9" s="19"/>
      <c r="K9" s="19"/>
      <c r="L9" s="20"/>
      <c r="M9" s="19"/>
      <c r="N9" s="19"/>
      <c r="O9" s="21">
        <f t="shared" si="0"/>
        <v>0</v>
      </c>
      <c r="P9" s="22">
        <f t="shared" si="1"/>
        <v>1088</v>
      </c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33"/>
      <c r="AE9" s="9"/>
      <c r="AF9" s="9"/>
      <c r="AG9" s="9"/>
      <c r="AH9" s="28"/>
      <c r="AI9" s="34"/>
      <c r="AJ9" s="20">
        <f t="shared" si="5"/>
        <v>0</v>
      </c>
      <c r="AK9" s="35">
        <f t="shared" si="2"/>
        <v>1088</v>
      </c>
      <c r="AL9" s="19">
        <f t="shared" si="3"/>
        <v>0</v>
      </c>
      <c r="AM9" s="36">
        <f t="shared" si="6"/>
        <v>-1088</v>
      </c>
    </row>
    <row r="10" spans="1:39" ht="21.95" customHeight="1">
      <c r="A10" s="6" t="s">
        <v>49</v>
      </c>
      <c r="B10" s="7">
        <v>100</v>
      </c>
      <c r="C10" s="12"/>
      <c r="D10" s="12"/>
      <c r="E10" s="12"/>
      <c r="F10" s="9"/>
      <c r="G10" s="10">
        <f>'30.6'!AO10</f>
        <v>569</v>
      </c>
      <c r="H10" s="11">
        <f t="shared" si="4"/>
        <v>569</v>
      </c>
      <c r="I10" s="19"/>
      <c r="J10" s="19"/>
      <c r="K10" s="19"/>
      <c r="L10" s="20"/>
      <c r="M10" s="19"/>
      <c r="N10" s="19"/>
      <c r="O10" s="21">
        <f t="shared" si="0"/>
        <v>0</v>
      </c>
      <c r="P10" s="22">
        <f t="shared" si="1"/>
        <v>569</v>
      </c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33"/>
      <c r="AE10" s="9"/>
      <c r="AF10" s="9"/>
      <c r="AG10" s="9"/>
      <c r="AH10" s="28"/>
      <c r="AI10" s="34"/>
      <c r="AJ10" s="20">
        <f t="shared" si="5"/>
        <v>0</v>
      </c>
      <c r="AK10" s="35">
        <f t="shared" si="2"/>
        <v>569</v>
      </c>
      <c r="AL10" s="19">
        <f t="shared" si="3"/>
        <v>0</v>
      </c>
      <c r="AM10" s="36">
        <f t="shared" si="6"/>
        <v>-569</v>
      </c>
    </row>
    <row r="11" spans="1:39" ht="21.95" customHeight="1">
      <c r="A11" s="6" t="s">
        <v>50</v>
      </c>
      <c r="B11" s="7">
        <v>50</v>
      </c>
      <c r="C11" s="13"/>
      <c r="D11" s="13"/>
      <c r="E11" s="13"/>
      <c r="F11" s="9"/>
      <c r="G11" s="10">
        <f>'30.6'!AO11</f>
        <v>422</v>
      </c>
      <c r="H11" s="11">
        <f t="shared" si="4"/>
        <v>422</v>
      </c>
      <c r="I11" s="19"/>
      <c r="J11" s="19"/>
      <c r="K11" s="19"/>
      <c r="L11" s="20"/>
      <c r="M11" s="19"/>
      <c r="N11" s="19"/>
      <c r="O11" s="21">
        <f t="shared" si="0"/>
        <v>0</v>
      </c>
      <c r="P11" s="22">
        <f t="shared" si="1"/>
        <v>422</v>
      </c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33"/>
      <c r="AE11" s="9"/>
      <c r="AF11" s="9"/>
      <c r="AG11" s="9"/>
      <c r="AH11" s="28"/>
      <c r="AI11" s="34"/>
      <c r="AJ11" s="20">
        <f t="shared" si="5"/>
        <v>0</v>
      </c>
      <c r="AK11" s="35">
        <f t="shared" si="2"/>
        <v>422</v>
      </c>
      <c r="AL11" s="19">
        <f t="shared" si="3"/>
        <v>0</v>
      </c>
      <c r="AM11" s="36">
        <f t="shared" si="6"/>
        <v>-422</v>
      </c>
    </row>
    <row r="12" spans="1:39" ht="21.95" customHeight="1">
      <c r="A12" s="6" t="s">
        <v>51</v>
      </c>
      <c r="B12" s="7">
        <v>100</v>
      </c>
      <c r="C12" s="13"/>
      <c r="D12" s="13"/>
      <c r="E12" s="13"/>
      <c r="F12" s="9"/>
      <c r="G12" s="10">
        <f>'30.6'!AO12</f>
        <v>143</v>
      </c>
      <c r="H12" s="11">
        <f t="shared" si="4"/>
        <v>143</v>
      </c>
      <c r="I12" s="19"/>
      <c r="J12" s="19"/>
      <c r="K12" s="19"/>
      <c r="L12" s="20"/>
      <c r="M12" s="19"/>
      <c r="N12" s="19"/>
      <c r="O12" s="21">
        <f t="shared" si="0"/>
        <v>0</v>
      </c>
      <c r="P12" s="22">
        <f t="shared" si="1"/>
        <v>143</v>
      </c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33"/>
      <c r="AE12" s="9"/>
      <c r="AF12" s="9"/>
      <c r="AG12" s="9"/>
      <c r="AH12" s="28"/>
      <c r="AI12" s="34"/>
      <c r="AJ12" s="20">
        <f t="shared" si="5"/>
        <v>0</v>
      </c>
      <c r="AK12" s="35">
        <f t="shared" si="2"/>
        <v>143</v>
      </c>
      <c r="AL12" s="19">
        <f t="shared" si="3"/>
        <v>0</v>
      </c>
      <c r="AM12" s="36">
        <f t="shared" si="6"/>
        <v>-143</v>
      </c>
    </row>
    <row r="13" spans="1:39" ht="21.95" customHeight="1">
      <c r="A13" s="6" t="s">
        <v>52</v>
      </c>
      <c r="B13" s="7">
        <v>45</v>
      </c>
      <c r="C13" s="13"/>
      <c r="D13" s="13"/>
      <c r="E13" s="13"/>
      <c r="F13" s="9"/>
      <c r="G13" s="10">
        <f>'30.6'!AO13</f>
        <v>272</v>
      </c>
      <c r="H13" s="11">
        <f t="shared" si="4"/>
        <v>272</v>
      </c>
      <c r="I13" s="19"/>
      <c r="J13" s="19"/>
      <c r="K13" s="19"/>
      <c r="L13" s="20"/>
      <c r="M13" s="19"/>
      <c r="N13" s="19"/>
      <c r="O13" s="21">
        <f t="shared" si="0"/>
        <v>0</v>
      </c>
      <c r="P13" s="22">
        <f t="shared" si="1"/>
        <v>272</v>
      </c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33"/>
      <c r="AE13" s="9"/>
      <c r="AF13" s="9"/>
      <c r="AG13" s="9"/>
      <c r="AH13" s="28"/>
      <c r="AI13" s="34"/>
      <c r="AJ13" s="20">
        <f t="shared" si="5"/>
        <v>0</v>
      </c>
      <c r="AK13" s="35">
        <f t="shared" si="2"/>
        <v>272</v>
      </c>
      <c r="AL13" s="19">
        <f t="shared" si="3"/>
        <v>0</v>
      </c>
      <c r="AM13" s="36">
        <f t="shared" si="6"/>
        <v>-272</v>
      </c>
    </row>
    <row r="14" spans="1:39" ht="21.95" customHeight="1">
      <c r="A14" s="6" t="s">
        <v>53</v>
      </c>
      <c r="B14" s="7">
        <v>33</v>
      </c>
      <c r="C14" s="13"/>
      <c r="D14" s="13"/>
      <c r="E14" s="13"/>
      <c r="F14" s="9"/>
      <c r="G14" s="10">
        <f>'30.6'!AO14</f>
        <v>184</v>
      </c>
      <c r="H14" s="11">
        <f t="shared" si="4"/>
        <v>184</v>
      </c>
      <c r="I14" s="19"/>
      <c r="J14" s="19"/>
      <c r="K14" s="19"/>
      <c r="L14" s="20"/>
      <c r="M14" s="19"/>
      <c r="N14" s="19"/>
      <c r="O14" s="21">
        <f t="shared" si="0"/>
        <v>0</v>
      </c>
      <c r="P14" s="22">
        <f t="shared" si="1"/>
        <v>184</v>
      </c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33"/>
      <c r="AE14" s="9"/>
      <c r="AF14" s="9"/>
      <c r="AG14" s="9"/>
      <c r="AH14" s="28"/>
      <c r="AI14" s="34"/>
      <c r="AJ14" s="20">
        <f t="shared" si="5"/>
        <v>0</v>
      </c>
      <c r="AK14" s="35">
        <f t="shared" si="2"/>
        <v>184</v>
      </c>
      <c r="AL14" s="19">
        <f t="shared" si="3"/>
        <v>0</v>
      </c>
      <c r="AM14" s="36">
        <f t="shared" si="6"/>
        <v>-184</v>
      </c>
    </row>
    <row r="15" spans="1:39" ht="21.95" customHeight="1">
      <c r="A15" s="6" t="s">
        <v>54</v>
      </c>
      <c r="B15" s="7">
        <v>45</v>
      </c>
      <c r="C15" s="13"/>
      <c r="D15" s="13"/>
      <c r="E15" s="13"/>
      <c r="F15" s="9"/>
      <c r="G15" s="10">
        <f>'30.6'!AO15</f>
        <v>84</v>
      </c>
      <c r="H15" s="11">
        <f t="shared" si="4"/>
        <v>84</v>
      </c>
      <c r="I15" s="19"/>
      <c r="J15" s="19"/>
      <c r="K15" s="19"/>
      <c r="L15" s="20"/>
      <c r="M15" s="19"/>
      <c r="N15" s="19"/>
      <c r="O15" s="21">
        <f t="shared" si="0"/>
        <v>0</v>
      </c>
      <c r="P15" s="22">
        <f t="shared" si="1"/>
        <v>84</v>
      </c>
      <c r="Q15" s="9"/>
      <c r="R15" s="9"/>
      <c r="S15" s="9"/>
      <c r="T15" s="9"/>
      <c r="U15" s="9"/>
      <c r="V15" s="9"/>
      <c r="W15" s="28"/>
      <c r="X15" s="28"/>
      <c r="Y15" s="28"/>
      <c r="Z15" s="28"/>
      <c r="AA15" s="28"/>
      <c r="AB15" s="28"/>
      <c r="AC15" s="9"/>
      <c r="AD15" s="33"/>
      <c r="AE15" s="9"/>
      <c r="AF15" s="9"/>
      <c r="AG15" s="9"/>
      <c r="AH15" s="28"/>
      <c r="AI15" s="34"/>
      <c r="AJ15" s="20">
        <f t="shared" si="5"/>
        <v>0</v>
      </c>
      <c r="AK15" s="35">
        <f t="shared" si="2"/>
        <v>84</v>
      </c>
      <c r="AL15" s="19">
        <f t="shared" si="3"/>
        <v>0</v>
      </c>
      <c r="AM15" s="36">
        <f t="shared" si="6"/>
        <v>-84</v>
      </c>
    </row>
    <row r="16" spans="1:39" ht="21.95" customHeight="1">
      <c r="A16" s="6" t="s">
        <v>55</v>
      </c>
      <c r="B16" s="7">
        <v>33</v>
      </c>
      <c r="C16" s="13"/>
      <c r="D16" s="13"/>
      <c r="E16" s="13"/>
      <c r="F16" s="9"/>
      <c r="G16" s="10">
        <f>'30.6'!AO16</f>
        <v>154</v>
      </c>
      <c r="H16" s="11">
        <f t="shared" si="4"/>
        <v>154</v>
      </c>
      <c r="I16" s="19"/>
      <c r="J16" s="19"/>
      <c r="K16" s="19"/>
      <c r="L16" s="20"/>
      <c r="M16" s="19"/>
      <c r="N16" s="19"/>
      <c r="O16" s="21">
        <f t="shared" si="0"/>
        <v>0</v>
      </c>
      <c r="P16" s="22">
        <f t="shared" si="1"/>
        <v>154</v>
      </c>
      <c r="Q16" s="9"/>
      <c r="R16" s="9"/>
      <c r="S16" s="9"/>
      <c r="T16" s="9"/>
      <c r="U16" s="9"/>
      <c r="V16" s="9"/>
      <c r="W16" s="28"/>
      <c r="X16" s="28"/>
      <c r="Y16" s="28"/>
      <c r="Z16" s="28"/>
      <c r="AA16" s="28"/>
      <c r="AB16" s="28"/>
      <c r="AC16" s="9"/>
      <c r="AD16" s="33"/>
      <c r="AE16" s="9"/>
      <c r="AF16" s="9"/>
      <c r="AG16" s="9"/>
      <c r="AH16" s="28"/>
      <c r="AI16" s="34"/>
      <c r="AJ16" s="20">
        <f t="shared" si="5"/>
        <v>0</v>
      </c>
      <c r="AK16" s="35">
        <f t="shared" si="2"/>
        <v>154</v>
      </c>
      <c r="AL16" s="19">
        <f t="shared" si="3"/>
        <v>0</v>
      </c>
      <c r="AM16" s="36">
        <f t="shared" si="6"/>
        <v>-154</v>
      </c>
    </row>
    <row r="17" spans="1:40" ht="21.95" customHeight="1">
      <c r="A17" s="6" t="s">
        <v>56</v>
      </c>
      <c r="B17" s="7">
        <v>100</v>
      </c>
      <c r="C17" s="13"/>
      <c r="D17" s="13"/>
      <c r="E17" s="13"/>
      <c r="F17" s="9"/>
      <c r="G17" s="10">
        <f>'30.6'!AO17</f>
        <v>155</v>
      </c>
      <c r="H17" s="11">
        <f t="shared" si="4"/>
        <v>155</v>
      </c>
      <c r="I17" s="19"/>
      <c r="J17" s="19"/>
      <c r="K17" s="19"/>
      <c r="L17" s="20"/>
      <c r="M17" s="19"/>
      <c r="N17" s="19"/>
      <c r="O17" s="21">
        <f t="shared" si="0"/>
        <v>0</v>
      </c>
      <c r="P17" s="22">
        <f t="shared" si="1"/>
        <v>155</v>
      </c>
      <c r="Q17" s="9"/>
      <c r="R17" s="9"/>
      <c r="S17" s="9"/>
      <c r="T17" s="9"/>
      <c r="U17" s="9"/>
      <c r="V17" s="9"/>
      <c r="W17" s="28"/>
      <c r="X17" s="28"/>
      <c r="Y17" s="28"/>
      <c r="Z17" s="28"/>
      <c r="AA17" s="28"/>
      <c r="AB17" s="28"/>
      <c r="AC17" s="9"/>
      <c r="AD17" s="33"/>
      <c r="AE17" s="9"/>
      <c r="AF17" s="9"/>
      <c r="AG17" s="9"/>
      <c r="AH17" s="28"/>
      <c r="AI17" s="34"/>
      <c r="AJ17" s="20">
        <f t="shared" si="5"/>
        <v>0</v>
      </c>
      <c r="AK17" s="35">
        <f t="shared" si="2"/>
        <v>155</v>
      </c>
      <c r="AL17" s="19">
        <f t="shared" si="3"/>
        <v>0</v>
      </c>
      <c r="AM17" s="36">
        <f t="shared" si="6"/>
        <v>-155</v>
      </c>
    </row>
    <row r="18" spans="1:40" ht="21.95" customHeight="1">
      <c r="A18" s="6" t="s">
        <v>57</v>
      </c>
      <c r="B18" s="7"/>
      <c r="C18" s="13"/>
      <c r="D18" s="13"/>
      <c r="E18" s="13"/>
      <c r="F18" s="9"/>
      <c r="G18" s="10">
        <f>'30.6'!AO18</f>
        <v>0</v>
      </c>
      <c r="H18" s="11">
        <f t="shared" si="4"/>
        <v>0</v>
      </c>
      <c r="I18" s="19"/>
      <c r="J18" s="19"/>
      <c r="K18" s="19"/>
      <c r="L18" s="20"/>
      <c r="M18" s="19"/>
      <c r="N18" s="19"/>
      <c r="O18" s="21">
        <f t="shared" si="0"/>
        <v>0</v>
      </c>
      <c r="P18" s="22">
        <f t="shared" si="1"/>
        <v>0</v>
      </c>
      <c r="Q18" s="9"/>
      <c r="R18" s="9"/>
      <c r="S18" s="9"/>
      <c r="T18" s="9"/>
      <c r="U18" s="9"/>
      <c r="V18" s="9"/>
      <c r="W18" s="28"/>
      <c r="X18" s="28"/>
      <c r="Y18" s="28"/>
      <c r="Z18" s="28"/>
      <c r="AA18" s="28"/>
      <c r="AB18" s="28"/>
      <c r="AC18" s="9"/>
      <c r="AD18" s="33"/>
      <c r="AE18" s="9"/>
      <c r="AF18" s="9"/>
      <c r="AG18" s="9"/>
      <c r="AH18" s="28"/>
      <c r="AI18" s="34"/>
      <c r="AJ18" s="20">
        <f t="shared" si="5"/>
        <v>0</v>
      </c>
      <c r="AK18" s="35">
        <f t="shared" si="2"/>
        <v>0</v>
      </c>
      <c r="AL18" s="19">
        <f t="shared" si="3"/>
        <v>0</v>
      </c>
      <c r="AM18" s="36">
        <f t="shared" si="6"/>
        <v>0</v>
      </c>
    </row>
    <row r="19" spans="1:40" ht="21.95" customHeight="1">
      <c r="A19" s="6" t="s">
        <v>58</v>
      </c>
      <c r="B19" s="7">
        <v>100</v>
      </c>
      <c r="C19" s="13"/>
      <c r="D19" s="13"/>
      <c r="E19" s="13"/>
      <c r="F19" s="9"/>
      <c r="G19" s="10">
        <f>'30.6'!AO19</f>
        <v>678</v>
      </c>
      <c r="H19" s="11">
        <f t="shared" si="4"/>
        <v>678</v>
      </c>
      <c r="I19" s="19"/>
      <c r="J19" s="19"/>
      <c r="K19" s="19"/>
      <c r="L19" s="20"/>
      <c r="M19" s="19"/>
      <c r="N19" s="19"/>
      <c r="O19" s="21">
        <f t="shared" si="0"/>
        <v>0</v>
      </c>
      <c r="P19" s="22">
        <f t="shared" si="1"/>
        <v>678</v>
      </c>
      <c r="Q19" s="9"/>
      <c r="R19" s="9"/>
      <c r="S19" s="9"/>
      <c r="T19" s="9"/>
      <c r="U19" s="9"/>
      <c r="V19" s="9"/>
      <c r="W19" s="28"/>
      <c r="X19" s="28"/>
      <c r="Y19" s="28"/>
      <c r="Z19" s="28"/>
      <c r="AA19" s="28"/>
      <c r="AB19" s="28"/>
      <c r="AC19" s="9"/>
      <c r="AD19" s="33"/>
      <c r="AE19" s="9"/>
      <c r="AF19" s="9"/>
      <c r="AG19" s="9"/>
      <c r="AH19" s="28"/>
      <c r="AI19" s="34"/>
      <c r="AJ19" s="20">
        <f t="shared" si="5"/>
        <v>0</v>
      </c>
      <c r="AK19" s="35">
        <f t="shared" si="2"/>
        <v>678</v>
      </c>
      <c r="AL19" s="19">
        <f t="shared" si="3"/>
        <v>0</v>
      </c>
      <c r="AM19" s="36">
        <f t="shared" si="6"/>
        <v>-678</v>
      </c>
    </row>
    <row r="20" spans="1:40" ht="21.95" customHeight="1">
      <c r="A20" s="6" t="s">
        <v>59</v>
      </c>
      <c r="B20" s="7"/>
      <c r="C20" s="13"/>
      <c r="D20" s="13"/>
      <c r="E20" s="13"/>
      <c r="F20" s="9"/>
      <c r="G20" s="10">
        <f>'30.6'!AO20</f>
        <v>0</v>
      </c>
      <c r="H20" s="11">
        <f t="shared" si="4"/>
        <v>0</v>
      </c>
      <c r="I20" s="19"/>
      <c r="J20" s="19"/>
      <c r="K20" s="19"/>
      <c r="L20" s="20"/>
      <c r="M20" s="19"/>
      <c r="N20" s="19"/>
      <c r="O20" s="21">
        <f t="shared" si="0"/>
        <v>0</v>
      </c>
      <c r="P20" s="22">
        <f t="shared" si="1"/>
        <v>0</v>
      </c>
      <c r="Q20" s="9"/>
      <c r="R20" s="9"/>
      <c r="S20" s="9"/>
      <c r="T20" s="9"/>
      <c r="U20" s="9"/>
      <c r="V20" s="9"/>
      <c r="W20" s="28"/>
      <c r="X20" s="28"/>
      <c r="Y20" s="28"/>
      <c r="Z20" s="28"/>
      <c r="AA20" s="28"/>
      <c r="AB20" s="28"/>
      <c r="AC20" s="9"/>
      <c r="AD20" s="33"/>
      <c r="AE20" s="27"/>
      <c r="AF20" s="27"/>
      <c r="AG20" s="9"/>
      <c r="AH20" s="28"/>
      <c r="AI20" s="34"/>
      <c r="AJ20" s="20">
        <f t="shared" si="5"/>
        <v>0</v>
      </c>
      <c r="AK20" s="35">
        <f t="shared" si="2"/>
        <v>0</v>
      </c>
      <c r="AL20" s="19">
        <f t="shared" si="3"/>
        <v>0</v>
      </c>
      <c r="AM20" s="36">
        <f t="shared" si="6"/>
        <v>0</v>
      </c>
    </row>
    <row r="21" spans="1:40" ht="21.95" customHeight="1">
      <c r="A21" s="6" t="s">
        <v>60</v>
      </c>
      <c r="B21" s="7"/>
      <c r="C21" s="13"/>
      <c r="D21" s="13"/>
      <c r="E21" s="13"/>
      <c r="F21" s="9"/>
      <c r="G21" s="10">
        <f>'30.6'!AO21</f>
        <v>0</v>
      </c>
      <c r="H21" s="11">
        <f t="shared" si="4"/>
        <v>0</v>
      </c>
      <c r="I21" s="19"/>
      <c r="J21" s="19"/>
      <c r="K21" s="19"/>
      <c r="L21" s="20"/>
      <c r="M21" s="19"/>
      <c r="N21" s="19"/>
      <c r="O21" s="21">
        <f t="shared" ref="O21" si="7">SUBTOTAL(9,I21:N21)</f>
        <v>0</v>
      </c>
      <c r="P21" s="22">
        <f t="shared" ref="P21" si="8">H21-O21</f>
        <v>0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33"/>
      <c r="AE21" s="9"/>
      <c r="AF21" s="9"/>
      <c r="AG21" s="9"/>
      <c r="AH21" s="28"/>
      <c r="AI21" s="34"/>
      <c r="AJ21" s="20">
        <f t="shared" si="5"/>
        <v>0</v>
      </c>
      <c r="AK21" s="35">
        <f t="shared" si="2"/>
        <v>0</v>
      </c>
      <c r="AL21" s="19">
        <f t="shared" si="3"/>
        <v>0</v>
      </c>
      <c r="AM21" s="36">
        <f t="shared" ref="AM21" si="9">AL21+AI21-AK21</f>
        <v>0</v>
      </c>
    </row>
    <row r="22" spans="1:40" ht="21.95" customHeight="1">
      <c r="A22" s="6" t="s">
        <v>61</v>
      </c>
      <c r="B22" s="7"/>
      <c r="C22" s="13"/>
      <c r="D22" s="13"/>
      <c r="E22" s="13"/>
      <c r="F22" s="9"/>
      <c r="G22" s="10">
        <f>'30.6'!AO22</f>
        <v>0</v>
      </c>
      <c r="H22" s="11">
        <f t="shared" ref="H22:H23" si="10">SUM(F22:G22)</f>
        <v>0</v>
      </c>
      <c r="I22" s="19"/>
      <c r="J22" s="19"/>
      <c r="K22" s="19"/>
      <c r="L22" s="20"/>
      <c r="M22" s="19"/>
      <c r="N22" s="19"/>
      <c r="O22" s="21">
        <f t="shared" ref="O22:O23" si="11">SUBTOTAL(9,I22:N22)</f>
        <v>0</v>
      </c>
      <c r="P22" s="22">
        <f t="shared" ref="P22:P23" si="12">H22-O22</f>
        <v>0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33"/>
      <c r="AE22" s="9"/>
      <c r="AF22" s="9"/>
      <c r="AG22" s="9"/>
      <c r="AH22" s="28"/>
      <c r="AI22" s="34"/>
      <c r="AJ22" s="20">
        <f t="shared" ref="AJ22:AJ23" si="13">SUM(Q22:AH22)</f>
        <v>0</v>
      </c>
      <c r="AK22" s="35">
        <f t="shared" ref="AK22:AK23" si="14">P22-AJ22</f>
        <v>0</v>
      </c>
      <c r="AL22" s="19">
        <f t="shared" ref="AL22:AL23" si="15">(B22*C22)+D22</f>
        <v>0</v>
      </c>
      <c r="AM22" s="36">
        <f t="shared" ref="AM22:AM23" si="16">AL22+AI22-AK22</f>
        <v>0</v>
      </c>
    </row>
    <row r="23" spans="1:40" ht="21.95" customHeight="1">
      <c r="A23" s="6" t="s">
        <v>62</v>
      </c>
      <c r="B23" s="7"/>
      <c r="C23" s="13"/>
      <c r="D23" s="13"/>
      <c r="E23" s="13"/>
      <c r="F23" s="9"/>
      <c r="G23" s="10">
        <f>'30.6'!AO23</f>
        <v>0</v>
      </c>
      <c r="H23" s="11">
        <f t="shared" si="10"/>
        <v>0</v>
      </c>
      <c r="I23" s="19"/>
      <c r="J23" s="19"/>
      <c r="K23" s="19"/>
      <c r="L23" s="20"/>
      <c r="M23" s="19"/>
      <c r="N23" s="19"/>
      <c r="O23" s="21">
        <f t="shared" si="11"/>
        <v>0</v>
      </c>
      <c r="P23" s="22">
        <f t="shared" si="12"/>
        <v>0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33"/>
      <c r="AE23" s="9"/>
      <c r="AF23" s="9"/>
      <c r="AG23" s="9"/>
      <c r="AH23" s="28"/>
      <c r="AI23" s="34"/>
      <c r="AJ23" s="20">
        <f t="shared" si="13"/>
        <v>0</v>
      </c>
      <c r="AK23" s="35">
        <f t="shared" si="14"/>
        <v>0</v>
      </c>
      <c r="AL23" s="19">
        <f t="shared" si="15"/>
        <v>0</v>
      </c>
      <c r="AM23" s="36">
        <f t="shared" si="16"/>
        <v>0</v>
      </c>
    </row>
    <row r="24" spans="1:40" ht="21.95" customHeight="1">
      <c r="A24" s="6" t="s">
        <v>327</v>
      </c>
      <c r="B24" s="7"/>
      <c r="C24" s="13"/>
      <c r="D24" s="13"/>
      <c r="E24" s="13"/>
      <c r="F24" s="9"/>
      <c r="G24" s="10">
        <f>'30.6'!AO24</f>
        <v>0</v>
      </c>
      <c r="H24" s="11">
        <f t="shared" ref="H24:H25" si="17">SUM(F24:G24)</f>
        <v>0</v>
      </c>
      <c r="I24" s="19"/>
      <c r="J24" s="19"/>
      <c r="K24" s="19"/>
      <c r="L24" s="20"/>
      <c r="M24" s="19"/>
      <c r="N24" s="19"/>
      <c r="O24" s="21">
        <f t="shared" ref="O24:O25" si="18">SUBTOTAL(9,I24:N24)</f>
        <v>0</v>
      </c>
      <c r="P24" s="22">
        <f t="shared" ref="P24:P25" si="19">H24-O24</f>
        <v>0</v>
      </c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33"/>
      <c r="AE24" s="9"/>
      <c r="AF24" s="9"/>
      <c r="AG24" s="9"/>
      <c r="AH24" s="28"/>
      <c r="AI24" s="34"/>
      <c r="AJ24" s="20">
        <f t="shared" ref="AJ24:AJ25" si="20">SUM(Q24:AH24)</f>
        <v>0</v>
      </c>
      <c r="AK24" s="35">
        <f t="shared" ref="AK24:AK25" si="21">P24-AJ24</f>
        <v>0</v>
      </c>
      <c r="AL24" s="19">
        <f t="shared" ref="AL24:AL25" si="22">(B24*C24)+D24</f>
        <v>0</v>
      </c>
      <c r="AM24" s="36">
        <f t="shared" ref="AM24:AM25" si="23">AL24+AI24-AK24</f>
        <v>0</v>
      </c>
    </row>
    <row r="25" spans="1:40" ht="21.95" customHeight="1">
      <c r="A25" s="6" t="s">
        <v>328</v>
      </c>
      <c r="B25" s="7"/>
      <c r="C25" s="13"/>
      <c r="D25" s="13"/>
      <c r="E25" s="13"/>
      <c r="F25" s="9"/>
      <c r="G25" s="10">
        <f>'30.6'!AO25</f>
        <v>0</v>
      </c>
      <c r="H25" s="11">
        <f t="shared" si="17"/>
        <v>0</v>
      </c>
      <c r="I25" s="19"/>
      <c r="J25" s="19"/>
      <c r="K25" s="19"/>
      <c r="L25" s="20"/>
      <c r="M25" s="19"/>
      <c r="N25" s="19"/>
      <c r="O25" s="21">
        <f t="shared" si="18"/>
        <v>0</v>
      </c>
      <c r="P25" s="22">
        <f t="shared" si="19"/>
        <v>0</v>
      </c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33"/>
      <c r="AE25" s="9"/>
      <c r="AF25" s="9"/>
      <c r="AG25" s="9"/>
      <c r="AH25" s="28"/>
      <c r="AI25" s="34"/>
      <c r="AJ25" s="20">
        <f t="shared" si="20"/>
        <v>0</v>
      </c>
      <c r="AK25" s="35">
        <f t="shared" si="21"/>
        <v>0</v>
      </c>
      <c r="AL25" s="19">
        <f t="shared" si="22"/>
        <v>0</v>
      </c>
      <c r="AM25" s="36">
        <f t="shared" si="23"/>
        <v>0</v>
      </c>
    </row>
    <row r="26" spans="1:40" ht="21.95" customHeight="1">
      <c r="A26" s="14"/>
      <c r="B26" s="14" t="s">
        <v>299</v>
      </c>
      <c r="C26" s="14"/>
      <c r="D26" s="14"/>
      <c r="E26" s="14"/>
      <c r="F26" s="15">
        <f>SUM(F3:F25)</f>
        <v>0</v>
      </c>
      <c r="G26" s="15">
        <f t="shared" ref="G26:AM26" si="24">SUM(G3:G25)</f>
        <v>8390</v>
      </c>
      <c r="H26" s="15">
        <f t="shared" si="24"/>
        <v>8390</v>
      </c>
      <c r="I26" s="15">
        <f t="shared" si="24"/>
        <v>0</v>
      </c>
      <c r="J26" s="15">
        <f t="shared" si="24"/>
        <v>0</v>
      </c>
      <c r="K26" s="15">
        <f t="shared" si="24"/>
        <v>0</v>
      </c>
      <c r="L26" s="15">
        <f t="shared" si="24"/>
        <v>0</v>
      </c>
      <c r="M26" s="15">
        <f t="shared" si="24"/>
        <v>0</v>
      </c>
      <c r="N26" s="15">
        <f t="shared" si="24"/>
        <v>0</v>
      </c>
      <c r="O26" s="15">
        <f t="shared" si="24"/>
        <v>0</v>
      </c>
      <c r="P26" s="15">
        <f t="shared" si="24"/>
        <v>8390</v>
      </c>
      <c r="Q26" s="15">
        <f t="shared" si="24"/>
        <v>0</v>
      </c>
      <c r="R26" s="15">
        <f t="shared" si="24"/>
        <v>0</v>
      </c>
      <c r="S26" s="15">
        <f t="shared" si="24"/>
        <v>0</v>
      </c>
      <c r="T26" s="15">
        <f t="shared" si="24"/>
        <v>0</v>
      </c>
      <c r="U26" s="15">
        <f t="shared" si="24"/>
        <v>0</v>
      </c>
      <c r="V26" s="15">
        <f t="shared" si="24"/>
        <v>0</v>
      </c>
      <c r="W26" s="15">
        <f t="shared" si="24"/>
        <v>0</v>
      </c>
      <c r="X26" s="15">
        <f t="shared" si="24"/>
        <v>0</v>
      </c>
      <c r="Y26" s="15">
        <f t="shared" si="24"/>
        <v>0</v>
      </c>
      <c r="Z26" s="15">
        <f t="shared" si="24"/>
        <v>0</v>
      </c>
      <c r="AA26" s="15">
        <f t="shared" si="24"/>
        <v>0</v>
      </c>
      <c r="AB26" s="15">
        <f t="shared" si="24"/>
        <v>0</v>
      </c>
      <c r="AC26" s="15">
        <f t="shared" si="24"/>
        <v>0</v>
      </c>
      <c r="AD26" s="15">
        <f t="shared" si="24"/>
        <v>0</v>
      </c>
      <c r="AE26" s="15">
        <f t="shared" si="24"/>
        <v>0</v>
      </c>
      <c r="AF26" s="15">
        <f t="shared" si="24"/>
        <v>0</v>
      </c>
      <c r="AG26" s="15">
        <f t="shared" si="24"/>
        <v>0</v>
      </c>
      <c r="AH26" s="15">
        <f t="shared" si="24"/>
        <v>0</v>
      </c>
      <c r="AI26" s="15">
        <f t="shared" si="24"/>
        <v>0</v>
      </c>
      <c r="AJ26" s="15">
        <f t="shared" si="24"/>
        <v>0</v>
      </c>
      <c r="AK26" s="15">
        <f t="shared" si="24"/>
        <v>8390</v>
      </c>
      <c r="AL26" s="15">
        <f t="shared" si="24"/>
        <v>0</v>
      </c>
      <c r="AM26" s="15">
        <f t="shared" si="24"/>
        <v>-8390</v>
      </c>
      <c r="AN26" s="15">
        <f t="shared" ref="AN26" si="25">SUM(AN3:AN21)</f>
        <v>0</v>
      </c>
    </row>
    <row r="29" spans="1:40" ht="21.95" customHeight="1">
      <c r="O29" t="s">
        <v>65</v>
      </c>
      <c r="Q29" s="29"/>
      <c r="R29" s="29"/>
      <c r="S29" s="29"/>
      <c r="T29" s="29"/>
      <c r="U29" s="29"/>
      <c r="V29" s="29"/>
      <c r="W29" s="29"/>
      <c r="X29" s="29"/>
      <c r="Y29" s="29"/>
    </row>
  </sheetData>
  <mergeCells count="14">
    <mergeCell ref="A1:A2"/>
    <mergeCell ref="B1:B2"/>
    <mergeCell ref="C1:C2"/>
    <mergeCell ref="D1:D2"/>
    <mergeCell ref="F1:F2"/>
    <mergeCell ref="AJ1:AJ2"/>
    <mergeCell ref="AK1:AK2"/>
    <mergeCell ref="AL1:AL2"/>
    <mergeCell ref="AM1:AM2"/>
    <mergeCell ref="G1:G2"/>
    <mergeCell ref="H1:H2"/>
    <mergeCell ref="O1:O2"/>
    <mergeCell ref="P1:P2"/>
    <mergeCell ref="AI1:AI2"/>
  </mergeCells>
  <pageMargins left="0.7" right="0.7" top="0.75" bottom="0.75" header="0.3" footer="0.3"/>
  <pageSetup paperSize="9" orientation="portrait"/>
  <legacy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view="pageBreakPreview" zoomScale="60" zoomScaleNormal="55" workbookViewId="0">
      <selection activeCell="A2" sqref="A2"/>
    </sheetView>
  </sheetViews>
  <sheetFormatPr defaultColWidth="9.140625" defaultRowHeight="28.5"/>
  <cols>
    <col min="1" max="1" width="64" style="139" customWidth="1"/>
    <col min="2" max="2" width="14.28515625" style="139" customWidth="1"/>
    <col min="3" max="3" width="10.7109375" style="140" customWidth="1"/>
    <col min="4" max="11" width="10.7109375" style="139" customWidth="1"/>
    <col min="12" max="16384" width="9.140625" style="139"/>
  </cols>
  <sheetData>
    <row r="1" spans="1:20" ht="36" customHeight="1">
      <c r="A1" s="472" t="s">
        <v>239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154"/>
      <c r="M1" s="154"/>
      <c r="N1" s="154"/>
      <c r="O1" s="154"/>
      <c r="P1" s="154"/>
      <c r="Q1" s="154"/>
      <c r="R1" s="154"/>
      <c r="S1" s="154"/>
      <c r="T1" s="154"/>
    </row>
    <row r="2" spans="1:20" s="138" customFormat="1" ht="33" customHeight="1">
      <c r="A2" s="141" t="s">
        <v>0</v>
      </c>
      <c r="B2" s="142" t="s">
        <v>126</v>
      </c>
      <c r="C2" s="143" t="s">
        <v>240</v>
      </c>
      <c r="D2" s="143" t="s">
        <v>241</v>
      </c>
      <c r="E2" s="143" t="s">
        <v>242</v>
      </c>
      <c r="F2" s="143" t="s">
        <v>243</v>
      </c>
      <c r="G2" s="143"/>
      <c r="H2" s="143" t="s">
        <v>241</v>
      </c>
      <c r="I2" s="143" t="s">
        <v>242</v>
      </c>
      <c r="J2" s="143" t="s">
        <v>243</v>
      </c>
      <c r="K2" s="143" t="s">
        <v>244</v>
      </c>
      <c r="L2" s="143" t="s">
        <v>245</v>
      </c>
      <c r="M2" s="143" t="s">
        <v>246</v>
      </c>
      <c r="N2" s="143" t="s">
        <v>247</v>
      </c>
      <c r="O2" s="143" t="s">
        <v>248</v>
      </c>
      <c r="P2" s="143" t="s">
        <v>249</v>
      </c>
      <c r="Q2" s="143" t="s">
        <v>250</v>
      </c>
      <c r="R2" s="143" t="s">
        <v>251</v>
      </c>
      <c r="S2" s="143" t="s">
        <v>252</v>
      </c>
      <c r="T2" s="143" t="s">
        <v>253</v>
      </c>
    </row>
    <row r="3" spans="1:20" ht="33" customHeight="1">
      <c r="A3" s="144" t="s">
        <v>42</v>
      </c>
      <c r="B3" s="145">
        <f t="shared" ref="B3:B17" si="0">SUM(C3:T3)</f>
        <v>7</v>
      </c>
      <c r="C3" s="146"/>
      <c r="D3" s="147">
        <v>4</v>
      </c>
      <c r="E3" s="147">
        <v>2</v>
      </c>
      <c r="F3" s="147">
        <v>1</v>
      </c>
      <c r="G3" s="147"/>
      <c r="H3" s="147"/>
      <c r="I3" s="150"/>
      <c r="J3" s="146"/>
      <c r="K3" s="147"/>
      <c r="L3" s="155"/>
      <c r="M3" s="155"/>
      <c r="N3" s="155"/>
      <c r="O3" s="155"/>
      <c r="P3" s="155"/>
      <c r="Q3" s="155"/>
      <c r="R3" s="155"/>
      <c r="S3" s="155"/>
      <c r="T3" s="155"/>
    </row>
    <row r="4" spans="1:20" ht="33" customHeight="1">
      <c r="A4" s="144" t="s">
        <v>43</v>
      </c>
      <c r="B4" s="145">
        <f t="shared" si="0"/>
        <v>2</v>
      </c>
      <c r="C4" s="146">
        <v>1</v>
      </c>
      <c r="D4" s="147">
        <v>1</v>
      </c>
      <c r="E4" s="147"/>
      <c r="F4" s="147"/>
      <c r="G4" s="147"/>
      <c r="H4" s="147"/>
      <c r="I4" s="150"/>
      <c r="J4" s="147"/>
      <c r="K4" s="146"/>
      <c r="L4" s="155"/>
      <c r="M4" s="155"/>
      <c r="N4" s="155"/>
      <c r="O4" s="155"/>
      <c r="P4" s="155"/>
      <c r="Q4" s="155"/>
      <c r="R4" s="155"/>
      <c r="S4" s="155"/>
      <c r="T4" s="155"/>
    </row>
    <row r="5" spans="1:20" ht="33" customHeight="1">
      <c r="A5" s="144" t="s">
        <v>44</v>
      </c>
      <c r="B5" s="145">
        <f t="shared" si="0"/>
        <v>2</v>
      </c>
      <c r="C5" s="147">
        <v>1</v>
      </c>
      <c r="D5" s="147">
        <v>1</v>
      </c>
      <c r="E5" s="147"/>
      <c r="F5" s="147"/>
      <c r="G5" s="147"/>
      <c r="H5" s="147"/>
      <c r="I5" s="150"/>
      <c r="J5" s="147"/>
      <c r="K5" s="147"/>
      <c r="L5" s="155"/>
      <c r="M5" s="155"/>
      <c r="N5" s="155"/>
      <c r="O5" s="155"/>
      <c r="P5" s="155"/>
      <c r="Q5" s="155"/>
      <c r="R5" s="155"/>
      <c r="S5" s="155"/>
      <c r="T5" s="155"/>
    </row>
    <row r="6" spans="1:20" ht="33" customHeight="1">
      <c r="A6" s="144" t="s">
        <v>254</v>
      </c>
      <c r="B6" s="145">
        <f t="shared" si="0"/>
        <v>0</v>
      </c>
      <c r="C6" s="147"/>
      <c r="D6" s="147"/>
      <c r="E6" s="147"/>
      <c r="F6" s="147"/>
      <c r="G6" s="147"/>
      <c r="H6" s="147"/>
      <c r="I6" s="150"/>
      <c r="J6" s="147"/>
      <c r="K6" s="146"/>
      <c r="L6" s="155"/>
      <c r="M6" s="155"/>
      <c r="N6" s="155"/>
      <c r="O6" s="155"/>
      <c r="P6" s="155"/>
      <c r="Q6" s="155"/>
      <c r="R6" s="155"/>
      <c r="S6" s="155"/>
      <c r="T6" s="155"/>
    </row>
    <row r="7" spans="1:20" ht="33" customHeight="1">
      <c r="A7" s="144" t="s">
        <v>45</v>
      </c>
      <c r="B7" s="145">
        <f t="shared" si="0"/>
        <v>1</v>
      </c>
      <c r="C7" s="147"/>
      <c r="D7" s="147"/>
      <c r="E7" s="147">
        <v>1</v>
      </c>
      <c r="F7" s="147"/>
      <c r="G7" s="147"/>
      <c r="H7" s="147"/>
      <c r="I7" s="150"/>
      <c r="J7" s="147"/>
      <c r="K7" s="147"/>
      <c r="L7" s="155"/>
      <c r="M7" s="155"/>
      <c r="N7" s="155"/>
      <c r="O7" s="155"/>
      <c r="P7" s="155"/>
      <c r="Q7" s="155"/>
      <c r="R7" s="155"/>
      <c r="S7" s="155"/>
      <c r="T7" s="155"/>
    </row>
    <row r="8" spans="1:20" ht="33" customHeight="1">
      <c r="A8" s="144" t="s">
        <v>46</v>
      </c>
      <c r="B8" s="145">
        <f t="shared" si="0"/>
        <v>1</v>
      </c>
      <c r="C8" s="146"/>
      <c r="D8" s="147"/>
      <c r="E8" s="147">
        <v>1</v>
      </c>
      <c r="F8" s="147"/>
      <c r="G8" s="148"/>
      <c r="H8" s="147"/>
      <c r="I8" s="150"/>
      <c r="J8" s="146"/>
      <c r="K8" s="146"/>
      <c r="L8" s="155"/>
      <c r="M8" s="155"/>
      <c r="N8" s="155"/>
      <c r="O8" s="155"/>
      <c r="P8" s="155"/>
      <c r="Q8" s="155"/>
      <c r="R8" s="155"/>
      <c r="S8" s="155"/>
      <c r="T8" s="155"/>
    </row>
    <row r="9" spans="1:20" ht="33" customHeight="1">
      <c r="A9" s="144" t="s">
        <v>47</v>
      </c>
      <c r="B9" s="145">
        <f t="shared" si="0"/>
        <v>0</v>
      </c>
      <c r="C9" s="147"/>
      <c r="D9" s="147"/>
      <c r="E9" s="147"/>
      <c r="F9" s="147"/>
      <c r="G9" s="146"/>
      <c r="H9" s="147"/>
      <c r="I9" s="150"/>
      <c r="J9" s="147"/>
      <c r="K9" s="147"/>
      <c r="L9" s="155"/>
      <c r="M9" s="155"/>
      <c r="N9" s="155"/>
      <c r="O9" s="155"/>
      <c r="P9" s="155"/>
      <c r="Q9" s="155"/>
      <c r="R9" s="155"/>
      <c r="S9" s="155"/>
      <c r="T9" s="155"/>
    </row>
    <row r="10" spans="1:20" ht="33" customHeight="1">
      <c r="A10" s="144" t="s">
        <v>48</v>
      </c>
      <c r="B10" s="145">
        <f t="shared" si="0"/>
        <v>0</v>
      </c>
      <c r="C10" s="147"/>
      <c r="D10" s="147"/>
      <c r="E10" s="147"/>
      <c r="F10" s="147"/>
      <c r="G10" s="146"/>
      <c r="H10" s="147"/>
      <c r="I10" s="150"/>
      <c r="J10" s="147"/>
      <c r="K10" s="147"/>
      <c r="L10" s="155"/>
      <c r="M10" s="155"/>
      <c r="N10" s="155"/>
      <c r="O10" s="155"/>
      <c r="P10" s="155"/>
      <c r="Q10" s="155"/>
      <c r="R10" s="155"/>
      <c r="S10" s="155"/>
      <c r="T10" s="155"/>
    </row>
    <row r="11" spans="1:20" ht="33" customHeight="1">
      <c r="A11" s="149" t="s">
        <v>49</v>
      </c>
      <c r="B11" s="145">
        <f t="shared" si="0"/>
        <v>0</v>
      </c>
      <c r="C11" s="147"/>
      <c r="D11" s="147"/>
      <c r="E11" s="147"/>
      <c r="F11" s="147"/>
      <c r="G11" s="147"/>
      <c r="H11" s="147"/>
      <c r="I11" s="150"/>
      <c r="J11" s="147"/>
      <c r="K11" s="147"/>
      <c r="L11" s="155"/>
      <c r="M11" s="155"/>
      <c r="N11" s="155"/>
      <c r="O11" s="155"/>
      <c r="P11" s="155"/>
      <c r="Q11" s="155"/>
      <c r="R11" s="155"/>
      <c r="S11" s="155"/>
      <c r="T11" s="155"/>
    </row>
    <row r="12" spans="1:20" ht="33" customHeight="1">
      <c r="A12" s="149" t="s">
        <v>50</v>
      </c>
      <c r="B12" s="145">
        <f t="shared" si="0"/>
        <v>0</v>
      </c>
      <c r="C12" s="147"/>
      <c r="D12" s="147"/>
      <c r="E12" s="147"/>
      <c r="F12" s="147"/>
      <c r="G12" s="147"/>
      <c r="H12" s="147"/>
      <c r="I12" s="150"/>
      <c r="J12" s="147"/>
      <c r="K12" s="147"/>
      <c r="L12" s="155"/>
      <c r="M12" s="155"/>
      <c r="N12" s="155"/>
      <c r="O12" s="155"/>
      <c r="P12" s="155"/>
      <c r="Q12" s="155"/>
      <c r="R12" s="155"/>
      <c r="S12" s="155"/>
      <c r="T12" s="155"/>
    </row>
    <row r="13" spans="1:20" ht="33" customHeight="1">
      <c r="A13" s="144" t="s">
        <v>51</v>
      </c>
      <c r="B13" s="145">
        <f t="shared" si="0"/>
        <v>0</v>
      </c>
      <c r="C13" s="147"/>
      <c r="D13" s="147"/>
      <c r="E13" s="147"/>
      <c r="F13" s="147"/>
      <c r="G13" s="147"/>
      <c r="H13" s="147"/>
      <c r="I13" s="150"/>
      <c r="J13" s="147"/>
      <c r="K13" s="147"/>
      <c r="L13" s="155"/>
      <c r="M13" s="155"/>
      <c r="N13" s="155"/>
      <c r="O13" s="155"/>
      <c r="P13" s="155"/>
      <c r="Q13" s="155"/>
      <c r="R13" s="155"/>
      <c r="S13" s="155"/>
      <c r="T13" s="155"/>
    </row>
    <row r="14" spans="1:20" ht="33" customHeight="1">
      <c r="A14" s="144" t="s">
        <v>52</v>
      </c>
      <c r="B14" s="145">
        <f t="shared" si="0"/>
        <v>2</v>
      </c>
      <c r="C14" s="147"/>
      <c r="D14" s="147">
        <v>2</v>
      </c>
      <c r="E14" s="147"/>
      <c r="F14" s="147"/>
      <c r="G14" s="147"/>
      <c r="H14" s="147"/>
      <c r="I14" s="150"/>
      <c r="J14" s="147"/>
      <c r="K14" s="147"/>
      <c r="L14" s="155"/>
      <c r="M14" s="155"/>
      <c r="N14" s="155"/>
      <c r="O14" s="155"/>
      <c r="P14" s="155"/>
      <c r="Q14" s="155"/>
      <c r="R14" s="155"/>
      <c r="S14" s="155"/>
      <c r="T14" s="155"/>
    </row>
    <row r="15" spans="1:20" ht="33" customHeight="1">
      <c r="A15" s="144" t="s">
        <v>53</v>
      </c>
      <c r="B15" s="145">
        <f t="shared" si="0"/>
        <v>1</v>
      </c>
      <c r="C15" s="146"/>
      <c r="D15" s="147"/>
      <c r="E15" s="147"/>
      <c r="F15" s="147">
        <v>1</v>
      </c>
      <c r="G15" s="147"/>
      <c r="H15" s="147"/>
      <c r="I15" s="150"/>
      <c r="J15" s="147"/>
      <c r="K15" s="147"/>
      <c r="L15" s="155"/>
      <c r="M15" s="155"/>
      <c r="N15" s="155"/>
      <c r="O15" s="155"/>
      <c r="P15" s="155"/>
      <c r="Q15" s="155"/>
      <c r="R15" s="155"/>
      <c r="S15" s="155"/>
      <c r="T15" s="155"/>
    </row>
    <row r="16" spans="1:20" ht="33" customHeight="1">
      <c r="A16" s="144" t="s">
        <v>54</v>
      </c>
      <c r="B16" s="145">
        <f t="shared" si="0"/>
        <v>1</v>
      </c>
      <c r="C16" s="146"/>
      <c r="D16" s="147">
        <v>1</v>
      </c>
      <c r="E16" s="147"/>
      <c r="F16" s="147"/>
      <c r="G16" s="147"/>
      <c r="H16" s="147"/>
      <c r="I16" s="150"/>
      <c r="J16" s="147"/>
      <c r="K16" s="147"/>
      <c r="L16" s="155"/>
      <c r="M16" s="155"/>
      <c r="N16" s="155"/>
      <c r="O16" s="155"/>
      <c r="P16" s="155"/>
      <c r="Q16" s="155"/>
      <c r="R16" s="155"/>
      <c r="S16" s="155"/>
      <c r="T16" s="155"/>
    </row>
    <row r="17" spans="1:20" ht="33" customHeight="1">
      <c r="A17" s="144" t="s">
        <v>255</v>
      </c>
      <c r="B17" s="145">
        <f t="shared" si="0"/>
        <v>0</v>
      </c>
      <c r="C17" s="147"/>
      <c r="D17" s="147"/>
      <c r="E17" s="150"/>
      <c r="F17" s="150"/>
      <c r="G17" s="151"/>
      <c r="H17" s="150"/>
      <c r="I17" s="150"/>
      <c r="J17" s="147"/>
      <c r="K17" s="155"/>
      <c r="L17" s="155"/>
      <c r="M17" s="155"/>
      <c r="N17" s="155"/>
      <c r="O17" s="155"/>
      <c r="P17" s="155"/>
      <c r="Q17" s="155"/>
      <c r="R17" s="155"/>
      <c r="S17" s="155"/>
      <c r="T17" s="155"/>
    </row>
    <row r="18" spans="1:20" ht="33" customHeight="1">
      <c r="A18" s="144" t="s">
        <v>256</v>
      </c>
      <c r="B18" s="145">
        <f t="shared" ref="B18:B40" si="1">SUM(C18:T18)</f>
        <v>0</v>
      </c>
      <c r="C18" s="147"/>
      <c r="D18" s="147"/>
      <c r="E18" s="150"/>
      <c r="F18" s="150"/>
      <c r="G18" s="151"/>
      <c r="H18" s="150"/>
      <c r="I18" s="150"/>
      <c r="J18" s="147"/>
      <c r="K18" s="155"/>
      <c r="L18" s="155"/>
      <c r="M18" s="155"/>
      <c r="N18" s="155"/>
      <c r="O18" s="155"/>
      <c r="P18" s="155"/>
      <c r="Q18" s="155"/>
      <c r="R18" s="155"/>
      <c r="S18" s="155"/>
      <c r="T18" s="155"/>
    </row>
    <row r="19" spans="1:20" ht="33" customHeight="1">
      <c r="A19" s="144" t="s">
        <v>257</v>
      </c>
      <c r="B19" s="145">
        <f t="shared" si="1"/>
        <v>0</v>
      </c>
      <c r="C19" s="147"/>
      <c r="D19" s="147"/>
      <c r="E19" s="150"/>
      <c r="F19" s="150"/>
      <c r="G19" s="151"/>
      <c r="H19" s="150"/>
      <c r="I19" s="150"/>
      <c r="J19" s="147"/>
      <c r="K19" s="155"/>
      <c r="L19" s="155"/>
      <c r="M19" s="155"/>
      <c r="N19" s="155"/>
      <c r="O19" s="155"/>
      <c r="P19" s="155"/>
      <c r="Q19" s="155"/>
      <c r="R19" s="155"/>
      <c r="S19" s="155"/>
      <c r="T19" s="155"/>
    </row>
    <row r="20" spans="1:20" ht="33" customHeight="1">
      <c r="A20" s="144" t="s">
        <v>55</v>
      </c>
      <c r="B20" s="145">
        <f t="shared" si="1"/>
        <v>41</v>
      </c>
      <c r="C20" s="147"/>
      <c r="D20" s="147"/>
      <c r="E20" s="150"/>
      <c r="F20" s="150">
        <v>41</v>
      </c>
      <c r="G20" s="151"/>
      <c r="H20" s="150"/>
      <c r="I20" s="150"/>
      <c r="J20" s="147"/>
      <c r="K20" s="155"/>
      <c r="L20" s="155"/>
      <c r="M20" s="155"/>
      <c r="N20" s="155"/>
      <c r="O20" s="155"/>
      <c r="P20" s="155"/>
      <c r="Q20" s="155"/>
      <c r="R20" s="155"/>
      <c r="S20" s="155"/>
      <c r="T20" s="155"/>
    </row>
    <row r="21" spans="1:20" ht="33" customHeight="1">
      <c r="A21" s="144" t="s">
        <v>258</v>
      </c>
      <c r="B21" s="145">
        <f t="shared" si="1"/>
        <v>0</v>
      </c>
      <c r="C21" s="147"/>
      <c r="D21" s="147"/>
      <c r="E21" s="150"/>
      <c r="F21" s="150"/>
      <c r="G21" s="151"/>
      <c r="H21" s="150"/>
      <c r="I21" s="150"/>
      <c r="J21" s="147"/>
      <c r="K21" s="155"/>
      <c r="L21" s="155"/>
      <c r="M21" s="155"/>
      <c r="N21" s="155"/>
      <c r="O21" s="155"/>
      <c r="P21" s="155"/>
      <c r="Q21" s="155"/>
      <c r="R21" s="155"/>
      <c r="S21" s="155"/>
      <c r="T21" s="155"/>
    </row>
    <row r="22" spans="1:20" ht="33" customHeight="1">
      <c r="A22" s="144" t="s">
        <v>259</v>
      </c>
      <c r="B22" s="145">
        <f t="shared" si="1"/>
        <v>0</v>
      </c>
      <c r="C22" s="147"/>
      <c r="D22" s="147"/>
      <c r="E22" s="150"/>
      <c r="F22" s="150"/>
      <c r="G22" s="151"/>
      <c r="H22" s="150"/>
      <c r="I22" s="150"/>
      <c r="J22" s="147"/>
      <c r="K22" s="155"/>
      <c r="L22" s="155"/>
      <c r="M22" s="155"/>
      <c r="N22" s="155"/>
      <c r="O22" s="155"/>
      <c r="P22" s="155"/>
      <c r="Q22" s="155"/>
      <c r="R22" s="155"/>
      <c r="S22" s="155"/>
      <c r="T22" s="155"/>
    </row>
    <row r="23" spans="1:20" ht="33" hidden="1" customHeight="1">
      <c r="A23" s="144" t="s">
        <v>260</v>
      </c>
      <c r="B23" s="145">
        <f t="shared" si="1"/>
        <v>0</v>
      </c>
      <c r="C23" s="147"/>
      <c r="D23" s="147"/>
      <c r="E23" s="150"/>
      <c r="F23" s="150"/>
      <c r="G23" s="151"/>
      <c r="H23" s="150"/>
      <c r="I23" s="150"/>
      <c r="J23" s="147"/>
      <c r="K23" s="155"/>
      <c r="L23" s="155"/>
      <c r="M23" s="155"/>
      <c r="N23" s="155"/>
      <c r="O23" s="155"/>
      <c r="P23" s="155"/>
      <c r="Q23" s="155"/>
      <c r="R23" s="155"/>
      <c r="S23" s="155"/>
      <c r="T23" s="155"/>
    </row>
    <row r="24" spans="1:20" ht="33" hidden="1" customHeight="1">
      <c r="A24" s="144" t="s">
        <v>261</v>
      </c>
      <c r="B24" s="145">
        <f t="shared" si="1"/>
        <v>0</v>
      </c>
      <c r="C24" s="147"/>
      <c r="D24" s="147"/>
      <c r="E24" s="150"/>
      <c r="F24" s="150"/>
      <c r="G24" s="151"/>
      <c r="H24" s="150"/>
      <c r="I24" s="150"/>
      <c r="J24" s="147"/>
      <c r="K24" s="155"/>
      <c r="L24" s="155"/>
      <c r="M24" s="155"/>
      <c r="N24" s="155"/>
      <c r="O24" s="155"/>
      <c r="P24" s="155"/>
      <c r="Q24" s="155"/>
      <c r="R24" s="155"/>
      <c r="S24" s="155"/>
      <c r="T24" s="155"/>
    </row>
    <row r="25" spans="1:20" ht="33" hidden="1" customHeight="1">
      <c r="A25" s="144" t="s">
        <v>262</v>
      </c>
      <c r="B25" s="145">
        <f t="shared" si="1"/>
        <v>0</v>
      </c>
      <c r="C25" s="147"/>
      <c r="D25" s="147"/>
      <c r="E25" s="150"/>
      <c r="F25" s="150"/>
      <c r="G25" s="151"/>
      <c r="H25" s="150"/>
      <c r="I25" s="150"/>
      <c r="J25" s="147"/>
      <c r="K25" s="155"/>
      <c r="L25" s="155"/>
      <c r="M25" s="155"/>
      <c r="N25" s="155"/>
      <c r="O25" s="155"/>
      <c r="P25" s="155"/>
      <c r="Q25" s="155"/>
      <c r="R25" s="155"/>
      <c r="S25" s="155"/>
      <c r="T25" s="155"/>
    </row>
    <row r="26" spans="1:20" ht="33" hidden="1" customHeight="1">
      <c r="A26" s="144" t="s">
        <v>56</v>
      </c>
      <c r="B26" s="145">
        <f t="shared" si="1"/>
        <v>0</v>
      </c>
      <c r="C26" s="147"/>
      <c r="D26" s="147"/>
      <c r="E26" s="150"/>
      <c r="F26" s="150"/>
      <c r="G26" s="151"/>
      <c r="H26" s="150"/>
      <c r="I26" s="150"/>
      <c r="J26" s="147"/>
      <c r="K26" s="155"/>
      <c r="L26" s="155"/>
      <c r="M26" s="155"/>
      <c r="N26" s="155"/>
      <c r="O26" s="155"/>
      <c r="P26" s="155"/>
      <c r="Q26" s="155"/>
      <c r="R26" s="155"/>
      <c r="S26" s="155"/>
      <c r="T26" s="155"/>
    </row>
    <row r="27" spans="1:20" ht="33" hidden="1" customHeight="1">
      <c r="A27" s="144" t="s">
        <v>263</v>
      </c>
      <c r="B27" s="145">
        <f t="shared" si="1"/>
        <v>0</v>
      </c>
      <c r="C27" s="147"/>
      <c r="D27" s="147"/>
      <c r="E27" s="150"/>
      <c r="F27" s="150"/>
      <c r="G27" s="151"/>
      <c r="H27" s="150"/>
      <c r="I27" s="150"/>
      <c r="J27" s="147"/>
      <c r="K27" s="155"/>
      <c r="L27" s="155"/>
      <c r="M27" s="155"/>
      <c r="N27" s="155"/>
      <c r="O27" s="155"/>
      <c r="P27" s="155"/>
      <c r="Q27" s="155"/>
      <c r="R27" s="155"/>
      <c r="S27" s="155"/>
      <c r="T27" s="155"/>
    </row>
    <row r="28" spans="1:20" ht="33" hidden="1" customHeight="1">
      <c r="A28" s="144" t="s">
        <v>264</v>
      </c>
      <c r="B28" s="145">
        <f t="shared" si="1"/>
        <v>0</v>
      </c>
      <c r="C28" s="147"/>
      <c r="D28" s="147"/>
      <c r="E28" s="150"/>
      <c r="F28" s="150"/>
      <c r="G28" s="151"/>
      <c r="H28" s="150"/>
      <c r="I28" s="150"/>
      <c r="J28" s="147"/>
      <c r="K28" s="155"/>
      <c r="L28" s="155"/>
      <c r="M28" s="155"/>
      <c r="N28" s="155"/>
      <c r="O28" s="155"/>
      <c r="P28" s="155"/>
      <c r="Q28" s="155"/>
      <c r="R28" s="155"/>
      <c r="S28" s="155"/>
      <c r="T28" s="155"/>
    </row>
    <row r="29" spans="1:20" ht="33" hidden="1" customHeight="1">
      <c r="A29" s="144" t="s">
        <v>265</v>
      </c>
      <c r="B29" s="145">
        <f t="shared" si="1"/>
        <v>0</v>
      </c>
      <c r="C29" s="147"/>
      <c r="D29" s="147"/>
      <c r="E29" s="150"/>
      <c r="F29" s="150"/>
      <c r="G29" s="151"/>
      <c r="H29" s="150"/>
      <c r="I29" s="150"/>
      <c r="J29" s="147"/>
      <c r="K29" s="155"/>
      <c r="L29" s="155"/>
      <c r="M29" s="155"/>
      <c r="N29" s="155"/>
      <c r="O29" s="155"/>
      <c r="P29" s="155"/>
      <c r="Q29" s="155"/>
      <c r="R29" s="155"/>
      <c r="S29" s="155"/>
      <c r="T29" s="155"/>
    </row>
    <row r="30" spans="1:20" ht="33" hidden="1" customHeight="1">
      <c r="A30" s="144" t="s">
        <v>266</v>
      </c>
      <c r="B30" s="145">
        <f t="shared" si="1"/>
        <v>0</v>
      </c>
      <c r="C30" s="147"/>
      <c r="D30" s="147"/>
      <c r="E30" s="150"/>
      <c r="F30" s="150"/>
      <c r="G30" s="151"/>
      <c r="H30" s="150"/>
      <c r="I30" s="150"/>
      <c r="J30" s="147"/>
      <c r="K30" s="155"/>
      <c r="L30" s="155"/>
      <c r="M30" s="155"/>
      <c r="N30" s="155"/>
      <c r="O30" s="155"/>
      <c r="P30" s="155"/>
      <c r="Q30" s="155"/>
      <c r="R30" s="155"/>
      <c r="S30" s="155"/>
      <c r="T30" s="155"/>
    </row>
    <row r="31" spans="1:20" ht="33" hidden="1" customHeight="1">
      <c r="A31" s="144" t="s">
        <v>267</v>
      </c>
      <c r="B31" s="145">
        <f t="shared" si="1"/>
        <v>0</v>
      </c>
      <c r="C31" s="147"/>
      <c r="D31" s="147"/>
      <c r="E31" s="150"/>
      <c r="F31" s="150"/>
      <c r="G31" s="151"/>
      <c r="H31" s="150"/>
      <c r="I31" s="150"/>
      <c r="J31" s="147"/>
      <c r="K31" s="155"/>
      <c r="L31" s="155"/>
      <c r="M31" s="155"/>
      <c r="N31" s="155"/>
      <c r="O31" s="155"/>
      <c r="P31" s="155"/>
      <c r="Q31" s="155"/>
      <c r="R31" s="155"/>
      <c r="S31" s="155"/>
      <c r="T31" s="155"/>
    </row>
    <row r="32" spans="1:20" ht="33" hidden="1" customHeight="1">
      <c r="A32" s="144" t="s">
        <v>268</v>
      </c>
      <c r="B32" s="145">
        <f t="shared" si="1"/>
        <v>0</v>
      </c>
      <c r="C32" s="147"/>
      <c r="D32" s="147"/>
      <c r="E32" s="150"/>
      <c r="F32" s="150"/>
      <c r="G32" s="151"/>
      <c r="H32" s="150"/>
      <c r="I32" s="150"/>
      <c r="J32" s="147"/>
      <c r="K32" s="155"/>
      <c r="L32" s="155"/>
      <c r="M32" s="155"/>
      <c r="N32" s="155"/>
      <c r="O32" s="155"/>
      <c r="P32" s="155"/>
      <c r="Q32" s="155"/>
      <c r="R32" s="155"/>
      <c r="S32" s="155"/>
      <c r="T32" s="155"/>
    </row>
    <row r="33" spans="1:21" ht="33" hidden="1" customHeight="1">
      <c r="A33" s="144" t="s">
        <v>269</v>
      </c>
      <c r="B33" s="145">
        <f t="shared" si="1"/>
        <v>0</v>
      </c>
      <c r="C33" s="147"/>
      <c r="D33" s="147"/>
      <c r="E33" s="150"/>
      <c r="F33" s="150"/>
      <c r="G33" s="151"/>
      <c r="H33" s="150"/>
      <c r="I33" s="150"/>
      <c r="J33" s="147"/>
      <c r="K33" s="155"/>
      <c r="L33" s="155"/>
      <c r="M33" s="155"/>
      <c r="N33" s="155"/>
      <c r="O33" s="155"/>
      <c r="P33" s="155"/>
      <c r="Q33" s="155"/>
      <c r="R33" s="155"/>
      <c r="S33" s="155"/>
      <c r="T33" s="155"/>
    </row>
    <row r="34" spans="1:21" ht="33" hidden="1" customHeight="1">
      <c r="A34" s="144" t="s">
        <v>50</v>
      </c>
      <c r="B34" s="145">
        <f t="shared" si="1"/>
        <v>0</v>
      </c>
      <c r="C34" s="147"/>
      <c r="D34" s="147"/>
      <c r="E34" s="150"/>
      <c r="F34" s="150"/>
      <c r="G34" s="151"/>
      <c r="H34" s="150"/>
      <c r="I34" s="150"/>
      <c r="J34" s="147"/>
      <c r="K34" s="155"/>
      <c r="L34" s="155"/>
      <c r="M34" s="155"/>
      <c r="N34" s="155"/>
      <c r="O34" s="155"/>
      <c r="P34" s="155"/>
      <c r="Q34" s="155"/>
      <c r="R34" s="155"/>
      <c r="S34" s="155"/>
      <c r="T34" s="155"/>
    </row>
    <row r="35" spans="1:21" ht="33" hidden="1" customHeight="1">
      <c r="A35" s="144" t="s">
        <v>270</v>
      </c>
      <c r="B35" s="145">
        <f t="shared" si="1"/>
        <v>0</v>
      </c>
      <c r="C35" s="147"/>
      <c r="D35" s="147"/>
      <c r="E35" s="150"/>
      <c r="F35" s="150"/>
      <c r="G35" s="151"/>
      <c r="H35" s="150"/>
      <c r="I35" s="150"/>
      <c r="J35" s="147"/>
      <c r="K35" s="155"/>
      <c r="L35" s="155"/>
      <c r="M35" s="155"/>
      <c r="N35" s="155"/>
      <c r="O35" s="155"/>
      <c r="P35" s="155"/>
      <c r="Q35" s="155"/>
      <c r="R35" s="155"/>
      <c r="S35" s="155"/>
      <c r="T35" s="155"/>
    </row>
    <row r="36" spans="1:21" ht="33" customHeight="1">
      <c r="A36" s="144" t="s">
        <v>57</v>
      </c>
      <c r="B36" s="145">
        <f t="shared" si="1"/>
        <v>0</v>
      </c>
      <c r="C36" s="147"/>
      <c r="D36" s="147"/>
      <c r="E36" s="150"/>
      <c r="F36" s="150"/>
      <c r="G36" s="151"/>
      <c r="H36" s="150"/>
      <c r="I36" s="150"/>
      <c r="J36" s="147"/>
      <c r="K36" s="155"/>
      <c r="L36" s="155"/>
      <c r="M36" s="155"/>
      <c r="N36" s="155"/>
      <c r="O36" s="155"/>
      <c r="P36" s="155"/>
      <c r="Q36" s="155"/>
      <c r="R36" s="155"/>
      <c r="S36" s="155"/>
      <c r="T36" s="155"/>
    </row>
    <row r="37" spans="1:21" ht="33" customHeight="1">
      <c r="A37" s="144" t="s">
        <v>58</v>
      </c>
      <c r="B37" s="145">
        <f t="shared" si="1"/>
        <v>0</v>
      </c>
      <c r="C37" s="147"/>
      <c r="D37" s="147"/>
      <c r="E37" s="150"/>
      <c r="F37" s="150"/>
      <c r="G37" s="151"/>
      <c r="H37" s="150"/>
      <c r="I37" s="150"/>
      <c r="J37" s="147"/>
      <c r="K37" s="155"/>
      <c r="L37" s="155"/>
      <c r="M37" s="155"/>
      <c r="N37" s="155"/>
      <c r="O37" s="155"/>
      <c r="P37" s="155"/>
      <c r="Q37" s="155"/>
      <c r="R37" s="155"/>
      <c r="S37" s="155"/>
      <c r="T37" s="155"/>
    </row>
    <row r="38" spans="1:21" ht="33" customHeight="1">
      <c r="A38" s="144" t="s">
        <v>271</v>
      </c>
      <c r="B38" s="145">
        <f t="shared" si="1"/>
        <v>0</v>
      </c>
      <c r="C38" s="147"/>
      <c r="D38" s="147"/>
      <c r="E38" s="150"/>
      <c r="F38" s="150"/>
      <c r="G38" s="151"/>
      <c r="H38" s="150"/>
      <c r="I38" s="150"/>
      <c r="J38" s="147"/>
      <c r="K38" s="155"/>
      <c r="L38" s="155"/>
      <c r="M38" s="155"/>
      <c r="N38" s="155"/>
      <c r="O38" s="155"/>
      <c r="P38" s="155"/>
      <c r="Q38" s="155"/>
      <c r="R38" s="155"/>
      <c r="S38" s="155"/>
      <c r="T38" s="155"/>
    </row>
    <row r="39" spans="1:21" ht="33" customHeight="1">
      <c r="A39" s="144" t="s">
        <v>272</v>
      </c>
      <c r="B39" s="145">
        <f t="shared" si="1"/>
        <v>0</v>
      </c>
      <c r="C39" s="147"/>
      <c r="D39" s="147"/>
      <c r="E39" s="150"/>
      <c r="F39" s="147"/>
      <c r="G39" s="151"/>
      <c r="H39" s="150"/>
      <c r="I39" s="150"/>
      <c r="J39" s="147"/>
      <c r="K39" s="155"/>
      <c r="L39" s="155"/>
      <c r="M39" s="155"/>
      <c r="N39" s="155"/>
      <c r="O39" s="155"/>
      <c r="P39" s="155"/>
      <c r="Q39" s="155"/>
      <c r="R39" s="155"/>
      <c r="S39" s="155"/>
      <c r="T39" s="155"/>
    </row>
    <row r="40" spans="1:21" ht="33" customHeight="1">
      <c r="A40" s="152" t="s">
        <v>126</v>
      </c>
      <c r="B40" s="145">
        <f t="shared" si="1"/>
        <v>58</v>
      </c>
      <c r="C40" s="153">
        <f>SUM(C3:C3:C39)</f>
        <v>2</v>
      </c>
      <c r="D40" s="153">
        <f>SUM(D3:D3:D39)</f>
        <v>9</v>
      </c>
      <c r="E40" s="153">
        <f>SUM(E3:E3:E39)</f>
        <v>4</v>
      </c>
      <c r="F40" s="153">
        <f>SUM(F3:F3:F39)</f>
        <v>43</v>
      </c>
      <c r="G40" s="153"/>
      <c r="H40" s="153">
        <f>SUM(H3:H3:H39)</f>
        <v>0</v>
      </c>
      <c r="I40" s="153">
        <f>SUM(I3:I3:I39)</f>
        <v>0</v>
      </c>
      <c r="J40" s="153">
        <f>SUM(J3:J3:J39)</f>
        <v>0</v>
      </c>
      <c r="K40" s="153">
        <f>SUM(K3:K3:K39)</f>
        <v>0</v>
      </c>
      <c r="L40" s="153">
        <f>SUM(L3:L3:L39)</f>
        <v>0</v>
      </c>
      <c r="M40" s="153">
        <f t="shared" ref="M40:T40" si="2">SUM(M3:M3:M17)</f>
        <v>0</v>
      </c>
      <c r="N40" s="153">
        <f t="shared" si="2"/>
        <v>0</v>
      </c>
      <c r="O40" s="153">
        <f t="shared" si="2"/>
        <v>0</v>
      </c>
      <c r="P40" s="153">
        <f t="shared" si="2"/>
        <v>0</v>
      </c>
      <c r="Q40" s="153">
        <f t="shared" si="2"/>
        <v>0</v>
      </c>
      <c r="R40" s="153">
        <f t="shared" si="2"/>
        <v>0</v>
      </c>
      <c r="S40" s="153">
        <f t="shared" si="2"/>
        <v>0</v>
      </c>
      <c r="T40" s="153">
        <f t="shared" si="2"/>
        <v>0</v>
      </c>
      <c r="U40" s="156"/>
    </row>
    <row r="41" spans="1:21" ht="24" customHeight="1">
      <c r="A41" s="473" t="s">
        <v>273</v>
      </c>
      <c r="B41" s="474" t="s">
        <v>274</v>
      </c>
      <c r="C41" s="474"/>
      <c r="D41" s="474"/>
      <c r="F41" s="475"/>
      <c r="G41" s="475"/>
      <c r="H41" s="475"/>
      <c r="I41" s="475"/>
      <c r="J41" s="475"/>
      <c r="K41" s="475"/>
    </row>
    <row r="42" spans="1:21" ht="24" customHeight="1">
      <c r="A42" s="473"/>
      <c r="B42" s="474"/>
      <c r="C42" s="474"/>
      <c r="D42" s="474"/>
      <c r="F42" s="476"/>
      <c r="G42" s="476"/>
      <c r="H42" s="476"/>
      <c r="I42" s="476"/>
      <c r="J42" s="476"/>
      <c r="K42" s="476"/>
    </row>
    <row r="43" spans="1:21" ht="24" customHeight="1">
      <c r="A43" s="473"/>
      <c r="B43" s="474"/>
      <c r="C43" s="474"/>
      <c r="D43" s="474"/>
      <c r="F43" s="476"/>
      <c r="G43" s="476"/>
      <c r="H43" s="476"/>
      <c r="I43" s="476"/>
      <c r="J43" s="476"/>
      <c r="K43" s="476"/>
    </row>
  </sheetData>
  <mergeCells count="4">
    <mergeCell ref="A1:K1"/>
    <mergeCell ref="A41:A43"/>
    <mergeCell ref="B41:D43"/>
    <mergeCell ref="F41:K43"/>
  </mergeCells>
  <pageMargins left="0.25" right="0.25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7"/>
  <sheetViews>
    <sheetView workbookViewId="0">
      <pane xSplit="8" ySplit="2" topLeftCell="P3" activePane="bottomRight" state="frozen"/>
      <selection pane="topRight"/>
      <selection pane="bottomLeft"/>
      <selection pane="bottomRight" activeCell="W16" sqref="W16"/>
    </sheetView>
  </sheetViews>
  <sheetFormatPr defaultColWidth="9" defaultRowHeight="15"/>
  <cols>
    <col min="1" max="1" width="39.85546875" customWidth="1"/>
    <col min="2" max="4" width="8.28515625" customWidth="1"/>
    <col min="5" max="5" width="12.42578125" customWidth="1"/>
    <col min="6" max="6" width="14.140625" customWidth="1"/>
    <col min="7" max="8" width="9.85546875" customWidth="1"/>
    <col min="10" max="10" width="11.7109375" customWidth="1"/>
    <col min="15" max="15" width="12.7109375" customWidth="1"/>
    <col min="16" max="16" width="16.42578125" customWidth="1"/>
    <col min="17" max="22" width="10.85546875" customWidth="1"/>
    <col min="23" max="23" width="11.85546875" customWidth="1"/>
    <col min="24" max="24" width="14.85546875" customWidth="1"/>
    <col min="25" max="26" width="10.85546875" customWidth="1"/>
    <col min="27" max="27" width="13.42578125" customWidth="1"/>
    <col min="28" max="28" width="10.85546875" customWidth="1"/>
    <col min="29" max="29" width="13.42578125" customWidth="1"/>
    <col min="30" max="36" width="10.85546875" customWidth="1"/>
    <col min="37" max="37" width="12.28515625" customWidth="1"/>
    <col min="38" max="38" width="10.85546875" customWidth="1"/>
    <col min="39" max="39" width="15.5703125" customWidth="1"/>
    <col min="40" max="40" width="10.85546875" customWidth="1"/>
  </cols>
  <sheetData>
    <row r="1" spans="1:40" ht="31.5" customHeight="1">
      <c r="A1" s="351" t="s">
        <v>0</v>
      </c>
      <c r="B1" s="361" t="s">
        <v>1</v>
      </c>
      <c r="C1" s="361" t="s">
        <v>2</v>
      </c>
      <c r="D1" s="351" t="s">
        <v>3</v>
      </c>
      <c r="E1" s="383" t="s">
        <v>26</v>
      </c>
      <c r="F1" s="379" t="s">
        <v>4</v>
      </c>
      <c r="G1" s="379" t="s">
        <v>6</v>
      </c>
      <c r="H1" s="363" t="s">
        <v>7</v>
      </c>
      <c r="I1" s="16" t="s">
        <v>8</v>
      </c>
      <c r="J1" s="16"/>
      <c r="K1" s="16"/>
      <c r="L1" s="17"/>
      <c r="M1" s="16"/>
      <c r="N1" s="16"/>
      <c r="O1" s="364" t="s">
        <v>9</v>
      </c>
      <c r="P1" s="366" t="s">
        <v>10</v>
      </c>
      <c r="Q1" s="23" t="s">
        <v>308</v>
      </c>
      <c r="R1" s="23" t="s">
        <v>11</v>
      </c>
      <c r="S1" s="23" t="s">
        <v>69</v>
      </c>
      <c r="T1" s="23" t="s">
        <v>166</v>
      </c>
      <c r="U1" s="23" t="s">
        <v>166</v>
      </c>
      <c r="V1" s="23" t="s">
        <v>70</v>
      </c>
      <c r="W1" s="23" t="s">
        <v>75</v>
      </c>
      <c r="X1" s="23" t="s">
        <v>14</v>
      </c>
      <c r="Y1" s="23" t="s">
        <v>310</v>
      </c>
      <c r="Z1" s="23" t="s">
        <v>73</v>
      </c>
      <c r="AA1" s="23" t="s">
        <v>67</v>
      </c>
      <c r="AB1" s="23" t="s">
        <v>311</v>
      </c>
      <c r="AC1" s="23" t="s">
        <v>311</v>
      </c>
      <c r="AD1" s="23" t="s">
        <v>84</v>
      </c>
      <c r="AE1" s="23" t="s">
        <v>75</v>
      </c>
      <c r="AF1" s="23" t="s">
        <v>72</v>
      </c>
      <c r="AG1" s="61" t="s">
        <v>85</v>
      </c>
      <c r="AH1" s="61" t="s">
        <v>67</v>
      </c>
      <c r="AI1" s="23" t="s">
        <v>86</v>
      </c>
      <c r="AJ1" s="351" t="s">
        <v>21</v>
      </c>
      <c r="AK1" s="353" t="s">
        <v>22</v>
      </c>
      <c r="AL1" s="353" t="s">
        <v>23</v>
      </c>
      <c r="AM1" s="355" t="s">
        <v>24</v>
      </c>
      <c r="AN1" s="357" t="s">
        <v>25</v>
      </c>
    </row>
    <row r="2" spans="1:40" ht="37.5" customHeight="1">
      <c r="A2" s="352"/>
      <c r="B2" s="362"/>
      <c r="C2" s="362"/>
      <c r="D2" s="352"/>
      <c r="E2" s="384"/>
      <c r="F2" s="380"/>
      <c r="G2" s="380"/>
      <c r="H2" s="363"/>
      <c r="I2" s="18" t="s">
        <v>28</v>
      </c>
      <c r="J2" s="18" t="s">
        <v>183</v>
      </c>
      <c r="K2" s="18" t="s">
        <v>31</v>
      </c>
      <c r="L2" s="18" t="s">
        <v>30</v>
      </c>
      <c r="M2" s="4" t="s">
        <v>32</v>
      </c>
      <c r="N2" s="4" t="s">
        <v>33</v>
      </c>
      <c r="O2" s="365"/>
      <c r="P2" s="367"/>
      <c r="Q2" s="24" t="s">
        <v>87</v>
      </c>
      <c r="R2" s="24" t="s">
        <v>36</v>
      </c>
      <c r="S2" s="24" t="s">
        <v>36</v>
      </c>
      <c r="T2" s="24" t="s">
        <v>309</v>
      </c>
      <c r="U2" s="24" t="s">
        <v>35</v>
      </c>
      <c r="V2" s="24" t="s">
        <v>35</v>
      </c>
      <c r="W2" s="24" t="s">
        <v>35</v>
      </c>
      <c r="X2" s="24" t="s">
        <v>35</v>
      </c>
      <c r="Y2" s="24" t="s">
        <v>35</v>
      </c>
      <c r="Z2" s="24" t="s">
        <v>35</v>
      </c>
      <c r="AA2" s="203" t="s">
        <v>36</v>
      </c>
      <c r="AB2" s="24" t="s">
        <v>312</v>
      </c>
      <c r="AC2" s="114" t="s">
        <v>313</v>
      </c>
      <c r="AD2" s="114" t="s">
        <v>88</v>
      </c>
      <c r="AE2" s="114" t="s">
        <v>36</v>
      </c>
      <c r="AF2" s="114" t="s">
        <v>79</v>
      </c>
      <c r="AG2" s="113"/>
      <c r="AH2" s="113"/>
      <c r="AI2" s="114"/>
      <c r="AJ2" s="352"/>
      <c r="AK2" s="354"/>
      <c r="AL2" s="354"/>
      <c r="AM2" s="356"/>
      <c r="AN2" s="358"/>
    </row>
    <row r="3" spans="1:40" ht="18" customHeight="1">
      <c r="A3" s="37" t="s">
        <v>42</v>
      </c>
      <c r="B3" s="7">
        <v>33</v>
      </c>
      <c r="C3" s="8">
        <v>46</v>
      </c>
      <c r="D3" s="8">
        <v>13</v>
      </c>
      <c r="E3" s="38"/>
      <c r="F3" s="9"/>
      <c r="G3" s="10">
        <f>'3.6'!AM3</f>
        <v>1852</v>
      </c>
      <c r="H3" s="11">
        <f t="shared" ref="H3:H21" si="0">SUM(F3:G3)</f>
        <v>1852</v>
      </c>
      <c r="I3" s="19">
        <v>38</v>
      </c>
      <c r="J3" s="40"/>
      <c r="K3" s="19"/>
      <c r="L3" s="19"/>
      <c r="M3" s="19">
        <v>70</v>
      </c>
      <c r="N3" s="19"/>
      <c r="O3" s="21">
        <f t="shared" ref="O3" si="1">SUBTOTAL(9,I3:N3)</f>
        <v>108</v>
      </c>
      <c r="P3" s="22">
        <f t="shared" ref="P3" si="2">H3-O3</f>
        <v>1744</v>
      </c>
      <c r="Q3" s="28">
        <v>30</v>
      </c>
      <c r="R3" s="28">
        <v>34</v>
      </c>
      <c r="S3" s="28">
        <v>45</v>
      </c>
      <c r="T3" s="28">
        <v>4</v>
      </c>
      <c r="U3" s="28">
        <v>10</v>
      </c>
      <c r="V3" s="28">
        <v>31</v>
      </c>
      <c r="W3" s="28">
        <v>27</v>
      </c>
      <c r="X3" s="28">
        <v>4</v>
      </c>
      <c r="Y3" s="28">
        <v>19</v>
      </c>
      <c r="Z3" s="28"/>
      <c r="AA3" s="28">
        <v>8</v>
      </c>
      <c r="AB3" s="28">
        <v>1</v>
      </c>
      <c r="AC3" s="28"/>
      <c r="AD3" s="28"/>
      <c r="AE3" s="28"/>
      <c r="AF3" s="28"/>
      <c r="AG3" s="28"/>
      <c r="AH3" s="28"/>
      <c r="AI3" s="28"/>
      <c r="AJ3" s="28"/>
      <c r="AK3" s="20">
        <f>SUM(Q3:AI3)</f>
        <v>213</v>
      </c>
      <c r="AL3" s="35">
        <f t="shared" ref="AL3:AL21" si="3">P3-AK3</f>
        <v>1531</v>
      </c>
      <c r="AM3" s="19">
        <f t="shared" ref="AM3:AM21" si="4">(B3*C3)+D3</f>
        <v>1531</v>
      </c>
      <c r="AN3" s="20">
        <f>AM3+AJ3-AL3</f>
        <v>0</v>
      </c>
    </row>
    <row r="4" spans="1:40" ht="18" customHeight="1">
      <c r="A4" s="37" t="s">
        <v>43</v>
      </c>
      <c r="B4" s="7">
        <v>70</v>
      </c>
      <c r="C4" s="8">
        <v>14</v>
      </c>
      <c r="D4" s="8">
        <v>52</v>
      </c>
      <c r="E4" s="38"/>
      <c r="F4" s="9"/>
      <c r="G4" s="10">
        <f>'3.6'!AM4</f>
        <v>1819</v>
      </c>
      <c r="H4" s="11">
        <f t="shared" si="0"/>
        <v>1819</v>
      </c>
      <c r="I4" s="19">
        <v>67</v>
      </c>
      <c r="J4" s="19">
        <v>30</v>
      </c>
      <c r="K4" s="19"/>
      <c r="L4" s="19"/>
      <c r="M4" s="19">
        <v>145</v>
      </c>
      <c r="N4" s="19"/>
      <c r="O4" s="21">
        <f t="shared" ref="O4:O16" si="5">SUBTOTAL(9,I4:N4)</f>
        <v>242</v>
      </c>
      <c r="P4" s="22">
        <f t="shared" ref="P4:P16" si="6">H4-O4</f>
        <v>1577</v>
      </c>
      <c r="Q4" s="28">
        <v>220</v>
      </c>
      <c r="R4" s="28">
        <v>45</v>
      </c>
      <c r="S4" s="28">
        <v>49</v>
      </c>
      <c r="T4" s="28">
        <v>2</v>
      </c>
      <c r="U4" s="28">
        <v>50</v>
      </c>
      <c r="V4" s="28">
        <v>32</v>
      </c>
      <c r="W4" s="28">
        <v>76</v>
      </c>
      <c r="X4" s="28">
        <v>3</v>
      </c>
      <c r="Y4" s="28">
        <v>50</v>
      </c>
      <c r="Z4" s="28"/>
      <c r="AA4" s="28">
        <v>16</v>
      </c>
      <c r="AB4" s="28"/>
      <c r="AC4" s="28">
        <v>1</v>
      </c>
      <c r="AD4" s="28"/>
      <c r="AE4" s="28"/>
      <c r="AF4" s="28"/>
      <c r="AG4" s="28"/>
      <c r="AH4" s="28"/>
      <c r="AI4" s="28"/>
      <c r="AJ4" s="28">
        <v>1</v>
      </c>
      <c r="AK4" s="20">
        <f t="shared" ref="AK4:AK21" si="7">SUM(Q4:AI4)</f>
        <v>544</v>
      </c>
      <c r="AL4" s="35">
        <f t="shared" si="3"/>
        <v>1033</v>
      </c>
      <c r="AM4" s="19">
        <f t="shared" si="4"/>
        <v>1032</v>
      </c>
      <c r="AN4" s="20">
        <f t="shared" ref="AN4:AN16" si="8">AM4+AJ4-AL4</f>
        <v>0</v>
      </c>
    </row>
    <row r="5" spans="1:40" ht="18" customHeight="1">
      <c r="A5" s="37" t="s">
        <v>44</v>
      </c>
      <c r="B5" s="7">
        <v>45</v>
      </c>
      <c r="C5" s="8">
        <v>4</v>
      </c>
      <c r="D5" s="12">
        <v>15</v>
      </c>
      <c r="E5" s="38"/>
      <c r="F5" s="9"/>
      <c r="G5" s="10">
        <f>'3.6'!AM5</f>
        <v>389</v>
      </c>
      <c r="H5" s="11">
        <f t="shared" si="0"/>
        <v>389</v>
      </c>
      <c r="I5" s="19"/>
      <c r="J5" s="19"/>
      <c r="K5" s="19"/>
      <c r="L5" s="19"/>
      <c r="M5" s="19">
        <v>176</v>
      </c>
      <c r="N5" s="19"/>
      <c r="O5" s="21">
        <f t="shared" si="5"/>
        <v>176</v>
      </c>
      <c r="P5" s="22">
        <f t="shared" si="6"/>
        <v>213</v>
      </c>
      <c r="Q5" s="28"/>
      <c r="R5" s="28">
        <v>0</v>
      </c>
      <c r="S5" s="28">
        <v>1</v>
      </c>
      <c r="T5" s="28">
        <v>0</v>
      </c>
      <c r="U5" s="28">
        <v>0</v>
      </c>
      <c r="V5" s="28">
        <v>6</v>
      </c>
      <c r="W5" s="28">
        <v>0</v>
      </c>
      <c r="X5" s="28">
        <v>3</v>
      </c>
      <c r="Y5" s="28">
        <v>8</v>
      </c>
      <c r="Z5" s="28"/>
      <c r="AA5" s="28">
        <v>0</v>
      </c>
      <c r="AB5" s="28"/>
      <c r="AC5" s="28"/>
      <c r="AD5" s="28"/>
      <c r="AE5" s="28"/>
      <c r="AF5" s="28"/>
      <c r="AG5" s="28"/>
      <c r="AH5" s="28"/>
      <c r="AI5" s="28"/>
      <c r="AJ5" s="28"/>
      <c r="AK5" s="20">
        <f t="shared" si="7"/>
        <v>18</v>
      </c>
      <c r="AL5" s="35">
        <f t="shared" si="3"/>
        <v>195</v>
      </c>
      <c r="AM5" s="19">
        <f t="shared" si="4"/>
        <v>195</v>
      </c>
      <c r="AN5" s="20">
        <f t="shared" si="8"/>
        <v>0</v>
      </c>
    </row>
    <row r="6" spans="1:40" ht="18" customHeight="1">
      <c r="A6" s="37" t="s">
        <v>45</v>
      </c>
      <c r="B6" s="7">
        <v>120</v>
      </c>
      <c r="C6" s="8">
        <v>4</v>
      </c>
      <c r="D6" s="8">
        <v>26</v>
      </c>
      <c r="E6" s="38"/>
      <c r="F6" s="9"/>
      <c r="G6" s="10">
        <f>'3.6'!AM6</f>
        <v>630</v>
      </c>
      <c r="H6" s="11">
        <f t="shared" si="0"/>
        <v>630</v>
      </c>
      <c r="I6" s="19">
        <v>28</v>
      </c>
      <c r="J6" s="19"/>
      <c r="K6" s="19"/>
      <c r="L6" s="19"/>
      <c r="M6" s="19"/>
      <c r="N6" s="19"/>
      <c r="O6" s="21">
        <f t="shared" si="5"/>
        <v>28</v>
      </c>
      <c r="P6" s="22">
        <f t="shared" si="6"/>
        <v>602</v>
      </c>
      <c r="Q6" s="28"/>
      <c r="R6" s="28">
        <v>0</v>
      </c>
      <c r="S6" s="28">
        <v>31</v>
      </c>
      <c r="T6" s="28">
        <v>0</v>
      </c>
      <c r="U6" s="28">
        <v>20</v>
      </c>
      <c r="V6" s="28">
        <v>0</v>
      </c>
      <c r="W6" s="28">
        <v>11</v>
      </c>
      <c r="X6" s="28"/>
      <c r="Y6" s="28">
        <v>24</v>
      </c>
      <c r="Z6" s="28"/>
      <c r="AA6" s="28">
        <v>10</v>
      </c>
      <c r="AB6" s="28"/>
      <c r="AC6" s="28"/>
      <c r="AD6" s="28"/>
      <c r="AE6" s="28"/>
      <c r="AF6" s="28"/>
      <c r="AG6" s="28"/>
      <c r="AH6" s="28"/>
      <c r="AI6" s="28"/>
      <c r="AJ6" s="28"/>
      <c r="AK6" s="20">
        <f t="shared" si="7"/>
        <v>96</v>
      </c>
      <c r="AL6" s="35">
        <f t="shared" si="3"/>
        <v>506</v>
      </c>
      <c r="AM6" s="19">
        <f t="shared" si="4"/>
        <v>506</v>
      </c>
      <c r="AN6" s="20">
        <f t="shared" si="8"/>
        <v>0</v>
      </c>
    </row>
    <row r="7" spans="1:40" s="1" customFormat="1" ht="18" customHeight="1">
      <c r="A7" s="37" t="s">
        <v>46</v>
      </c>
      <c r="B7" s="7">
        <v>40</v>
      </c>
      <c r="C7" s="8"/>
      <c r="D7" s="12">
        <v>43</v>
      </c>
      <c r="E7" s="38"/>
      <c r="F7" s="33"/>
      <c r="G7" s="10">
        <f>'3.6'!AM7</f>
        <v>43</v>
      </c>
      <c r="H7" s="11">
        <f t="shared" si="0"/>
        <v>43</v>
      </c>
      <c r="I7" s="40"/>
      <c r="J7" s="19"/>
      <c r="K7" s="40"/>
      <c r="L7" s="40"/>
      <c r="M7" s="40"/>
      <c r="N7" s="40"/>
      <c r="O7" s="33">
        <f t="shared" si="5"/>
        <v>0</v>
      </c>
      <c r="P7" s="212">
        <f t="shared" si="6"/>
        <v>43</v>
      </c>
      <c r="Q7" s="42"/>
      <c r="R7" s="42">
        <v>0</v>
      </c>
      <c r="S7" s="42">
        <v>0</v>
      </c>
      <c r="T7" s="42">
        <v>0</v>
      </c>
      <c r="U7" s="42">
        <v>0</v>
      </c>
      <c r="V7" s="42">
        <v>0</v>
      </c>
      <c r="W7" s="42">
        <v>0</v>
      </c>
      <c r="X7" s="42">
        <v>0</v>
      </c>
      <c r="Y7" s="42">
        <v>0</v>
      </c>
      <c r="Z7" s="42"/>
      <c r="AA7" s="42">
        <v>0</v>
      </c>
      <c r="AB7" s="42"/>
      <c r="AC7" s="42"/>
      <c r="AD7" s="42"/>
      <c r="AE7" s="42"/>
      <c r="AF7" s="42"/>
      <c r="AG7" s="42"/>
      <c r="AH7" s="42"/>
      <c r="AI7" s="42"/>
      <c r="AJ7" s="42"/>
      <c r="AK7" s="20">
        <f t="shared" si="7"/>
        <v>0</v>
      </c>
      <c r="AL7" s="49">
        <f t="shared" si="3"/>
        <v>43</v>
      </c>
      <c r="AM7" s="40">
        <f t="shared" si="4"/>
        <v>43</v>
      </c>
      <c r="AN7" s="48">
        <f t="shared" si="8"/>
        <v>0</v>
      </c>
    </row>
    <row r="8" spans="1:40" ht="18" customHeight="1">
      <c r="A8" s="37" t="s">
        <v>47</v>
      </c>
      <c r="B8" s="7">
        <v>65</v>
      </c>
      <c r="C8" s="8">
        <v>3</v>
      </c>
      <c r="D8" s="12">
        <v>55</v>
      </c>
      <c r="E8" s="38"/>
      <c r="F8" s="9"/>
      <c r="G8" s="10">
        <f>'3.6'!AM8</f>
        <v>288</v>
      </c>
      <c r="H8" s="11">
        <f t="shared" si="0"/>
        <v>288</v>
      </c>
      <c r="I8" s="19"/>
      <c r="J8" s="19"/>
      <c r="K8" s="19"/>
      <c r="L8" s="19"/>
      <c r="M8" s="19"/>
      <c r="N8" s="19"/>
      <c r="O8" s="21">
        <f t="shared" si="5"/>
        <v>0</v>
      </c>
      <c r="P8" s="22">
        <f t="shared" si="6"/>
        <v>288</v>
      </c>
      <c r="Q8" s="28"/>
      <c r="R8" s="28">
        <v>0</v>
      </c>
      <c r="S8" s="28">
        <v>5</v>
      </c>
      <c r="T8" s="28">
        <v>0</v>
      </c>
      <c r="U8" s="28">
        <v>1</v>
      </c>
      <c r="V8" s="28">
        <v>0</v>
      </c>
      <c r="W8" s="28">
        <v>30</v>
      </c>
      <c r="X8" s="28">
        <v>0</v>
      </c>
      <c r="Y8" s="28">
        <v>2</v>
      </c>
      <c r="Z8" s="28"/>
      <c r="AA8" s="28">
        <v>0</v>
      </c>
      <c r="AB8" s="28"/>
      <c r="AC8" s="28"/>
      <c r="AD8" s="28"/>
      <c r="AE8" s="28"/>
      <c r="AF8" s="28"/>
      <c r="AG8" s="28"/>
      <c r="AH8" s="28"/>
      <c r="AI8" s="28"/>
      <c r="AJ8" s="28"/>
      <c r="AK8" s="20">
        <f t="shared" si="7"/>
        <v>38</v>
      </c>
      <c r="AL8" s="35">
        <f t="shared" si="3"/>
        <v>250</v>
      </c>
      <c r="AM8" s="19">
        <f t="shared" si="4"/>
        <v>250</v>
      </c>
      <c r="AN8" s="20">
        <f t="shared" si="8"/>
        <v>0</v>
      </c>
    </row>
    <row r="9" spans="1:40" s="1" customFormat="1" ht="18" customHeight="1">
      <c r="A9" s="37" t="s">
        <v>48</v>
      </c>
      <c r="B9" s="7">
        <v>100</v>
      </c>
      <c r="C9" s="8">
        <v>1</v>
      </c>
      <c r="D9" s="12">
        <v>99</v>
      </c>
      <c r="E9" s="38"/>
      <c r="F9" s="33">
        <v>200</v>
      </c>
      <c r="G9" s="10">
        <f>'3.6'!AM9</f>
        <v>529</v>
      </c>
      <c r="H9" s="11">
        <f t="shared" si="0"/>
        <v>729</v>
      </c>
      <c r="I9" s="40">
        <v>27</v>
      </c>
      <c r="J9" s="40"/>
      <c r="K9" s="40"/>
      <c r="L9" s="40"/>
      <c r="M9" s="40">
        <v>40</v>
      </c>
      <c r="N9" s="40"/>
      <c r="O9" s="33">
        <f t="shared" si="5"/>
        <v>67</v>
      </c>
      <c r="P9" s="212">
        <f t="shared" si="6"/>
        <v>662</v>
      </c>
      <c r="Q9" s="42">
        <v>250</v>
      </c>
      <c r="R9" s="42">
        <v>23</v>
      </c>
      <c r="S9" s="42">
        <v>46</v>
      </c>
      <c r="T9" s="42">
        <v>4</v>
      </c>
      <c r="U9" s="42">
        <v>28</v>
      </c>
      <c r="V9" s="42">
        <v>25</v>
      </c>
      <c r="W9" s="42">
        <v>33</v>
      </c>
      <c r="X9" s="42">
        <v>3</v>
      </c>
      <c r="Y9" s="42">
        <v>51</v>
      </c>
      <c r="Z9" s="42"/>
      <c r="AA9" s="42">
        <v>0</v>
      </c>
      <c r="AB9" s="42"/>
      <c r="AC9" s="42"/>
      <c r="AD9" s="42"/>
      <c r="AE9" s="42"/>
      <c r="AF9" s="42"/>
      <c r="AG9" s="42"/>
      <c r="AH9" s="42"/>
      <c r="AI9" s="42"/>
      <c r="AJ9" s="42"/>
      <c r="AK9" s="20">
        <f t="shared" si="7"/>
        <v>463</v>
      </c>
      <c r="AL9" s="49">
        <f t="shared" si="3"/>
        <v>199</v>
      </c>
      <c r="AM9" s="40">
        <f t="shared" si="4"/>
        <v>199</v>
      </c>
      <c r="AN9" s="48">
        <f t="shared" si="8"/>
        <v>0</v>
      </c>
    </row>
    <row r="10" spans="1:40" ht="18" customHeight="1">
      <c r="A10" s="37" t="s">
        <v>49</v>
      </c>
      <c r="B10" s="7">
        <v>100</v>
      </c>
      <c r="C10" s="8">
        <v>3</v>
      </c>
      <c r="D10" s="13">
        <v>24</v>
      </c>
      <c r="E10" s="38"/>
      <c r="F10" s="9"/>
      <c r="G10" s="10">
        <f>'3.6'!AM10</f>
        <v>394</v>
      </c>
      <c r="H10" s="11">
        <f t="shared" si="0"/>
        <v>394</v>
      </c>
      <c r="I10" s="19">
        <v>11</v>
      </c>
      <c r="J10" s="19"/>
      <c r="K10" s="19"/>
      <c r="L10" s="19"/>
      <c r="M10" s="19">
        <v>15</v>
      </c>
      <c r="N10" s="19"/>
      <c r="O10" s="21">
        <f t="shared" si="5"/>
        <v>26</v>
      </c>
      <c r="P10" s="22">
        <f t="shared" si="6"/>
        <v>368</v>
      </c>
      <c r="Q10" s="28"/>
      <c r="R10" s="28">
        <v>8</v>
      </c>
      <c r="S10" s="28">
        <v>13</v>
      </c>
      <c r="T10" s="28">
        <v>1</v>
      </c>
      <c r="U10" s="28">
        <v>0</v>
      </c>
      <c r="V10" s="28">
        <v>0</v>
      </c>
      <c r="W10" s="28">
        <v>20</v>
      </c>
      <c r="X10" s="28">
        <v>0</v>
      </c>
      <c r="Y10" s="28">
        <v>2</v>
      </c>
      <c r="Z10" s="28"/>
      <c r="AA10" s="28">
        <v>0</v>
      </c>
      <c r="AB10" s="28"/>
      <c r="AC10" s="28"/>
      <c r="AD10" s="28"/>
      <c r="AE10" s="28"/>
      <c r="AF10" s="28"/>
      <c r="AG10" s="28"/>
      <c r="AH10" s="28"/>
      <c r="AI10" s="28"/>
      <c r="AJ10" s="28"/>
      <c r="AK10" s="20">
        <f t="shared" si="7"/>
        <v>44</v>
      </c>
      <c r="AL10" s="35">
        <f t="shared" si="3"/>
        <v>324</v>
      </c>
      <c r="AM10" s="19">
        <f t="shared" si="4"/>
        <v>324</v>
      </c>
      <c r="AN10" s="20">
        <f t="shared" si="8"/>
        <v>0</v>
      </c>
    </row>
    <row r="11" spans="1:40" ht="18" customHeight="1">
      <c r="A11" s="37" t="s">
        <v>50</v>
      </c>
      <c r="B11" s="7">
        <v>50</v>
      </c>
      <c r="C11" s="8">
        <v>7</v>
      </c>
      <c r="D11" s="13"/>
      <c r="E11" s="38"/>
      <c r="F11" s="9"/>
      <c r="G11" s="10">
        <f>'3.6'!AM11</f>
        <v>486</v>
      </c>
      <c r="H11" s="11">
        <f t="shared" si="0"/>
        <v>486</v>
      </c>
      <c r="I11" s="19">
        <v>4</v>
      </c>
      <c r="J11" s="19"/>
      <c r="K11" s="19"/>
      <c r="L11" s="19"/>
      <c r="M11" s="19">
        <v>30</v>
      </c>
      <c r="N11" s="19"/>
      <c r="O11" s="21">
        <f t="shared" si="5"/>
        <v>34</v>
      </c>
      <c r="P11" s="22">
        <f t="shared" si="6"/>
        <v>452</v>
      </c>
      <c r="Q11" s="28"/>
      <c r="R11" s="28">
        <v>5</v>
      </c>
      <c r="S11" s="28">
        <v>10</v>
      </c>
      <c r="T11" s="28">
        <v>4</v>
      </c>
      <c r="U11" s="28">
        <v>0</v>
      </c>
      <c r="V11" s="28">
        <v>8</v>
      </c>
      <c r="W11" s="28">
        <v>43</v>
      </c>
      <c r="X11" s="28">
        <v>0</v>
      </c>
      <c r="Y11" s="28">
        <v>29</v>
      </c>
      <c r="Z11" s="28"/>
      <c r="AA11" s="28">
        <v>0</v>
      </c>
      <c r="AB11" s="28">
        <v>1</v>
      </c>
      <c r="AC11" s="28">
        <v>2</v>
      </c>
      <c r="AD11" s="28"/>
      <c r="AE11" s="28"/>
      <c r="AF11" s="28"/>
      <c r="AG11" s="28"/>
      <c r="AH11" s="28"/>
      <c r="AI11" s="28"/>
      <c r="AJ11" s="28"/>
      <c r="AK11" s="20">
        <f t="shared" si="7"/>
        <v>102</v>
      </c>
      <c r="AL11" s="35">
        <f t="shared" si="3"/>
        <v>350</v>
      </c>
      <c r="AM11" s="19">
        <f t="shared" si="4"/>
        <v>350</v>
      </c>
      <c r="AN11" s="20">
        <f t="shared" si="8"/>
        <v>0</v>
      </c>
    </row>
    <row r="12" spans="1:40" s="1" customFormat="1" ht="18" customHeight="1">
      <c r="A12" s="37" t="s">
        <v>51</v>
      </c>
      <c r="B12" s="7">
        <v>100</v>
      </c>
      <c r="C12" s="8">
        <v>2</v>
      </c>
      <c r="D12" s="13">
        <v>27</v>
      </c>
      <c r="E12" s="38"/>
      <c r="F12" s="33"/>
      <c r="G12" s="10">
        <f>'3.6'!AM12</f>
        <v>301</v>
      </c>
      <c r="H12" s="11">
        <f t="shared" si="0"/>
        <v>301</v>
      </c>
      <c r="I12" s="40">
        <v>11</v>
      </c>
      <c r="J12" s="19"/>
      <c r="K12" s="40"/>
      <c r="L12" s="40"/>
      <c r="M12" s="40"/>
      <c r="N12" s="40"/>
      <c r="O12" s="21">
        <f t="shared" si="5"/>
        <v>11</v>
      </c>
      <c r="P12" s="22">
        <f t="shared" si="6"/>
        <v>290</v>
      </c>
      <c r="Q12" s="42"/>
      <c r="R12" s="42">
        <v>0</v>
      </c>
      <c r="S12" s="42">
        <v>16</v>
      </c>
      <c r="T12" s="42">
        <v>0</v>
      </c>
      <c r="U12" s="42">
        <v>0</v>
      </c>
      <c r="V12" s="42">
        <v>0</v>
      </c>
      <c r="W12" s="42">
        <v>39</v>
      </c>
      <c r="X12" s="42">
        <v>0</v>
      </c>
      <c r="Y12" s="42">
        <v>7</v>
      </c>
      <c r="Z12" s="42"/>
      <c r="AA12" s="42">
        <v>1</v>
      </c>
      <c r="AB12" s="42"/>
      <c r="AC12" s="42"/>
      <c r="AD12" s="42"/>
      <c r="AE12" s="42"/>
      <c r="AF12" s="42"/>
      <c r="AG12" s="42"/>
      <c r="AH12" s="42"/>
      <c r="AI12" s="42"/>
      <c r="AJ12" s="42"/>
      <c r="AK12" s="20">
        <f t="shared" si="7"/>
        <v>63</v>
      </c>
      <c r="AL12" s="49">
        <f t="shared" si="3"/>
        <v>227</v>
      </c>
      <c r="AM12" s="40">
        <f t="shared" si="4"/>
        <v>227</v>
      </c>
      <c r="AN12" s="48">
        <f t="shared" si="8"/>
        <v>0</v>
      </c>
    </row>
    <row r="13" spans="1:40" ht="18" customHeight="1">
      <c r="A13" s="321" t="s">
        <v>52</v>
      </c>
      <c r="B13" s="7">
        <v>45</v>
      </c>
      <c r="C13" s="8"/>
      <c r="D13" s="13">
        <v>27</v>
      </c>
      <c r="E13" s="38"/>
      <c r="F13" s="9"/>
      <c r="G13" s="10">
        <f>'3.6'!AM13</f>
        <v>75</v>
      </c>
      <c r="H13" s="11">
        <f t="shared" si="0"/>
        <v>75</v>
      </c>
      <c r="I13" s="19"/>
      <c r="J13" s="19"/>
      <c r="K13" s="19"/>
      <c r="L13" s="19"/>
      <c r="M13" s="19">
        <v>30</v>
      </c>
      <c r="N13" s="19"/>
      <c r="O13" s="21">
        <f t="shared" si="5"/>
        <v>30</v>
      </c>
      <c r="P13" s="22">
        <f t="shared" si="6"/>
        <v>45</v>
      </c>
      <c r="Q13" s="28"/>
      <c r="R13" s="28">
        <v>10</v>
      </c>
      <c r="S13" s="28">
        <v>3</v>
      </c>
      <c r="T13" s="28">
        <v>0</v>
      </c>
      <c r="U13" s="28">
        <v>5</v>
      </c>
      <c r="V13" s="28"/>
      <c r="W13" s="28">
        <v>0</v>
      </c>
      <c r="X13" s="28">
        <v>0</v>
      </c>
      <c r="Y13" s="28">
        <v>0</v>
      </c>
      <c r="Z13" s="28"/>
      <c r="AA13" s="28">
        <v>0</v>
      </c>
      <c r="AB13" s="28"/>
      <c r="AC13" s="28"/>
      <c r="AD13" s="28"/>
      <c r="AE13" s="28"/>
      <c r="AF13" s="28"/>
      <c r="AG13" s="28"/>
      <c r="AH13" s="28"/>
      <c r="AI13" s="28"/>
      <c r="AJ13" s="28"/>
      <c r="AK13" s="20">
        <f t="shared" si="7"/>
        <v>18</v>
      </c>
      <c r="AL13" s="35">
        <f t="shared" si="3"/>
        <v>27</v>
      </c>
      <c r="AM13" s="19">
        <f t="shared" si="4"/>
        <v>27</v>
      </c>
      <c r="AN13" s="20">
        <f t="shared" si="8"/>
        <v>0</v>
      </c>
    </row>
    <row r="14" spans="1:40" ht="18" customHeight="1">
      <c r="A14" s="321" t="s">
        <v>53</v>
      </c>
      <c r="B14" s="7">
        <v>33</v>
      </c>
      <c r="C14" s="8">
        <v>3</v>
      </c>
      <c r="D14" s="13">
        <v>8</v>
      </c>
      <c r="E14" s="38"/>
      <c r="F14" s="9"/>
      <c r="G14" s="10">
        <f>'3.6'!AM14</f>
        <v>198</v>
      </c>
      <c r="H14" s="11">
        <f t="shared" si="0"/>
        <v>198</v>
      </c>
      <c r="I14" s="19"/>
      <c r="J14" s="19"/>
      <c r="K14" s="19"/>
      <c r="L14" s="19"/>
      <c r="M14" s="19">
        <v>15</v>
      </c>
      <c r="N14" s="19"/>
      <c r="O14" s="21">
        <f t="shared" si="5"/>
        <v>15</v>
      </c>
      <c r="P14" s="22">
        <f t="shared" si="6"/>
        <v>183</v>
      </c>
      <c r="Q14" s="28"/>
      <c r="R14" s="28">
        <v>15</v>
      </c>
      <c r="S14" s="28">
        <v>10</v>
      </c>
      <c r="T14" s="28">
        <v>0</v>
      </c>
      <c r="U14" s="28">
        <v>10</v>
      </c>
      <c r="V14" s="28">
        <v>21</v>
      </c>
      <c r="W14" s="28">
        <v>0</v>
      </c>
      <c r="X14" s="28">
        <v>0</v>
      </c>
      <c r="Y14" s="28">
        <v>10</v>
      </c>
      <c r="Z14" s="28"/>
      <c r="AA14" s="28">
        <v>10</v>
      </c>
      <c r="AB14" s="28"/>
      <c r="AC14" s="28"/>
      <c r="AD14" s="28"/>
      <c r="AE14" s="28"/>
      <c r="AF14" s="28"/>
      <c r="AG14" s="28"/>
      <c r="AH14" s="28"/>
      <c r="AI14" s="28"/>
      <c r="AJ14" s="28"/>
      <c r="AK14" s="20">
        <f t="shared" si="7"/>
        <v>76</v>
      </c>
      <c r="AL14" s="35">
        <f t="shared" si="3"/>
        <v>107</v>
      </c>
      <c r="AM14" s="19">
        <f t="shared" si="4"/>
        <v>107</v>
      </c>
      <c r="AN14" s="20">
        <f t="shared" si="8"/>
        <v>0</v>
      </c>
    </row>
    <row r="15" spans="1:40" s="320" customFormat="1" ht="18" customHeight="1">
      <c r="A15" s="37" t="s">
        <v>54</v>
      </c>
      <c r="B15" s="7">
        <v>45</v>
      </c>
      <c r="C15" s="8">
        <v>1</v>
      </c>
      <c r="D15" s="13">
        <v>14</v>
      </c>
      <c r="E15" s="38"/>
      <c r="F15" s="42"/>
      <c r="G15" s="10">
        <f>'3.6'!AM15</f>
        <v>79</v>
      </c>
      <c r="H15" s="11">
        <f t="shared" si="0"/>
        <v>79</v>
      </c>
      <c r="I15" s="40"/>
      <c r="J15" s="19"/>
      <c r="K15" s="40"/>
      <c r="L15" s="40"/>
      <c r="M15" s="40"/>
      <c r="N15" s="40"/>
      <c r="O15" s="21">
        <f t="shared" si="5"/>
        <v>0</v>
      </c>
      <c r="P15" s="22">
        <f t="shared" si="6"/>
        <v>79</v>
      </c>
      <c r="Q15" s="42"/>
      <c r="R15" s="42">
        <v>3</v>
      </c>
      <c r="S15" s="42">
        <v>0</v>
      </c>
      <c r="T15" s="42">
        <v>0</v>
      </c>
      <c r="U15" s="42">
        <v>0</v>
      </c>
      <c r="V15" s="42">
        <v>8</v>
      </c>
      <c r="W15" s="42">
        <v>0</v>
      </c>
      <c r="X15" s="42">
        <v>6</v>
      </c>
      <c r="Y15" s="42">
        <v>0</v>
      </c>
      <c r="Z15" s="42">
        <v>2</v>
      </c>
      <c r="AA15" s="42">
        <v>0</v>
      </c>
      <c r="AB15" s="42"/>
      <c r="AC15" s="42"/>
      <c r="AD15" s="42"/>
      <c r="AE15" s="42"/>
      <c r="AF15" s="42"/>
      <c r="AG15" s="42"/>
      <c r="AH15" s="42"/>
      <c r="AI15" s="42"/>
      <c r="AJ15" s="42">
        <v>1</v>
      </c>
      <c r="AK15" s="20">
        <f t="shared" si="7"/>
        <v>19</v>
      </c>
      <c r="AL15" s="323">
        <f t="shared" si="3"/>
        <v>60</v>
      </c>
      <c r="AM15" s="40">
        <f t="shared" si="4"/>
        <v>59</v>
      </c>
      <c r="AN15" s="48">
        <f t="shared" si="8"/>
        <v>0</v>
      </c>
    </row>
    <row r="16" spans="1:40" ht="18" customHeight="1">
      <c r="A16" s="37" t="s">
        <v>55</v>
      </c>
      <c r="B16" s="7">
        <v>33</v>
      </c>
      <c r="C16" s="13">
        <v>1</v>
      </c>
      <c r="D16" s="13">
        <v>21</v>
      </c>
      <c r="E16" s="38"/>
      <c r="F16" s="9"/>
      <c r="G16" s="10">
        <f>'3.6'!AM16</f>
        <v>98</v>
      </c>
      <c r="H16" s="11">
        <f t="shared" si="0"/>
        <v>98</v>
      </c>
      <c r="I16" s="19">
        <v>5</v>
      </c>
      <c r="J16" s="19"/>
      <c r="K16" s="19"/>
      <c r="L16" s="19"/>
      <c r="M16" s="19"/>
      <c r="N16" s="19"/>
      <c r="O16" s="21">
        <f t="shared" si="5"/>
        <v>5</v>
      </c>
      <c r="P16" s="22">
        <f t="shared" si="6"/>
        <v>93</v>
      </c>
      <c r="Q16" s="28"/>
      <c r="R16" s="28">
        <v>0</v>
      </c>
      <c r="S16" s="28">
        <v>12</v>
      </c>
      <c r="T16" s="28">
        <v>1</v>
      </c>
      <c r="U16" s="28">
        <v>0</v>
      </c>
      <c r="V16" s="28">
        <v>5</v>
      </c>
      <c r="W16" s="28">
        <v>10</v>
      </c>
      <c r="X16" s="28">
        <v>0</v>
      </c>
      <c r="Y16" s="28">
        <v>10</v>
      </c>
      <c r="Z16" s="28"/>
      <c r="AA16" s="28">
        <v>0</v>
      </c>
      <c r="AB16" s="28"/>
      <c r="AC16" s="28">
        <v>1</v>
      </c>
      <c r="AD16" s="28"/>
      <c r="AE16" s="28"/>
      <c r="AF16" s="28"/>
      <c r="AG16" s="28"/>
      <c r="AH16" s="28"/>
      <c r="AI16" s="28"/>
      <c r="AJ16" s="28"/>
      <c r="AK16" s="20">
        <f t="shared" si="7"/>
        <v>39</v>
      </c>
      <c r="AL16" s="35">
        <f t="shared" si="3"/>
        <v>54</v>
      </c>
      <c r="AM16" s="19">
        <f t="shared" si="4"/>
        <v>54</v>
      </c>
      <c r="AN16" s="20">
        <f t="shared" si="8"/>
        <v>0</v>
      </c>
    </row>
    <row r="17" spans="1:42" ht="18" customHeight="1">
      <c r="A17" s="322" t="s">
        <v>56</v>
      </c>
      <c r="B17" s="7">
        <v>100</v>
      </c>
      <c r="C17" s="13">
        <v>1</v>
      </c>
      <c r="D17" s="13">
        <v>20</v>
      </c>
      <c r="E17" s="38"/>
      <c r="F17" s="9"/>
      <c r="G17" s="10">
        <f>'3.6'!AM17</f>
        <v>126</v>
      </c>
      <c r="H17" s="11">
        <f t="shared" si="0"/>
        <v>126</v>
      </c>
      <c r="I17" s="19">
        <v>6</v>
      </c>
      <c r="J17" s="19"/>
      <c r="K17" s="19"/>
      <c r="L17" s="19"/>
      <c r="M17" s="19"/>
      <c r="N17" s="19"/>
      <c r="O17" s="21">
        <f t="shared" ref="O17" si="9">SUBTOTAL(9,I17:N17)</f>
        <v>6</v>
      </c>
      <c r="P17" s="22">
        <f t="shared" ref="P17" si="10">H17-O17</f>
        <v>120</v>
      </c>
      <c r="Q17" s="28"/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/>
      <c r="AA17" s="28">
        <v>0</v>
      </c>
      <c r="AB17" s="28"/>
      <c r="AC17" s="28"/>
      <c r="AD17" s="28"/>
      <c r="AE17" s="28"/>
      <c r="AF17" s="28"/>
      <c r="AG17" s="28"/>
      <c r="AH17" s="28"/>
      <c r="AI17" s="28"/>
      <c r="AJ17" s="28"/>
      <c r="AK17" s="20">
        <f t="shared" si="7"/>
        <v>0</v>
      </c>
      <c r="AL17" s="35">
        <f t="shared" si="3"/>
        <v>120</v>
      </c>
      <c r="AM17" s="19">
        <f t="shared" si="4"/>
        <v>120</v>
      </c>
      <c r="AN17" s="20">
        <f t="shared" ref="AN17" si="11">AM17+AJ17-AL17</f>
        <v>0</v>
      </c>
    </row>
    <row r="18" spans="1:42" ht="18" customHeight="1">
      <c r="A18" s="322" t="s">
        <v>57</v>
      </c>
      <c r="B18" s="7"/>
      <c r="C18" s="13"/>
      <c r="D18" s="13"/>
      <c r="E18" s="38"/>
      <c r="F18" s="9"/>
      <c r="G18" s="10">
        <f>'3.6'!AM18</f>
        <v>0</v>
      </c>
      <c r="H18" s="11">
        <f t="shared" si="0"/>
        <v>0</v>
      </c>
      <c r="I18" s="19"/>
      <c r="J18" s="19"/>
      <c r="K18" s="19"/>
      <c r="L18" s="19"/>
      <c r="M18" s="19"/>
      <c r="N18" s="19"/>
      <c r="O18" s="21">
        <f t="shared" ref="O18" si="12">SUBTOTAL(9,I18:N18)</f>
        <v>0</v>
      </c>
      <c r="P18" s="22">
        <f t="shared" ref="P18" si="13">H18-O18</f>
        <v>0</v>
      </c>
      <c r="Q18" s="28"/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/>
      <c r="AA18" s="28">
        <v>0</v>
      </c>
      <c r="AB18" s="28"/>
      <c r="AC18" s="28"/>
      <c r="AD18" s="28"/>
      <c r="AE18" s="28"/>
      <c r="AF18" s="28"/>
      <c r="AG18" s="28"/>
      <c r="AH18" s="28"/>
      <c r="AI18" s="28"/>
      <c r="AJ18" s="28"/>
      <c r="AK18" s="20">
        <f t="shared" si="7"/>
        <v>0</v>
      </c>
      <c r="AL18" s="35">
        <f t="shared" si="3"/>
        <v>0</v>
      </c>
      <c r="AM18" s="19">
        <f t="shared" si="4"/>
        <v>0</v>
      </c>
      <c r="AN18" s="20">
        <f t="shared" ref="AN18" si="14">AM18+AJ18-AL18</f>
        <v>0</v>
      </c>
    </row>
    <row r="19" spans="1:42" ht="18" customHeight="1">
      <c r="A19" s="322" t="s">
        <v>58</v>
      </c>
      <c r="B19" s="7"/>
      <c r="C19" s="13"/>
      <c r="D19" s="13">
        <v>103</v>
      </c>
      <c r="E19" s="38"/>
      <c r="F19" s="9">
        <v>102</v>
      </c>
      <c r="G19" s="10">
        <f>'3.6'!AM19</f>
        <v>89</v>
      </c>
      <c r="H19" s="11">
        <f t="shared" si="0"/>
        <v>191</v>
      </c>
      <c r="I19" s="19"/>
      <c r="J19" s="19"/>
      <c r="K19" s="19"/>
      <c r="L19" s="19"/>
      <c r="M19" s="19"/>
      <c r="N19" s="19"/>
      <c r="O19" s="21">
        <f t="shared" ref="O19:O20" si="15">SUBTOTAL(9,I19:N19)</f>
        <v>0</v>
      </c>
      <c r="P19" s="22">
        <f t="shared" ref="P19:P20" si="16">H19-O19</f>
        <v>191</v>
      </c>
      <c r="Q19" s="28"/>
      <c r="R19" s="28">
        <v>34</v>
      </c>
      <c r="S19" s="28">
        <v>10</v>
      </c>
      <c r="T19" s="28">
        <v>0</v>
      </c>
      <c r="U19" s="28">
        <v>0</v>
      </c>
      <c r="V19" s="28">
        <v>38</v>
      </c>
      <c r="W19" s="28">
        <v>0</v>
      </c>
      <c r="X19" s="28">
        <v>6</v>
      </c>
      <c r="Y19" s="28">
        <v>0</v>
      </c>
      <c r="Z19" s="28"/>
      <c r="AA19" s="28">
        <v>0</v>
      </c>
      <c r="AB19" s="28"/>
      <c r="AC19" s="28"/>
      <c r="AD19" s="28"/>
      <c r="AE19" s="28"/>
      <c r="AF19" s="28"/>
      <c r="AG19" s="28"/>
      <c r="AH19" s="28"/>
      <c r="AI19" s="28"/>
      <c r="AJ19" s="28"/>
      <c r="AK19" s="20">
        <f t="shared" si="7"/>
        <v>88</v>
      </c>
      <c r="AL19" s="35">
        <f t="shared" si="3"/>
        <v>103</v>
      </c>
      <c r="AM19" s="19">
        <f t="shared" si="4"/>
        <v>103</v>
      </c>
      <c r="AN19" s="20">
        <f t="shared" ref="AN19:AN20" si="17">AM19+AJ19-AL19</f>
        <v>0</v>
      </c>
    </row>
    <row r="20" spans="1:42" ht="18" customHeight="1">
      <c r="A20" s="322" t="s">
        <v>59</v>
      </c>
      <c r="B20" s="7"/>
      <c r="C20" s="13"/>
      <c r="D20" s="13"/>
      <c r="E20" s="38"/>
      <c r="F20" s="9"/>
      <c r="G20" s="10">
        <f>'3.6'!AM20</f>
        <v>0</v>
      </c>
      <c r="H20" s="11">
        <f t="shared" si="0"/>
        <v>0</v>
      </c>
      <c r="I20" s="19"/>
      <c r="J20" s="19"/>
      <c r="K20" s="19"/>
      <c r="L20" s="19"/>
      <c r="M20" s="19"/>
      <c r="N20" s="19"/>
      <c r="O20" s="21">
        <f t="shared" si="15"/>
        <v>0</v>
      </c>
      <c r="P20" s="22">
        <f t="shared" si="16"/>
        <v>0</v>
      </c>
      <c r="Q20" s="28"/>
      <c r="R20" s="28">
        <v>0</v>
      </c>
      <c r="S20" s="28">
        <v>0</v>
      </c>
      <c r="T20" s="28">
        <v>0</v>
      </c>
      <c r="U20" s="14">
        <v>0</v>
      </c>
      <c r="V20" s="14">
        <v>0</v>
      </c>
      <c r="W20" s="28">
        <v>0</v>
      </c>
      <c r="X20" s="28">
        <v>0</v>
      </c>
      <c r="Y20" s="28">
        <v>0</v>
      </c>
      <c r="Z20" s="28"/>
      <c r="AA20" s="28">
        <v>0</v>
      </c>
      <c r="AB20" s="28"/>
      <c r="AC20" s="28"/>
      <c r="AD20" s="28"/>
      <c r="AE20" s="28"/>
      <c r="AF20" s="28"/>
      <c r="AG20" s="28"/>
      <c r="AH20" s="28"/>
      <c r="AI20" s="28"/>
      <c r="AJ20" s="28"/>
      <c r="AK20" s="20">
        <f t="shared" si="7"/>
        <v>0</v>
      </c>
      <c r="AL20" s="35">
        <f t="shared" si="3"/>
        <v>0</v>
      </c>
      <c r="AM20" s="19">
        <f t="shared" si="4"/>
        <v>0</v>
      </c>
      <c r="AN20" s="20">
        <f t="shared" si="17"/>
        <v>0</v>
      </c>
    </row>
    <row r="21" spans="1:42" ht="18" customHeight="1">
      <c r="A21" s="322" t="s">
        <v>60</v>
      </c>
      <c r="B21" s="7"/>
      <c r="C21" s="13"/>
      <c r="D21" s="13"/>
      <c r="E21" s="38"/>
      <c r="F21" s="9"/>
      <c r="G21" s="10">
        <f>'3.6'!AM21</f>
        <v>0</v>
      </c>
      <c r="H21" s="11">
        <f t="shared" si="0"/>
        <v>0</v>
      </c>
      <c r="I21" s="19"/>
      <c r="J21" s="19"/>
      <c r="K21" s="19"/>
      <c r="L21" s="19"/>
      <c r="M21" s="19"/>
      <c r="N21" s="19"/>
      <c r="O21" s="21">
        <f t="shared" ref="O21" si="18">SUBTOTAL(9,I21:N21)</f>
        <v>0</v>
      </c>
      <c r="P21" s="22">
        <f t="shared" ref="P21" si="19">H21-O21</f>
        <v>0</v>
      </c>
      <c r="Q21" s="28"/>
      <c r="R21" s="28">
        <v>0</v>
      </c>
      <c r="S21" s="28">
        <v>0</v>
      </c>
      <c r="T21" s="28">
        <v>0</v>
      </c>
      <c r="U21" s="14">
        <v>0</v>
      </c>
      <c r="V21" s="14">
        <v>0</v>
      </c>
      <c r="W21" s="28">
        <v>0</v>
      </c>
      <c r="X21" s="28">
        <v>0</v>
      </c>
      <c r="Y21" s="28">
        <v>0</v>
      </c>
      <c r="Z21" s="28"/>
      <c r="AA21" s="28">
        <v>0</v>
      </c>
      <c r="AB21" s="28"/>
      <c r="AC21" s="28"/>
      <c r="AD21" s="28"/>
      <c r="AE21" s="28"/>
      <c r="AF21" s="28"/>
      <c r="AG21" s="28"/>
      <c r="AH21" s="28"/>
      <c r="AI21" s="28"/>
      <c r="AJ21" s="28"/>
      <c r="AK21" s="20">
        <f t="shared" si="7"/>
        <v>0</v>
      </c>
      <c r="AL21" s="35">
        <f t="shared" si="3"/>
        <v>0</v>
      </c>
      <c r="AM21" s="19">
        <f t="shared" si="4"/>
        <v>0</v>
      </c>
      <c r="AN21" s="20">
        <f t="shared" ref="AN21" si="20">AM21+AJ21-AL21</f>
        <v>0</v>
      </c>
    </row>
    <row r="22" spans="1:42" ht="18" customHeight="1">
      <c r="A22" s="322" t="s">
        <v>61</v>
      </c>
      <c r="B22" s="7">
        <v>33</v>
      </c>
      <c r="C22" s="13"/>
      <c r="D22" s="13"/>
      <c r="E22" s="38"/>
      <c r="F22" s="9"/>
      <c r="G22" s="10">
        <f>'3.6'!AM22</f>
        <v>0</v>
      </c>
      <c r="H22" s="11">
        <f t="shared" ref="H22:H23" si="21">SUM(F22:G22)</f>
        <v>0</v>
      </c>
      <c r="I22" s="19"/>
      <c r="J22" s="19"/>
      <c r="K22" s="19"/>
      <c r="L22" s="19"/>
      <c r="M22" s="19"/>
      <c r="N22" s="19"/>
      <c r="O22" s="21">
        <f t="shared" ref="O22:O23" si="22">SUBTOTAL(9,I22:N22)</f>
        <v>0</v>
      </c>
      <c r="P22" s="22">
        <f t="shared" ref="P22:P23" si="23">H22-O22</f>
        <v>0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0">
        <f t="shared" ref="AK22:AK23" si="24">SUM(Q22:AI22)</f>
        <v>0</v>
      </c>
      <c r="AL22" s="35">
        <f t="shared" ref="AL22:AL23" si="25">P22-AK22</f>
        <v>0</v>
      </c>
      <c r="AM22" s="19">
        <f t="shared" ref="AM22:AM23" si="26">(B22*C22)+D22</f>
        <v>0</v>
      </c>
      <c r="AN22" s="20">
        <f t="shared" ref="AN22:AN23" si="27">AM22+AJ22-AL22</f>
        <v>0</v>
      </c>
    </row>
    <row r="23" spans="1:42" ht="18" customHeight="1">
      <c r="A23" s="322" t="s">
        <v>62</v>
      </c>
      <c r="B23" s="7">
        <v>100</v>
      </c>
      <c r="C23" s="13"/>
      <c r="D23" s="13"/>
      <c r="E23" s="38"/>
      <c r="F23" s="9"/>
      <c r="G23" s="10">
        <f>'3.6'!AM23</f>
        <v>0</v>
      </c>
      <c r="H23" s="11">
        <f t="shared" si="21"/>
        <v>0</v>
      </c>
      <c r="I23" s="19"/>
      <c r="J23" s="19"/>
      <c r="K23" s="19"/>
      <c r="L23" s="19"/>
      <c r="M23" s="19"/>
      <c r="N23" s="19"/>
      <c r="O23" s="21">
        <f t="shared" si="22"/>
        <v>0</v>
      </c>
      <c r="P23" s="22">
        <f t="shared" si="23"/>
        <v>0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0">
        <f t="shared" si="24"/>
        <v>0</v>
      </c>
      <c r="AL23" s="35">
        <f t="shared" si="25"/>
        <v>0</v>
      </c>
      <c r="AM23" s="19">
        <f t="shared" si="26"/>
        <v>0</v>
      </c>
      <c r="AN23" s="20">
        <f t="shared" si="27"/>
        <v>0</v>
      </c>
    </row>
    <row r="24" spans="1:42" ht="12.75" customHeight="1">
      <c r="F24" s="15">
        <f>SUM(F3:F23)</f>
        <v>302</v>
      </c>
      <c r="G24" s="15">
        <f t="shared" ref="G24:AN24" si="28">SUM(G3:G23)</f>
        <v>7396</v>
      </c>
      <c r="H24" s="15">
        <f t="shared" si="28"/>
        <v>7698</v>
      </c>
      <c r="I24" s="15">
        <f t="shared" si="28"/>
        <v>197</v>
      </c>
      <c r="J24" s="15">
        <f t="shared" si="28"/>
        <v>30</v>
      </c>
      <c r="K24" s="15">
        <f t="shared" si="28"/>
        <v>0</v>
      </c>
      <c r="L24" s="15">
        <f t="shared" si="28"/>
        <v>0</v>
      </c>
      <c r="M24" s="15">
        <f t="shared" si="28"/>
        <v>521</v>
      </c>
      <c r="N24" s="15">
        <f t="shared" si="28"/>
        <v>0</v>
      </c>
      <c r="O24" s="15">
        <f t="shared" si="28"/>
        <v>748</v>
      </c>
      <c r="P24" s="15">
        <f t="shared" si="28"/>
        <v>6950</v>
      </c>
      <c r="Q24" s="15">
        <f t="shared" si="28"/>
        <v>500</v>
      </c>
      <c r="R24" s="15">
        <f t="shared" si="28"/>
        <v>177</v>
      </c>
      <c r="S24" s="15">
        <f t="shared" si="28"/>
        <v>251</v>
      </c>
      <c r="T24" s="15">
        <f t="shared" si="28"/>
        <v>16</v>
      </c>
      <c r="U24" s="15">
        <f t="shared" si="28"/>
        <v>124</v>
      </c>
      <c r="V24" s="15">
        <f t="shared" si="28"/>
        <v>174</v>
      </c>
      <c r="W24" s="15">
        <f t="shared" si="28"/>
        <v>289</v>
      </c>
      <c r="X24" s="15">
        <f t="shared" si="28"/>
        <v>25</v>
      </c>
      <c r="Y24" s="15">
        <f t="shared" si="28"/>
        <v>212</v>
      </c>
      <c r="Z24" s="15">
        <f t="shared" si="28"/>
        <v>2</v>
      </c>
      <c r="AA24" s="15">
        <f t="shared" si="28"/>
        <v>45</v>
      </c>
      <c r="AB24" s="15">
        <f t="shared" si="28"/>
        <v>2</v>
      </c>
      <c r="AC24" s="15">
        <f t="shared" si="28"/>
        <v>4</v>
      </c>
      <c r="AD24" s="15">
        <f t="shared" si="28"/>
        <v>0</v>
      </c>
      <c r="AE24" s="15">
        <f t="shared" si="28"/>
        <v>0</v>
      </c>
      <c r="AF24" s="15">
        <f t="shared" si="28"/>
        <v>0</v>
      </c>
      <c r="AG24" s="15">
        <f t="shared" si="28"/>
        <v>0</v>
      </c>
      <c r="AH24" s="15">
        <f t="shared" si="28"/>
        <v>0</v>
      </c>
      <c r="AI24" s="15">
        <f t="shared" si="28"/>
        <v>0</v>
      </c>
      <c r="AJ24" s="15">
        <f t="shared" si="28"/>
        <v>2</v>
      </c>
      <c r="AK24" s="15">
        <f t="shared" si="28"/>
        <v>1821</v>
      </c>
      <c r="AL24" s="15">
        <f t="shared" si="28"/>
        <v>5129</v>
      </c>
      <c r="AM24" s="15">
        <f t="shared" si="28"/>
        <v>5127</v>
      </c>
      <c r="AN24" s="15">
        <f t="shared" si="28"/>
        <v>0</v>
      </c>
      <c r="AO24" s="15">
        <f>SUM(AO3:AO20)</f>
        <v>0</v>
      </c>
      <c r="AP24" s="15">
        <f>SUM(AP3:AP20)</f>
        <v>0</v>
      </c>
    </row>
    <row r="27" spans="1:42">
      <c r="O27" t="s">
        <v>65</v>
      </c>
      <c r="Q27" s="29"/>
      <c r="R27" s="29"/>
      <c r="S27" s="29"/>
      <c r="T27" s="29"/>
      <c r="U27" s="29"/>
      <c r="V27" s="29"/>
    </row>
  </sheetData>
  <mergeCells count="15">
    <mergeCell ref="A1:A2"/>
    <mergeCell ref="B1:B2"/>
    <mergeCell ref="C1:C2"/>
    <mergeCell ref="D1:D2"/>
    <mergeCell ref="E1:E2"/>
    <mergeCell ref="F1:F2"/>
    <mergeCell ref="G1:G2"/>
    <mergeCell ref="H1:H2"/>
    <mergeCell ref="O1:O2"/>
    <mergeCell ref="P1:P2"/>
    <mergeCell ref="AJ1:AJ2"/>
    <mergeCell ref="AK1:AK2"/>
    <mergeCell ref="AL1:AL2"/>
    <mergeCell ref="AM1:AM2"/>
    <mergeCell ref="AN1:AN2"/>
  </mergeCells>
  <pageMargins left="0.7" right="0.7" top="0.75" bottom="0.75" header="0.3" footer="0.3"/>
  <pageSetup paperSize="9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4"/>
  <sheetViews>
    <sheetView zoomScale="80" zoomScaleNormal="80" workbookViewId="0">
      <pane xSplit="4" ySplit="3" topLeftCell="Q4" activePane="bottomRight" state="frozen"/>
      <selection pane="topRight"/>
      <selection pane="bottomLeft"/>
      <selection pane="bottomRight" activeCell="D10" sqref="D10"/>
    </sheetView>
  </sheetViews>
  <sheetFormatPr defaultColWidth="9" defaultRowHeight="21.95" customHeight="1"/>
  <cols>
    <col min="1" max="1" width="40.7109375" style="157" customWidth="1"/>
    <col min="2" max="2" width="8" customWidth="1"/>
    <col min="3" max="3" width="11.42578125" customWidth="1"/>
    <col min="4" max="4" width="9.85546875" customWidth="1"/>
    <col min="5" max="5" width="11.85546875" customWidth="1"/>
    <col min="6" max="6" width="17.5703125" customWidth="1"/>
    <col min="7" max="8" width="11.85546875" customWidth="1"/>
    <col min="9" max="9" width="11.140625" customWidth="1"/>
    <col min="20" max="20" width="12.42578125" customWidth="1"/>
    <col min="23" max="23" width="10.42578125" customWidth="1"/>
    <col min="25" max="25" width="18.28515625" customWidth="1"/>
    <col min="28" max="28" width="10.85546875" customWidth="1"/>
    <col min="29" max="29" width="16.28515625" customWidth="1"/>
    <col min="30" max="30" width="10.42578125" customWidth="1"/>
    <col min="31" max="31" width="17.140625" customWidth="1"/>
    <col min="32" max="32" width="12.7109375" customWidth="1"/>
    <col min="33" max="33" width="16.5703125" customWidth="1"/>
    <col min="36" max="36" width="10.85546875" customWidth="1"/>
  </cols>
  <sheetData>
    <row r="1" spans="1:39" ht="21.95" customHeight="1">
      <c r="A1" s="400" t="s">
        <v>0</v>
      </c>
      <c r="B1" s="402" t="s">
        <v>1</v>
      </c>
      <c r="C1" s="402" t="s">
        <v>2</v>
      </c>
      <c r="D1" s="389" t="s">
        <v>3</v>
      </c>
      <c r="E1" s="389" t="s">
        <v>26</v>
      </c>
      <c r="F1" s="71" t="s">
        <v>5</v>
      </c>
      <c r="G1" s="71" t="s">
        <v>89</v>
      </c>
      <c r="H1" s="71" t="s">
        <v>90</v>
      </c>
      <c r="I1" s="391" t="s">
        <v>4</v>
      </c>
      <c r="J1" s="391" t="s">
        <v>6</v>
      </c>
      <c r="K1" s="395" t="s">
        <v>7</v>
      </c>
      <c r="L1" s="81" t="s">
        <v>8</v>
      </c>
      <c r="M1" s="81"/>
      <c r="N1" s="81"/>
      <c r="O1" s="82"/>
      <c r="P1" s="81"/>
      <c r="Q1" s="81"/>
      <c r="R1" s="396" t="s">
        <v>9</v>
      </c>
      <c r="S1" s="398" t="s">
        <v>10</v>
      </c>
      <c r="T1" s="87" t="s">
        <v>69</v>
      </c>
      <c r="U1" s="87" t="s">
        <v>166</v>
      </c>
      <c r="V1" s="87" t="s">
        <v>11</v>
      </c>
      <c r="W1" s="87" t="s">
        <v>11</v>
      </c>
      <c r="X1" s="87" t="s">
        <v>14</v>
      </c>
      <c r="Y1" s="317" t="s">
        <v>85</v>
      </c>
      <c r="Z1" s="87" t="s">
        <v>195</v>
      </c>
      <c r="AA1" s="87" t="s">
        <v>195</v>
      </c>
      <c r="AB1" s="87" t="s">
        <v>69</v>
      </c>
      <c r="AC1" s="87" t="s">
        <v>15</v>
      </c>
      <c r="AD1" s="87" t="s">
        <v>75</v>
      </c>
      <c r="AE1" s="87" t="s">
        <v>15</v>
      </c>
      <c r="AF1" s="87"/>
      <c r="AG1" s="387"/>
      <c r="AH1" s="87"/>
      <c r="AI1" s="389" t="s">
        <v>21</v>
      </c>
      <c r="AJ1" s="391" t="s">
        <v>22</v>
      </c>
      <c r="AK1" s="391" t="s">
        <v>23</v>
      </c>
      <c r="AL1" s="393" t="s">
        <v>24</v>
      </c>
      <c r="AM1" s="385" t="s">
        <v>25</v>
      </c>
    </row>
    <row r="2" spans="1:39" ht="38.25" customHeight="1">
      <c r="A2" s="401"/>
      <c r="B2" s="403"/>
      <c r="C2" s="403"/>
      <c r="D2" s="390"/>
      <c r="E2" s="390"/>
      <c r="F2" s="71" t="s">
        <v>91</v>
      </c>
      <c r="G2" s="71"/>
      <c r="H2" s="71"/>
      <c r="I2" s="392"/>
      <c r="J2" s="392"/>
      <c r="K2" s="395"/>
      <c r="L2" s="75" t="s">
        <v>28</v>
      </c>
      <c r="M2" s="75" t="s">
        <v>92</v>
      </c>
      <c r="N2" s="75" t="s">
        <v>30</v>
      </c>
      <c r="O2" s="75" t="s">
        <v>29</v>
      </c>
      <c r="P2" s="72" t="s">
        <v>32</v>
      </c>
      <c r="Q2" s="72" t="s">
        <v>64</v>
      </c>
      <c r="R2" s="397"/>
      <c r="S2" s="399"/>
      <c r="T2" s="316" t="s">
        <v>36</v>
      </c>
      <c r="U2" s="88" t="s">
        <v>36</v>
      </c>
      <c r="V2" s="88" t="s">
        <v>35</v>
      </c>
      <c r="W2" s="88" t="s">
        <v>77</v>
      </c>
      <c r="X2" s="88" t="s">
        <v>35</v>
      </c>
      <c r="Y2" s="318" t="s">
        <v>93</v>
      </c>
      <c r="Z2" s="88" t="s">
        <v>36</v>
      </c>
      <c r="AA2" s="88" t="s">
        <v>36</v>
      </c>
      <c r="AB2" s="88" t="s">
        <v>34</v>
      </c>
      <c r="AC2" s="319" t="s">
        <v>36</v>
      </c>
      <c r="AD2" s="88" t="s">
        <v>94</v>
      </c>
      <c r="AE2" s="319" t="s">
        <v>36</v>
      </c>
      <c r="AF2" s="93"/>
      <c r="AG2" s="388"/>
      <c r="AH2" s="93"/>
      <c r="AI2" s="390"/>
      <c r="AJ2" s="392"/>
      <c r="AK2" s="392"/>
      <c r="AL2" s="394"/>
      <c r="AM2" s="386"/>
    </row>
    <row r="3" spans="1:39" ht="21.95" customHeight="1">
      <c r="A3" s="6" t="s">
        <v>42</v>
      </c>
      <c r="B3" s="74">
        <v>33</v>
      </c>
      <c r="C3" s="8">
        <v>48</v>
      </c>
      <c r="D3" s="8">
        <v>25</v>
      </c>
      <c r="E3" s="38"/>
      <c r="F3" s="71"/>
      <c r="G3" s="71"/>
      <c r="H3" s="71"/>
      <c r="I3" s="77">
        <v>260</v>
      </c>
      <c r="J3" s="10">
        <f>'4.6'!AM3</f>
        <v>1531</v>
      </c>
      <c r="K3" s="11">
        <f t="shared" ref="K3:K17" si="0">SUM(I3:J3)</f>
        <v>1791</v>
      </c>
      <c r="L3" s="83"/>
      <c r="M3" s="83"/>
      <c r="N3" s="83">
        <v>5</v>
      </c>
      <c r="O3" s="83"/>
      <c r="P3" s="83">
        <v>40</v>
      </c>
      <c r="Q3" s="83">
        <v>10</v>
      </c>
      <c r="R3" s="84">
        <f t="shared" ref="R3:R17" si="1">SUBTOTAL(9,L3:Q3)</f>
        <v>55</v>
      </c>
      <c r="S3" s="85">
        <f t="shared" ref="S3:S17" si="2">K3-R3</f>
        <v>1736</v>
      </c>
      <c r="T3" s="87">
        <v>20</v>
      </c>
      <c r="U3" s="90">
        <v>21</v>
      </c>
      <c r="V3" s="90">
        <v>41</v>
      </c>
      <c r="W3" s="90"/>
      <c r="X3" s="90">
        <v>29</v>
      </c>
      <c r="Y3" s="90"/>
      <c r="Z3" s="90"/>
      <c r="AA3" s="90">
        <v>16</v>
      </c>
      <c r="AB3" s="90"/>
      <c r="AC3" s="90"/>
      <c r="AD3" s="90"/>
      <c r="AE3" s="90"/>
      <c r="AF3" s="90"/>
      <c r="AG3" s="90"/>
      <c r="AH3" s="90"/>
      <c r="AI3" s="90"/>
      <c r="AJ3" s="98">
        <f t="shared" ref="AJ3:AJ23" si="3">SUM(T3:AH3)</f>
        <v>127</v>
      </c>
      <c r="AK3" s="99">
        <f t="shared" ref="AK3:AK17" si="4">S3-AJ3</f>
        <v>1609</v>
      </c>
      <c r="AL3" s="83">
        <f t="shared" ref="AL3:AL17" si="5">(B3*C3)+D3</f>
        <v>1609</v>
      </c>
      <c r="AM3" s="98">
        <f>AL3+AI3-AK3</f>
        <v>0</v>
      </c>
    </row>
    <row r="4" spans="1:39" ht="21.95" customHeight="1">
      <c r="A4" s="6" t="s">
        <v>43</v>
      </c>
      <c r="B4" s="74">
        <v>70</v>
      </c>
      <c r="C4" s="8">
        <v>15</v>
      </c>
      <c r="D4" s="8">
        <v>47</v>
      </c>
      <c r="E4" s="38"/>
      <c r="F4" s="71"/>
      <c r="G4" s="71"/>
      <c r="H4" s="71"/>
      <c r="I4" s="77">
        <v>420</v>
      </c>
      <c r="J4" s="10">
        <f>'4.6'!AM4</f>
        <v>1032</v>
      </c>
      <c r="K4" s="11">
        <f t="shared" si="0"/>
        <v>1452</v>
      </c>
      <c r="L4" s="83">
        <v>5</v>
      </c>
      <c r="M4" s="83"/>
      <c r="N4" s="83"/>
      <c r="O4" s="83"/>
      <c r="P4" s="83">
        <v>80</v>
      </c>
      <c r="Q4" s="83">
        <v>20</v>
      </c>
      <c r="R4" s="84">
        <f t="shared" si="1"/>
        <v>105</v>
      </c>
      <c r="S4" s="85">
        <f t="shared" si="2"/>
        <v>1347</v>
      </c>
      <c r="T4" s="90">
        <v>48</v>
      </c>
      <c r="U4" s="90">
        <v>60</v>
      </c>
      <c r="V4" s="90">
        <v>73</v>
      </c>
      <c r="W4" s="90"/>
      <c r="X4" s="90">
        <v>55</v>
      </c>
      <c r="Y4" s="90"/>
      <c r="Z4" s="90"/>
      <c r="AA4" s="90">
        <v>14</v>
      </c>
      <c r="AB4" s="90"/>
      <c r="AC4" s="90"/>
      <c r="AD4" s="90"/>
      <c r="AE4" s="90"/>
      <c r="AF4" s="90"/>
      <c r="AG4" s="90"/>
      <c r="AH4" s="90"/>
      <c r="AI4" s="90"/>
      <c r="AJ4" s="98">
        <f t="shared" si="3"/>
        <v>250</v>
      </c>
      <c r="AK4" s="99">
        <f t="shared" si="4"/>
        <v>1097</v>
      </c>
      <c r="AL4" s="83">
        <f t="shared" si="5"/>
        <v>1097</v>
      </c>
      <c r="AM4" s="98">
        <f t="shared" ref="AM4:AM17" si="6">AL4+AI4-AK4</f>
        <v>0</v>
      </c>
    </row>
    <row r="5" spans="1:39" ht="21.95" customHeight="1">
      <c r="A5" s="6" t="s">
        <v>44</v>
      </c>
      <c r="B5" s="74">
        <v>45</v>
      </c>
      <c r="C5" s="12">
        <v>1</v>
      </c>
      <c r="D5" s="12">
        <v>31</v>
      </c>
      <c r="E5" s="38"/>
      <c r="F5" s="71"/>
      <c r="G5" s="71"/>
      <c r="H5" s="71"/>
      <c r="I5" s="77">
        <v>90</v>
      </c>
      <c r="J5" s="10">
        <f>'4.6'!AM5</f>
        <v>195</v>
      </c>
      <c r="K5" s="11">
        <f t="shared" si="0"/>
        <v>285</v>
      </c>
      <c r="L5" s="83"/>
      <c r="M5" s="83"/>
      <c r="N5" s="83">
        <v>10</v>
      </c>
      <c r="O5" s="83"/>
      <c r="P5" s="83">
        <v>130</v>
      </c>
      <c r="Q5" s="83">
        <v>40</v>
      </c>
      <c r="R5" s="84">
        <f t="shared" si="1"/>
        <v>180</v>
      </c>
      <c r="S5" s="85">
        <f t="shared" si="2"/>
        <v>105</v>
      </c>
      <c r="T5" s="90">
        <v>0</v>
      </c>
      <c r="U5" s="90">
        <v>0</v>
      </c>
      <c r="V5" s="90">
        <v>18</v>
      </c>
      <c r="W5" s="90"/>
      <c r="X5" s="90">
        <v>10</v>
      </c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>
        <v>1</v>
      </c>
      <c r="AJ5" s="98">
        <f t="shared" si="3"/>
        <v>28</v>
      </c>
      <c r="AK5" s="99">
        <f t="shared" si="4"/>
        <v>77</v>
      </c>
      <c r="AL5" s="83">
        <f t="shared" si="5"/>
        <v>76</v>
      </c>
      <c r="AM5" s="98">
        <f t="shared" si="6"/>
        <v>0</v>
      </c>
    </row>
    <row r="6" spans="1:39" ht="21.95" customHeight="1">
      <c r="A6" s="6" t="s">
        <v>45</v>
      </c>
      <c r="B6" s="74">
        <v>120</v>
      </c>
      <c r="C6" s="8">
        <v>5</v>
      </c>
      <c r="D6" s="8">
        <v>22</v>
      </c>
      <c r="E6" s="38"/>
      <c r="F6" s="71"/>
      <c r="G6" s="71"/>
      <c r="H6" s="71"/>
      <c r="I6" s="77">
        <v>240</v>
      </c>
      <c r="J6" s="10">
        <f>'4.6'!AM6</f>
        <v>506</v>
      </c>
      <c r="K6" s="11">
        <f t="shared" si="0"/>
        <v>746</v>
      </c>
      <c r="L6" s="83">
        <v>5</v>
      </c>
      <c r="M6" s="83"/>
      <c r="N6" s="83"/>
      <c r="O6" s="83"/>
      <c r="P6" s="83"/>
      <c r="Q6" s="83"/>
      <c r="R6" s="84">
        <f t="shared" si="1"/>
        <v>5</v>
      </c>
      <c r="S6" s="85">
        <f t="shared" si="2"/>
        <v>741</v>
      </c>
      <c r="T6" s="90">
        <v>34</v>
      </c>
      <c r="U6" s="90">
        <v>3</v>
      </c>
      <c r="V6" s="90">
        <v>38</v>
      </c>
      <c r="W6" s="90"/>
      <c r="X6" s="90">
        <v>25</v>
      </c>
      <c r="Y6" s="90"/>
      <c r="Z6" s="90"/>
      <c r="AA6" s="90">
        <v>19</v>
      </c>
      <c r="AB6" s="90"/>
      <c r="AC6" s="90"/>
      <c r="AD6" s="90"/>
      <c r="AE6" s="90"/>
      <c r="AF6" s="90"/>
      <c r="AG6" s="90"/>
      <c r="AH6" s="90"/>
      <c r="AI6" s="90"/>
      <c r="AJ6" s="98">
        <f t="shared" si="3"/>
        <v>119</v>
      </c>
      <c r="AK6" s="99">
        <f t="shared" si="4"/>
        <v>622</v>
      </c>
      <c r="AL6" s="83">
        <f t="shared" si="5"/>
        <v>622</v>
      </c>
      <c r="AM6" s="98">
        <f t="shared" si="6"/>
        <v>0</v>
      </c>
    </row>
    <row r="7" spans="1:39" ht="21.95" customHeight="1">
      <c r="A7" s="6" t="s">
        <v>46</v>
      </c>
      <c r="B7" s="74">
        <v>40</v>
      </c>
      <c r="C7" s="12"/>
      <c r="D7" s="12">
        <v>8</v>
      </c>
      <c r="E7" s="12"/>
      <c r="F7" s="71"/>
      <c r="G7" s="71"/>
      <c r="H7" s="71"/>
      <c r="I7" s="77"/>
      <c r="J7" s="10">
        <f>'4.6'!AM7</f>
        <v>43</v>
      </c>
      <c r="K7" s="11">
        <f t="shared" si="0"/>
        <v>43</v>
      </c>
      <c r="L7" s="83"/>
      <c r="M7" s="83"/>
      <c r="N7" s="83">
        <v>15</v>
      </c>
      <c r="O7" s="83"/>
      <c r="P7" s="83"/>
      <c r="Q7" s="83">
        <v>20</v>
      </c>
      <c r="R7" s="84">
        <f t="shared" si="1"/>
        <v>35</v>
      </c>
      <c r="S7" s="85">
        <f t="shared" si="2"/>
        <v>8</v>
      </c>
      <c r="T7" s="90">
        <v>0</v>
      </c>
      <c r="U7" s="90">
        <v>0</v>
      </c>
      <c r="V7" s="90">
        <v>0</v>
      </c>
      <c r="W7" s="90"/>
      <c r="X7" s="90">
        <v>0</v>
      </c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8">
        <f t="shared" si="3"/>
        <v>0</v>
      </c>
      <c r="AK7" s="99">
        <f t="shared" si="4"/>
        <v>8</v>
      </c>
      <c r="AL7" s="83">
        <f t="shared" si="5"/>
        <v>8</v>
      </c>
      <c r="AM7" s="98">
        <f t="shared" si="6"/>
        <v>0</v>
      </c>
    </row>
    <row r="8" spans="1:39" ht="21.95" customHeight="1">
      <c r="A8" s="6" t="s">
        <v>47</v>
      </c>
      <c r="B8" s="74">
        <v>65</v>
      </c>
      <c r="C8" s="12">
        <v>3</v>
      </c>
      <c r="D8" s="12">
        <v>4</v>
      </c>
      <c r="E8" s="38"/>
      <c r="F8" s="71"/>
      <c r="G8" s="71"/>
      <c r="H8" s="71"/>
      <c r="I8" s="77"/>
      <c r="J8" s="10">
        <f>'4.6'!AM8</f>
        <v>250</v>
      </c>
      <c r="K8" s="11">
        <f t="shared" si="0"/>
        <v>250</v>
      </c>
      <c r="L8" s="83"/>
      <c r="M8" s="83"/>
      <c r="N8" s="83"/>
      <c r="O8" s="83"/>
      <c r="P8" s="83"/>
      <c r="Q8" s="83"/>
      <c r="R8" s="84">
        <f t="shared" si="1"/>
        <v>0</v>
      </c>
      <c r="S8" s="85">
        <f t="shared" si="2"/>
        <v>250</v>
      </c>
      <c r="T8" s="90">
        <v>11</v>
      </c>
      <c r="U8" s="90">
        <v>0</v>
      </c>
      <c r="V8" s="90">
        <v>26</v>
      </c>
      <c r="W8" s="90"/>
      <c r="X8" s="90">
        <v>2</v>
      </c>
      <c r="Y8" s="90"/>
      <c r="Z8" s="90"/>
      <c r="AA8" s="90">
        <v>12</v>
      </c>
      <c r="AB8" s="90"/>
      <c r="AC8" s="90"/>
      <c r="AD8" s="90"/>
      <c r="AE8" s="90"/>
      <c r="AF8" s="90"/>
      <c r="AG8" s="90"/>
      <c r="AH8" s="90"/>
      <c r="AI8" s="90"/>
      <c r="AJ8" s="98">
        <f t="shared" si="3"/>
        <v>51</v>
      </c>
      <c r="AK8" s="99">
        <f t="shared" si="4"/>
        <v>199</v>
      </c>
      <c r="AL8" s="83">
        <f t="shared" si="5"/>
        <v>199</v>
      </c>
      <c r="AM8" s="98">
        <f t="shared" si="6"/>
        <v>0</v>
      </c>
    </row>
    <row r="9" spans="1:39" s="1" customFormat="1" ht="21.95" customHeight="1">
      <c r="A9" s="6" t="s">
        <v>48</v>
      </c>
      <c r="B9" s="74">
        <v>100</v>
      </c>
      <c r="C9" s="12">
        <v>7</v>
      </c>
      <c r="D9" s="12">
        <v>87</v>
      </c>
      <c r="E9" s="38"/>
      <c r="F9" s="71"/>
      <c r="G9" s="71"/>
      <c r="H9" s="71"/>
      <c r="I9" s="77">
        <v>800</v>
      </c>
      <c r="J9" s="10">
        <f>'4.6'!AM9</f>
        <v>199</v>
      </c>
      <c r="K9" s="11">
        <f t="shared" si="0"/>
        <v>999</v>
      </c>
      <c r="L9" s="83">
        <v>5</v>
      </c>
      <c r="M9" s="83"/>
      <c r="N9" s="83"/>
      <c r="O9" s="83"/>
      <c r="P9" s="83">
        <v>10</v>
      </c>
      <c r="Q9" s="83">
        <v>15</v>
      </c>
      <c r="R9" s="84">
        <f t="shared" si="1"/>
        <v>30</v>
      </c>
      <c r="S9" s="85">
        <f t="shared" si="2"/>
        <v>969</v>
      </c>
      <c r="T9" s="90">
        <v>45</v>
      </c>
      <c r="U9" s="90">
        <v>24</v>
      </c>
      <c r="V9" s="90">
        <v>52</v>
      </c>
      <c r="W9" s="90"/>
      <c r="X9" s="90">
        <v>40</v>
      </c>
      <c r="Y9" s="90"/>
      <c r="Z9" s="90"/>
      <c r="AA9" s="90">
        <v>21</v>
      </c>
      <c r="AB9" s="90"/>
      <c r="AC9" s="90"/>
      <c r="AD9" s="90"/>
      <c r="AE9" s="90"/>
      <c r="AF9" s="90"/>
      <c r="AG9" s="90"/>
      <c r="AH9" s="90"/>
      <c r="AI9" s="90"/>
      <c r="AJ9" s="98">
        <f t="shared" si="3"/>
        <v>182</v>
      </c>
      <c r="AK9" s="99">
        <f t="shared" si="4"/>
        <v>787</v>
      </c>
      <c r="AL9" s="83">
        <f t="shared" si="5"/>
        <v>787</v>
      </c>
      <c r="AM9" s="98">
        <f t="shared" si="6"/>
        <v>0</v>
      </c>
    </row>
    <row r="10" spans="1:39" ht="21.95" customHeight="1">
      <c r="A10" s="6" t="s">
        <v>49</v>
      </c>
      <c r="B10" s="74">
        <v>100</v>
      </c>
      <c r="C10" s="12">
        <v>3</v>
      </c>
      <c r="D10" s="12">
        <v>73</v>
      </c>
      <c r="E10" s="38"/>
      <c r="F10" s="71"/>
      <c r="G10" s="71"/>
      <c r="H10" s="71"/>
      <c r="I10" s="77">
        <v>100</v>
      </c>
      <c r="J10" s="10">
        <f>'4.6'!AM10</f>
        <v>324</v>
      </c>
      <c r="K10" s="11">
        <f t="shared" si="0"/>
        <v>424</v>
      </c>
      <c r="L10" s="83"/>
      <c r="M10" s="83"/>
      <c r="N10" s="83"/>
      <c r="O10" s="83"/>
      <c r="P10" s="83"/>
      <c r="Q10" s="83"/>
      <c r="R10" s="84">
        <f t="shared" si="1"/>
        <v>0</v>
      </c>
      <c r="S10" s="85">
        <f t="shared" si="2"/>
        <v>424</v>
      </c>
      <c r="T10" s="90">
        <v>16</v>
      </c>
      <c r="U10" s="90">
        <v>2</v>
      </c>
      <c r="V10" s="90">
        <v>9</v>
      </c>
      <c r="W10" s="90"/>
      <c r="X10" s="90">
        <v>15</v>
      </c>
      <c r="Y10" s="90"/>
      <c r="Z10" s="90"/>
      <c r="AA10" s="90">
        <v>9</v>
      </c>
      <c r="AB10" s="90"/>
      <c r="AC10" s="90"/>
      <c r="AD10" s="90"/>
      <c r="AE10" s="90"/>
      <c r="AF10" s="90"/>
      <c r="AG10" s="90"/>
      <c r="AH10" s="90"/>
      <c r="AI10" s="90"/>
      <c r="AJ10" s="98">
        <f t="shared" si="3"/>
        <v>51</v>
      </c>
      <c r="AK10" s="99">
        <f t="shared" si="4"/>
        <v>373</v>
      </c>
      <c r="AL10" s="83">
        <f t="shared" si="5"/>
        <v>373</v>
      </c>
      <c r="AM10" s="98">
        <f t="shared" si="6"/>
        <v>0</v>
      </c>
    </row>
    <row r="11" spans="1:39" ht="21.95" customHeight="1">
      <c r="A11" s="6" t="s">
        <v>50</v>
      </c>
      <c r="B11" s="74">
        <v>50</v>
      </c>
      <c r="C11" s="12">
        <v>6</v>
      </c>
      <c r="D11" s="12">
        <v>37</v>
      </c>
      <c r="E11" s="38"/>
      <c r="F11" s="71"/>
      <c r="G11" s="71"/>
      <c r="H11" s="71"/>
      <c r="I11" s="77">
        <v>90</v>
      </c>
      <c r="J11" s="10">
        <f>'4.6'!AM11</f>
        <v>350</v>
      </c>
      <c r="K11" s="11">
        <f t="shared" si="0"/>
        <v>440</v>
      </c>
      <c r="L11" s="83"/>
      <c r="M11" s="83"/>
      <c r="N11" s="83"/>
      <c r="O11" s="83"/>
      <c r="P11" s="83">
        <v>20</v>
      </c>
      <c r="Q11" s="83"/>
      <c r="R11" s="84">
        <f t="shared" si="1"/>
        <v>20</v>
      </c>
      <c r="S11" s="85">
        <f t="shared" si="2"/>
        <v>420</v>
      </c>
      <c r="T11" s="90">
        <v>21</v>
      </c>
      <c r="U11" s="90">
        <v>2</v>
      </c>
      <c r="V11" s="90">
        <v>20</v>
      </c>
      <c r="W11" s="90"/>
      <c r="X11" s="90">
        <v>25</v>
      </c>
      <c r="Y11" s="90"/>
      <c r="Z11" s="90"/>
      <c r="AA11" s="90">
        <v>15</v>
      </c>
      <c r="AB11" s="90"/>
      <c r="AC11" s="90"/>
      <c r="AD11" s="90"/>
      <c r="AE11" s="90"/>
      <c r="AF11" s="90"/>
      <c r="AG11" s="90"/>
      <c r="AH11" s="90"/>
      <c r="AI11" s="90"/>
      <c r="AJ11" s="98">
        <f t="shared" si="3"/>
        <v>83</v>
      </c>
      <c r="AK11" s="99">
        <f t="shared" si="4"/>
        <v>337</v>
      </c>
      <c r="AL11" s="83">
        <f t="shared" si="5"/>
        <v>337</v>
      </c>
      <c r="AM11" s="98">
        <f t="shared" si="6"/>
        <v>0</v>
      </c>
    </row>
    <row r="12" spans="1:39" s="1" customFormat="1" ht="21.95" customHeight="1">
      <c r="A12" s="6" t="s">
        <v>51</v>
      </c>
      <c r="B12" s="74">
        <v>100</v>
      </c>
      <c r="C12" s="12">
        <v>2</v>
      </c>
      <c r="D12" s="12">
        <v>75</v>
      </c>
      <c r="E12" s="38"/>
      <c r="F12" s="71"/>
      <c r="G12" s="71"/>
      <c r="H12" s="71"/>
      <c r="I12" s="77">
        <v>128</v>
      </c>
      <c r="J12" s="10">
        <f>'4.6'!AM12</f>
        <v>227</v>
      </c>
      <c r="K12" s="11">
        <f t="shared" si="0"/>
        <v>355</v>
      </c>
      <c r="L12" s="83"/>
      <c r="M12" s="83"/>
      <c r="N12" s="83"/>
      <c r="O12" s="83"/>
      <c r="P12" s="83"/>
      <c r="Q12" s="83"/>
      <c r="R12" s="84">
        <f t="shared" si="1"/>
        <v>0</v>
      </c>
      <c r="S12" s="85">
        <f t="shared" si="2"/>
        <v>355</v>
      </c>
      <c r="T12" s="90">
        <v>17</v>
      </c>
      <c r="U12" s="90">
        <v>0</v>
      </c>
      <c r="V12" s="90">
        <v>32</v>
      </c>
      <c r="W12" s="90"/>
      <c r="X12" s="90">
        <v>22</v>
      </c>
      <c r="Y12" s="90"/>
      <c r="Z12" s="90"/>
      <c r="AA12" s="90">
        <v>9</v>
      </c>
      <c r="AB12" s="90"/>
      <c r="AC12" s="90"/>
      <c r="AD12" s="90"/>
      <c r="AE12" s="90"/>
      <c r="AF12" s="90"/>
      <c r="AG12" s="90"/>
      <c r="AH12" s="90"/>
      <c r="AI12" s="90"/>
      <c r="AJ12" s="98">
        <f t="shared" si="3"/>
        <v>80</v>
      </c>
      <c r="AK12" s="99">
        <f t="shared" si="4"/>
        <v>275</v>
      </c>
      <c r="AL12" s="83">
        <f t="shared" si="5"/>
        <v>275</v>
      </c>
      <c r="AM12" s="98">
        <f t="shared" si="6"/>
        <v>0</v>
      </c>
    </row>
    <row r="13" spans="1:39" ht="21.95" customHeight="1">
      <c r="A13" s="315" t="s">
        <v>52</v>
      </c>
      <c r="B13" s="74">
        <v>45</v>
      </c>
      <c r="C13" s="12"/>
      <c r="D13" s="12">
        <v>14</v>
      </c>
      <c r="E13" s="12"/>
      <c r="F13" s="71"/>
      <c r="G13" s="71"/>
      <c r="H13" s="71"/>
      <c r="I13" s="77"/>
      <c r="J13" s="10">
        <f>'4.6'!AM13</f>
        <v>27</v>
      </c>
      <c r="K13" s="11">
        <f t="shared" si="0"/>
        <v>27</v>
      </c>
      <c r="L13" s="83"/>
      <c r="M13" s="83"/>
      <c r="N13" s="83"/>
      <c r="O13" s="83"/>
      <c r="P13" s="83">
        <v>13</v>
      </c>
      <c r="Q13" s="83"/>
      <c r="R13" s="84">
        <f t="shared" si="1"/>
        <v>13</v>
      </c>
      <c r="S13" s="85">
        <f t="shared" si="2"/>
        <v>14</v>
      </c>
      <c r="T13" s="90">
        <v>0</v>
      </c>
      <c r="U13" s="90">
        <v>0</v>
      </c>
      <c r="V13" s="90">
        <v>0</v>
      </c>
      <c r="W13" s="90"/>
      <c r="X13" s="90">
        <v>0</v>
      </c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8">
        <f t="shared" si="3"/>
        <v>0</v>
      </c>
      <c r="AK13" s="99">
        <f t="shared" si="4"/>
        <v>14</v>
      </c>
      <c r="AL13" s="83">
        <f t="shared" si="5"/>
        <v>14</v>
      </c>
      <c r="AM13" s="98">
        <f t="shared" si="6"/>
        <v>0</v>
      </c>
    </row>
    <row r="14" spans="1:39" ht="21.95" customHeight="1">
      <c r="A14" s="315" t="s">
        <v>53</v>
      </c>
      <c r="B14" s="74">
        <v>33</v>
      </c>
      <c r="C14" s="12">
        <v>5</v>
      </c>
      <c r="D14" s="12"/>
      <c r="E14" s="12"/>
      <c r="F14" s="71"/>
      <c r="G14" s="71"/>
      <c r="H14" s="71"/>
      <c r="I14" s="77">
        <v>98</v>
      </c>
      <c r="J14" s="10">
        <f>'4.6'!AM14</f>
        <v>107</v>
      </c>
      <c r="K14" s="11">
        <f t="shared" si="0"/>
        <v>205</v>
      </c>
      <c r="L14" s="83"/>
      <c r="M14" s="83"/>
      <c r="N14" s="83"/>
      <c r="O14" s="83"/>
      <c r="P14" s="83">
        <v>35</v>
      </c>
      <c r="Q14" s="83"/>
      <c r="R14" s="84">
        <f t="shared" si="1"/>
        <v>35</v>
      </c>
      <c r="S14" s="85">
        <f t="shared" si="2"/>
        <v>170</v>
      </c>
      <c r="T14" s="90">
        <v>0</v>
      </c>
      <c r="U14" s="90">
        <v>0</v>
      </c>
      <c r="V14" s="90">
        <v>5</v>
      </c>
      <c r="W14" s="90"/>
      <c r="X14" s="90">
        <v>0</v>
      </c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8">
        <f t="shared" si="3"/>
        <v>5</v>
      </c>
      <c r="AK14" s="99">
        <f t="shared" si="4"/>
        <v>165</v>
      </c>
      <c r="AL14" s="83">
        <f t="shared" si="5"/>
        <v>165</v>
      </c>
      <c r="AM14" s="98">
        <f t="shared" si="6"/>
        <v>0</v>
      </c>
    </row>
    <row r="15" spans="1:39" s="1" customFormat="1" ht="21.95" customHeight="1">
      <c r="A15" s="6" t="s">
        <v>54</v>
      </c>
      <c r="B15" s="74">
        <v>45</v>
      </c>
      <c r="C15" s="12"/>
      <c r="D15" s="12">
        <v>47</v>
      </c>
      <c r="E15" s="38"/>
      <c r="F15" s="71"/>
      <c r="G15" s="71"/>
      <c r="H15" s="71"/>
      <c r="I15" s="77">
        <v>60</v>
      </c>
      <c r="J15" s="10">
        <f>'4.6'!AM15</f>
        <v>59</v>
      </c>
      <c r="K15" s="11">
        <f t="shared" si="0"/>
        <v>119</v>
      </c>
      <c r="L15" s="83"/>
      <c r="M15" s="83"/>
      <c r="N15" s="83"/>
      <c r="O15" s="83"/>
      <c r="P15" s="83"/>
      <c r="Q15" s="83"/>
      <c r="R15" s="84">
        <f t="shared" si="1"/>
        <v>0</v>
      </c>
      <c r="S15" s="85">
        <f t="shared" si="2"/>
        <v>119</v>
      </c>
      <c r="T15" s="90">
        <v>12</v>
      </c>
      <c r="U15" s="90">
        <v>10</v>
      </c>
      <c r="V15" s="90">
        <v>30</v>
      </c>
      <c r="W15" s="90"/>
      <c r="X15" s="90">
        <v>0</v>
      </c>
      <c r="Y15" s="90"/>
      <c r="Z15" s="90"/>
      <c r="AA15" s="90">
        <v>20</v>
      </c>
      <c r="AB15" s="90"/>
      <c r="AC15" s="90"/>
      <c r="AD15" s="90"/>
      <c r="AE15" s="90"/>
      <c r="AF15" s="90"/>
      <c r="AG15" s="90"/>
      <c r="AH15" s="90"/>
      <c r="AI15" s="90"/>
      <c r="AJ15" s="98">
        <f t="shared" si="3"/>
        <v>72</v>
      </c>
      <c r="AK15" s="99">
        <f t="shared" si="4"/>
        <v>47</v>
      </c>
      <c r="AL15" s="83">
        <f t="shared" si="5"/>
        <v>47</v>
      </c>
      <c r="AM15" s="98">
        <f t="shared" si="6"/>
        <v>0</v>
      </c>
    </row>
    <row r="16" spans="1:39" ht="21.95" customHeight="1">
      <c r="A16" s="6" t="s">
        <v>55</v>
      </c>
      <c r="B16" s="74">
        <v>33</v>
      </c>
      <c r="C16" s="12">
        <v>1</v>
      </c>
      <c r="D16" s="12">
        <v>27</v>
      </c>
      <c r="E16" s="38"/>
      <c r="F16" s="71"/>
      <c r="G16" s="71"/>
      <c r="H16" s="71"/>
      <c r="I16" s="77">
        <v>52</v>
      </c>
      <c r="J16" s="10">
        <f>'4.6'!AM16</f>
        <v>54</v>
      </c>
      <c r="K16" s="11">
        <f t="shared" si="0"/>
        <v>106</v>
      </c>
      <c r="L16" s="83"/>
      <c r="M16" s="83"/>
      <c r="N16" s="83"/>
      <c r="O16" s="83"/>
      <c r="P16" s="83"/>
      <c r="Q16" s="83">
        <v>5</v>
      </c>
      <c r="R16" s="84">
        <f t="shared" si="1"/>
        <v>5</v>
      </c>
      <c r="S16" s="85">
        <f t="shared" si="2"/>
        <v>101</v>
      </c>
      <c r="T16" s="90">
        <v>7</v>
      </c>
      <c r="U16" s="90">
        <v>2</v>
      </c>
      <c r="V16" s="90">
        <v>7</v>
      </c>
      <c r="W16" s="90"/>
      <c r="X16" s="90">
        <v>12</v>
      </c>
      <c r="Y16" s="90"/>
      <c r="Z16" s="90"/>
      <c r="AA16" s="90">
        <v>13</v>
      </c>
      <c r="AB16" s="90"/>
      <c r="AC16" s="90"/>
      <c r="AD16" s="90"/>
      <c r="AE16" s="90"/>
      <c r="AF16" s="90"/>
      <c r="AG16" s="90"/>
      <c r="AH16" s="90"/>
      <c r="AI16" s="90"/>
      <c r="AJ16" s="98">
        <f t="shared" si="3"/>
        <v>41</v>
      </c>
      <c r="AK16" s="99">
        <f t="shared" si="4"/>
        <v>60</v>
      </c>
      <c r="AL16" s="83">
        <f t="shared" si="5"/>
        <v>60</v>
      </c>
      <c r="AM16" s="98">
        <f t="shared" si="6"/>
        <v>0</v>
      </c>
    </row>
    <row r="17" spans="1:39" ht="24" customHeight="1">
      <c r="A17" s="6" t="s">
        <v>56</v>
      </c>
      <c r="B17" s="74">
        <v>100</v>
      </c>
      <c r="C17" s="12">
        <v>1</v>
      </c>
      <c r="D17" s="12">
        <v>15</v>
      </c>
      <c r="E17" s="12"/>
      <c r="F17" s="71"/>
      <c r="G17" s="71"/>
      <c r="H17" s="71"/>
      <c r="I17" s="77"/>
      <c r="J17" s="10">
        <f>'4.6'!AM17</f>
        <v>120</v>
      </c>
      <c r="K17" s="11">
        <f t="shared" si="0"/>
        <v>120</v>
      </c>
      <c r="L17" s="83"/>
      <c r="M17" s="83"/>
      <c r="N17" s="83"/>
      <c r="O17" s="83"/>
      <c r="P17" s="83"/>
      <c r="Q17" s="83"/>
      <c r="R17" s="84">
        <f t="shared" si="1"/>
        <v>0</v>
      </c>
      <c r="S17" s="85">
        <f t="shared" si="2"/>
        <v>120</v>
      </c>
      <c r="T17" s="90">
        <v>5</v>
      </c>
      <c r="U17" s="90">
        <v>0</v>
      </c>
      <c r="V17" s="90">
        <v>0</v>
      </c>
      <c r="W17" s="90"/>
      <c r="X17" s="90">
        <v>0</v>
      </c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8">
        <f t="shared" si="3"/>
        <v>5</v>
      </c>
      <c r="AK17" s="99">
        <f t="shared" si="4"/>
        <v>115</v>
      </c>
      <c r="AL17" s="83">
        <f t="shared" si="5"/>
        <v>115</v>
      </c>
      <c r="AM17" s="98">
        <f t="shared" si="6"/>
        <v>0</v>
      </c>
    </row>
    <row r="18" spans="1:39" ht="24" customHeight="1">
      <c r="A18" s="6" t="s">
        <v>57</v>
      </c>
      <c r="B18" s="74"/>
      <c r="C18" s="12"/>
      <c r="D18" s="12"/>
      <c r="E18" s="12"/>
      <c r="F18" s="71"/>
      <c r="G18" s="71"/>
      <c r="H18" s="71"/>
      <c r="I18" s="77"/>
      <c r="J18" s="10">
        <f>'4.6'!AM18</f>
        <v>0</v>
      </c>
      <c r="K18" s="11">
        <f t="shared" ref="K18" si="7">SUM(I18:J18)</f>
        <v>0</v>
      </c>
      <c r="L18" s="83"/>
      <c r="M18" s="83"/>
      <c r="N18" s="83"/>
      <c r="O18" s="83"/>
      <c r="P18" s="83"/>
      <c r="Q18" s="83"/>
      <c r="R18" s="84">
        <f t="shared" ref="R18" si="8">SUBTOTAL(9,L18:Q18)</f>
        <v>0</v>
      </c>
      <c r="S18" s="85">
        <f t="shared" ref="S18" si="9">K18-R18</f>
        <v>0</v>
      </c>
      <c r="T18" s="90">
        <v>0</v>
      </c>
      <c r="U18" s="90">
        <v>0</v>
      </c>
      <c r="V18" s="90">
        <v>0</v>
      </c>
      <c r="W18" s="90"/>
      <c r="X18" s="90">
        <v>0</v>
      </c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8">
        <f t="shared" si="3"/>
        <v>0</v>
      </c>
      <c r="AK18" s="99">
        <f t="shared" ref="AK18" si="10">S18-AJ18</f>
        <v>0</v>
      </c>
      <c r="AL18" s="83">
        <f t="shared" ref="AL18" si="11">(B18*C18)+D18</f>
        <v>0</v>
      </c>
      <c r="AM18" s="98">
        <f t="shared" ref="AM18" si="12">AL18+AI18-AK18</f>
        <v>0</v>
      </c>
    </row>
    <row r="19" spans="1:39" ht="21.95" customHeight="1">
      <c r="A19" s="6" t="s">
        <v>58</v>
      </c>
      <c r="B19" s="74"/>
      <c r="C19" s="12"/>
      <c r="D19" s="12">
        <v>353</v>
      </c>
      <c r="E19" s="12"/>
      <c r="F19" s="71"/>
      <c r="G19" s="71"/>
      <c r="H19" s="71"/>
      <c r="I19" s="77">
        <v>300</v>
      </c>
      <c r="J19" s="10">
        <f>'4.6'!AM19</f>
        <v>103</v>
      </c>
      <c r="K19" s="11">
        <f t="shared" ref="K19:K20" si="13">SUM(I19:J19)</f>
        <v>403</v>
      </c>
      <c r="L19" s="83"/>
      <c r="M19" s="83"/>
      <c r="N19" s="83"/>
      <c r="O19" s="83"/>
      <c r="P19" s="83"/>
      <c r="Q19" s="83"/>
      <c r="R19" s="84">
        <f t="shared" ref="R19:R20" si="14">SUBTOTAL(9,L19:Q19)</f>
        <v>0</v>
      </c>
      <c r="S19" s="85">
        <f t="shared" ref="S19:S20" si="15">K19-R19</f>
        <v>403</v>
      </c>
      <c r="T19" s="90">
        <v>5</v>
      </c>
      <c r="U19" s="90">
        <v>20</v>
      </c>
      <c r="V19" s="90">
        <v>15</v>
      </c>
      <c r="W19" s="90"/>
      <c r="X19" s="90">
        <v>0</v>
      </c>
      <c r="Y19" s="90"/>
      <c r="Z19" s="90"/>
      <c r="AA19" s="90">
        <v>10</v>
      </c>
      <c r="AB19" s="90"/>
      <c r="AC19" s="90"/>
      <c r="AD19" s="90"/>
      <c r="AE19" s="90"/>
      <c r="AF19" s="90"/>
      <c r="AG19" s="90"/>
      <c r="AH19" s="90"/>
      <c r="AI19" s="90"/>
      <c r="AJ19" s="98">
        <f t="shared" si="3"/>
        <v>50</v>
      </c>
      <c r="AK19" s="99">
        <f t="shared" ref="AK19:AK20" si="16">S19-AJ19</f>
        <v>353</v>
      </c>
      <c r="AL19" s="83">
        <f t="shared" ref="AL19:AL20" si="17">(B19*C19)+D19</f>
        <v>353</v>
      </c>
      <c r="AM19" s="98">
        <f t="shared" ref="AM19:AM20" si="18">AL19+AI19-AK19</f>
        <v>0</v>
      </c>
    </row>
    <row r="20" spans="1:39" ht="21.95" customHeight="1">
      <c r="A20" s="6" t="s">
        <v>59</v>
      </c>
      <c r="B20" s="74"/>
      <c r="C20" s="12"/>
      <c r="D20" s="12"/>
      <c r="E20" s="38"/>
      <c r="F20" s="71"/>
      <c r="G20" s="71"/>
      <c r="H20" s="71"/>
      <c r="I20" s="77"/>
      <c r="J20" s="10">
        <f>'4.6'!AM20</f>
        <v>0</v>
      </c>
      <c r="K20" s="11">
        <f t="shared" si="13"/>
        <v>0</v>
      </c>
      <c r="L20" s="83"/>
      <c r="M20" s="83"/>
      <c r="N20" s="83"/>
      <c r="O20" s="83"/>
      <c r="P20" s="83"/>
      <c r="Q20" s="83"/>
      <c r="R20" s="84">
        <f t="shared" si="14"/>
        <v>0</v>
      </c>
      <c r="S20" s="85">
        <f t="shared" si="15"/>
        <v>0</v>
      </c>
      <c r="T20" s="90">
        <v>0</v>
      </c>
      <c r="U20" s="90">
        <v>0</v>
      </c>
      <c r="V20" s="90">
        <v>0</v>
      </c>
      <c r="W20" s="90"/>
      <c r="X20" s="90">
        <v>0</v>
      </c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8">
        <f t="shared" si="3"/>
        <v>0</v>
      </c>
      <c r="AK20" s="99">
        <f t="shared" si="16"/>
        <v>0</v>
      </c>
      <c r="AL20" s="83">
        <f t="shared" si="17"/>
        <v>0</v>
      </c>
      <c r="AM20" s="98">
        <f t="shared" si="18"/>
        <v>0</v>
      </c>
    </row>
    <row r="21" spans="1:39" ht="21.95" customHeight="1">
      <c r="A21" s="6" t="s">
        <v>60</v>
      </c>
      <c r="B21" s="74"/>
      <c r="C21" s="12"/>
      <c r="D21" s="12"/>
      <c r="E21" s="12"/>
      <c r="F21" s="71"/>
      <c r="G21" s="71"/>
      <c r="H21" s="71"/>
      <c r="I21" s="77"/>
      <c r="J21" s="10">
        <f>'4.6'!AM21</f>
        <v>0</v>
      </c>
      <c r="K21" s="11">
        <f t="shared" ref="K21" si="19">SUM(I21:J21)</f>
        <v>0</v>
      </c>
      <c r="L21" s="83"/>
      <c r="M21" s="83"/>
      <c r="N21" s="83"/>
      <c r="O21" s="83"/>
      <c r="P21" s="83"/>
      <c r="Q21" s="83"/>
      <c r="R21" s="84">
        <f t="shared" ref="R21" si="20">SUBTOTAL(9,L21:Q21)</f>
        <v>0</v>
      </c>
      <c r="S21" s="85">
        <f t="shared" ref="S21" si="21">K21-R21</f>
        <v>0</v>
      </c>
      <c r="T21" s="90">
        <v>0</v>
      </c>
      <c r="U21" s="90">
        <v>0</v>
      </c>
      <c r="V21" s="90">
        <v>0</v>
      </c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8">
        <f t="shared" si="3"/>
        <v>0</v>
      </c>
      <c r="AK21" s="99">
        <f t="shared" ref="AK21" si="22">S21-AJ21</f>
        <v>0</v>
      </c>
      <c r="AL21" s="83">
        <f t="shared" ref="AL21" si="23">(B21*C21)+D21</f>
        <v>0</v>
      </c>
      <c r="AM21" s="98">
        <f t="shared" ref="AM21" si="24">AL21+AI21-AK21</f>
        <v>0</v>
      </c>
    </row>
    <row r="22" spans="1:39" ht="21.95" customHeight="1">
      <c r="A22" s="6" t="s">
        <v>61</v>
      </c>
      <c r="B22" s="74"/>
      <c r="C22" s="12"/>
      <c r="D22" s="12"/>
      <c r="E22" s="12"/>
      <c r="F22" s="71"/>
      <c r="G22" s="71"/>
      <c r="H22" s="71"/>
      <c r="I22" s="77"/>
      <c r="J22" s="10">
        <f>'4.6'!AM22</f>
        <v>0</v>
      </c>
      <c r="K22" s="11">
        <f t="shared" ref="K22:K23" si="25">SUM(I22:J22)</f>
        <v>0</v>
      </c>
      <c r="L22" s="83"/>
      <c r="M22" s="83"/>
      <c r="N22" s="83"/>
      <c r="O22" s="83"/>
      <c r="P22" s="83"/>
      <c r="Q22" s="83"/>
      <c r="R22" s="84">
        <f t="shared" ref="R22:R23" si="26">SUBTOTAL(9,L22:Q22)</f>
        <v>0</v>
      </c>
      <c r="S22" s="85">
        <f t="shared" ref="S22:S23" si="27">K22-R22</f>
        <v>0</v>
      </c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8">
        <f t="shared" si="3"/>
        <v>0</v>
      </c>
      <c r="AK22" s="99">
        <f t="shared" ref="AK22:AK23" si="28">S22-AJ22</f>
        <v>0</v>
      </c>
      <c r="AL22" s="83">
        <f t="shared" ref="AL22:AL23" si="29">(B22*C22)+D22</f>
        <v>0</v>
      </c>
      <c r="AM22" s="98">
        <f t="shared" ref="AM22:AM23" si="30">AL22+AI22-AK22</f>
        <v>0</v>
      </c>
    </row>
    <row r="23" spans="1:39" ht="21.95" customHeight="1">
      <c r="A23" s="6" t="s">
        <v>62</v>
      </c>
      <c r="B23" s="74"/>
      <c r="C23" s="12"/>
      <c r="D23" s="12"/>
      <c r="E23" s="12"/>
      <c r="F23" s="71"/>
      <c r="G23" s="71"/>
      <c r="H23" s="71"/>
      <c r="I23" s="77"/>
      <c r="J23" s="10">
        <f>'4.6'!AM23</f>
        <v>0</v>
      </c>
      <c r="K23" s="11">
        <f t="shared" si="25"/>
        <v>0</v>
      </c>
      <c r="L23" s="83"/>
      <c r="M23" s="83"/>
      <c r="N23" s="83"/>
      <c r="O23" s="83"/>
      <c r="P23" s="83"/>
      <c r="Q23" s="83"/>
      <c r="R23" s="84">
        <f t="shared" si="26"/>
        <v>0</v>
      </c>
      <c r="S23" s="85">
        <f t="shared" si="27"/>
        <v>0</v>
      </c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8">
        <f t="shared" si="3"/>
        <v>0</v>
      </c>
      <c r="AK23" s="99">
        <f t="shared" si="28"/>
        <v>0</v>
      </c>
      <c r="AL23" s="83">
        <f t="shared" si="29"/>
        <v>0</v>
      </c>
      <c r="AM23" s="98">
        <f t="shared" si="30"/>
        <v>0</v>
      </c>
    </row>
    <row r="24" spans="1:39" ht="21.95" customHeight="1">
      <c r="A24" s="203"/>
      <c r="B24" s="79"/>
      <c r="C24" s="79"/>
      <c r="D24" s="79"/>
      <c r="E24" s="79"/>
      <c r="F24" s="80">
        <f>SUM(F3:F23)</f>
        <v>0</v>
      </c>
      <c r="G24" s="80">
        <f t="shared" ref="G24:AM24" si="31">SUM(G3:G23)</f>
        <v>0</v>
      </c>
      <c r="H24" s="80">
        <f t="shared" si="31"/>
        <v>0</v>
      </c>
      <c r="I24" s="80">
        <f t="shared" si="31"/>
        <v>2638</v>
      </c>
      <c r="J24" s="80">
        <f t="shared" si="31"/>
        <v>5127</v>
      </c>
      <c r="K24" s="80">
        <f t="shared" si="31"/>
        <v>7765</v>
      </c>
      <c r="L24" s="80">
        <f t="shared" si="31"/>
        <v>15</v>
      </c>
      <c r="M24" s="80">
        <f t="shared" si="31"/>
        <v>0</v>
      </c>
      <c r="N24" s="80">
        <f t="shared" si="31"/>
        <v>30</v>
      </c>
      <c r="O24" s="80">
        <f t="shared" si="31"/>
        <v>0</v>
      </c>
      <c r="P24" s="80">
        <f t="shared" si="31"/>
        <v>328</v>
      </c>
      <c r="Q24" s="80">
        <f t="shared" si="31"/>
        <v>110</v>
      </c>
      <c r="R24" s="80">
        <f t="shared" si="31"/>
        <v>483</v>
      </c>
      <c r="S24" s="80">
        <f t="shared" si="31"/>
        <v>7282</v>
      </c>
      <c r="T24" s="80">
        <f t="shared" si="31"/>
        <v>241</v>
      </c>
      <c r="U24" s="80">
        <f t="shared" si="31"/>
        <v>144</v>
      </c>
      <c r="V24" s="80">
        <f t="shared" si="31"/>
        <v>366</v>
      </c>
      <c r="W24" s="80">
        <f t="shared" si="31"/>
        <v>0</v>
      </c>
      <c r="X24" s="80">
        <f t="shared" si="31"/>
        <v>235</v>
      </c>
      <c r="Y24" s="80">
        <f t="shared" si="31"/>
        <v>0</v>
      </c>
      <c r="Z24" s="80">
        <f t="shared" si="31"/>
        <v>0</v>
      </c>
      <c r="AA24" s="80">
        <f t="shared" si="31"/>
        <v>158</v>
      </c>
      <c r="AB24" s="80">
        <f t="shared" si="31"/>
        <v>0</v>
      </c>
      <c r="AC24" s="80">
        <f t="shared" si="31"/>
        <v>0</v>
      </c>
      <c r="AD24" s="80">
        <f t="shared" si="31"/>
        <v>0</v>
      </c>
      <c r="AE24" s="80">
        <f t="shared" si="31"/>
        <v>0</v>
      </c>
      <c r="AF24" s="80">
        <f t="shared" si="31"/>
        <v>0</v>
      </c>
      <c r="AG24" s="80">
        <f t="shared" si="31"/>
        <v>0</v>
      </c>
      <c r="AH24" s="80">
        <f t="shared" si="31"/>
        <v>0</v>
      </c>
      <c r="AI24" s="80">
        <f t="shared" si="31"/>
        <v>1</v>
      </c>
      <c r="AJ24" s="80">
        <f t="shared" si="31"/>
        <v>1144</v>
      </c>
      <c r="AK24" s="80">
        <f t="shared" si="31"/>
        <v>6138</v>
      </c>
      <c r="AL24" s="80">
        <f t="shared" si="31"/>
        <v>6137</v>
      </c>
      <c r="AM24" s="80">
        <f t="shared" si="31"/>
        <v>0</v>
      </c>
    </row>
  </sheetData>
  <mergeCells count="16">
    <mergeCell ref="A1:A2"/>
    <mergeCell ref="B1:B2"/>
    <mergeCell ref="C1:C2"/>
    <mergeCell ref="D1:D2"/>
    <mergeCell ref="E1:E2"/>
    <mergeCell ref="I1:I2"/>
    <mergeCell ref="J1:J2"/>
    <mergeCell ref="K1:K2"/>
    <mergeCell ref="R1:R2"/>
    <mergeCell ref="S1:S2"/>
    <mergeCell ref="AM1:AM2"/>
    <mergeCell ref="AG1:AG2"/>
    <mergeCell ref="AI1:AI2"/>
    <mergeCell ref="AJ1:AJ2"/>
    <mergeCell ref="AK1:AK2"/>
    <mergeCell ref="AL1:AL2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M27"/>
  <sheetViews>
    <sheetView zoomScale="85" zoomScaleNormal="85" workbookViewId="0">
      <pane xSplit="4" ySplit="2" topLeftCell="U3" activePane="bottomRight" state="frozen"/>
      <selection pane="topRight"/>
      <selection pane="bottomLeft"/>
      <selection pane="bottomRight" activeCell="AI3" sqref="AI3:AI23"/>
    </sheetView>
  </sheetViews>
  <sheetFormatPr defaultColWidth="9" defaultRowHeight="15.75"/>
  <cols>
    <col min="1" max="1" width="45.42578125" style="70" customWidth="1"/>
    <col min="2" max="2" width="8.140625" customWidth="1"/>
    <col min="3" max="3" width="10.42578125" customWidth="1"/>
    <col min="4" max="4" width="10.140625" customWidth="1"/>
    <col min="5" max="8" width="15.5703125" customWidth="1"/>
    <col min="9" max="9" width="11.85546875" customWidth="1"/>
    <col min="10" max="11" width="9.85546875" customWidth="1"/>
    <col min="18" max="18" width="12.7109375" customWidth="1"/>
    <col min="19" max="19" width="16.42578125" customWidth="1"/>
    <col min="20" max="21" width="10.85546875" customWidth="1"/>
    <col min="22" max="22" width="14.5703125" customWidth="1"/>
    <col min="23" max="26" width="10.85546875" customWidth="1"/>
    <col min="27" max="27" width="10.85546875" style="1" customWidth="1"/>
    <col min="28" max="30" width="10.85546875" customWidth="1"/>
    <col min="31" max="31" width="12.7109375" customWidth="1"/>
    <col min="32" max="32" width="10.85546875" customWidth="1"/>
    <col min="33" max="34" width="18.7109375" customWidth="1"/>
    <col min="35" max="35" width="10.85546875" customWidth="1"/>
    <col min="36" max="36" width="12.28515625" customWidth="1"/>
    <col min="37" max="37" width="10.85546875" customWidth="1"/>
    <col min="38" max="38" width="15.5703125" customWidth="1"/>
    <col min="39" max="39" width="10.85546875" customWidth="1"/>
  </cols>
  <sheetData>
    <row r="1" spans="1:39" s="236" customFormat="1" ht="28.5" customHeight="1">
      <c r="A1" s="404" t="s">
        <v>0</v>
      </c>
      <c r="B1" s="391" t="s">
        <v>1</v>
      </c>
      <c r="C1" s="391" t="s">
        <v>2</v>
      </c>
      <c r="D1" s="404" t="s">
        <v>3</v>
      </c>
      <c r="E1" s="404" t="s">
        <v>26</v>
      </c>
      <c r="F1" s="96"/>
      <c r="G1" s="391" t="s">
        <v>4</v>
      </c>
      <c r="H1" s="96" t="s">
        <v>163</v>
      </c>
      <c r="I1" s="391" t="s">
        <v>4</v>
      </c>
      <c r="J1" s="391" t="s">
        <v>6</v>
      </c>
      <c r="K1" s="395" t="s">
        <v>7</v>
      </c>
      <c r="L1" s="82" t="s">
        <v>8</v>
      </c>
      <c r="M1" s="82"/>
      <c r="N1" s="82"/>
      <c r="O1" s="82"/>
      <c r="P1" s="82"/>
      <c r="Q1" s="82"/>
      <c r="R1" s="396" t="s">
        <v>9</v>
      </c>
      <c r="S1" s="398" t="s">
        <v>10</v>
      </c>
      <c r="T1" s="239" t="s">
        <v>15</v>
      </c>
      <c r="U1" s="239" t="s">
        <v>72</v>
      </c>
      <c r="V1" s="239" t="s">
        <v>14</v>
      </c>
      <c r="W1" s="239" t="s">
        <v>166</v>
      </c>
      <c r="X1" s="239" t="s">
        <v>11</v>
      </c>
      <c r="Y1" s="239" t="s">
        <v>69</v>
      </c>
      <c r="Z1" s="239" t="s">
        <v>70</v>
      </c>
      <c r="AA1" s="239" t="s">
        <v>314</v>
      </c>
      <c r="AB1" s="239" t="s">
        <v>12</v>
      </c>
      <c r="AC1" s="239" t="s">
        <v>69</v>
      </c>
      <c r="AD1" s="239" t="s">
        <v>164</v>
      </c>
      <c r="AE1" s="239" t="s">
        <v>73</v>
      </c>
      <c r="AF1" s="239" t="s">
        <v>14</v>
      </c>
      <c r="AG1" s="239" t="s">
        <v>165</v>
      </c>
      <c r="AH1" s="239" t="s">
        <v>82</v>
      </c>
      <c r="AI1" s="404" t="s">
        <v>21</v>
      </c>
      <c r="AJ1" s="404" t="s">
        <v>22</v>
      </c>
      <c r="AK1" s="404" t="s">
        <v>23</v>
      </c>
      <c r="AL1" s="393" t="s">
        <v>24</v>
      </c>
      <c r="AM1" s="385" t="s">
        <v>25</v>
      </c>
    </row>
    <row r="2" spans="1:39" s="236" customFormat="1" ht="28.5" customHeight="1">
      <c r="A2" s="405"/>
      <c r="B2" s="392"/>
      <c r="C2" s="392"/>
      <c r="D2" s="405"/>
      <c r="E2" s="405"/>
      <c r="F2" s="96"/>
      <c r="G2" s="392"/>
      <c r="H2" s="301"/>
      <c r="I2" s="392"/>
      <c r="J2" s="392"/>
      <c r="K2" s="395"/>
      <c r="L2" s="237" t="s">
        <v>28</v>
      </c>
      <c r="M2" s="237" t="s">
        <v>29</v>
      </c>
      <c r="N2" s="237" t="s">
        <v>32</v>
      </c>
      <c r="O2" s="237" t="s">
        <v>64</v>
      </c>
      <c r="P2" s="97" t="s">
        <v>30</v>
      </c>
      <c r="Q2" s="97" t="s">
        <v>33</v>
      </c>
      <c r="R2" s="397"/>
      <c r="S2" s="399"/>
      <c r="T2" s="240" t="s">
        <v>36</v>
      </c>
      <c r="U2" s="240" t="s">
        <v>36</v>
      </c>
      <c r="V2" s="240" t="s">
        <v>36</v>
      </c>
      <c r="W2" s="240" t="s">
        <v>35</v>
      </c>
      <c r="X2" s="240" t="s">
        <v>35</v>
      </c>
      <c r="Y2" s="240" t="s">
        <v>35</v>
      </c>
      <c r="Z2" s="240" t="s">
        <v>35</v>
      </c>
      <c r="AA2" s="240" t="s">
        <v>37</v>
      </c>
      <c r="AB2" s="240" t="s">
        <v>35</v>
      </c>
      <c r="AC2" s="240" t="s">
        <v>77</v>
      </c>
      <c r="AD2" s="240" t="s">
        <v>35</v>
      </c>
      <c r="AE2" s="240" t="s">
        <v>35</v>
      </c>
      <c r="AF2" s="240" t="s">
        <v>35</v>
      </c>
      <c r="AG2" s="240" t="s">
        <v>84</v>
      </c>
      <c r="AH2" s="243"/>
      <c r="AI2" s="405"/>
      <c r="AJ2" s="405"/>
      <c r="AK2" s="405"/>
      <c r="AL2" s="394"/>
      <c r="AM2" s="386"/>
    </row>
    <row r="3" spans="1:39" s="1" customFormat="1" ht="21.95" customHeight="1">
      <c r="A3" s="73" t="s">
        <v>42</v>
      </c>
      <c r="B3" s="7">
        <v>33</v>
      </c>
      <c r="C3" s="8">
        <v>49</v>
      </c>
      <c r="D3" s="8">
        <v>32</v>
      </c>
      <c r="E3" s="38"/>
      <c r="F3" s="96"/>
      <c r="G3" s="96"/>
      <c r="H3" s="96"/>
      <c r="I3" s="33">
        <v>312</v>
      </c>
      <c r="J3" s="10">
        <f>'5.6'!AL3</f>
        <v>1609</v>
      </c>
      <c r="K3" s="11">
        <f>SUM(I3:J3)</f>
        <v>1921</v>
      </c>
      <c r="L3" s="40">
        <v>32</v>
      </c>
      <c r="M3" s="40"/>
      <c r="N3" s="40">
        <v>10</v>
      </c>
      <c r="O3" s="40"/>
      <c r="P3" s="40"/>
      <c r="Q3" s="40">
        <v>100</v>
      </c>
      <c r="R3" s="21">
        <f t="shared" ref="R3:R18" si="0">SUBTOTAL(9,L3:Q3)</f>
        <v>142</v>
      </c>
      <c r="S3" s="241">
        <f t="shared" ref="S3:S18" si="1">K3-R3</f>
        <v>1779</v>
      </c>
      <c r="T3" s="42">
        <v>9</v>
      </c>
      <c r="U3" s="42">
        <v>1</v>
      </c>
      <c r="V3" s="42">
        <v>10</v>
      </c>
      <c r="W3" s="42">
        <v>11</v>
      </c>
      <c r="X3" s="42">
        <v>22</v>
      </c>
      <c r="Y3" s="42">
        <v>38</v>
      </c>
      <c r="Z3" s="42">
        <v>39</v>
      </c>
      <c r="AA3" s="42"/>
      <c r="AB3" s="42"/>
      <c r="AC3" s="42"/>
      <c r="AD3" s="42"/>
      <c r="AE3" s="42"/>
      <c r="AF3" s="42"/>
      <c r="AG3" s="42"/>
      <c r="AH3" s="42"/>
      <c r="AI3" s="42"/>
      <c r="AJ3" s="48">
        <f>SUM(T3:AG3)</f>
        <v>130</v>
      </c>
      <c r="AK3" s="49">
        <f t="shared" ref="AK3:AK18" si="2">S3-AJ3</f>
        <v>1649</v>
      </c>
      <c r="AL3" s="40">
        <f>(B3*C3)+D3</f>
        <v>1649</v>
      </c>
      <c r="AM3" s="48">
        <f>AL3+AI3-AK3</f>
        <v>0</v>
      </c>
    </row>
    <row r="4" spans="1:39" s="1" customFormat="1" ht="21.95" customHeight="1">
      <c r="A4" s="73" t="s">
        <v>43</v>
      </c>
      <c r="B4" s="7">
        <v>70</v>
      </c>
      <c r="C4" s="8">
        <v>20</v>
      </c>
      <c r="D4" s="8"/>
      <c r="E4" s="38"/>
      <c r="F4" s="96"/>
      <c r="G4" s="96"/>
      <c r="H4" s="96"/>
      <c r="I4" s="33">
        <v>700</v>
      </c>
      <c r="J4" s="10">
        <f>'5.6'!AL4</f>
        <v>1097</v>
      </c>
      <c r="K4" s="11">
        <f t="shared" ref="K4:K18" si="3">SUM(I4:J4)</f>
        <v>1797</v>
      </c>
      <c r="L4" s="40">
        <v>44</v>
      </c>
      <c r="M4" s="40"/>
      <c r="N4" s="40">
        <v>5</v>
      </c>
      <c r="O4" s="40"/>
      <c r="P4" s="40"/>
      <c r="Q4" s="40">
        <v>40</v>
      </c>
      <c r="R4" s="21">
        <f t="shared" si="0"/>
        <v>89</v>
      </c>
      <c r="S4" s="241">
        <f t="shared" si="1"/>
        <v>1708</v>
      </c>
      <c r="T4" s="42">
        <v>11</v>
      </c>
      <c r="U4" s="42">
        <v>0</v>
      </c>
      <c r="V4" s="42">
        <v>34</v>
      </c>
      <c r="W4" s="42">
        <v>26</v>
      </c>
      <c r="X4" s="42">
        <v>38</v>
      </c>
      <c r="Y4" s="42">
        <v>140</v>
      </c>
      <c r="Z4" s="42">
        <v>59</v>
      </c>
      <c r="AA4" s="42"/>
      <c r="AB4" s="42"/>
      <c r="AC4" s="42"/>
      <c r="AD4" s="42"/>
      <c r="AE4" s="42"/>
      <c r="AF4" s="42"/>
      <c r="AG4" s="42"/>
      <c r="AH4" s="42"/>
      <c r="AI4" s="42">
        <v>1</v>
      </c>
      <c r="AJ4" s="48">
        <f t="shared" ref="AJ4:AJ23" si="4">SUM(T4:AG4)</f>
        <v>308</v>
      </c>
      <c r="AK4" s="49">
        <f t="shared" si="2"/>
        <v>1400</v>
      </c>
      <c r="AL4" s="40">
        <f t="shared" ref="AL4:AL16" si="5">(B4*C4)+D4</f>
        <v>1400</v>
      </c>
      <c r="AM4" s="48">
        <f t="shared" ref="AM4:AM16" si="6">AL4+AI4-AK4</f>
        <v>1</v>
      </c>
    </row>
    <row r="5" spans="1:39" ht="21.95" customHeight="1">
      <c r="A5" s="73" t="s">
        <v>44</v>
      </c>
      <c r="B5" s="7">
        <v>45</v>
      </c>
      <c r="C5" s="12">
        <v>8</v>
      </c>
      <c r="D5" s="12">
        <v>31</v>
      </c>
      <c r="E5" s="38"/>
      <c r="F5" s="96"/>
      <c r="G5" s="96"/>
      <c r="H5" s="96"/>
      <c r="I5" s="33">
        <v>360</v>
      </c>
      <c r="J5" s="10">
        <f>'5.6'!AL5</f>
        <v>76</v>
      </c>
      <c r="K5" s="11">
        <f t="shared" si="3"/>
        <v>436</v>
      </c>
      <c r="L5" s="19"/>
      <c r="M5" s="19"/>
      <c r="N5" s="19">
        <v>15</v>
      </c>
      <c r="O5" s="19"/>
      <c r="P5" s="19"/>
      <c r="Q5" s="19"/>
      <c r="R5" s="21">
        <f t="shared" si="0"/>
        <v>15</v>
      </c>
      <c r="S5" s="241">
        <f t="shared" si="1"/>
        <v>421</v>
      </c>
      <c r="T5" s="28">
        <v>3</v>
      </c>
      <c r="U5" s="28">
        <v>0</v>
      </c>
      <c r="V5" s="28">
        <v>0</v>
      </c>
      <c r="W5" s="28">
        <v>16</v>
      </c>
      <c r="X5" s="28">
        <v>0</v>
      </c>
      <c r="Y5" s="28">
        <v>3</v>
      </c>
      <c r="Z5" s="28">
        <v>8</v>
      </c>
      <c r="AA5" s="42"/>
      <c r="AB5" s="28"/>
      <c r="AC5" s="28"/>
      <c r="AD5" s="28"/>
      <c r="AE5" s="28"/>
      <c r="AF5" s="28"/>
      <c r="AG5" s="28"/>
      <c r="AH5" s="28"/>
      <c r="AI5" s="28"/>
      <c r="AJ5" s="48">
        <f t="shared" si="4"/>
        <v>30</v>
      </c>
      <c r="AK5" s="49">
        <f t="shared" si="2"/>
        <v>391</v>
      </c>
      <c r="AL5" s="40">
        <f t="shared" si="5"/>
        <v>391</v>
      </c>
      <c r="AM5" s="48">
        <f t="shared" si="6"/>
        <v>0</v>
      </c>
    </row>
    <row r="6" spans="1:39" ht="21.95" customHeight="1">
      <c r="A6" s="73" t="s">
        <v>45</v>
      </c>
      <c r="B6" s="7">
        <v>120</v>
      </c>
      <c r="C6" s="8">
        <v>4</v>
      </c>
      <c r="D6" s="8">
        <v>63</v>
      </c>
      <c r="E6" s="38"/>
      <c r="F6" s="96"/>
      <c r="G6" s="96"/>
      <c r="H6" s="96"/>
      <c r="I6" s="33"/>
      <c r="J6" s="10">
        <f>'5.6'!AL6</f>
        <v>622</v>
      </c>
      <c r="K6" s="11">
        <f t="shared" si="3"/>
        <v>622</v>
      </c>
      <c r="L6" s="19">
        <v>20</v>
      </c>
      <c r="M6" s="19"/>
      <c r="N6" s="19"/>
      <c r="O6" s="19"/>
      <c r="P6" s="19"/>
      <c r="Q6" s="19"/>
      <c r="R6" s="21">
        <f t="shared" si="0"/>
        <v>20</v>
      </c>
      <c r="S6" s="241">
        <f t="shared" si="1"/>
        <v>602</v>
      </c>
      <c r="T6" s="27">
        <v>5</v>
      </c>
      <c r="U6" s="28">
        <v>0</v>
      </c>
      <c r="V6" s="28">
        <v>10</v>
      </c>
      <c r="W6" s="28">
        <v>0</v>
      </c>
      <c r="X6" s="28">
        <v>5</v>
      </c>
      <c r="Y6" s="28">
        <v>17</v>
      </c>
      <c r="Z6" s="28">
        <v>22</v>
      </c>
      <c r="AA6" s="42"/>
      <c r="AB6" s="28"/>
      <c r="AC6" s="28"/>
      <c r="AD6" s="28"/>
      <c r="AE6" s="28"/>
      <c r="AF6" s="28"/>
      <c r="AG6" s="28"/>
      <c r="AH6" s="28"/>
      <c r="AI6" s="28"/>
      <c r="AJ6" s="48">
        <f t="shared" si="4"/>
        <v>59</v>
      </c>
      <c r="AK6" s="49">
        <f t="shared" si="2"/>
        <v>543</v>
      </c>
      <c r="AL6" s="40">
        <f t="shared" si="5"/>
        <v>543</v>
      </c>
      <c r="AM6" s="48">
        <f t="shared" si="6"/>
        <v>0</v>
      </c>
    </row>
    <row r="7" spans="1:39" ht="21.95" customHeight="1">
      <c r="A7" s="73" t="s">
        <v>46</v>
      </c>
      <c r="B7" s="7">
        <v>40</v>
      </c>
      <c r="C7" s="12"/>
      <c r="D7" s="12">
        <v>68</v>
      </c>
      <c r="E7" s="12"/>
      <c r="F7" s="96"/>
      <c r="G7" s="96"/>
      <c r="H7" s="96"/>
      <c r="I7" s="33">
        <v>60</v>
      </c>
      <c r="J7" s="10">
        <f>'5.6'!AL7</f>
        <v>8</v>
      </c>
      <c r="K7" s="11">
        <f t="shared" si="3"/>
        <v>68</v>
      </c>
      <c r="L7" s="19"/>
      <c r="M7" s="19"/>
      <c r="N7" s="19"/>
      <c r="O7" s="19"/>
      <c r="P7" s="19"/>
      <c r="Q7" s="19"/>
      <c r="R7" s="21">
        <f t="shared" si="0"/>
        <v>0</v>
      </c>
      <c r="S7" s="241">
        <f t="shared" si="1"/>
        <v>68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42"/>
      <c r="AB7" s="28"/>
      <c r="AC7" s="28"/>
      <c r="AD7" s="28"/>
      <c r="AE7" s="28"/>
      <c r="AF7" s="28"/>
      <c r="AG7" s="28"/>
      <c r="AH7" s="28"/>
      <c r="AI7" s="28"/>
      <c r="AJ7" s="48">
        <f t="shared" si="4"/>
        <v>0</v>
      </c>
      <c r="AK7" s="49">
        <f t="shared" si="2"/>
        <v>68</v>
      </c>
      <c r="AL7" s="40">
        <f t="shared" si="5"/>
        <v>68</v>
      </c>
      <c r="AM7" s="48">
        <f t="shared" si="6"/>
        <v>0</v>
      </c>
    </row>
    <row r="8" spans="1:39" ht="21.95" customHeight="1">
      <c r="A8" s="73" t="s">
        <v>47</v>
      </c>
      <c r="B8" s="7">
        <v>65</v>
      </c>
      <c r="C8" s="12">
        <v>6</v>
      </c>
      <c r="D8" s="12">
        <v>13</v>
      </c>
      <c r="E8" s="38"/>
      <c r="F8" s="96"/>
      <c r="G8" s="96"/>
      <c r="H8" s="96"/>
      <c r="I8" s="33">
        <v>260</v>
      </c>
      <c r="J8" s="10">
        <f>'5.6'!AL8</f>
        <v>199</v>
      </c>
      <c r="K8" s="11">
        <f t="shared" si="3"/>
        <v>459</v>
      </c>
      <c r="L8" s="19">
        <v>15</v>
      </c>
      <c r="M8" s="19"/>
      <c r="N8" s="19"/>
      <c r="O8" s="19"/>
      <c r="P8" s="19"/>
      <c r="Q8" s="19">
        <v>17</v>
      </c>
      <c r="R8" s="21">
        <f t="shared" si="0"/>
        <v>32</v>
      </c>
      <c r="S8" s="241">
        <f t="shared" si="1"/>
        <v>427</v>
      </c>
      <c r="T8" s="28">
        <v>9</v>
      </c>
      <c r="U8" s="28">
        <v>0</v>
      </c>
      <c r="V8" s="28">
        <v>3</v>
      </c>
      <c r="W8" s="28">
        <v>0</v>
      </c>
      <c r="X8" s="28">
        <v>2</v>
      </c>
      <c r="Y8" s="28">
        <v>7</v>
      </c>
      <c r="Z8" s="28">
        <v>3</v>
      </c>
      <c r="AA8" s="42"/>
      <c r="AB8" s="28"/>
      <c r="AC8" s="28"/>
      <c r="AD8" s="28"/>
      <c r="AE8" s="28"/>
      <c r="AF8" s="28"/>
      <c r="AG8" s="28"/>
      <c r="AH8" s="28"/>
      <c r="AI8" s="28"/>
      <c r="AJ8" s="48">
        <f t="shared" si="4"/>
        <v>24</v>
      </c>
      <c r="AK8" s="49">
        <f t="shared" si="2"/>
        <v>403</v>
      </c>
      <c r="AL8" s="40">
        <f t="shared" si="5"/>
        <v>403</v>
      </c>
      <c r="AM8" s="48">
        <f t="shared" si="6"/>
        <v>0</v>
      </c>
    </row>
    <row r="9" spans="1:39" ht="21.95" customHeight="1">
      <c r="A9" s="73" t="s">
        <v>48</v>
      </c>
      <c r="B9" s="7">
        <v>100</v>
      </c>
      <c r="C9" s="12">
        <v>7</v>
      </c>
      <c r="D9" s="12">
        <v>64</v>
      </c>
      <c r="E9" s="38"/>
      <c r="F9" s="96"/>
      <c r="G9" s="96"/>
      <c r="H9" s="96"/>
      <c r="I9" s="33">
        <v>200</v>
      </c>
      <c r="J9" s="10">
        <f>'5.6'!AL9</f>
        <v>787</v>
      </c>
      <c r="K9" s="11">
        <f t="shared" si="3"/>
        <v>987</v>
      </c>
      <c r="L9" s="19">
        <v>16</v>
      </c>
      <c r="M9" s="19"/>
      <c r="N9" s="19">
        <v>15</v>
      </c>
      <c r="O9" s="19"/>
      <c r="P9" s="19"/>
      <c r="Q9" s="19">
        <v>4</v>
      </c>
      <c r="R9" s="21">
        <f t="shared" si="0"/>
        <v>35</v>
      </c>
      <c r="S9" s="241">
        <f t="shared" si="1"/>
        <v>952</v>
      </c>
      <c r="T9" s="28">
        <v>0</v>
      </c>
      <c r="U9" s="28">
        <v>0</v>
      </c>
      <c r="V9" s="28">
        <v>17</v>
      </c>
      <c r="W9" s="28">
        <v>23</v>
      </c>
      <c r="X9" s="28">
        <v>90</v>
      </c>
      <c r="Y9" s="28">
        <v>26</v>
      </c>
      <c r="Z9" s="28">
        <v>32</v>
      </c>
      <c r="AA9" s="42"/>
      <c r="AB9" s="28"/>
      <c r="AC9" s="28"/>
      <c r="AD9" s="28"/>
      <c r="AE9" s="28"/>
      <c r="AF9" s="28"/>
      <c r="AG9" s="28"/>
      <c r="AH9" s="28"/>
      <c r="AI9" s="28"/>
      <c r="AJ9" s="48">
        <f t="shared" si="4"/>
        <v>188</v>
      </c>
      <c r="AK9" s="49">
        <f t="shared" si="2"/>
        <v>764</v>
      </c>
      <c r="AL9" s="40">
        <f t="shared" si="5"/>
        <v>764</v>
      </c>
      <c r="AM9" s="48">
        <f t="shared" si="6"/>
        <v>0</v>
      </c>
    </row>
    <row r="10" spans="1:39" ht="21.95" customHeight="1">
      <c r="A10" s="73" t="s">
        <v>49</v>
      </c>
      <c r="B10" s="7">
        <v>100</v>
      </c>
      <c r="C10" s="13">
        <v>3</v>
      </c>
      <c r="D10" s="13">
        <v>6</v>
      </c>
      <c r="E10" s="38"/>
      <c r="F10" s="96"/>
      <c r="G10" s="96"/>
      <c r="H10" s="96"/>
      <c r="I10" s="33"/>
      <c r="J10" s="10">
        <f>'5.6'!AL10</f>
        <v>373</v>
      </c>
      <c r="K10" s="11">
        <f t="shared" si="3"/>
        <v>373</v>
      </c>
      <c r="L10" s="19">
        <v>10</v>
      </c>
      <c r="M10" s="19"/>
      <c r="N10" s="19">
        <v>5</v>
      </c>
      <c r="O10" s="19"/>
      <c r="P10" s="19"/>
      <c r="Q10" s="19"/>
      <c r="R10" s="21">
        <f t="shared" si="0"/>
        <v>15</v>
      </c>
      <c r="S10" s="241">
        <f t="shared" si="1"/>
        <v>358</v>
      </c>
      <c r="T10" s="28">
        <v>11</v>
      </c>
      <c r="U10" s="28">
        <v>1</v>
      </c>
      <c r="V10" s="28">
        <v>7</v>
      </c>
      <c r="W10" s="28">
        <v>5</v>
      </c>
      <c r="X10" s="28">
        <v>8</v>
      </c>
      <c r="Y10" s="28">
        <v>14</v>
      </c>
      <c r="Z10" s="28">
        <v>6</v>
      </c>
      <c r="AA10" s="42"/>
      <c r="AB10" s="28"/>
      <c r="AC10" s="28"/>
      <c r="AD10" s="28"/>
      <c r="AE10" s="28"/>
      <c r="AF10" s="28"/>
      <c r="AG10" s="28"/>
      <c r="AH10" s="28"/>
      <c r="AI10" s="28"/>
      <c r="AJ10" s="48">
        <f t="shared" si="4"/>
        <v>52</v>
      </c>
      <c r="AK10" s="49">
        <f t="shared" si="2"/>
        <v>306</v>
      </c>
      <c r="AL10" s="40">
        <f t="shared" si="5"/>
        <v>306</v>
      </c>
      <c r="AM10" s="48">
        <f t="shared" si="6"/>
        <v>0</v>
      </c>
    </row>
    <row r="11" spans="1:39" ht="21.95" customHeight="1">
      <c r="A11" s="73" t="s">
        <v>50</v>
      </c>
      <c r="B11" s="7">
        <v>50</v>
      </c>
      <c r="C11" s="13">
        <v>6</v>
      </c>
      <c r="D11" s="13">
        <v>26</v>
      </c>
      <c r="E11" s="38"/>
      <c r="F11" s="96"/>
      <c r="G11" s="96"/>
      <c r="H11" s="96"/>
      <c r="I11" s="33">
        <v>90</v>
      </c>
      <c r="J11" s="10">
        <f>'5.6'!AL11</f>
        <v>337</v>
      </c>
      <c r="K11" s="11">
        <f t="shared" si="3"/>
        <v>427</v>
      </c>
      <c r="L11" s="19">
        <v>20</v>
      </c>
      <c r="M11" s="19"/>
      <c r="N11" s="19">
        <v>5</v>
      </c>
      <c r="O11" s="19"/>
      <c r="P11" s="19"/>
      <c r="Q11" s="19"/>
      <c r="R11" s="21">
        <f t="shared" si="0"/>
        <v>25</v>
      </c>
      <c r="S11" s="241">
        <f t="shared" si="1"/>
        <v>402</v>
      </c>
      <c r="T11" s="28">
        <v>12</v>
      </c>
      <c r="U11" s="28">
        <v>0</v>
      </c>
      <c r="V11" s="28">
        <v>6</v>
      </c>
      <c r="W11" s="28">
        <v>13</v>
      </c>
      <c r="X11" s="28">
        <v>9</v>
      </c>
      <c r="Y11" s="28">
        <v>6</v>
      </c>
      <c r="Z11" s="28">
        <v>30</v>
      </c>
      <c r="AA11" s="42"/>
      <c r="AB11" s="28"/>
      <c r="AC11" s="28"/>
      <c r="AD11" s="28"/>
      <c r="AE11" s="28"/>
      <c r="AF11" s="28"/>
      <c r="AG11" s="28"/>
      <c r="AH11" s="28"/>
      <c r="AI11" s="28"/>
      <c r="AJ11" s="48">
        <f t="shared" si="4"/>
        <v>76</v>
      </c>
      <c r="AK11" s="49">
        <f t="shared" si="2"/>
        <v>326</v>
      </c>
      <c r="AL11" s="40">
        <f t="shared" si="5"/>
        <v>326</v>
      </c>
      <c r="AM11" s="48">
        <f t="shared" si="6"/>
        <v>0</v>
      </c>
    </row>
    <row r="12" spans="1:39" ht="21.95" customHeight="1">
      <c r="A12" s="73" t="s">
        <v>51</v>
      </c>
      <c r="B12" s="7">
        <v>100</v>
      </c>
      <c r="C12" s="13">
        <v>3</v>
      </c>
      <c r="D12" s="13">
        <v>30</v>
      </c>
      <c r="E12" s="38"/>
      <c r="F12" s="96"/>
      <c r="G12" s="96"/>
      <c r="H12" s="96"/>
      <c r="I12" s="33">
        <v>100</v>
      </c>
      <c r="J12" s="10">
        <f>'5.6'!AL12</f>
        <v>275</v>
      </c>
      <c r="K12" s="11">
        <f t="shared" si="3"/>
        <v>375</v>
      </c>
      <c r="L12" s="19">
        <v>14</v>
      </c>
      <c r="M12" s="19"/>
      <c r="N12" s="19"/>
      <c r="O12" s="19"/>
      <c r="P12" s="19"/>
      <c r="Q12" s="19"/>
      <c r="R12" s="21">
        <f t="shared" si="0"/>
        <v>14</v>
      </c>
      <c r="S12" s="241">
        <f t="shared" si="1"/>
        <v>361</v>
      </c>
      <c r="T12" s="28">
        <v>8</v>
      </c>
      <c r="U12" s="28">
        <v>0</v>
      </c>
      <c r="V12" s="28">
        <v>5</v>
      </c>
      <c r="W12" s="28">
        <v>0</v>
      </c>
      <c r="X12" s="28">
        <v>3</v>
      </c>
      <c r="Y12" s="28">
        <v>0</v>
      </c>
      <c r="Z12" s="28">
        <v>15</v>
      </c>
      <c r="AA12" s="42"/>
      <c r="AB12" s="28"/>
      <c r="AC12" s="28"/>
      <c r="AD12" s="28"/>
      <c r="AE12" s="28"/>
      <c r="AF12" s="28"/>
      <c r="AG12" s="28"/>
      <c r="AH12" s="28"/>
      <c r="AI12" s="28"/>
      <c r="AJ12" s="48">
        <f t="shared" si="4"/>
        <v>31</v>
      </c>
      <c r="AK12" s="49">
        <f t="shared" si="2"/>
        <v>330</v>
      </c>
      <c r="AL12" s="40">
        <f t="shared" si="5"/>
        <v>330</v>
      </c>
      <c r="AM12" s="48">
        <f t="shared" si="6"/>
        <v>0</v>
      </c>
    </row>
    <row r="13" spans="1:39" ht="21.95" customHeight="1">
      <c r="A13" s="73" t="s">
        <v>52</v>
      </c>
      <c r="B13" s="7">
        <v>45</v>
      </c>
      <c r="C13" s="13"/>
      <c r="D13" s="13">
        <v>8</v>
      </c>
      <c r="E13" s="38"/>
      <c r="F13" s="96"/>
      <c r="G13" s="96"/>
      <c r="H13" s="96"/>
      <c r="I13" s="33"/>
      <c r="J13" s="10">
        <f>'5.6'!AL13</f>
        <v>14</v>
      </c>
      <c r="K13" s="11">
        <f t="shared" si="3"/>
        <v>14</v>
      </c>
      <c r="L13" s="19"/>
      <c r="M13" s="19"/>
      <c r="N13" s="19"/>
      <c r="O13" s="19"/>
      <c r="P13" s="19"/>
      <c r="Q13" s="19"/>
      <c r="R13" s="21">
        <f t="shared" si="0"/>
        <v>0</v>
      </c>
      <c r="S13" s="241">
        <f t="shared" si="1"/>
        <v>14</v>
      </c>
      <c r="T13" s="28">
        <v>0</v>
      </c>
      <c r="U13" s="28">
        <v>0</v>
      </c>
      <c r="V13" s="28">
        <v>6</v>
      </c>
      <c r="W13" s="28">
        <v>0</v>
      </c>
      <c r="X13" s="28">
        <v>0</v>
      </c>
      <c r="Y13" s="28">
        <v>0</v>
      </c>
      <c r="Z13" s="28">
        <v>0</v>
      </c>
      <c r="AA13" s="42"/>
      <c r="AB13" s="28"/>
      <c r="AC13" s="28"/>
      <c r="AD13" s="28"/>
      <c r="AE13" s="28"/>
      <c r="AF13" s="28"/>
      <c r="AG13" s="28"/>
      <c r="AH13" s="28"/>
      <c r="AI13" s="28"/>
      <c r="AJ13" s="48">
        <f t="shared" si="4"/>
        <v>6</v>
      </c>
      <c r="AK13" s="49">
        <f t="shared" si="2"/>
        <v>8</v>
      </c>
      <c r="AL13" s="40">
        <f t="shared" si="5"/>
        <v>8</v>
      </c>
      <c r="AM13" s="48">
        <f t="shared" si="6"/>
        <v>0</v>
      </c>
    </row>
    <row r="14" spans="1:39" ht="21.95" customHeight="1">
      <c r="A14" s="73" t="s">
        <v>53</v>
      </c>
      <c r="B14" s="7">
        <v>33</v>
      </c>
      <c r="C14" s="13">
        <v>4</v>
      </c>
      <c r="D14" s="13">
        <v>16</v>
      </c>
      <c r="E14" s="38"/>
      <c r="F14" s="96"/>
      <c r="G14" s="96"/>
      <c r="H14" s="96"/>
      <c r="I14" s="33"/>
      <c r="J14" s="10">
        <f>'5.6'!AL14</f>
        <v>165</v>
      </c>
      <c r="K14" s="11">
        <f t="shared" si="3"/>
        <v>165</v>
      </c>
      <c r="L14" s="19"/>
      <c r="M14" s="19"/>
      <c r="N14" s="19"/>
      <c r="O14" s="19"/>
      <c r="P14" s="19"/>
      <c r="Q14" s="19"/>
      <c r="R14" s="21">
        <f t="shared" si="0"/>
        <v>0</v>
      </c>
      <c r="S14" s="241">
        <f t="shared" si="1"/>
        <v>165</v>
      </c>
      <c r="T14" s="28">
        <v>0</v>
      </c>
      <c r="U14" s="28">
        <v>0</v>
      </c>
      <c r="V14" s="28">
        <v>12</v>
      </c>
      <c r="W14" s="28">
        <v>5</v>
      </c>
      <c r="X14" s="28">
        <v>0</v>
      </c>
      <c r="Y14" s="28">
        <v>0</v>
      </c>
      <c r="Z14" s="28">
        <v>0</v>
      </c>
      <c r="AA14" s="42"/>
      <c r="AB14" s="28"/>
      <c r="AC14" s="28"/>
      <c r="AD14" s="28"/>
      <c r="AE14" s="28"/>
      <c r="AF14" s="28"/>
      <c r="AG14" s="28"/>
      <c r="AH14" s="28"/>
      <c r="AI14" s="28"/>
      <c r="AJ14" s="48">
        <f t="shared" si="4"/>
        <v>17</v>
      </c>
      <c r="AK14" s="49">
        <f t="shared" si="2"/>
        <v>148</v>
      </c>
      <c r="AL14" s="40">
        <f t="shared" si="5"/>
        <v>148</v>
      </c>
      <c r="AM14" s="48">
        <f t="shared" si="6"/>
        <v>0</v>
      </c>
    </row>
    <row r="15" spans="1:39" ht="21.95" customHeight="1">
      <c r="A15" s="73" t="s">
        <v>54</v>
      </c>
      <c r="B15" s="7">
        <v>45</v>
      </c>
      <c r="C15" s="13"/>
      <c r="D15" s="13">
        <v>24</v>
      </c>
      <c r="E15" s="38"/>
      <c r="F15" s="96"/>
      <c r="G15" s="96"/>
      <c r="H15" s="96"/>
      <c r="I15" s="33">
        <v>60</v>
      </c>
      <c r="J15" s="10">
        <f>'5.6'!AL15</f>
        <v>47</v>
      </c>
      <c r="K15" s="11">
        <f t="shared" si="3"/>
        <v>107</v>
      </c>
      <c r="L15" s="19"/>
      <c r="M15" s="19"/>
      <c r="N15" s="19"/>
      <c r="O15" s="19"/>
      <c r="P15" s="19"/>
      <c r="Q15" s="19"/>
      <c r="R15" s="21">
        <f t="shared" si="0"/>
        <v>0</v>
      </c>
      <c r="S15" s="241">
        <f t="shared" si="1"/>
        <v>107</v>
      </c>
      <c r="T15" s="28">
        <v>4</v>
      </c>
      <c r="U15" s="28">
        <v>0</v>
      </c>
      <c r="V15" s="28">
        <v>0</v>
      </c>
      <c r="W15" s="28">
        <v>5</v>
      </c>
      <c r="X15" s="28">
        <v>65</v>
      </c>
      <c r="Y15" s="28">
        <v>4</v>
      </c>
      <c r="Z15" s="28">
        <v>5</v>
      </c>
      <c r="AA15" s="42"/>
      <c r="AB15" s="28"/>
      <c r="AC15" s="28"/>
      <c r="AD15" s="28"/>
      <c r="AE15" s="28"/>
      <c r="AF15" s="28"/>
      <c r="AG15" s="28"/>
      <c r="AH15" s="28"/>
      <c r="AI15" s="28"/>
      <c r="AJ15" s="48">
        <f t="shared" si="4"/>
        <v>83</v>
      </c>
      <c r="AK15" s="49">
        <f t="shared" si="2"/>
        <v>24</v>
      </c>
      <c r="AL15" s="40">
        <f t="shared" si="5"/>
        <v>24</v>
      </c>
      <c r="AM15" s="48">
        <f t="shared" si="6"/>
        <v>0</v>
      </c>
    </row>
    <row r="16" spans="1:39" ht="21.95" customHeight="1">
      <c r="A16" s="73" t="s">
        <v>55</v>
      </c>
      <c r="B16" s="7">
        <v>33</v>
      </c>
      <c r="C16" s="13">
        <v>2</v>
      </c>
      <c r="D16" s="13">
        <v>8</v>
      </c>
      <c r="E16" s="38"/>
      <c r="F16" s="96"/>
      <c r="G16" s="96"/>
      <c r="H16" s="96"/>
      <c r="I16" s="33">
        <v>52</v>
      </c>
      <c r="J16" s="10">
        <f>'5.6'!AL16</f>
        <v>60</v>
      </c>
      <c r="K16" s="11">
        <f t="shared" si="3"/>
        <v>112</v>
      </c>
      <c r="L16" s="19">
        <v>16</v>
      </c>
      <c r="M16" s="19"/>
      <c r="N16" s="19"/>
      <c r="O16" s="19"/>
      <c r="P16" s="19"/>
      <c r="Q16" s="19"/>
      <c r="R16" s="21">
        <f t="shared" si="0"/>
        <v>16</v>
      </c>
      <c r="S16" s="241">
        <f t="shared" si="1"/>
        <v>96</v>
      </c>
      <c r="T16" s="28">
        <v>0</v>
      </c>
      <c r="U16" s="28">
        <v>0</v>
      </c>
      <c r="V16" s="28">
        <v>0</v>
      </c>
      <c r="W16" s="28">
        <v>2</v>
      </c>
      <c r="X16" s="28">
        <v>3</v>
      </c>
      <c r="Y16" s="28">
        <v>0</v>
      </c>
      <c r="Z16" s="28">
        <v>5</v>
      </c>
      <c r="AA16" s="42">
        <v>12</v>
      </c>
      <c r="AB16" s="28"/>
      <c r="AC16" s="28"/>
      <c r="AD16" s="28"/>
      <c r="AE16" s="28"/>
      <c r="AF16" s="28"/>
      <c r="AG16" s="28"/>
      <c r="AH16" s="28"/>
      <c r="AI16" s="28"/>
      <c r="AJ16" s="48">
        <f t="shared" si="4"/>
        <v>22</v>
      </c>
      <c r="AK16" s="49">
        <f t="shared" si="2"/>
        <v>74</v>
      </c>
      <c r="AL16" s="40">
        <f t="shared" si="5"/>
        <v>74</v>
      </c>
      <c r="AM16" s="48">
        <f t="shared" si="6"/>
        <v>0</v>
      </c>
    </row>
    <row r="17" spans="1:39" ht="21.95" customHeight="1">
      <c r="A17" s="73" t="s">
        <v>56</v>
      </c>
      <c r="B17" s="7">
        <v>100</v>
      </c>
      <c r="C17" s="13">
        <v>1</v>
      </c>
      <c r="D17" s="13">
        <v>4</v>
      </c>
      <c r="E17" s="38"/>
      <c r="F17" s="96"/>
      <c r="G17" s="96"/>
      <c r="H17" s="96"/>
      <c r="I17" s="33"/>
      <c r="J17" s="10">
        <f>'5.6'!AL17</f>
        <v>115</v>
      </c>
      <c r="K17" s="11">
        <f t="shared" si="3"/>
        <v>115</v>
      </c>
      <c r="L17" s="19">
        <v>5</v>
      </c>
      <c r="M17" s="19"/>
      <c r="N17" s="19"/>
      <c r="O17" s="19"/>
      <c r="P17" s="19"/>
      <c r="Q17" s="19"/>
      <c r="R17" s="21">
        <f t="shared" ref="R17" si="7">SUBTOTAL(9,L17:Q17)</f>
        <v>5</v>
      </c>
      <c r="S17" s="241">
        <f t="shared" ref="S17" si="8">K17-R17</f>
        <v>110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6</v>
      </c>
      <c r="AA17" s="42"/>
      <c r="AB17" s="28"/>
      <c r="AC17" s="28"/>
      <c r="AD17" s="28"/>
      <c r="AE17" s="28"/>
      <c r="AF17" s="28"/>
      <c r="AG17" s="28"/>
      <c r="AH17" s="28"/>
      <c r="AI17" s="28"/>
      <c r="AJ17" s="48">
        <f t="shared" si="4"/>
        <v>6</v>
      </c>
      <c r="AK17" s="49">
        <f t="shared" ref="AK17" si="9">S17-AJ17</f>
        <v>104</v>
      </c>
      <c r="AL17" s="40">
        <f t="shared" ref="AL17" si="10">(B17*C17)+D17</f>
        <v>104</v>
      </c>
      <c r="AM17" s="48">
        <f t="shared" ref="AM17" si="11">AL17+AI17-AK17</f>
        <v>0</v>
      </c>
    </row>
    <row r="18" spans="1:39" ht="21.95" customHeight="1">
      <c r="A18" s="73" t="s">
        <v>57</v>
      </c>
      <c r="B18" s="7"/>
      <c r="C18" s="13"/>
      <c r="D18" s="13"/>
      <c r="E18" s="13"/>
      <c r="F18" s="96"/>
      <c r="G18" s="96"/>
      <c r="H18" s="96"/>
      <c r="I18" s="33"/>
      <c r="J18" s="10">
        <f>'5.6'!AL18</f>
        <v>0</v>
      </c>
      <c r="K18" s="11">
        <f t="shared" si="3"/>
        <v>0</v>
      </c>
      <c r="L18" s="19"/>
      <c r="M18" s="19"/>
      <c r="N18" s="19"/>
      <c r="O18" s="19"/>
      <c r="P18" s="19"/>
      <c r="Q18" s="19"/>
      <c r="R18" s="21">
        <f t="shared" si="0"/>
        <v>0</v>
      </c>
      <c r="S18" s="241">
        <f t="shared" si="1"/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42"/>
      <c r="AB18" s="28"/>
      <c r="AC18" s="28"/>
      <c r="AD18" s="28"/>
      <c r="AE18" s="28"/>
      <c r="AF18" s="28"/>
      <c r="AG18" s="28"/>
      <c r="AH18" s="28"/>
      <c r="AI18" s="28"/>
      <c r="AJ18" s="48">
        <f t="shared" si="4"/>
        <v>0</v>
      </c>
      <c r="AK18" s="49">
        <f t="shared" si="2"/>
        <v>0</v>
      </c>
      <c r="AL18" s="40">
        <f t="shared" ref="AL18" si="12">(B18*C18)+D18</f>
        <v>0</v>
      </c>
      <c r="AM18" s="48">
        <f t="shared" ref="AM18" si="13">AL18+AI18-AK18</f>
        <v>0</v>
      </c>
    </row>
    <row r="19" spans="1:39" ht="21.95" customHeight="1">
      <c r="A19" s="73" t="s">
        <v>58</v>
      </c>
      <c r="B19" s="7">
        <v>100</v>
      </c>
      <c r="C19" s="13"/>
      <c r="D19" s="13">
        <v>351</v>
      </c>
      <c r="E19" s="13"/>
      <c r="F19" s="96"/>
      <c r="G19" s="96"/>
      <c r="H19" s="96"/>
      <c r="I19" s="33">
        <v>200</v>
      </c>
      <c r="J19" s="10">
        <f>'5.6'!AL19</f>
        <v>353</v>
      </c>
      <c r="K19" s="11">
        <f t="shared" ref="K19:K20" si="14">SUM(I19:J19)</f>
        <v>553</v>
      </c>
      <c r="L19" s="19"/>
      <c r="M19" s="19"/>
      <c r="N19" s="19"/>
      <c r="O19" s="19"/>
      <c r="P19" s="19"/>
      <c r="Q19" s="19"/>
      <c r="R19" s="21">
        <f t="shared" ref="R19:R20" si="15">SUBTOTAL(9,L19:Q19)</f>
        <v>0</v>
      </c>
      <c r="S19" s="241">
        <f t="shared" ref="S19:S20" si="16">K19-R19</f>
        <v>553</v>
      </c>
      <c r="T19" s="28">
        <v>6</v>
      </c>
      <c r="U19" s="28">
        <v>7</v>
      </c>
      <c r="V19" s="28">
        <v>0</v>
      </c>
      <c r="W19" s="28">
        <v>13</v>
      </c>
      <c r="X19" s="28">
        <v>166</v>
      </c>
      <c r="Y19" s="28">
        <v>0</v>
      </c>
      <c r="Z19" s="28">
        <v>10</v>
      </c>
      <c r="AA19" s="42"/>
      <c r="AB19" s="28"/>
      <c r="AC19" s="28"/>
      <c r="AD19" s="28"/>
      <c r="AE19" s="28"/>
      <c r="AF19" s="28"/>
      <c r="AG19" s="28"/>
      <c r="AH19" s="28"/>
      <c r="AI19" s="28"/>
      <c r="AJ19" s="48">
        <f t="shared" si="4"/>
        <v>202</v>
      </c>
      <c r="AK19" s="49">
        <f t="shared" ref="AK19:AK20" si="17">S19-AJ19</f>
        <v>351</v>
      </c>
      <c r="AL19" s="40">
        <f t="shared" ref="AL19:AL20" si="18">(B19*C19)+D19</f>
        <v>351</v>
      </c>
      <c r="AM19" s="48">
        <f t="shared" ref="AM19:AM20" si="19">AL19+AI19-AK19</f>
        <v>0</v>
      </c>
    </row>
    <row r="20" spans="1:39" ht="21.95" customHeight="1">
      <c r="A20" s="73" t="s">
        <v>59</v>
      </c>
      <c r="B20" s="7"/>
      <c r="C20" s="13"/>
      <c r="D20" s="13"/>
      <c r="E20" s="38"/>
      <c r="F20" s="96"/>
      <c r="G20" s="96"/>
      <c r="H20" s="96"/>
      <c r="I20" s="33"/>
      <c r="J20" s="10">
        <f>'5.6'!AL20</f>
        <v>0</v>
      </c>
      <c r="K20" s="11">
        <f t="shared" si="14"/>
        <v>0</v>
      </c>
      <c r="L20" s="19"/>
      <c r="M20" s="19"/>
      <c r="N20" s="19"/>
      <c r="O20" s="19"/>
      <c r="P20" s="19"/>
      <c r="Q20" s="19"/>
      <c r="R20" s="21">
        <f t="shared" si="15"/>
        <v>0</v>
      </c>
      <c r="S20" s="241">
        <f t="shared" si="16"/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42"/>
      <c r="AB20" s="28"/>
      <c r="AC20" s="28"/>
      <c r="AD20" s="28"/>
      <c r="AE20" s="28"/>
      <c r="AF20" s="28"/>
      <c r="AG20" s="28"/>
      <c r="AH20" s="28"/>
      <c r="AI20" s="28"/>
      <c r="AJ20" s="48">
        <f t="shared" si="4"/>
        <v>0</v>
      </c>
      <c r="AK20" s="49">
        <f t="shared" si="17"/>
        <v>0</v>
      </c>
      <c r="AL20" s="40">
        <f t="shared" si="18"/>
        <v>0</v>
      </c>
      <c r="AM20" s="48">
        <f t="shared" si="19"/>
        <v>0</v>
      </c>
    </row>
    <row r="21" spans="1:39" ht="21.95" customHeight="1">
      <c r="A21" s="73" t="s">
        <v>60</v>
      </c>
      <c r="B21" s="7"/>
      <c r="C21" s="13"/>
      <c r="D21" s="13"/>
      <c r="E21" s="13"/>
      <c r="F21" s="96"/>
      <c r="G21" s="96"/>
      <c r="H21" s="96"/>
      <c r="I21" s="33"/>
      <c r="J21" s="10">
        <f>'5.6'!AL21</f>
        <v>0</v>
      </c>
      <c r="K21" s="11">
        <f t="shared" ref="K21" si="20">SUM(I21:J21)</f>
        <v>0</v>
      </c>
      <c r="L21" s="19"/>
      <c r="M21" s="19"/>
      <c r="N21" s="19"/>
      <c r="O21" s="19"/>
      <c r="P21" s="19"/>
      <c r="Q21" s="19"/>
      <c r="R21" s="21">
        <f t="shared" ref="R21" si="21">SUBTOTAL(9,L21:Q21)</f>
        <v>0</v>
      </c>
      <c r="S21" s="241">
        <f t="shared" ref="S21" si="22">K21-R21</f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42"/>
      <c r="AB21" s="28"/>
      <c r="AC21" s="28"/>
      <c r="AD21" s="28"/>
      <c r="AE21" s="28"/>
      <c r="AF21" s="28"/>
      <c r="AG21" s="28"/>
      <c r="AH21" s="28"/>
      <c r="AI21" s="28"/>
      <c r="AJ21" s="48">
        <f t="shared" si="4"/>
        <v>0</v>
      </c>
      <c r="AK21" s="49">
        <f t="shared" ref="AK21" si="23">S21-AJ21</f>
        <v>0</v>
      </c>
      <c r="AL21" s="40">
        <f t="shared" ref="AL21" si="24">(B21*C21)+D21</f>
        <v>0</v>
      </c>
      <c r="AM21" s="48">
        <f t="shared" ref="AM21" si="25">AL21+AI21-AK21</f>
        <v>0</v>
      </c>
    </row>
    <row r="22" spans="1:39" ht="21.95" customHeight="1">
      <c r="A22" s="73" t="s">
        <v>61</v>
      </c>
      <c r="B22" s="7"/>
      <c r="C22" s="13"/>
      <c r="D22" s="13"/>
      <c r="E22" s="180"/>
      <c r="F22" s="96"/>
      <c r="G22" s="96"/>
      <c r="H22" s="96"/>
      <c r="I22" s="33"/>
      <c r="J22" s="10">
        <f>'5.6'!AL22</f>
        <v>0</v>
      </c>
      <c r="K22" s="11">
        <f t="shared" ref="K22:K23" si="26">SUM(I22:J22)</f>
        <v>0</v>
      </c>
      <c r="L22" s="19"/>
      <c r="M22" s="19"/>
      <c r="N22" s="19"/>
      <c r="O22" s="19"/>
      <c r="P22" s="19"/>
      <c r="Q22" s="19"/>
      <c r="R22" s="21">
        <f t="shared" ref="R22:R23" si="27">SUBTOTAL(9,L22:Q22)</f>
        <v>0</v>
      </c>
      <c r="S22" s="241">
        <f t="shared" ref="S22:S23" si="28">K22-R22</f>
        <v>0</v>
      </c>
      <c r="T22" s="28"/>
      <c r="U22" s="28"/>
      <c r="V22" s="28"/>
      <c r="W22" s="28"/>
      <c r="X22" s="28"/>
      <c r="Y22" s="28"/>
      <c r="Z22" s="28"/>
      <c r="AA22" s="42"/>
      <c r="AB22" s="28"/>
      <c r="AC22" s="28"/>
      <c r="AD22" s="28"/>
      <c r="AE22" s="28"/>
      <c r="AF22" s="28"/>
      <c r="AG22" s="28"/>
      <c r="AH22" s="28"/>
      <c r="AI22" s="28"/>
      <c r="AJ22" s="48">
        <f t="shared" si="4"/>
        <v>0</v>
      </c>
      <c r="AK22" s="49">
        <f t="shared" ref="AK22:AK23" si="29">S22-AJ22</f>
        <v>0</v>
      </c>
      <c r="AL22" s="40">
        <f t="shared" ref="AL22:AL23" si="30">(B22*C22)+D22</f>
        <v>0</v>
      </c>
      <c r="AM22" s="48">
        <f t="shared" ref="AM22:AM23" si="31">AL22+AI22-AK22</f>
        <v>0</v>
      </c>
    </row>
    <row r="23" spans="1:39" ht="21.95" customHeight="1">
      <c r="A23" s="73" t="s">
        <v>62</v>
      </c>
      <c r="B23" s="7"/>
      <c r="C23" s="13"/>
      <c r="D23" s="13"/>
      <c r="E23" s="180"/>
      <c r="F23" s="96"/>
      <c r="G23" s="96"/>
      <c r="H23" s="96"/>
      <c r="I23" s="33"/>
      <c r="J23" s="10">
        <f>'5.6'!AL23</f>
        <v>0</v>
      </c>
      <c r="K23" s="11">
        <f t="shared" si="26"/>
        <v>0</v>
      </c>
      <c r="L23" s="19"/>
      <c r="M23" s="19"/>
      <c r="N23" s="19"/>
      <c r="O23" s="19"/>
      <c r="P23" s="19"/>
      <c r="Q23" s="19"/>
      <c r="R23" s="21">
        <f t="shared" si="27"/>
        <v>0</v>
      </c>
      <c r="S23" s="241">
        <f t="shared" si="28"/>
        <v>0</v>
      </c>
      <c r="T23" s="28"/>
      <c r="U23" s="28"/>
      <c r="V23" s="28"/>
      <c r="W23" s="28"/>
      <c r="X23" s="28"/>
      <c r="Y23" s="28"/>
      <c r="Z23" s="28"/>
      <c r="AA23" s="42"/>
      <c r="AB23" s="28"/>
      <c r="AC23" s="28"/>
      <c r="AD23" s="28"/>
      <c r="AE23" s="28"/>
      <c r="AF23" s="28"/>
      <c r="AG23" s="28"/>
      <c r="AH23" s="28"/>
      <c r="AI23" s="28"/>
      <c r="AJ23" s="48">
        <f t="shared" si="4"/>
        <v>0</v>
      </c>
      <c r="AK23" s="49">
        <f t="shared" si="29"/>
        <v>0</v>
      </c>
      <c r="AL23" s="40">
        <f t="shared" si="30"/>
        <v>0</v>
      </c>
      <c r="AM23" s="48">
        <f t="shared" si="31"/>
        <v>0</v>
      </c>
    </row>
    <row r="24" spans="1:39">
      <c r="C24" s="302"/>
      <c r="F24" s="15">
        <f>SUM(F3:F23)</f>
        <v>0</v>
      </c>
      <c r="G24" s="15">
        <f t="shared" ref="G24:AM24" si="32">SUM(G3:G23)</f>
        <v>0</v>
      </c>
      <c r="H24" s="15">
        <f t="shared" si="32"/>
        <v>0</v>
      </c>
      <c r="I24" s="15">
        <f t="shared" si="32"/>
        <v>2394</v>
      </c>
      <c r="J24" s="15">
        <f t="shared" si="32"/>
        <v>6137</v>
      </c>
      <c r="K24" s="15">
        <f t="shared" si="32"/>
        <v>8531</v>
      </c>
      <c r="L24" s="15">
        <f t="shared" si="32"/>
        <v>192</v>
      </c>
      <c r="M24" s="15">
        <f t="shared" si="32"/>
        <v>0</v>
      </c>
      <c r="N24" s="15">
        <f t="shared" si="32"/>
        <v>55</v>
      </c>
      <c r="O24" s="15">
        <f t="shared" si="32"/>
        <v>0</v>
      </c>
      <c r="P24" s="15">
        <f t="shared" si="32"/>
        <v>0</v>
      </c>
      <c r="Q24" s="15">
        <f t="shared" si="32"/>
        <v>161</v>
      </c>
      <c r="R24" s="15">
        <f t="shared" si="32"/>
        <v>408</v>
      </c>
      <c r="S24" s="15">
        <f t="shared" si="32"/>
        <v>8123</v>
      </c>
      <c r="T24" s="15">
        <f t="shared" si="32"/>
        <v>78</v>
      </c>
      <c r="U24" s="15">
        <f t="shared" si="32"/>
        <v>9</v>
      </c>
      <c r="V24" s="15">
        <f t="shared" si="32"/>
        <v>110</v>
      </c>
      <c r="W24" s="15">
        <f t="shared" si="32"/>
        <v>119</v>
      </c>
      <c r="X24" s="15">
        <f t="shared" si="32"/>
        <v>411</v>
      </c>
      <c r="Y24" s="15">
        <f t="shared" si="32"/>
        <v>255</v>
      </c>
      <c r="Z24" s="15">
        <f t="shared" si="32"/>
        <v>240</v>
      </c>
      <c r="AA24" s="15">
        <f t="shared" si="32"/>
        <v>12</v>
      </c>
      <c r="AB24" s="15">
        <f t="shared" si="32"/>
        <v>0</v>
      </c>
      <c r="AC24" s="15">
        <f t="shared" si="32"/>
        <v>0</v>
      </c>
      <c r="AD24" s="15">
        <f t="shared" si="32"/>
        <v>0</v>
      </c>
      <c r="AE24" s="15">
        <f t="shared" si="32"/>
        <v>0</v>
      </c>
      <c r="AF24" s="15">
        <f t="shared" si="32"/>
        <v>0</v>
      </c>
      <c r="AG24" s="15">
        <f t="shared" si="32"/>
        <v>0</v>
      </c>
      <c r="AH24" s="15">
        <f t="shared" si="32"/>
        <v>0</v>
      </c>
      <c r="AI24" s="15">
        <f t="shared" si="32"/>
        <v>1</v>
      </c>
      <c r="AJ24" s="15">
        <f t="shared" si="32"/>
        <v>1234</v>
      </c>
      <c r="AK24" s="15">
        <f t="shared" si="32"/>
        <v>6889</v>
      </c>
      <c r="AL24" s="15">
        <f t="shared" si="32"/>
        <v>6889</v>
      </c>
      <c r="AM24" s="15">
        <f t="shared" si="32"/>
        <v>1</v>
      </c>
    </row>
    <row r="27" spans="1:39">
      <c r="R27" t="s">
        <v>65</v>
      </c>
      <c r="T27" s="29"/>
      <c r="U27" s="29"/>
      <c r="V27" s="29"/>
      <c r="W27" s="29"/>
      <c r="X27" s="29"/>
    </row>
  </sheetData>
  <mergeCells count="16">
    <mergeCell ref="A1:A2"/>
    <mergeCell ref="B1:B2"/>
    <mergeCell ref="C1:C2"/>
    <mergeCell ref="D1:D2"/>
    <mergeCell ref="E1:E2"/>
    <mergeCell ref="G1:G2"/>
    <mergeCell ref="I1:I2"/>
    <mergeCell ref="J1:J2"/>
    <mergeCell ref="K1:K2"/>
    <mergeCell ref="R1:R2"/>
    <mergeCell ref="AM1:AM2"/>
    <mergeCell ref="S1:S2"/>
    <mergeCell ref="AI1:AI2"/>
    <mergeCell ref="AJ1:AJ2"/>
    <mergeCell ref="AK1:AK2"/>
    <mergeCell ref="AL1:AL2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9"/>
  <sheetViews>
    <sheetView zoomScale="85" zoomScaleNormal="85" workbookViewId="0">
      <pane xSplit="9" ySplit="2" topLeftCell="Y3" activePane="bottomRight" state="frozen"/>
      <selection pane="topRight"/>
      <selection pane="bottomLeft"/>
      <selection pane="bottomRight" activeCell="D10" sqref="D10"/>
    </sheetView>
  </sheetViews>
  <sheetFormatPr defaultColWidth="9.140625" defaultRowHeight="15.75"/>
  <cols>
    <col min="1" max="1" width="44.42578125" style="272" customWidth="1"/>
    <col min="2" max="2" width="10.7109375" style="273" customWidth="1"/>
    <col min="3" max="3" width="11.5703125" style="273" customWidth="1"/>
    <col min="4" max="4" width="12.7109375" style="273" customWidth="1"/>
    <col min="5" max="6" width="10.140625" style="273" customWidth="1"/>
    <col min="7" max="7" width="11.85546875" style="273" customWidth="1"/>
    <col min="8" max="9" width="9.85546875" style="273" customWidth="1"/>
    <col min="10" max="10" width="9.140625" style="273"/>
    <col min="11" max="11" width="12.140625" style="273" customWidth="1"/>
    <col min="12" max="14" width="9.140625" style="273"/>
    <col min="15" max="15" width="14.28515625" style="273" customWidth="1"/>
    <col min="16" max="16" width="12.7109375" style="273" customWidth="1"/>
    <col min="17" max="17" width="19.42578125" style="273" customWidth="1"/>
    <col min="18" max="18" width="10.85546875" style="273" customWidth="1"/>
    <col min="19" max="19" width="14" style="273" customWidth="1"/>
    <col min="20" max="21" width="10.85546875" style="273" customWidth="1"/>
    <col min="22" max="22" width="13.140625" style="273" customWidth="1"/>
    <col min="23" max="23" width="14.7109375" style="273" customWidth="1"/>
    <col min="24" max="24" width="19.42578125" style="273" customWidth="1"/>
    <col min="25" max="29" width="10.85546875" style="273" customWidth="1"/>
    <col min="30" max="30" width="14.28515625" style="273" customWidth="1"/>
    <col min="31" max="32" width="10.85546875" style="273" customWidth="1"/>
    <col min="33" max="33" width="11.140625" style="273" customWidth="1"/>
    <col min="34" max="34" width="10.85546875" style="273" customWidth="1"/>
    <col min="35" max="35" width="12.28515625" style="273" customWidth="1"/>
    <col min="36" max="36" width="10.85546875" style="273" customWidth="1"/>
    <col min="37" max="37" width="12.85546875" style="273" customWidth="1"/>
    <col min="38" max="38" width="10.85546875" style="273" customWidth="1"/>
    <col min="39" max="16384" width="9.140625" style="273"/>
  </cols>
  <sheetData>
    <row r="1" spans="1:38" s="271" customFormat="1" ht="32.25" customHeight="1">
      <c r="A1" s="412" t="s">
        <v>0</v>
      </c>
      <c r="B1" s="412" t="s">
        <v>1</v>
      </c>
      <c r="C1" s="412" t="s">
        <v>2</v>
      </c>
      <c r="D1" s="408" t="s">
        <v>3</v>
      </c>
      <c r="E1" s="408" t="s">
        <v>26</v>
      </c>
      <c r="F1" s="412"/>
      <c r="G1" s="412" t="s">
        <v>4</v>
      </c>
      <c r="H1" s="412" t="s">
        <v>6</v>
      </c>
      <c r="I1" s="414" t="s">
        <v>7</v>
      </c>
      <c r="J1" s="280" t="s">
        <v>8</v>
      </c>
      <c r="K1" s="280"/>
      <c r="L1" s="280"/>
      <c r="M1" s="280"/>
      <c r="N1" s="280"/>
      <c r="O1" s="280"/>
      <c r="P1" s="415" t="s">
        <v>9</v>
      </c>
      <c r="Q1" s="406" t="s">
        <v>10</v>
      </c>
      <c r="R1" s="287" t="s">
        <v>166</v>
      </c>
      <c r="S1" s="287" t="s">
        <v>315</v>
      </c>
      <c r="T1" s="287" t="s">
        <v>195</v>
      </c>
      <c r="U1" s="287" t="s">
        <v>11</v>
      </c>
      <c r="V1" s="287" t="s">
        <v>15</v>
      </c>
      <c r="W1" s="287" t="s">
        <v>68</v>
      </c>
      <c r="X1" s="288" t="s">
        <v>14</v>
      </c>
      <c r="Y1" s="287" t="s">
        <v>70</v>
      </c>
      <c r="Z1" s="287" t="s">
        <v>69</v>
      </c>
      <c r="AA1" s="287" t="s">
        <v>15</v>
      </c>
      <c r="AB1" s="287" t="s">
        <v>167</v>
      </c>
      <c r="AC1" s="287" t="s">
        <v>167</v>
      </c>
      <c r="AD1" s="287" t="s">
        <v>168</v>
      </c>
      <c r="AE1" s="287" t="s">
        <v>168</v>
      </c>
      <c r="AF1" s="287" t="s">
        <v>169</v>
      </c>
      <c r="AG1" s="287" t="s">
        <v>170</v>
      </c>
      <c r="AH1" s="408" t="s">
        <v>21</v>
      </c>
      <c r="AI1" s="408" t="s">
        <v>22</v>
      </c>
      <c r="AJ1" s="408" t="s">
        <v>23</v>
      </c>
      <c r="AK1" s="297" t="s">
        <v>24</v>
      </c>
      <c r="AL1" s="410" t="s">
        <v>25</v>
      </c>
    </row>
    <row r="2" spans="1:38" s="271" customFormat="1" ht="43.5" customHeight="1">
      <c r="A2" s="413"/>
      <c r="B2" s="413"/>
      <c r="C2" s="413"/>
      <c r="D2" s="409"/>
      <c r="E2" s="409"/>
      <c r="F2" s="413"/>
      <c r="G2" s="413"/>
      <c r="H2" s="413"/>
      <c r="I2" s="414"/>
      <c r="J2" s="281" t="s">
        <v>28</v>
      </c>
      <c r="K2" s="281" t="s">
        <v>171</v>
      </c>
      <c r="L2" s="281" t="s">
        <v>172</v>
      </c>
      <c r="M2" s="281" t="s">
        <v>92</v>
      </c>
      <c r="N2" s="274" t="s">
        <v>32</v>
      </c>
      <c r="O2" s="282" t="s">
        <v>64</v>
      </c>
      <c r="P2" s="416"/>
      <c r="Q2" s="407"/>
      <c r="R2" s="289" t="s">
        <v>36</v>
      </c>
      <c r="S2" s="290" t="s">
        <v>36</v>
      </c>
      <c r="T2" s="289" t="s">
        <v>35</v>
      </c>
      <c r="U2" s="289" t="s">
        <v>35</v>
      </c>
      <c r="V2" s="289" t="s">
        <v>36</v>
      </c>
      <c r="W2" s="289" t="s">
        <v>35</v>
      </c>
      <c r="X2" s="289" t="s">
        <v>35</v>
      </c>
      <c r="Y2" s="289" t="s">
        <v>35</v>
      </c>
      <c r="Z2" s="289" t="s">
        <v>35</v>
      </c>
      <c r="AA2" s="289" t="s">
        <v>36</v>
      </c>
      <c r="AB2" s="289" t="s">
        <v>35</v>
      </c>
      <c r="AC2" s="289" t="s">
        <v>36</v>
      </c>
      <c r="AD2" s="289" t="s">
        <v>35</v>
      </c>
      <c r="AE2" s="289" t="s">
        <v>36</v>
      </c>
      <c r="AF2" s="295" t="s">
        <v>35</v>
      </c>
      <c r="AG2" s="295" t="s">
        <v>173</v>
      </c>
      <c r="AH2" s="409"/>
      <c r="AI2" s="409"/>
      <c r="AJ2" s="409"/>
      <c r="AK2" s="298"/>
      <c r="AL2" s="411"/>
    </row>
    <row r="3" spans="1:38" ht="21.95" customHeight="1">
      <c r="A3" s="275" t="s">
        <v>42</v>
      </c>
      <c r="B3" s="13">
        <v>33</v>
      </c>
      <c r="C3" s="8">
        <v>50</v>
      </c>
      <c r="D3" s="8">
        <v>48</v>
      </c>
      <c r="E3" s="38"/>
      <c r="F3" s="8"/>
      <c r="G3" s="276">
        <v>260</v>
      </c>
      <c r="H3" s="10">
        <f>'6.6'!AL3</f>
        <v>1649</v>
      </c>
      <c r="I3" s="11">
        <f>SUM(F3:H3)</f>
        <v>1909</v>
      </c>
      <c r="J3" s="283">
        <v>7</v>
      </c>
      <c r="K3" s="283"/>
      <c r="L3" s="283"/>
      <c r="M3" s="283"/>
      <c r="N3" s="283"/>
      <c r="O3" s="283"/>
      <c r="P3" s="284">
        <f t="shared" ref="P3:P18" si="0">SUBTOTAL(9,J3:O3)</f>
        <v>7</v>
      </c>
      <c r="Q3" s="291">
        <f>I3-P3</f>
        <v>1902</v>
      </c>
      <c r="R3" s="292"/>
      <c r="S3" s="292">
        <v>100</v>
      </c>
      <c r="T3" s="292">
        <v>24</v>
      </c>
      <c r="U3" s="292">
        <v>9</v>
      </c>
      <c r="V3" s="292">
        <v>4</v>
      </c>
      <c r="W3" s="292"/>
      <c r="X3" s="292">
        <v>19</v>
      </c>
      <c r="Y3" s="292">
        <v>35</v>
      </c>
      <c r="Z3" s="292">
        <v>13</v>
      </c>
      <c r="AA3" s="292"/>
      <c r="AB3" s="292"/>
      <c r="AC3" s="292"/>
      <c r="AD3" s="292"/>
      <c r="AE3" s="292"/>
      <c r="AF3" s="292"/>
      <c r="AG3" s="292"/>
      <c r="AH3" s="292"/>
      <c r="AI3" s="299">
        <f>SUM(R3:AG3)</f>
        <v>204</v>
      </c>
      <c r="AJ3" s="300">
        <f t="shared" ref="AJ3:AJ21" si="1">Q3-AI3</f>
        <v>1698</v>
      </c>
      <c r="AK3" s="283">
        <f t="shared" ref="AK3:AK21" si="2">B3*C3+D3</f>
        <v>1698</v>
      </c>
      <c r="AL3" s="299">
        <f>AK3+AH3-AJ3</f>
        <v>0</v>
      </c>
    </row>
    <row r="4" spans="1:38" ht="21.95" customHeight="1">
      <c r="A4" s="275" t="s">
        <v>43</v>
      </c>
      <c r="B4" s="13">
        <v>70</v>
      </c>
      <c r="C4" s="8">
        <v>22</v>
      </c>
      <c r="D4" s="8">
        <v>20</v>
      </c>
      <c r="E4" s="38"/>
      <c r="F4" s="8"/>
      <c r="G4" s="276">
        <v>560</v>
      </c>
      <c r="H4" s="10">
        <f>'6.6'!AL4</f>
        <v>1400</v>
      </c>
      <c r="I4" s="11">
        <f t="shared" ref="I4:I21" si="3">SUM(F4:H4)</f>
        <v>1960</v>
      </c>
      <c r="J4" s="283">
        <v>10</v>
      </c>
      <c r="K4" s="283"/>
      <c r="L4" s="283"/>
      <c r="M4" s="283"/>
      <c r="N4" s="283">
        <v>15</v>
      </c>
      <c r="O4" s="283"/>
      <c r="P4" s="284">
        <f t="shared" si="0"/>
        <v>25</v>
      </c>
      <c r="Q4" s="291">
        <f t="shared" ref="Q4:Q18" si="4">I4-P4</f>
        <v>1935</v>
      </c>
      <c r="R4" s="292"/>
      <c r="S4" s="292">
        <v>205</v>
      </c>
      <c r="T4" s="292">
        <v>7</v>
      </c>
      <c r="U4" s="292">
        <v>55</v>
      </c>
      <c r="V4" s="292">
        <v>25</v>
      </c>
      <c r="W4" s="292"/>
      <c r="X4" s="292">
        <v>14</v>
      </c>
      <c r="Y4" s="292">
        <v>45</v>
      </c>
      <c r="Z4" s="292">
        <v>24</v>
      </c>
      <c r="AA4" s="292"/>
      <c r="AB4" s="292"/>
      <c r="AC4" s="292"/>
      <c r="AD4" s="292"/>
      <c r="AE4" s="292"/>
      <c r="AF4" s="292"/>
      <c r="AG4" s="292"/>
      <c r="AH4" s="292"/>
      <c r="AI4" s="299">
        <f t="shared" ref="AI4:AI23" si="5">SUM(R4:AG4)</f>
        <v>375</v>
      </c>
      <c r="AJ4" s="300">
        <f t="shared" si="1"/>
        <v>1560</v>
      </c>
      <c r="AK4" s="283">
        <f t="shared" si="2"/>
        <v>1560</v>
      </c>
      <c r="AL4" s="299">
        <f t="shared" ref="AL4:AL18" si="6">AK4+AH4-AJ4</f>
        <v>0</v>
      </c>
    </row>
    <row r="5" spans="1:38" ht="21.95" customHeight="1">
      <c r="A5" s="275" t="s">
        <v>44</v>
      </c>
      <c r="B5" s="13">
        <v>45</v>
      </c>
      <c r="C5" s="12">
        <v>9</v>
      </c>
      <c r="D5" s="12">
        <v>54</v>
      </c>
      <c r="E5" s="38"/>
      <c r="F5" s="8"/>
      <c r="G5" s="276">
        <v>90</v>
      </c>
      <c r="H5" s="10">
        <f>'6.6'!AL5</f>
        <v>391</v>
      </c>
      <c r="I5" s="11">
        <f t="shared" si="3"/>
        <v>481</v>
      </c>
      <c r="J5" s="283"/>
      <c r="K5" s="283"/>
      <c r="L5" s="283"/>
      <c r="M5" s="283"/>
      <c r="N5" s="283">
        <v>10</v>
      </c>
      <c r="O5" s="283"/>
      <c r="P5" s="284">
        <f t="shared" si="0"/>
        <v>10</v>
      </c>
      <c r="Q5" s="291">
        <f t="shared" si="4"/>
        <v>471</v>
      </c>
      <c r="R5" s="292"/>
      <c r="S5" s="292">
        <v>0</v>
      </c>
      <c r="T5" s="292">
        <v>3</v>
      </c>
      <c r="U5" s="292">
        <v>6</v>
      </c>
      <c r="V5" s="292">
        <v>0</v>
      </c>
      <c r="W5" s="292"/>
      <c r="X5" s="292">
        <v>0</v>
      </c>
      <c r="Y5" s="292">
        <v>3</v>
      </c>
      <c r="Z5" s="292">
        <v>0</v>
      </c>
      <c r="AA5" s="292"/>
      <c r="AB5" s="292"/>
      <c r="AC5" s="292"/>
      <c r="AD5" s="292"/>
      <c r="AE5" s="292"/>
      <c r="AF5" s="292"/>
      <c r="AG5" s="292"/>
      <c r="AH5" s="292"/>
      <c r="AI5" s="299">
        <f t="shared" si="5"/>
        <v>12</v>
      </c>
      <c r="AJ5" s="300">
        <f t="shared" si="1"/>
        <v>459</v>
      </c>
      <c r="AK5" s="283">
        <f t="shared" si="2"/>
        <v>459</v>
      </c>
      <c r="AL5" s="299">
        <f t="shared" si="6"/>
        <v>0</v>
      </c>
    </row>
    <row r="6" spans="1:38" ht="21.95" customHeight="1">
      <c r="A6" s="275" t="s">
        <v>45</v>
      </c>
      <c r="B6" s="13">
        <v>120</v>
      </c>
      <c r="C6" s="8">
        <v>5</v>
      </c>
      <c r="D6" s="8">
        <v>107</v>
      </c>
      <c r="E6" s="38"/>
      <c r="F6" s="8"/>
      <c r="G6" s="276">
        <v>240</v>
      </c>
      <c r="H6" s="10">
        <f>'6.6'!AL6</f>
        <v>543</v>
      </c>
      <c r="I6" s="11">
        <f t="shared" si="3"/>
        <v>783</v>
      </c>
      <c r="J6" s="283">
        <v>10</v>
      </c>
      <c r="K6" s="283"/>
      <c r="L6" s="283"/>
      <c r="M6" s="283"/>
      <c r="N6" s="283"/>
      <c r="O6" s="283"/>
      <c r="P6" s="284">
        <f t="shared" si="0"/>
        <v>10</v>
      </c>
      <c r="Q6" s="291">
        <f t="shared" si="4"/>
        <v>773</v>
      </c>
      <c r="R6" s="292"/>
      <c r="S6" s="292">
        <v>0</v>
      </c>
      <c r="T6" s="292">
        <v>5</v>
      </c>
      <c r="U6" s="292">
        <v>17</v>
      </c>
      <c r="V6" s="292">
        <v>7</v>
      </c>
      <c r="W6" s="292"/>
      <c r="X6" s="292">
        <v>3</v>
      </c>
      <c r="Y6" s="292">
        <v>21</v>
      </c>
      <c r="Z6" s="292">
        <v>13</v>
      </c>
      <c r="AA6" s="292"/>
      <c r="AB6" s="292"/>
      <c r="AC6" s="292"/>
      <c r="AD6" s="292"/>
      <c r="AE6" s="292"/>
      <c r="AF6" s="292"/>
      <c r="AG6" s="292"/>
      <c r="AH6" s="292"/>
      <c r="AI6" s="299">
        <f t="shared" si="5"/>
        <v>66</v>
      </c>
      <c r="AJ6" s="300">
        <f t="shared" si="1"/>
        <v>707</v>
      </c>
      <c r="AK6" s="283">
        <f t="shared" si="2"/>
        <v>707</v>
      </c>
      <c r="AL6" s="299">
        <f t="shared" si="6"/>
        <v>0</v>
      </c>
    </row>
    <row r="7" spans="1:38" ht="21.95" customHeight="1">
      <c r="A7" s="275" t="s">
        <v>46</v>
      </c>
      <c r="B7" s="13">
        <v>40</v>
      </c>
      <c r="C7" s="12"/>
      <c r="D7" s="12">
        <v>65</v>
      </c>
      <c r="E7" s="38"/>
      <c r="F7" s="8"/>
      <c r="G7" s="276"/>
      <c r="H7" s="10">
        <f>'6.6'!AL7</f>
        <v>68</v>
      </c>
      <c r="I7" s="11">
        <f t="shared" si="3"/>
        <v>68</v>
      </c>
      <c r="J7" s="283"/>
      <c r="K7" s="283"/>
      <c r="L7" s="283"/>
      <c r="M7" s="283"/>
      <c r="N7" s="283"/>
      <c r="O7" s="283"/>
      <c r="P7" s="284">
        <f t="shared" si="0"/>
        <v>0</v>
      </c>
      <c r="Q7" s="291">
        <f t="shared" si="4"/>
        <v>68</v>
      </c>
      <c r="R7" s="292"/>
      <c r="S7" s="292">
        <v>0</v>
      </c>
      <c r="T7" s="292">
        <v>3</v>
      </c>
      <c r="U7" s="292">
        <v>0</v>
      </c>
      <c r="V7" s="292">
        <v>0</v>
      </c>
      <c r="W7" s="292"/>
      <c r="X7" s="292">
        <v>0</v>
      </c>
      <c r="Y7" s="292">
        <v>0</v>
      </c>
      <c r="Z7" s="292">
        <v>0</v>
      </c>
      <c r="AA7" s="292"/>
      <c r="AB7" s="292"/>
      <c r="AC7" s="292"/>
      <c r="AD7" s="292"/>
      <c r="AE7" s="292"/>
      <c r="AF7" s="292"/>
      <c r="AG7" s="292"/>
      <c r="AH7" s="292"/>
      <c r="AI7" s="299">
        <f t="shared" si="5"/>
        <v>3</v>
      </c>
      <c r="AJ7" s="300">
        <f t="shared" si="1"/>
        <v>65</v>
      </c>
      <c r="AK7" s="283">
        <f t="shared" si="2"/>
        <v>65</v>
      </c>
      <c r="AL7" s="299">
        <f t="shared" si="6"/>
        <v>0</v>
      </c>
    </row>
    <row r="8" spans="1:38" ht="21.95" customHeight="1">
      <c r="A8" s="275" t="s">
        <v>47</v>
      </c>
      <c r="B8" s="13">
        <v>65</v>
      </c>
      <c r="C8" s="12">
        <v>5</v>
      </c>
      <c r="D8" s="12">
        <v>42</v>
      </c>
      <c r="E8" s="38"/>
      <c r="F8" s="8"/>
      <c r="G8" s="276"/>
      <c r="H8" s="10">
        <f>'6.6'!AL8</f>
        <v>403</v>
      </c>
      <c r="I8" s="11">
        <f t="shared" si="3"/>
        <v>403</v>
      </c>
      <c r="J8" s="283">
        <v>5</v>
      </c>
      <c r="K8" s="283"/>
      <c r="L8" s="283"/>
      <c r="M8" s="283"/>
      <c r="N8" s="283"/>
      <c r="O8" s="283"/>
      <c r="P8" s="284">
        <f t="shared" si="0"/>
        <v>5</v>
      </c>
      <c r="Q8" s="291">
        <f t="shared" si="4"/>
        <v>398</v>
      </c>
      <c r="R8" s="292"/>
      <c r="S8" s="292">
        <v>5</v>
      </c>
      <c r="T8" s="292">
        <v>6</v>
      </c>
      <c r="U8" s="292">
        <v>2</v>
      </c>
      <c r="V8" s="292">
        <v>6</v>
      </c>
      <c r="W8" s="292"/>
      <c r="X8" s="292">
        <v>9</v>
      </c>
      <c r="Y8" s="292">
        <v>0</v>
      </c>
      <c r="Z8" s="292">
        <v>3</v>
      </c>
      <c r="AA8" s="292"/>
      <c r="AB8" s="292"/>
      <c r="AC8" s="292"/>
      <c r="AD8" s="292"/>
      <c r="AE8" s="292"/>
      <c r="AF8" s="292"/>
      <c r="AG8" s="292"/>
      <c r="AH8" s="292"/>
      <c r="AI8" s="299">
        <f t="shared" si="5"/>
        <v>31</v>
      </c>
      <c r="AJ8" s="300">
        <f t="shared" si="1"/>
        <v>367</v>
      </c>
      <c r="AK8" s="283">
        <f t="shared" si="2"/>
        <v>367</v>
      </c>
      <c r="AL8" s="299">
        <f t="shared" si="6"/>
        <v>0</v>
      </c>
    </row>
    <row r="9" spans="1:38" ht="21.95" customHeight="1">
      <c r="A9" s="275" t="s">
        <v>48</v>
      </c>
      <c r="B9" s="13">
        <v>100</v>
      </c>
      <c r="C9" s="12">
        <v>9</v>
      </c>
      <c r="D9" s="12">
        <v>3</v>
      </c>
      <c r="E9" s="38"/>
      <c r="F9" s="8"/>
      <c r="G9" s="276">
        <v>400</v>
      </c>
      <c r="H9" s="10">
        <f>'6.6'!AL9</f>
        <v>764</v>
      </c>
      <c r="I9" s="11">
        <f t="shared" si="3"/>
        <v>1164</v>
      </c>
      <c r="J9" s="283">
        <v>13</v>
      </c>
      <c r="K9" s="283"/>
      <c r="L9" s="283"/>
      <c r="M9" s="283"/>
      <c r="N9" s="283"/>
      <c r="O9" s="283"/>
      <c r="P9" s="284">
        <f t="shared" si="0"/>
        <v>13</v>
      </c>
      <c r="Q9" s="291">
        <f t="shared" si="4"/>
        <v>1151</v>
      </c>
      <c r="R9" s="292"/>
      <c r="S9" s="292">
        <v>100</v>
      </c>
      <c r="T9" s="292">
        <v>25</v>
      </c>
      <c r="U9" s="292">
        <v>25</v>
      </c>
      <c r="V9" s="292">
        <v>30</v>
      </c>
      <c r="W9" s="292"/>
      <c r="X9" s="292">
        <v>17</v>
      </c>
      <c r="Y9" s="292">
        <v>30</v>
      </c>
      <c r="Z9" s="292">
        <v>21</v>
      </c>
      <c r="AA9" s="292"/>
      <c r="AB9" s="292"/>
      <c r="AC9" s="292"/>
      <c r="AD9" s="292"/>
      <c r="AE9" s="292"/>
      <c r="AF9" s="292"/>
      <c r="AG9" s="292"/>
      <c r="AH9" s="292"/>
      <c r="AI9" s="299">
        <f t="shared" si="5"/>
        <v>248</v>
      </c>
      <c r="AJ9" s="300">
        <f t="shared" si="1"/>
        <v>903</v>
      </c>
      <c r="AK9" s="283">
        <f t="shared" si="2"/>
        <v>903</v>
      </c>
      <c r="AL9" s="299">
        <f t="shared" si="6"/>
        <v>0</v>
      </c>
    </row>
    <row r="10" spans="1:38" ht="21.95" customHeight="1">
      <c r="A10" s="275" t="s">
        <v>49</v>
      </c>
      <c r="B10" s="13">
        <v>100</v>
      </c>
      <c r="C10" s="13">
        <v>4</v>
      </c>
      <c r="D10" s="13">
        <v>68</v>
      </c>
      <c r="E10" s="38"/>
      <c r="F10" s="8"/>
      <c r="G10" s="276">
        <v>200</v>
      </c>
      <c r="H10" s="10">
        <f>'6.6'!AL10</f>
        <v>306</v>
      </c>
      <c r="I10" s="11">
        <f t="shared" si="3"/>
        <v>506</v>
      </c>
      <c r="J10" s="283">
        <v>8</v>
      </c>
      <c r="K10" s="283"/>
      <c r="L10" s="283"/>
      <c r="M10" s="283"/>
      <c r="N10" s="283"/>
      <c r="O10" s="283"/>
      <c r="P10" s="284">
        <f t="shared" si="0"/>
        <v>8</v>
      </c>
      <c r="Q10" s="291">
        <f t="shared" si="4"/>
        <v>498</v>
      </c>
      <c r="R10" s="292"/>
      <c r="S10" s="292">
        <v>0</v>
      </c>
      <c r="T10" s="292">
        <v>5</v>
      </c>
      <c r="U10" s="292">
        <v>7</v>
      </c>
      <c r="V10" s="292">
        <v>5</v>
      </c>
      <c r="W10" s="292"/>
      <c r="X10" s="292">
        <v>7</v>
      </c>
      <c r="Y10" s="292">
        <v>2</v>
      </c>
      <c r="Z10" s="292">
        <v>3</v>
      </c>
      <c r="AA10" s="292"/>
      <c r="AB10" s="292"/>
      <c r="AC10" s="292"/>
      <c r="AD10" s="292"/>
      <c r="AE10" s="292"/>
      <c r="AF10" s="292"/>
      <c r="AG10" s="292"/>
      <c r="AH10" s="292">
        <v>1</v>
      </c>
      <c r="AI10" s="299">
        <f t="shared" si="5"/>
        <v>29</v>
      </c>
      <c r="AJ10" s="300">
        <f t="shared" si="1"/>
        <v>469</v>
      </c>
      <c r="AK10" s="283">
        <f t="shared" si="2"/>
        <v>468</v>
      </c>
      <c r="AL10" s="299">
        <f t="shared" si="6"/>
        <v>0</v>
      </c>
    </row>
    <row r="11" spans="1:38" ht="21.95" customHeight="1">
      <c r="A11" s="275" t="s">
        <v>50</v>
      </c>
      <c r="B11" s="13">
        <v>50</v>
      </c>
      <c r="C11" s="13">
        <v>9</v>
      </c>
      <c r="D11" s="13">
        <v>8</v>
      </c>
      <c r="E11" s="38"/>
      <c r="F11" s="8"/>
      <c r="G11" s="276">
        <v>180</v>
      </c>
      <c r="H11" s="10">
        <f>'6.6'!AL11</f>
        <v>326</v>
      </c>
      <c r="I11" s="11">
        <f t="shared" si="3"/>
        <v>506</v>
      </c>
      <c r="J11" s="285">
        <v>3</v>
      </c>
      <c r="K11" s="283"/>
      <c r="L11" s="283"/>
      <c r="M11" s="283"/>
      <c r="N11" s="285"/>
      <c r="O11" s="283"/>
      <c r="P11" s="284">
        <f t="shared" si="0"/>
        <v>3</v>
      </c>
      <c r="Q11" s="291">
        <f t="shared" si="4"/>
        <v>503</v>
      </c>
      <c r="R11" s="292"/>
      <c r="S11" s="292">
        <v>5</v>
      </c>
      <c r="T11" s="292">
        <v>5</v>
      </c>
      <c r="U11" s="292">
        <v>0</v>
      </c>
      <c r="V11" s="292">
        <v>0</v>
      </c>
      <c r="W11" s="292"/>
      <c r="X11" s="292">
        <v>15</v>
      </c>
      <c r="Y11" s="292">
        <v>17</v>
      </c>
      <c r="Z11" s="292">
        <v>3</v>
      </c>
      <c r="AA11" s="292"/>
      <c r="AB11" s="292"/>
      <c r="AC11" s="292"/>
      <c r="AD11" s="292"/>
      <c r="AE11" s="292"/>
      <c r="AF11" s="292"/>
      <c r="AG11" s="292"/>
      <c r="AH11" s="292"/>
      <c r="AI11" s="299">
        <f t="shared" si="5"/>
        <v>45</v>
      </c>
      <c r="AJ11" s="300">
        <f t="shared" si="1"/>
        <v>458</v>
      </c>
      <c r="AK11" s="283">
        <f t="shared" si="2"/>
        <v>458</v>
      </c>
      <c r="AL11" s="299">
        <f t="shared" si="6"/>
        <v>0</v>
      </c>
    </row>
    <row r="12" spans="1:38" ht="21.95" customHeight="1">
      <c r="A12" s="275" t="s">
        <v>51</v>
      </c>
      <c r="B12" s="13">
        <v>100</v>
      </c>
      <c r="C12" s="13">
        <v>4</v>
      </c>
      <c r="D12" s="13">
        <v>1</v>
      </c>
      <c r="E12" s="38"/>
      <c r="F12" s="8"/>
      <c r="G12" s="276">
        <v>100</v>
      </c>
      <c r="H12" s="10">
        <f>'6.6'!AL12</f>
        <v>330</v>
      </c>
      <c r="I12" s="11">
        <f t="shared" si="3"/>
        <v>430</v>
      </c>
      <c r="J12" s="283"/>
      <c r="K12" s="283"/>
      <c r="L12" s="283"/>
      <c r="M12" s="283"/>
      <c r="N12" s="283"/>
      <c r="O12" s="283"/>
      <c r="P12" s="284">
        <f t="shared" si="0"/>
        <v>0</v>
      </c>
      <c r="Q12" s="291">
        <f t="shared" si="4"/>
        <v>430</v>
      </c>
      <c r="R12" s="292"/>
      <c r="S12" s="292">
        <v>0</v>
      </c>
      <c r="T12" s="292">
        <v>2</v>
      </c>
      <c r="U12" s="292">
        <v>3</v>
      </c>
      <c r="V12" s="292">
        <v>5</v>
      </c>
      <c r="W12" s="292"/>
      <c r="X12" s="292">
        <v>9</v>
      </c>
      <c r="Y12" s="292">
        <v>7</v>
      </c>
      <c r="Z12" s="292">
        <v>3</v>
      </c>
      <c r="AA12" s="292"/>
      <c r="AB12" s="292"/>
      <c r="AC12" s="292"/>
      <c r="AD12" s="292"/>
      <c r="AE12" s="292"/>
      <c r="AF12" s="292"/>
      <c r="AG12" s="292"/>
      <c r="AH12" s="292"/>
      <c r="AI12" s="299">
        <f t="shared" si="5"/>
        <v>29</v>
      </c>
      <c r="AJ12" s="300">
        <f t="shared" si="1"/>
        <v>401</v>
      </c>
      <c r="AK12" s="283">
        <f t="shared" si="2"/>
        <v>401</v>
      </c>
      <c r="AL12" s="299">
        <f t="shared" si="6"/>
        <v>0</v>
      </c>
    </row>
    <row r="13" spans="1:38" ht="21.95" customHeight="1">
      <c r="A13" s="275" t="s">
        <v>52</v>
      </c>
      <c r="B13" s="13">
        <v>45</v>
      </c>
      <c r="C13" s="13">
        <v>3</v>
      </c>
      <c r="D13" s="13">
        <v>33</v>
      </c>
      <c r="E13" s="38"/>
      <c r="F13" s="8"/>
      <c r="G13" s="276">
        <v>180</v>
      </c>
      <c r="H13" s="10">
        <f>'6.6'!AL13</f>
        <v>8</v>
      </c>
      <c r="I13" s="11">
        <f t="shared" si="3"/>
        <v>188</v>
      </c>
      <c r="J13" s="283"/>
      <c r="K13" s="283"/>
      <c r="L13" s="283"/>
      <c r="M13" s="283"/>
      <c r="N13" s="283">
        <v>20</v>
      </c>
      <c r="O13" s="283"/>
      <c r="P13" s="284">
        <f t="shared" si="0"/>
        <v>20</v>
      </c>
      <c r="Q13" s="291">
        <f t="shared" si="4"/>
        <v>168</v>
      </c>
      <c r="R13" s="292"/>
      <c r="S13" s="292">
        <v>0</v>
      </c>
      <c r="T13" s="292">
        <v>0</v>
      </c>
      <c r="U13" s="292">
        <v>0</v>
      </c>
      <c r="V13" s="292">
        <v>0</v>
      </c>
      <c r="W13" s="292"/>
      <c r="X13" s="292">
        <v>0</v>
      </c>
      <c r="Y13" s="292">
        <v>0</v>
      </c>
      <c r="Z13" s="292">
        <v>0</v>
      </c>
      <c r="AA13" s="292"/>
      <c r="AB13" s="292"/>
      <c r="AC13" s="292"/>
      <c r="AD13" s="292"/>
      <c r="AE13" s="292"/>
      <c r="AF13" s="292"/>
      <c r="AG13" s="292"/>
      <c r="AH13" s="292"/>
      <c r="AI13" s="299">
        <f t="shared" si="5"/>
        <v>0</v>
      </c>
      <c r="AJ13" s="300">
        <f t="shared" si="1"/>
        <v>168</v>
      </c>
      <c r="AK13" s="283">
        <f t="shared" si="2"/>
        <v>168</v>
      </c>
      <c r="AL13" s="299">
        <f t="shared" si="6"/>
        <v>0</v>
      </c>
    </row>
    <row r="14" spans="1:38" ht="21.95" customHeight="1">
      <c r="A14" s="275" t="s">
        <v>53</v>
      </c>
      <c r="B14" s="13">
        <v>33</v>
      </c>
      <c r="C14" s="13">
        <v>3</v>
      </c>
      <c r="D14" s="13">
        <v>8</v>
      </c>
      <c r="E14" s="38"/>
      <c r="F14" s="8"/>
      <c r="G14" s="276"/>
      <c r="H14" s="10">
        <f>'6.6'!AL14</f>
        <v>148</v>
      </c>
      <c r="I14" s="11">
        <f t="shared" si="3"/>
        <v>148</v>
      </c>
      <c r="J14" s="283"/>
      <c r="K14" s="283"/>
      <c r="L14" s="283"/>
      <c r="M14" s="283"/>
      <c r="N14" s="283">
        <v>33</v>
      </c>
      <c r="O14" s="283"/>
      <c r="P14" s="284">
        <f t="shared" si="0"/>
        <v>33</v>
      </c>
      <c r="Q14" s="291">
        <f t="shared" si="4"/>
        <v>115</v>
      </c>
      <c r="R14" s="292"/>
      <c r="S14" s="292">
        <v>0</v>
      </c>
      <c r="T14" s="292">
        <v>0</v>
      </c>
      <c r="U14" s="292">
        <v>0</v>
      </c>
      <c r="V14" s="292">
        <v>0</v>
      </c>
      <c r="W14" s="292"/>
      <c r="X14" s="292">
        <v>3</v>
      </c>
      <c r="Y14" s="292">
        <v>5</v>
      </c>
      <c r="Z14" s="292">
        <v>0</v>
      </c>
      <c r="AA14" s="292"/>
      <c r="AB14" s="292"/>
      <c r="AC14" s="292"/>
      <c r="AD14" s="292"/>
      <c r="AE14" s="292"/>
      <c r="AF14" s="292"/>
      <c r="AG14" s="292"/>
      <c r="AH14" s="292"/>
      <c r="AI14" s="299">
        <f t="shared" si="5"/>
        <v>8</v>
      </c>
      <c r="AJ14" s="300">
        <f t="shared" si="1"/>
        <v>107</v>
      </c>
      <c r="AK14" s="283">
        <f t="shared" si="2"/>
        <v>107</v>
      </c>
      <c r="AL14" s="299">
        <f t="shared" si="6"/>
        <v>0</v>
      </c>
    </row>
    <row r="15" spans="1:38" ht="21.95" customHeight="1">
      <c r="A15" s="275" t="s">
        <v>54</v>
      </c>
      <c r="B15" s="13">
        <v>45</v>
      </c>
      <c r="C15" s="13">
        <v>1</v>
      </c>
      <c r="D15" s="13">
        <v>40</v>
      </c>
      <c r="E15" s="38"/>
      <c r="F15" s="8"/>
      <c r="G15" s="276">
        <v>120</v>
      </c>
      <c r="H15" s="10">
        <f>'6.6'!AL15</f>
        <v>24</v>
      </c>
      <c r="I15" s="11">
        <f t="shared" si="3"/>
        <v>144</v>
      </c>
      <c r="J15" s="283"/>
      <c r="K15" s="283"/>
      <c r="L15" s="283"/>
      <c r="M15" s="283"/>
      <c r="N15" s="283"/>
      <c r="O15" s="283"/>
      <c r="P15" s="284">
        <f t="shared" si="0"/>
        <v>0</v>
      </c>
      <c r="Q15" s="291">
        <f t="shared" si="4"/>
        <v>144</v>
      </c>
      <c r="R15" s="292">
        <v>3</v>
      </c>
      <c r="S15" s="292">
        <v>0</v>
      </c>
      <c r="T15" s="292">
        <v>38</v>
      </c>
      <c r="U15" s="292">
        <v>6</v>
      </c>
      <c r="V15" s="292">
        <v>0</v>
      </c>
      <c r="W15" s="292">
        <v>5</v>
      </c>
      <c r="X15" s="292">
        <v>0</v>
      </c>
      <c r="Y15" s="292">
        <v>0</v>
      </c>
      <c r="Z15" s="292">
        <v>7</v>
      </c>
      <c r="AA15" s="292"/>
      <c r="AB15" s="292"/>
      <c r="AC15" s="292"/>
      <c r="AD15" s="292"/>
      <c r="AE15" s="292"/>
      <c r="AF15" s="292"/>
      <c r="AG15" s="292"/>
      <c r="AH15" s="292"/>
      <c r="AI15" s="299">
        <f t="shared" si="5"/>
        <v>59</v>
      </c>
      <c r="AJ15" s="300">
        <f t="shared" si="1"/>
        <v>85</v>
      </c>
      <c r="AK15" s="283">
        <f t="shared" si="2"/>
        <v>85</v>
      </c>
      <c r="AL15" s="299">
        <f t="shared" si="6"/>
        <v>0</v>
      </c>
    </row>
    <row r="16" spans="1:38" ht="21.95" customHeight="1">
      <c r="A16" s="275" t="s">
        <v>55</v>
      </c>
      <c r="B16" s="13">
        <v>33</v>
      </c>
      <c r="C16" s="13">
        <v>4</v>
      </c>
      <c r="D16" s="13">
        <v>18</v>
      </c>
      <c r="E16" s="38"/>
      <c r="F16" s="8"/>
      <c r="G16" s="276">
        <v>104</v>
      </c>
      <c r="H16" s="10">
        <f>'6.6'!AL16</f>
        <v>74</v>
      </c>
      <c r="I16" s="11">
        <f t="shared" si="3"/>
        <v>178</v>
      </c>
      <c r="J16" s="283"/>
      <c r="K16" s="283"/>
      <c r="L16" s="283"/>
      <c r="M16" s="283"/>
      <c r="N16" s="283"/>
      <c r="O16" s="283"/>
      <c r="P16" s="284">
        <f t="shared" si="0"/>
        <v>0</v>
      </c>
      <c r="Q16" s="291">
        <f t="shared" si="4"/>
        <v>178</v>
      </c>
      <c r="R16" s="292"/>
      <c r="S16" s="292">
        <v>0</v>
      </c>
      <c r="T16" s="292">
        <v>0</v>
      </c>
      <c r="U16" s="292">
        <v>2</v>
      </c>
      <c r="V16" s="292">
        <v>6</v>
      </c>
      <c r="W16" s="292"/>
      <c r="X16" s="292">
        <v>20</v>
      </c>
      <c r="Y16" s="292">
        <v>0</v>
      </c>
      <c r="Z16" s="292">
        <v>0</v>
      </c>
      <c r="AA16" s="292"/>
      <c r="AB16" s="292"/>
      <c r="AC16" s="292"/>
      <c r="AD16" s="292"/>
      <c r="AE16" s="292"/>
      <c r="AF16" s="292"/>
      <c r="AG16" s="292"/>
      <c r="AH16" s="292"/>
      <c r="AI16" s="299">
        <f t="shared" si="5"/>
        <v>28</v>
      </c>
      <c r="AJ16" s="300">
        <f t="shared" si="1"/>
        <v>150</v>
      </c>
      <c r="AK16" s="283">
        <f t="shared" si="2"/>
        <v>150</v>
      </c>
      <c r="AL16" s="299">
        <f t="shared" si="6"/>
        <v>0</v>
      </c>
    </row>
    <row r="17" spans="1:38" ht="21.95" customHeight="1">
      <c r="A17" s="275" t="s">
        <v>56</v>
      </c>
      <c r="B17" s="13">
        <v>100</v>
      </c>
      <c r="C17" s="13">
        <v>1</v>
      </c>
      <c r="D17" s="13">
        <v>1</v>
      </c>
      <c r="E17" s="13"/>
      <c r="F17" s="8"/>
      <c r="G17" s="276"/>
      <c r="H17" s="10">
        <f>'6.6'!AL17</f>
        <v>104</v>
      </c>
      <c r="I17" s="11">
        <f t="shared" si="3"/>
        <v>104</v>
      </c>
      <c r="J17" s="283"/>
      <c r="K17" s="283"/>
      <c r="L17" s="283"/>
      <c r="M17" s="283"/>
      <c r="N17" s="283"/>
      <c r="O17" s="283"/>
      <c r="P17" s="284">
        <f t="shared" si="0"/>
        <v>0</v>
      </c>
      <c r="Q17" s="291">
        <f t="shared" si="4"/>
        <v>104</v>
      </c>
      <c r="R17" s="292"/>
      <c r="S17" s="292">
        <v>0</v>
      </c>
      <c r="T17" s="292">
        <v>0</v>
      </c>
      <c r="U17" s="292">
        <v>0</v>
      </c>
      <c r="V17" s="292">
        <v>0</v>
      </c>
      <c r="W17" s="292"/>
      <c r="X17" s="292">
        <v>0</v>
      </c>
      <c r="Y17" s="292">
        <v>3</v>
      </c>
      <c r="Z17" s="292">
        <v>0</v>
      </c>
      <c r="AA17" s="292"/>
      <c r="AB17" s="292"/>
      <c r="AC17" s="292"/>
      <c r="AD17" s="292"/>
      <c r="AE17" s="292"/>
      <c r="AF17" s="292"/>
      <c r="AG17" s="292"/>
      <c r="AH17" s="292"/>
      <c r="AI17" s="299">
        <f t="shared" si="5"/>
        <v>3</v>
      </c>
      <c r="AJ17" s="300">
        <f t="shared" si="1"/>
        <v>101</v>
      </c>
      <c r="AK17" s="283">
        <f t="shared" si="2"/>
        <v>101</v>
      </c>
      <c r="AL17" s="299">
        <f t="shared" si="6"/>
        <v>0</v>
      </c>
    </row>
    <row r="18" spans="1:38" ht="21.95" customHeight="1">
      <c r="A18" s="275" t="s">
        <v>57</v>
      </c>
      <c r="B18" s="13"/>
      <c r="C18" s="13"/>
      <c r="D18" s="13"/>
      <c r="E18" s="13"/>
      <c r="F18" s="8"/>
      <c r="G18" s="276"/>
      <c r="H18" s="10">
        <f>'6.6'!AL18</f>
        <v>0</v>
      </c>
      <c r="I18" s="11">
        <f t="shared" si="3"/>
        <v>0</v>
      </c>
      <c r="J18" s="283"/>
      <c r="K18" s="283"/>
      <c r="L18" s="283"/>
      <c r="M18" s="283"/>
      <c r="N18" s="283"/>
      <c r="O18" s="283"/>
      <c r="P18" s="284">
        <f t="shared" si="0"/>
        <v>0</v>
      </c>
      <c r="Q18" s="291">
        <f t="shared" si="4"/>
        <v>0</v>
      </c>
      <c r="R18" s="292"/>
      <c r="S18" s="292">
        <v>0</v>
      </c>
      <c r="T18" s="292">
        <v>0</v>
      </c>
      <c r="U18" s="292">
        <v>0</v>
      </c>
      <c r="V18" s="292">
        <v>0</v>
      </c>
      <c r="W18" s="292"/>
      <c r="X18" s="292">
        <v>0</v>
      </c>
      <c r="Y18" s="292">
        <v>0</v>
      </c>
      <c r="Z18" s="292">
        <v>0</v>
      </c>
      <c r="AA18" s="292"/>
      <c r="AB18" s="292"/>
      <c r="AC18" s="292"/>
      <c r="AD18" s="292"/>
      <c r="AE18" s="292"/>
      <c r="AF18" s="292"/>
      <c r="AG18" s="292"/>
      <c r="AH18" s="292"/>
      <c r="AI18" s="299">
        <f t="shared" si="5"/>
        <v>0</v>
      </c>
      <c r="AJ18" s="300">
        <f t="shared" si="1"/>
        <v>0</v>
      </c>
      <c r="AK18" s="283">
        <f t="shared" si="2"/>
        <v>0</v>
      </c>
      <c r="AL18" s="299">
        <f t="shared" si="6"/>
        <v>0</v>
      </c>
    </row>
    <row r="19" spans="1:38" ht="21.95" customHeight="1">
      <c r="A19" s="275" t="s">
        <v>58</v>
      </c>
      <c r="B19" s="13"/>
      <c r="C19" s="13"/>
      <c r="D19" s="13">
        <v>441</v>
      </c>
      <c r="E19" s="13"/>
      <c r="F19" s="8"/>
      <c r="G19" s="276">
        <v>300</v>
      </c>
      <c r="H19" s="10">
        <f>'6.6'!AL19</f>
        <v>351</v>
      </c>
      <c r="I19" s="11">
        <f t="shared" si="3"/>
        <v>651</v>
      </c>
      <c r="J19" s="283"/>
      <c r="K19" s="283"/>
      <c r="L19" s="283"/>
      <c r="M19" s="283"/>
      <c r="N19" s="283"/>
      <c r="O19" s="283"/>
      <c r="P19" s="284">
        <f t="shared" ref="P19:P20" si="7">SUBTOTAL(9,J19:O19)</f>
        <v>0</v>
      </c>
      <c r="Q19" s="291">
        <f t="shared" ref="Q19:Q20" si="8">I19-P19</f>
        <v>651</v>
      </c>
      <c r="R19" s="292">
        <v>5</v>
      </c>
      <c r="S19" s="292">
        <v>0</v>
      </c>
      <c r="T19" s="292">
        <v>61</v>
      </c>
      <c r="U19" s="292">
        <v>39</v>
      </c>
      <c r="V19" s="292">
        <v>10</v>
      </c>
      <c r="W19" s="292"/>
      <c r="X19" s="292">
        <v>0</v>
      </c>
      <c r="Y19" s="292">
        <v>60</v>
      </c>
      <c r="Z19" s="292">
        <v>34</v>
      </c>
      <c r="AA19" s="292"/>
      <c r="AB19" s="292"/>
      <c r="AC19" s="292"/>
      <c r="AD19" s="292"/>
      <c r="AE19" s="292"/>
      <c r="AF19" s="292"/>
      <c r="AG19" s="292"/>
      <c r="AH19" s="292">
        <v>1</v>
      </c>
      <c r="AI19" s="299">
        <f t="shared" si="5"/>
        <v>209</v>
      </c>
      <c r="AJ19" s="300">
        <f t="shared" si="1"/>
        <v>442</v>
      </c>
      <c r="AK19" s="283">
        <f t="shared" si="2"/>
        <v>441</v>
      </c>
      <c r="AL19" s="299">
        <f t="shared" ref="AL19:AL20" si="9">AK19+AH19-AJ19</f>
        <v>0</v>
      </c>
    </row>
    <row r="20" spans="1:38" ht="21.95" customHeight="1">
      <c r="A20" s="275" t="s">
        <v>59</v>
      </c>
      <c r="B20" s="13"/>
      <c r="C20" s="13"/>
      <c r="D20" s="13"/>
      <c r="E20" s="38"/>
      <c r="F20" s="8"/>
      <c r="G20" s="276"/>
      <c r="H20" s="10">
        <f>'6.6'!AL20</f>
        <v>0</v>
      </c>
      <c r="I20" s="11">
        <f t="shared" si="3"/>
        <v>0</v>
      </c>
      <c r="J20" s="283"/>
      <c r="K20" s="283"/>
      <c r="L20" s="283"/>
      <c r="M20" s="283"/>
      <c r="N20" s="283"/>
      <c r="O20" s="283"/>
      <c r="P20" s="284">
        <f t="shared" si="7"/>
        <v>0</v>
      </c>
      <c r="Q20" s="291">
        <f t="shared" si="8"/>
        <v>0</v>
      </c>
      <c r="R20" s="292"/>
      <c r="S20" s="292">
        <v>0</v>
      </c>
      <c r="T20" s="292">
        <v>0</v>
      </c>
      <c r="U20" s="292">
        <v>0</v>
      </c>
      <c r="V20" s="292">
        <v>0</v>
      </c>
      <c r="W20" s="292"/>
      <c r="X20" s="292">
        <v>0</v>
      </c>
      <c r="Y20" s="292">
        <v>0</v>
      </c>
      <c r="Z20" s="292">
        <v>0</v>
      </c>
      <c r="AA20" s="292"/>
      <c r="AB20" s="292"/>
      <c r="AC20" s="292"/>
      <c r="AD20" s="292"/>
      <c r="AE20" s="292"/>
      <c r="AF20" s="292"/>
      <c r="AG20" s="292"/>
      <c r="AH20" s="292"/>
      <c r="AI20" s="299">
        <f t="shared" si="5"/>
        <v>0</v>
      </c>
      <c r="AJ20" s="300">
        <f t="shared" si="1"/>
        <v>0</v>
      </c>
      <c r="AK20" s="283">
        <f t="shared" si="2"/>
        <v>0</v>
      </c>
      <c r="AL20" s="299">
        <f t="shared" si="9"/>
        <v>0</v>
      </c>
    </row>
    <row r="21" spans="1:38" ht="21.95" customHeight="1">
      <c r="A21" s="275" t="s">
        <v>60</v>
      </c>
      <c r="B21" s="13"/>
      <c r="C21" s="13"/>
      <c r="D21" s="13"/>
      <c r="E21" s="13"/>
      <c r="F21" s="8"/>
      <c r="G21" s="276"/>
      <c r="H21" s="10">
        <f>'6.6'!AL21</f>
        <v>0</v>
      </c>
      <c r="I21" s="11">
        <f t="shared" si="3"/>
        <v>0</v>
      </c>
      <c r="J21" s="283"/>
      <c r="K21" s="283"/>
      <c r="L21" s="283"/>
      <c r="M21" s="283"/>
      <c r="N21" s="283"/>
      <c r="O21" s="283"/>
      <c r="P21" s="284">
        <f t="shared" ref="P21" si="10">SUBTOTAL(9,J21:O21)</f>
        <v>0</v>
      </c>
      <c r="Q21" s="291">
        <f t="shared" ref="Q21" si="11">I21-P21</f>
        <v>0</v>
      </c>
      <c r="R21" s="292"/>
      <c r="S21" s="292">
        <v>0</v>
      </c>
      <c r="T21" s="292">
        <v>0</v>
      </c>
      <c r="U21" s="292">
        <v>0</v>
      </c>
      <c r="V21" s="292">
        <v>0</v>
      </c>
      <c r="W21" s="292"/>
      <c r="X21" s="292">
        <v>0</v>
      </c>
      <c r="Y21" s="292">
        <v>0</v>
      </c>
      <c r="Z21" s="292">
        <v>0</v>
      </c>
      <c r="AA21" s="292"/>
      <c r="AB21" s="292"/>
      <c r="AC21" s="292"/>
      <c r="AD21" s="292"/>
      <c r="AE21" s="292"/>
      <c r="AF21" s="292"/>
      <c r="AG21" s="292"/>
      <c r="AH21" s="292"/>
      <c r="AI21" s="299">
        <f t="shared" si="5"/>
        <v>0</v>
      </c>
      <c r="AJ21" s="300">
        <f t="shared" si="1"/>
        <v>0</v>
      </c>
      <c r="AK21" s="283">
        <f t="shared" si="2"/>
        <v>0</v>
      </c>
      <c r="AL21" s="299">
        <f t="shared" ref="AL21" si="12">AK21+AH21-AJ21</f>
        <v>0</v>
      </c>
    </row>
    <row r="22" spans="1:38" ht="21.95" customHeight="1">
      <c r="A22" s="275" t="s">
        <v>61</v>
      </c>
      <c r="B22" s="13"/>
      <c r="C22" s="13"/>
      <c r="D22" s="13"/>
      <c r="E22" s="180"/>
      <c r="F22" s="196"/>
      <c r="G22" s="277"/>
      <c r="H22" s="10">
        <f>'6.6'!AL22</f>
        <v>0</v>
      </c>
      <c r="I22" s="11">
        <f t="shared" ref="I22:I23" si="13">SUM(F22:H22)</f>
        <v>0</v>
      </c>
      <c r="J22" s="286"/>
      <c r="K22" s="286"/>
      <c r="L22" s="286"/>
      <c r="M22" s="286"/>
      <c r="N22" s="286"/>
      <c r="O22" s="286"/>
      <c r="P22" s="284">
        <f t="shared" ref="P22:P23" si="14">SUBTOTAL(9,J22:O22)</f>
        <v>0</v>
      </c>
      <c r="Q22" s="291">
        <f t="shared" ref="Q22:Q23" si="15">I22-P22</f>
        <v>0</v>
      </c>
      <c r="R22" s="292"/>
      <c r="S22" s="293"/>
      <c r="T22" s="292"/>
      <c r="U22" s="293"/>
      <c r="V22" s="293"/>
      <c r="W22" s="293"/>
      <c r="X22" s="293"/>
      <c r="Y22" s="293"/>
      <c r="Z22" s="293"/>
      <c r="AA22" s="293"/>
      <c r="AB22" s="293"/>
      <c r="AC22" s="293"/>
      <c r="AD22" s="293"/>
      <c r="AE22" s="293"/>
      <c r="AF22" s="293"/>
      <c r="AG22" s="293"/>
      <c r="AH22" s="293"/>
      <c r="AI22" s="299">
        <f t="shared" si="5"/>
        <v>0</v>
      </c>
      <c r="AJ22" s="300">
        <f t="shared" ref="AJ22:AJ23" si="16">Q22-AI22</f>
        <v>0</v>
      </c>
      <c r="AK22" s="283">
        <f t="shared" ref="AK22:AK23" si="17">B22*C22+D22</f>
        <v>0</v>
      </c>
      <c r="AL22" s="299">
        <f t="shared" ref="AL22:AL23" si="18">AK22+AH22-AJ22</f>
        <v>0</v>
      </c>
    </row>
    <row r="23" spans="1:38" ht="21.95" customHeight="1">
      <c r="A23" s="275" t="s">
        <v>62</v>
      </c>
      <c r="B23" s="13"/>
      <c r="C23" s="13"/>
      <c r="D23" s="13"/>
      <c r="E23" s="180"/>
      <c r="F23" s="196"/>
      <c r="G23" s="277"/>
      <c r="H23" s="10">
        <f>'6.6'!AL23</f>
        <v>0</v>
      </c>
      <c r="I23" s="11">
        <f t="shared" si="13"/>
        <v>0</v>
      </c>
      <c r="J23" s="286"/>
      <c r="K23" s="286"/>
      <c r="L23" s="286"/>
      <c r="M23" s="286"/>
      <c r="N23" s="286"/>
      <c r="O23" s="286"/>
      <c r="P23" s="284">
        <f t="shared" si="14"/>
        <v>0</v>
      </c>
      <c r="Q23" s="291">
        <f t="shared" si="15"/>
        <v>0</v>
      </c>
      <c r="R23" s="292"/>
      <c r="S23" s="293"/>
      <c r="T23" s="292"/>
      <c r="U23" s="293"/>
      <c r="V23" s="293"/>
      <c r="W23" s="293"/>
      <c r="X23" s="293"/>
      <c r="Y23" s="293"/>
      <c r="Z23" s="293"/>
      <c r="AA23" s="293"/>
      <c r="AB23" s="293"/>
      <c r="AC23" s="293"/>
      <c r="AD23" s="293"/>
      <c r="AE23" s="293"/>
      <c r="AF23" s="293"/>
      <c r="AG23" s="293"/>
      <c r="AH23" s="293"/>
      <c r="AI23" s="299">
        <f t="shared" si="5"/>
        <v>0</v>
      </c>
      <c r="AJ23" s="300">
        <f t="shared" si="16"/>
        <v>0</v>
      </c>
      <c r="AK23" s="283">
        <f t="shared" si="17"/>
        <v>0</v>
      </c>
      <c r="AL23" s="299">
        <f t="shared" si="18"/>
        <v>0</v>
      </c>
    </row>
    <row r="24" spans="1:38" ht="20.25">
      <c r="A24" s="278"/>
      <c r="F24" s="279">
        <f>SUM(F3:F23)</f>
        <v>0</v>
      </c>
      <c r="G24" s="279">
        <f t="shared" ref="G24:AL24" si="19">SUM(G3:G23)</f>
        <v>2734</v>
      </c>
      <c r="H24" s="279">
        <f t="shared" si="19"/>
        <v>6889</v>
      </c>
      <c r="I24" s="279">
        <f t="shared" si="19"/>
        <v>9623</v>
      </c>
      <c r="J24" s="279">
        <f t="shared" si="19"/>
        <v>56</v>
      </c>
      <c r="K24" s="279">
        <f t="shared" si="19"/>
        <v>0</v>
      </c>
      <c r="L24" s="279">
        <f t="shared" si="19"/>
        <v>0</v>
      </c>
      <c r="M24" s="279">
        <f t="shared" si="19"/>
        <v>0</v>
      </c>
      <c r="N24" s="279">
        <f t="shared" si="19"/>
        <v>78</v>
      </c>
      <c r="O24" s="279">
        <f t="shared" si="19"/>
        <v>0</v>
      </c>
      <c r="P24" s="279">
        <f t="shared" si="19"/>
        <v>134</v>
      </c>
      <c r="Q24" s="279">
        <f t="shared" si="19"/>
        <v>9489</v>
      </c>
      <c r="R24" s="279">
        <f t="shared" si="19"/>
        <v>8</v>
      </c>
      <c r="S24" s="279">
        <f t="shared" si="19"/>
        <v>415</v>
      </c>
      <c r="T24" s="279">
        <f t="shared" si="19"/>
        <v>184</v>
      </c>
      <c r="U24" s="279">
        <f t="shared" si="19"/>
        <v>171</v>
      </c>
      <c r="V24" s="279">
        <f t="shared" si="19"/>
        <v>98</v>
      </c>
      <c r="W24" s="279">
        <f t="shared" si="19"/>
        <v>5</v>
      </c>
      <c r="X24" s="279">
        <f t="shared" si="19"/>
        <v>116</v>
      </c>
      <c r="Y24" s="279">
        <f t="shared" si="19"/>
        <v>228</v>
      </c>
      <c r="Z24" s="279">
        <f t="shared" si="19"/>
        <v>124</v>
      </c>
      <c r="AA24" s="279">
        <f t="shared" si="19"/>
        <v>0</v>
      </c>
      <c r="AB24" s="279">
        <f t="shared" si="19"/>
        <v>0</v>
      </c>
      <c r="AC24" s="279">
        <f t="shared" si="19"/>
        <v>0</v>
      </c>
      <c r="AD24" s="279">
        <f t="shared" si="19"/>
        <v>0</v>
      </c>
      <c r="AE24" s="279">
        <f t="shared" si="19"/>
        <v>0</v>
      </c>
      <c r="AF24" s="279">
        <f t="shared" si="19"/>
        <v>0</v>
      </c>
      <c r="AG24" s="279">
        <f t="shared" si="19"/>
        <v>0</v>
      </c>
      <c r="AH24" s="279">
        <f t="shared" si="19"/>
        <v>2</v>
      </c>
      <c r="AI24" s="279">
        <f t="shared" si="19"/>
        <v>1349</v>
      </c>
      <c r="AJ24" s="279">
        <f t="shared" si="19"/>
        <v>8140</v>
      </c>
      <c r="AK24" s="279">
        <f t="shared" si="19"/>
        <v>8138</v>
      </c>
      <c r="AL24" s="279">
        <f t="shared" si="19"/>
        <v>0</v>
      </c>
    </row>
    <row r="27" spans="1:38">
      <c r="P27" s="273" t="s">
        <v>65</v>
      </c>
      <c r="R27" s="294"/>
      <c r="S27" s="294"/>
      <c r="T27" s="294"/>
      <c r="U27" s="294"/>
      <c r="V27" s="294"/>
      <c r="W27" s="294"/>
    </row>
    <row r="29" spans="1:38">
      <c r="AD29" s="296"/>
    </row>
  </sheetData>
  <mergeCells count="15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P1:P2"/>
    <mergeCell ref="Q1:Q2"/>
    <mergeCell ref="AH1:AH2"/>
    <mergeCell ref="AI1:AI2"/>
    <mergeCell ref="AJ1:AJ2"/>
    <mergeCell ref="AL1:AL2"/>
  </mergeCell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7"/>
  <sheetViews>
    <sheetView zoomScale="85" zoomScaleNormal="85" zoomScaleSheetLayoutView="85" workbookViewId="0">
      <pane xSplit="4" ySplit="2" topLeftCell="K3" activePane="bottomRight" state="frozen"/>
      <selection pane="topRight"/>
      <selection pane="bottomLeft"/>
      <selection pane="bottomRight" activeCell="D10" sqref="D10"/>
    </sheetView>
  </sheetViews>
  <sheetFormatPr defaultColWidth="7.7109375" defaultRowHeight="21.95" customHeight="1"/>
  <cols>
    <col min="1" max="1" width="35" customWidth="1"/>
    <col min="5" max="7" width="9" customWidth="1"/>
    <col min="12" max="12" width="10" customWidth="1"/>
    <col min="15" max="15" width="8.7109375" customWidth="1"/>
    <col min="19" max="19" width="10.28515625" customWidth="1"/>
    <col min="20" max="20" width="9.5703125" customWidth="1"/>
    <col min="21" max="21" width="8.85546875" customWidth="1"/>
    <col min="28" max="28" width="9.5703125" customWidth="1"/>
    <col min="29" max="29" width="9.7109375" customWidth="1"/>
    <col min="30" max="30" width="9.5703125" customWidth="1"/>
    <col min="31" max="31" width="9.85546875" customWidth="1"/>
    <col min="32" max="32" width="10.85546875" customWidth="1"/>
  </cols>
  <sheetData>
    <row r="1" spans="1:39" ht="21.95" customHeight="1">
      <c r="A1" s="351" t="s">
        <v>0</v>
      </c>
      <c r="B1" s="361" t="s">
        <v>1</v>
      </c>
      <c r="C1" s="361" t="s">
        <v>2</v>
      </c>
      <c r="D1" s="351" t="s">
        <v>3</v>
      </c>
      <c r="E1" s="2" t="s">
        <v>66</v>
      </c>
      <c r="F1" s="2" t="s">
        <v>89</v>
      </c>
      <c r="G1" s="2" t="s">
        <v>90</v>
      </c>
      <c r="H1" s="361" t="s">
        <v>4</v>
      </c>
      <c r="I1" s="361" t="s">
        <v>6</v>
      </c>
      <c r="J1" s="363" t="s">
        <v>7</v>
      </c>
      <c r="K1" s="16" t="s">
        <v>8</v>
      </c>
      <c r="L1" s="16"/>
      <c r="M1" s="16"/>
      <c r="N1" s="17"/>
      <c r="O1" s="16"/>
      <c r="P1" s="16"/>
      <c r="Q1" s="364" t="s">
        <v>9</v>
      </c>
      <c r="R1" s="366" t="s">
        <v>10</v>
      </c>
      <c r="S1" s="267" t="s">
        <v>174</v>
      </c>
      <c r="T1" s="23" t="s">
        <v>70</v>
      </c>
      <c r="U1" s="23" t="s">
        <v>70</v>
      </c>
      <c r="V1" s="23" t="s">
        <v>69</v>
      </c>
      <c r="W1" s="23" t="s">
        <v>69</v>
      </c>
      <c r="X1" s="23" t="s">
        <v>15</v>
      </c>
      <c r="Y1" s="23" t="s">
        <v>11</v>
      </c>
      <c r="Z1" s="23" t="s">
        <v>11</v>
      </c>
      <c r="AA1" s="23" t="s">
        <v>70</v>
      </c>
      <c r="AB1" s="23" t="s">
        <v>175</v>
      </c>
      <c r="AC1" s="23" t="s">
        <v>176</v>
      </c>
      <c r="AD1" s="23" t="s">
        <v>14</v>
      </c>
      <c r="AE1" s="23" t="s">
        <v>177</v>
      </c>
      <c r="AF1" s="23" t="s">
        <v>12</v>
      </c>
      <c r="AG1" s="23" t="s">
        <v>14</v>
      </c>
      <c r="AH1" s="23" t="s">
        <v>72</v>
      </c>
      <c r="AI1" s="351" t="s">
        <v>21</v>
      </c>
      <c r="AJ1" s="353" t="s">
        <v>22</v>
      </c>
      <c r="AK1" s="353" t="s">
        <v>23</v>
      </c>
      <c r="AL1" s="355" t="s">
        <v>24</v>
      </c>
      <c r="AM1" s="357" t="s">
        <v>25</v>
      </c>
    </row>
    <row r="2" spans="1:39" ht="21.95" customHeight="1">
      <c r="A2" s="352"/>
      <c r="B2" s="362"/>
      <c r="C2" s="362"/>
      <c r="D2" s="352"/>
      <c r="E2" s="4"/>
      <c r="F2" s="2"/>
      <c r="G2" s="2"/>
      <c r="H2" s="362"/>
      <c r="I2" s="362"/>
      <c r="J2" s="363"/>
      <c r="K2" s="18" t="s">
        <v>28</v>
      </c>
      <c r="L2" s="18" t="s">
        <v>64</v>
      </c>
      <c r="M2" s="18" t="s">
        <v>30</v>
      </c>
      <c r="N2" s="18" t="s">
        <v>32</v>
      </c>
      <c r="O2" s="4" t="s">
        <v>178</v>
      </c>
      <c r="P2" s="4" t="s">
        <v>92</v>
      </c>
      <c r="Q2" s="365"/>
      <c r="R2" s="367"/>
      <c r="S2" s="218"/>
      <c r="T2" s="24" t="s">
        <v>36</v>
      </c>
      <c r="U2" s="24" t="s">
        <v>77</v>
      </c>
      <c r="V2" s="24" t="s">
        <v>36</v>
      </c>
      <c r="W2" s="24" t="s">
        <v>77</v>
      </c>
      <c r="X2" s="24" t="s">
        <v>36</v>
      </c>
      <c r="Y2" s="24" t="s">
        <v>36</v>
      </c>
      <c r="Z2" s="24" t="s">
        <v>77</v>
      </c>
      <c r="AA2" s="24" t="s">
        <v>35</v>
      </c>
      <c r="AB2" s="24" t="s">
        <v>35</v>
      </c>
      <c r="AC2" s="24" t="s">
        <v>35</v>
      </c>
      <c r="AD2" s="24" t="s">
        <v>179</v>
      </c>
      <c r="AE2" s="24" t="s">
        <v>35</v>
      </c>
      <c r="AF2" s="24" t="s">
        <v>35</v>
      </c>
      <c r="AG2" s="24" t="s">
        <v>35</v>
      </c>
      <c r="AH2" s="24" t="s">
        <v>36</v>
      </c>
      <c r="AI2" s="352"/>
      <c r="AJ2" s="354"/>
      <c r="AK2" s="354"/>
      <c r="AL2" s="356"/>
      <c r="AM2" s="358"/>
    </row>
    <row r="3" spans="1:39" ht="21.95" customHeight="1">
      <c r="A3" s="37" t="s">
        <v>42</v>
      </c>
      <c r="B3" s="262">
        <v>33</v>
      </c>
      <c r="C3" s="251">
        <v>50</v>
      </c>
      <c r="D3" s="251">
        <v>48</v>
      </c>
      <c r="E3" s="252"/>
      <c r="F3" s="2"/>
      <c r="G3" s="2"/>
      <c r="H3" s="9"/>
      <c r="I3" s="264">
        <f>'7.6'!AK3</f>
        <v>1698</v>
      </c>
      <c r="J3" s="265">
        <f>SUM(H3:I3)</f>
        <v>1698</v>
      </c>
      <c r="K3" s="14"/>
      <c r="L3" s="14"/>
      <c r="M3" s="14"/>
      <c r="N3" s="14"/>
      <c r="O3" s="14"/>
      <c r="P3" s="14"/>
      <c r="Q3" s="21">
        <f>SUBTOTAL(9,K3:P3)</f>
        <v>0</v>
      </c>
      <c r="R3" s="22">
        <f>J3-Q3</f>
        <v>1698</v>
      </c>
      <c r="S3" s="268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270">
        <f>SUM(S3:AH3)</f>
        <v>0</v>
      </c>
      <c r="AK3" s="35">
        <f t="shared" ref="AK3:AK17" si="0">R3-AJ3</f>
        <v>1698</v>
      </c>
      <c r="AL3" s="19">
        <f t="shared" ref="AL3:AL21" si="1">(B3*C3)+D3</f>
        <v>1698</v>
      </c>
      <c r="AM3" s="20">
        <f>AL3+AI3-AK3</f>
        <v>0</v>
      </c>
    </row>
    <row r="4" spans="1:39" ht="21.95" customHeight="1">
      <c r="A4" s="37" t="s">
        <v>43</v>
      </c>
      <c r="B4" s="262">
        <v>70</v>
      </c>
      <c r="C4" s="251">
        <v>22</v>
      </c>
      <c r="D4" s="251">
        <v>20</v>
      </c>
      <c r="E4" s="252"/>
      <c r="F4" s="2"/>
      <c r="G4" s="2"/>
      <c r="H4" s="9"/>
      <c r="I4" s="264">
        <f>'7.6'!AK4</f>
        <v>1560</v>
      </c>
      <c r="J4" s="265">
        <f t="shared" ref="J4:J17" si="2">SUM(H4:I4)</f>
        <v>1560</v>
      </c>
      <c r="K4" s="14"/>
      <c r="L4" s="14"/>
      <c r="M4" s="14"/>
      <c r="N4" s="14"/>
      <c r="O4" s="14"/>
      <c r="P4" s="14"/>
      <c r="Q4" s="21">
        <f t="shared" ref="Q4:Q17" si="3">SUBTOTAL(9,K4:P4)</f>
        <v>0</v>
      </c>
      <c r="R4" s="22">
        <f t="shared" ref="R4:R17" si="4">J4-Q4</f>
        <v>1560</v>
      </c>
      <c r="S4" s="268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270">
        <f t="shared" ref="AJ4:AJ23" si="5">SUM(S4:AH4)</f>
        <v>0</v>
      </c>
      <c r="AK4" s="35">
        <f t="shared" si="0"/>
        <v>1560</v>
      </c>
      <c r="AL4" s="19">
        <f t="shared" si="1"/>
        <v>1560</v>
      </c>
      <c r="AM4" s="20">
        <f t="shared" ref="AM4:AM17" si="6">AL4+AI4-AK4</f>
        <v>0</v>
      </c>
    </row>
    <row r="5" spans="1:39" ht="21.95" customHeight="1">
      <c r="A5" s="37" t="s">
        <v>44</v>
      </c>
      <c r="B5" s="262">
        <v>45</v>
      </c>
      <c r="C5" s="255">
        <v>9</v>
      </c>
      <c r="D5" s="255">
        <v>54</v>
      </c>
      <c r="E5" s="252"/>
      <c r="F5" s="2"/>
      <c r="G5" s="2"/>
      <c r="H5" s="9"/>
      <c r="I5" s="264">
        <f>'7.6'!AK5</f>
        <v>459</v>
      </c>
      <c r="J5" s="265">
        <f t="shared" si="2"/>
        <v>459</v>
      </c>
      <c r="K5" s="14"/>
      <c r="L5" s="14"/>
      <c r="M5" s="14"/>
      <c r="N5" s="14"/>
      <c r="O5" s="14"/>
      <c r="P5" s="14"/>
      <c r="Q5" s="21">
        <f t="shared" si="3"/>
        <v>0</v>
      </c>
      <c r="R5" s="22">
        <f t="shared" si="4"/>
        <v>459</v>
      </c>
      <c r="S5" s="268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270">
        <f t="shared" si="5"/>
        <v>0</v>
      </c>
      <c r="AK5" s="35">
        <f t="shared" si="0"/>
        <v>459</v>
      </c>
      <c r="AL5" s="19">
        <f t="shared" si="1"/>
        <v>459</v>
      </c>
      <c r="AM5" s="20">
        <f t="shared" si="6"/>
        <v>0</v>
      </c>
    </row>
    <row r="6" spans="1:39" ht="21.95" customHeight="1">
      <c r="A6" s="37" t="s">
        <v>45</v>
      </c>
      <c r="B6" s="262">
        <v>120</v>
      </c>
      <c r="C6" s="251">
        <v>5</v>
      </c>
      <c r="D6" s="251">
        <v>107</v>
      </c>
      <c r="E6" s="251"/>
      <c r="F6" s="2"/>
      <c r="G6" s="2"/>
      <c r="H6" s="9"/>
      <c r="I6" s="264">
        <f>'7.6'!AK6</f>
        <v>707</v>
      </c>
      <c r="J6" s="265">
        <f t="shared" si="2"/>
        <v>707</v>
      </c>
      <c r="K6" s="14"/>
      <c r="L6" s="14"/>
      <c r="M6" s="14"/>
      <c r="N6" s="14"/>
      <c r="O6" s="14"/>
      <c r="P6" s="14"/>
      <c r="Q6" s="21">
        <f t="shared" si="3"/>
        <v>0</v>
      </c>
      <c r="R6" s="22">
        <f t="shared" si="4"/>
        <v>707</v>
      </c>
      <c r="S6" s="268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270">
        <f t="shared" si="5"/>
        <v>0</v>
      </c>
      <c r="AK6" s="35">
        <f t="shared" si="0"/>
        <v>707</v>
      </c>
      <c r="AL6" s="19">
        <f t="shared" si="1"/>
        <v>707</v>
      </c>
      <c r="AM6" s="20">
        <f t="shared" si="6"/>
        <v>0</v>
      </c>
    </row>
    <row r="7" spans="1:39" ht="21.95" customHeight="1">
      <c r="A7" s="37" t="s">
        <v>46</v>
      </c>
      <c r="B7" s="262">
        <v>40</v>
      </c>
      <c r="C7" s="255"/>
      <c r="D7" s="255">
        <v>65</v>
      </c>
      <c r="E7" s="252"/>
      <c r="F7" s="2"/>
      <c r="G7" s="2"/>
      <c r="H7" s="9"/>
      <c r="I7" s="264">
        <f>'7.6'!AK7</f>
        <v>65</v>
      </c>
      <c r="J7" s="265">
        <f t="shared" si="2"/>
        <v>65</v>
      </c>
      <c r="K7" s="14"/>
      <c r="L7" s="14"/>
      <c r="M7" s="14"/>
      <c r="N7" s="14"/>
      <c r="O7" s="14"/>
      <c r="P7" s="14"/>
      <c r="Q7" s="21">
        <f t="shared" si="3"/>
        <v>0</v>
      </c>
      <c r="R7" s="22">
        <f t="shared" si="4"/>
        <v>65</v>
      </c>
      <c r="S7" s="268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270">
        <f t="shared" si="5"/>
        <v>0</v>
      </c>
      <c r="AK7" s="35">
        <f t="shared" si="0"/>
        <v>65</v>
      </c>
      <c r="AL7" s="19">
        <f t="shared" si="1"/>
        <v>65</v>
      </c>
      <c r="AM7" s="20">
        <f t="shared" si="6"/>
        <v>0</v>
      </c>
    </row>
    <row r="8" spans="1:39" ht="21.95" customHeight="1">
      <c r="A8" s="37" t="s">
        <v>47</v>
      </c>
      <c r="B8" s="262">
        <v>65</v>
      </c>
      <c r="C8" s="255">
        <v>5</v>
      </c>
      <c r="D8" s="255">
        <v>42</v>
      </c>
      <c r="E8" s="252"/>
      <c r="F8" s="2"/>
      <c r="G8" s="2"/>
      <c r="H8" s="9"/>
      <c r="I8" s="264">
        <f>'7.6'!AK8</f>
        <v>367</v>
      </c>
      <c r="J8" s="265">
        <f t="shared" si="2"/>
        <v>367</v>
      </c>
      <c r="K8" s="14"/>
      <c r="L8" s="14"/>
      <c r="M8" s="14"/>
      <c r="N8" s="14"/>
      <c r="O8" s="14"/>
      <c r="P8" s="14"/>
      <c r="Q8" s="21">
        <f t="shared" si="3"/>
        <v>0</v>
      </c>
      <c r="R8" s="22">
        <f t="shared" si="4"/>
        <v>367</v>
      </c>
      <c r="S8" s="268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270">
        <f t="shared" si="5"/>
        <v>0</v>
      </c>
      <c r="AK8" s="35">
        <f t="shared" si="0"/>
        <v>367</v>
      </c>
      <c r="AL8" s="19">
        <f t="shared" si="1"/>
        <v>367</v>
      </c>
      <c r="AM8" s="20">
        <f t="shared" si="6"/>
        <v>0</v>
      </c>
    </row>
    <row r="9" spans="1:39" ht="21.95" customHeight="1">
      <c r="A9" s="37" t="s">
        <v>48</v>
      </c>
      <c r="B9" s="262">
        <v>100</v>
      </c>
      <c r="C9" s="255">
        <v>9</v>
      </c>
      <c r="D9" s="255">
        <v>3</v>
      </c>
      <c r="E9" s="252"/>
      <c r="F9" s="2"/>
      <c r="G9" s="2"/>
      <c r="H9" s="9"/>
      <c r="I9" s="264">
        <f>'7.6'!AK9</f>
        <v>903</v>
      </c>
      <c r="J9" s="265">
        <f t="shared" si="2"/>
        <v>903</v>
      </c>
      <c r="K9" s="14"/>
      <c r="L9" s="14"/>
      <c r="M9" s="14"/>
      <c r="N9" s="14"/>
      <c r="O9" s="14"/>
      <c r="P9" s="14"/>
      <c r="Q9" s="21">
        <f t="shared" si="3"/>
        <v>0</v>
      </c>
      <c r="R9" s="22">
        <f t="shared" si="4"/>
        <v>903</v>
      </c>
      <c r="S9" s="268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270">
        <f t="shared" si="5"/>
        <v>0</v>
      </c>
      <c r="AK9" s="35">
        <f t="shared" si="0"/>
        <v>903</v>
      </c>
      <c r="AL9" s="19">
        <f t="shared" si="1"/>
        <v>903</v>
      </c>
      <c r="AM9" s="20">
        <f t="shared" si="6"/>
        <v>0</v>
      </c>
    </row>
    <row r="10" spans="1:39" ht="21.95" customHeight="1">
      <c r="A10" s="37" t="s">
        <v>49</v>
      </c>
      <c r="B10" s="262">
        <v>100</v>
      </c>
      <c r="C10" s="258">
        <v>4</v>
      </c>
      <c r="D10" s="258">
        <v>68</v>
      </c>
      <c r="E10" s="252"/>
      <c r="F10" s="2"/>
      <c r="G10" s="2"/>
      <c r="H10" s="9"/>
      <c r="I10" s="264">
        <f>'7.6'!AK10</f>
        <v>468</v>
      </c>
      <c r="J10" s="265">
        <f t="shared" si="2"/>
        <v>468</v>
      </c>
      <c r="K10" s="14"/>
      <c r="L10" s="14"/>
      <c r="M10" s="14"/>
      <c r="N10" s="14"/>
      <c r="O10" s="14"/>
      <c r="P10" s="14"/>
      <c r="Q10" s="21">
        <f t="shared" si="3"/>
        <v>0</v>
      </c>
      <c r="R10" s="22">
        <f t="shared" si="4"/>
        <v>468</v>
      </c>
      <c r="S10" s="268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270">
        <f t="shared" si="5"/>
        <v>0</v>
      </c>
      <c r="AK10" s="35">
        <f t="shared" si="0"/>
        <v>468</v>
      </c>
      <c r="AL10" s="19">
        <f t="shared" si="1"/>
        <v>468</v>
      </c>
      <c r="AM10" s="20">
        <f t="shared" si="6"/>
        <v>0</v>
      </c>
    </row>
    <row r="11" spans="1:39" ht="21.95" customHeight="1">
      <c r="A11" s="37" t="s">
        <v>50</v>
      </c>
      <c r="B11" s="262">
        <v>50</v>
      </c>
      <c r="C11" s="258">
        <v>9</v>
      </c>
      <c r="D11" s="258">
        <v>8</v>
      </c>
      <c r="E11" s="252"/>
      <c r="F11" s="2"/>
      <c r="G11" s="2"/>
      <c r="H11" s="9"/>
      <c r="I11" s="264">
        <f>'7.6'!AK11</f>
        <v>458</v>
      </c>
      <c r="J11" s="265">
        <f t="shared" si="2"/>
        <v>458</v>
      </c>
      <c r="K11" s="14"/>
      <c r="L11" s="14"/>
      <c r="M11" s="14"/>
      <c r="N11" s="14"/>
      <c r="O11" s="14"/>
      <c r="P11" s="14"/>
      <c r="Q11" s="21">
        <f t="shared" si="3"/>
        <v>0</v>
      </c>
      <c r="R11" s="22">
        <f t="shared" si="4"/>
        <v>458</v>
      </c>
      <c r="S11" s="268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270">
        <f t="shared" si="5"/>
        <v>0</v>
      </c>
      <c r="AK11" s="35">
        <f t="shared" si="0"/>
        <v>458</v>
      </c>
      <c r="AL11" s="19">
        <f t="shared" si="1"/>
        <v>458</v>
      </c>
      <c r="AM11" s="20">
        <f t="shared" si="6"/>
        <v>0</v>
      </c>
    </row>
    <row r="12" spans="1:39" ht="21.95" customHeight="1">
      <c r="A12" s="37" t="s">
        <v>51</v>
      </c>
      <c r="B12" s="262">
        <v>100</v>
      </c>
      <c r="C12" s="258">
        <v>4</v>
      </c>
      <c r="D12" s="258">
        <v>1</v>
      </c>
      <c r="E12" s="252"/>
      <c r="F12" s="2"/>
      <c r="G12" s="2"/>
      <c r="H12" s="9"/>
      <c r="I12" s="264">
        <f>'7.6'!AK12</f>
        <v>401</v>
      </c>
      <c r="J12" s="265">
        <f t="shared" si="2"/>
        <v>401</v>
      </c>
      <c r="K12" s="14"/>
      <c r="L12" s="14"/>
      <c r="M12" s="14"/>
      <c r="N12" s="14"/>
      <c r="O12" s="14"/>
      <c r="P12" s="14"/>
      <c r="Q12" s="21">
        <f t="shared" si="3"/>
        <v>0</v>
      </c>
      <c r="R12" s="22">
        <f t="shared" si="4"/>
        <v>401</v>
      </c>
      <c r="S12" s="268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270">
        <f t="shared" si="5"/>
        <v>0</v>
      </c>
      <c r="AK12" s="35">
        <f t="shared" si="0"/>
        <v>401</v>
      </c>
      <c r="AL12" s="19">
        <f t="shared" si="1"/>
        <v>401</v>
      </c>
      <c r="AM12" s="20">
        <f t="shared" si="6"/>
        <v>0</v>
      </c>
    </row>
    <row r="13" spans="1:39" ht="21.95" customHeight="1">
      <c r="A13" s="37" t="s">
        <v>52</v>
      </c>
      <c r="B13" s="262">
        <v>45</v>
      </c>
      <c r="C13" s="258">
        <v>3</v>
      </c>
      <c r="D13" s="258">
        <v>33</v>
      </c>
      <c r="E13" s="252"/>
      <c r="F13" s="2"/>
      <c r="G13" s="2"/>
      <c r="H13" s="9"/>
      <c r="I13" s="264">
        <f>'7.6'!AK13</f>
        <v>168</v>
      </c>
      <c r="J13" s="265">
        <f t="shared" si="2"/>
        <v>168</v>
      </c>
      <c r="K13" s="14"/>
      <c r="L13" s="14"/>
      <c r="M13" s="14"/>
      <c r="N13" s="14"/>
      <c r="O13" s="14"/>
      <c r="P13" s="14"/>
      <c r="Q13" s="21">
        <f t="shared" si="3"/>
        <v>0</v>
      </c>
      <c r="R13" s="22">
        <f t="shared" si="4"/>
        <v>168</v>
      </c>
      <c r="S13" s="268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270">
        <f t="shared" si="5"/>
        <v>0</v>
      </c>
      <c r="AK13" s="35">
        <f t="shared" si="0"/>
        <v>168</v>
      </c>
      <c r="AL13" s="19">
        <f t="shared" si="1"/>
        <v>168</v>
      </c>
      <c r="AM13" s="20">
        <f t="shared" si="6"/>
        <v>0</v>
      </c>
    </row>
    <row r="14" spans="1:39" ht="21.95" customHeight="1">
      <c r="A14" s="37" t="s">
        <v>53</v>
      </c>
      <c r="B14" s="262">
        <v>33</v>
      </c>
      <c r="C14" s="258">
        <v>3</v>
      </c>
      <c r="D14" s="258">
        <v>8</v>
      </c>
      <c r="E14" s="252"/>
      <c r="F14" s="2"/>
      <c r="G14" s="2"/>
      <c r="H14" s="9"/>
      <c r="I14" s="264">
        <f>'7.6'!AK14</f>
        <v>107</v>
      </c>
      <c r="J14" s="265">
        <f t="shared" si="2"/>
        <v>107</v>
      </c>
      <c r="K14" s="14"/>
      <c r="L14" s="14"/>
      <c r="M14" s="14"/>
      <c r="N14" s="14"/>
      <c r="O14" s="14"/>
      <c r="P14" s="14"/>
      <c r="Q14" s="21">
        <f t="shared" si="3"/>
        <v>0</v>
      </c>
      <c r="R14" s="22">
        <f t="shared" si="4"/>
        <v>107</v>
      </c>
      <c r="S14" s="268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270">
        <f t="shared" si="5"/>
        <v>0</v>
      </c>
      <c r="AK14" s="35">
        <f t="shared" si="0"/>
        <v>107</v>
      </c>
      <c r="AL14" s="19">
        <f t="shared" si="1"/>
        <v>107</v>
      </c>
      <c r="AM14" s="20">
        <f t="shared" si="6"/>
        <v>0</v>
      </c>
    </row>
    <row r="15" spans="1:39" ht="21.95" customHeight="1">
      <c r="A15" s="37" t="s">
        <v>54</v>
      </c>
      <c r="B15" s="262">
        <v>45</v>
      </c>
      <c r="C15" s="258">
        <v>1</v>
      </c>
      <c r="D15" s="258">
        <v>40</v>
      </c>
      <c r="E15" s="258"/>
      <c r="F15" s="2"/>
      <c r="G15" s="2"/>
      <c r="H15" s="9"/>
      <c r="I15" s="264">
        <f>'7.6'!AK15</f>
        <v>85</v>
      </c>
      <c r="J15" s="265">
        <f t="shared" si="2"/>
        <v>85</v>
      </c>
      <c r="K15" s="14"/>
      <c r="L15" s="14"/>
      <c r="M15" s="14"/>
      <c r="N15" s="14"/>
      <c r="O15" s="14"/>
      <c r="P15" s="14"/>
      <c r="Q15" s="21">
        <f t="shared" si="3"/>
        <v>0</v>
      </c>
      <c r="R15" s="22">
        <f t="shared" si="4"/>
        <v>85</v>
      </c>
      <c r="S15" s="268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270">
        <f t="shared" si="5"/>
        <v>0</v>
      </c>
      <c r="AK15" s="35">
        <f t="shared" si="0"/>
        <v>85</v>
      </c>
      <c r="AL15" s="19">
        <f t="shared" si="1"/>
        <v>85</v>
      </c>
      <c r="AM15" s="20">
        <f t="shared" si="6"/>
        <v>0</v>
      </c>
    </row>
    <row r="16" spans="1:39" ht="21.95" customHeight="1">
      <c r="A16" s="37" t="s">
        <v>55</v>
      </c>
      <c r="B16" s="262">
        <v>33</v>
      </c>
      <c r="C16" s="258">
        <v>4</v>
      </c>
      <c r="D16" s="258">
        <v>18</v>
      </c>
      <c r="E16" s="252"/>
      <c r="F16" s="2"/>
      <c r="G16" s="2"/>
      <c r="H16" s="9"/>
      <c r="I16" s="264">
        <f>'7.6'!AK16</f>
        <v>150</v>
      </c>
      <c r="J16" s="265">
        <f t="shared" si="2"/>
        <v>150</v>
      </c>
      <c r="K16" s="14"/>
      <c r="L16" s="14"/>
      <c r="M16" s="14"/>
      <c r="N16" s="14"/>
      <c r="O16" s="14"/>
      <c r="P16" s="14"/>
      <c r="Q16" s="21">
        <f t="shared" si="3"/>
        <v>0</v>
      </c>
      <c r="R16" s="22">
        <f t="shared" si="4"/>
        <v>150</v>
      </c>
      <c r="S16" s="268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270">
        <f t="shared" si="5"/>
        <v>0</v>
      </c>
      <c r="AK16" s="35">
        <f t="shared" si="0"/>
        <v>150</v>
      </c>
      <c r="AL16" s="19">
        <f t="shared" si="1"/>
        <v>150</v>
      </c>
      <c r="AM16" s="20">
        <f t="shared" si="6"/>
        <v>0</v>
      </c>
    </row>
    <row r="17" spans="1:40" ht="21.95" customHeight="1">
      <c r="A17" s="37" t="s">
        <v>56</v>
      </c>
      <c r="B17" s="262">
        <v>100</v>
      </c>
      <c r="C17" s="258">
        <v>1</v>
      </c>
      <c r="D17" s="258">
        <v>1</v>
      </c>
      <c r="E17" s="252"/>
      <c r="F17" s="2"/>
      <c r="G17" s="2"/>
      <c r="H17" s="9"/>
      <c r="I17" s="264">
        <f>'7.6'!AK17</f>
        <v>101</v>
      </c>
      <c r="J17" s="265">
        <f t="shared" si="2"/>
        <v>101</v>
      </c>
      <c r="K17" s="266"/>
      <c r="L17" s="266"/>
      <c r="M17" s="266"/>
      <c r="N17" s="266"/>
      <c r="O17" s="266"/>
      <c r="P17" s="266"/>
      <c r="Q17" s="21">
        <f t="shared" si="3"/>
        <v>0</v>
      </c>
      <c r="R17" s="22">
        <f t="shared" si="4"/>
        <v>101</v>
      </c>
      <c r="S17" s="269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70">
        <f t="shared" si="5"/>
        <v>0</v>
      </c>
      <c r="AK17" s="35">
        <f t="shared" si="0"/>
        <v>101</v>
      </c>
      <c r="AL17" s="19">
        <f t="shared" si="1"/>
        <v>101</v>
      </c>
      <c r="AM17" s="20">
        <f t="shared" si="6"/>
        <v>0</v>
      </c>
    </row>
    <row r="18" spans="1:40" ht="21.95" customHeight="1">
      <c r="A18" s="37" t="s">
        <v>57</v>
      </c>
      <c r="B18" s="262"/>
      <c r="C18" s="258"/>
      <c r="D18" s="258"/>
      <c r="E18" s="263"/>
      <c r="F18" s="2"/>
      <c r="G18" s="2"/>
      <c r="H18" s="9"/>
      <c r="I18" s="264">
        <f>'7.6'!AK18</f>
        <v>0</v>
      </c>
      <c r="J18" s="265">
        <f t="shared" ref="J18" si="7">SUM(H18:I18)</f>
        <v>0</v>
      </c>
      <c r="K18" s="266"/>
      <c r="L18" s="266"/>
      <c r="M18" s="266"/>
      <c r="N18" s="266"/>
      <c r="O18" s="266"/>
      <c r="P18" s="266"/>
      <c r="Q18" s="21">
        <f t="shared" ref="Q18" si="8">SUBTOTAL(9,K18:P18)</f>
        <v>0</v>
      </c>
      <c r="R18" s="22">
        <f t="shared" ref="R18" si="9">J18-Q18</f>
        <v>0</v>
      </c>
      <c r="S18" s="269"/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70">
        <f t="shared" si="5"/>
        <v>0</v>
      </c>
      <c r="AK18" s="35">
        <f t="shared" ref="AK18" si="10">R18-AJ18</f>
        <v>0</v>
      </c>
      <c r="AL18" s="19">
        <f t="shared" si="1"/>
        <v>0</v>
      </c>
      <c r="AM18" s="20">
        <f t="shared" ref="AM18" si="11">AL18+AI18-AK18</f>
        <v>0</v>
      </c>
    </row>
    <row r="19" spans="1:40" ht="21.95" customHeight="1">
      <c r="A19" s="37" t="s">
        <v>58</v>
      </c>
      <c r="B19" s="262"/>
      <c r="C19" s="258"/>
      <c r="D19" s="258">
        <v>441</v>
      </c>
      <c r="E19" s="252"/>
      <c r="F19" s="2"/>
      <c r="G19" s="2"/>
      <c r="H19" s="9"/>
      <c r="I19" s="264">
        <f>'7.6'!AK19</f>
        <v>441</v>
      </c>
      <c r="J19" s="265">
        <f t="shared" ref="J19:J20" si="12">SUM(H19:I19)</f>
        <v>441</v>
      </c>
      <c r="K19" s="266"/>
      <c r="L19" s="266"/>
      <c r="M19" s="266"/>
      <c r="N19" s="266"/>
      <c r="O19" s="266"/>
      <c r="P19" s="266"/>
      <c r="Q19" s="21">
        <f t="shared" ref="Q19:Q20" si="13">SUBTOTAL(9,K19:P19)</f>
        <v>0</v>
      </c>
      <c r="R19" s="22">
        <f t="shared" ref="R19:R20" si="14">J19-Q19</f>
        <v>441</v>
      </c>
      <c r="S19" s="269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70">
        <f t="shared" si="5"/>
        <v>0</v>
      </c>
      <c r="AK19" s="35">
        <f t="shared" ref="AK19:AK20" si="15">R19-AJ19</f>
        <v>441</v>
      </c>
      <c r="AL19" s="19">
        <f t="shared" si="1"/>
        <v>441</v>
      </c>
      <c r="AM19" s="20">
        <f t="shared" ref="AM19:AM20" si="16">AL19+AI19-AK19</f>
        <v>0</v>
      </c>
    </row>
    <row r="20" spans="1:40" ht="21.95" customHeight="1">
      <c r="A20" s="37" t="s">
        <v>59</v>
      </c>
      <c r="B20" s="262"/>
      <c r="C20" s="258"/>
      <c r="D20" s="258"/>
      <c r="E20" s="252"/>
      <c r="F20" s="2"/>
      <c r="G20" s="2"/>
      <c r="H20" s="9"/>
      <c r="I20" s="264">
        <f>'7.6'!AK20</f>
        <v>0</v>
      </c>
      <c r="J20" s="265">
        <f t="shared" si="12"/>
        <v>0</v>
      </c>
      <c r="K20" s="266"/>
      <c r="L20" s="266"/>
      <c r="M20" s="266"/>
      <c r="N20" s="266"/>
      <c r="O20" s="266"/>
      <c r="P20" s="266"/>
      <c r="Q20" s="21">
        <f t="shared" si="13"/>
        <v>0</v>
      </c>
      <c r="R20" s="22">
        <f t="shared" si="14"/>
        <v>0</v>
      </c>
      <c r="S20" s="269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70">
        <f t="shared" si="5"/>
        <v>0</v>
      </c>
      <c r="AK20" s="35">
        <f t="shared" si="15"/>
        <v>0</v>
      </c>
      <c r="AL20" s="19">
        <f t="shared" si="1"/>
        <v>0</v>
      </c>
      <c r="AM20" s="20">
        <f t="shared" si="16"/>
        <v>0</v>
      </c>
    </row>
    <row r="21" spans="1:40" ht="21.95" customHeight="1">
      <c r="A21" s="37" t="s">
        <v>60</v>
      </c>
      <c r="B21" s="262"/>
      <c r="C21" s="258"/>
      <c r="D21" s="258"/>
      <c r="E21" s="263"/>
      <c r="F21" s="2"/>
      <c r="G21" s="2"/>
      <c r="H21" s="9"/>
      <c r="I21" s="264">
        <f>'7.6'!AK21</f>
        <v>0</v>
      </c>
      <c r="J21" s="265">
        <f t="shared" ref="J21" si="17">SUM(H21:I21)</f>
        <v>0</v>
      </c>
      <c r="K21" s="266"/>
      <c r="L21" s="266"/>
      <c r="M21" s="266"/>
      <c r="N21" s="266"/>
      <c r="O21" s="266"/>
      <c r="P21" s="266"/>
      <c r="Q21" s="21">
        <f t="shared" ref="Q21" si="18">SUBTOTAL(9,K21:P21)</f>
        <v>0</v>
      </c>
      <c r="R21" s="22">
        <f t="shared" ref="R21" si="19">J21-Q21</f>
        <v>0</v>
      </c>
      <c r="S21" s="269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70">
        <f t="shared" si="5"/>
        <v>0</v>
      </c>
      <c r="AK21" s="35">
        <f t="shared" ref="AK21" si="20">R21-AJ21</f>
        <v>0</v>
      </c>
      <c r="AL21" s="19">
        <f t="shared" si="1"/>
        <v>0</v>
      </c>
      <c r="AM21" s="20">
        <f t="shared" ref="AM21" si="21">AL21+AI21-AK21</f>
        <v>0</v>
      </c>
    </row>
    <row r="22" spans="1:40" ht="21.95" customHeight="1">
      <c r="A22" s="37" t="s">
        <v>61</v>
      </c>
      <c r="B22" s="262"/>
      <c r="C22" s="258"/>
      <c r="D22" s="258"/>
      <c r="E22" s="263"/>
      <c r="F22" s="18"/>
      <c r="G22" s="18"/>
      <c r="H22" s="9"/>
      <c r="I22" s="264">
        <f>'7.6'!AK22</f>
        <v>0</v>
      </c>
      <c r="J22" s="265">
        <f t="shared" ref="J22:J23" si="22">SUM(H22:I22)</f>
        <v>0</v>
      </c>
      <c r="K22" s="266"/>
      <c r="L22" s="266"/>
      <c r="M22" s="266"/>
      <c r="N22" s="266"/>
      <c r="O22" s="266"/>
      <c r="P22" s="266"/>
      <c r="Q22" s="21">
        <f t="shared" ref="Q22:Q23" si="23">SUBTOTAL(9,K22:P22)</f>
        <v>0</v>
      </c>
      <c r="R22" s="22">
        <f t="shared" ref="R22:R23" si="24">J22-Q22</f>
        <v>0</v>
      </c>
      <c r="S22" s="269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70">
        <f t="shared" si="5"/>
        <v>0</v>
      </c>
      <c r="AK22" s="35">
        <f t="shared" ref="AK22:AK23" si="25">R22-AJ22</f>
        <v>0</v>
      </c>
      <c r="AL22" s="19">
        <f t="shared" ref="AL22:AL23" si="26">(B22*C22)+D22</f>
        <v>0</v>
      </c>
      <c r="AM22" s="20">
        <f t="shared" ref="AM22:AM23" si="27">AL22+AI22-AK22</f>
        <v>0</v>
      </c>
    </row>
    <row r="23" spans="1:40" ht="21.95" customHeight="1">
      <c r="A23" s="37" t="s">
        <v>62</v>
      </c>
      <c r="B23" s="262"/>
      <c r="C23" s="258"/>
      <c r="D23" s="258"/>
      <c r="E23" s="263"/>
      <c r="F23" s="258"/>
      <c r="G23" s="258"/>
      <c r="H23" s="9"/>
      <c r="I23" s="264">
        <f>'7.6'!AK23</f>
        <v>0</v>
      </c>
      <c r="J23" s="265">
        <f t="shared" si="22"/>
        <v>0</v>
      </c>
      <c r="K23" s="266"/>
      <c r="L23" s="266"/>
      <c r="M23" s="266"/>
      <c r="N23" s="266"/>
      <c r="O23" s="266"/>
      <c r="P23" s="266"/>
      <c r="Q23" s="21">
        <f t="shared" si="23"/>
        <v>0</v>
      </c>
      <c r="R23" s="22">
        <f t="shared" si="24"/>
        <v>0</v>
      </c>
      <c r="S23" s="269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70">
        <f t="shared" si="5"/>
        <v>0</v>
      </c>
      <c r="AK23" s="35">
        <f t="shared" si="25"/>
        <v>0</v>
      </c>
      <c r="AL23" s="19">
        <f t="shared" si="26"/>
        <v>0</v>
      </c>
      <c r="AM23" s="20">
        <f t="shared" si="27"/>
        <v>0</v>
      </c>
    </row>
    <row r="24" spans="1:40" ht="21.95" customHeight="1">
      <c r="E24" s="182"/>
      <c r="F24" s="182">
        <f t="shared" ref="F24:H24" si="28">SUM(F3:F23)</f>
        <v>0</v>
      </c>
      <c r="G24" s="182">
        <f t="shared" si="28"/>
        <v>0</v>
      </c>
      <c r="H24" s="182">
        <f t="shared" si="28"/>
        <v>0</v>
      </c>
      <c r="I24" s="182">
        <f t="shared" ref="I24:AM24" si="29">SUM(I3:I23)</f>
        <v>8138</v>
      </c>
      <c r="J24" s="182">
        <f t="shared" si="29"/>
        <v>8138</v>
      </c>
      <c r="K24" s="182">
        <f t="shared" si="29"/>
        <v>0</v>
      </c>
      <c r="L24" s="182">
        <f t="shared" si="29"/>
        <v>0</v>
      </c>
      <c r="M24" s="182">
        <f t="shared" si="29"/>
        <v>0</v>
      </c>
      <c r="N24" s="182">
        <f t="shared" si="29"/>
        <v>0</v>
      </c>
      <c r="O24" s="182">
        <f t="shared" si="29"/>
        <v>0</v>
      </c>
      <c r="P24" s="182">
        <f t="shared" si="29"/>
        <v>0</v>
      </c>
      <c r="Q24" s="182">
        <f t="shared" si="29"/>
        <v>0</v>
      </c>
      <c r="R24" s="182">
        <f t="shared" si="29"/>
        <v>8138</v>
      </c>
      <c r="S24" s="182">
        <f t="shared" si="29"/>
        <v>0</v>
      </c>
      <c r="T24" s="182">
        <f t="shared" si="29"/>
        <v>0</v>
      </c>
      <c r="U24" s="182">
        <f t="shared" si="29"/>
        <v>0</v>
      </c>
      <c r="V24" s="182">
        <f t="shared" si="29"/>
        <v>0</v>
      </c>
      <c r="W24" s="182">
        <f t="shared" si="29"/>
        <v>0</v>
      </c>
      <c r="X24" s="182">
        <f t="shared" si="29"/>
        <v>0</v>
      </c>
      <c r="Y24" s="182">
        <f t="shared" si="29"/>
        <v>0</v>
      </c>
      <c r="Z24" s="182">
        <f t="shared" si="29"/>
        <v>0</v>
      </c>
      <c r="AA24" s="182">
        <f t="shared" si="29"/>
        <v>0</v>
      </c>
      <c r="AB24" s="182">
        <f t="shared" si="29"/>
        <v>0</v>
      </c>
      <c r="AC24" s="182">
        <f t="shared" si="29"/>
        <v>0</v>
      </c>
      <c r="AD24" s="182">
        <f t="shared" si="29"/>
        <v>0</v>
      </c>
      <c r="AE24" s="182">
        <f t="shared" si="29"/>
        <v>0</v>
      </c>
      <c r="AF24" s="182">
        <f t="shared" si="29"/>
        <v>0</v>
      </c>
      <c r="AG24" s="182">
        <f t="shared" si="29"/>
        <v>0</v>
      </c>
      <c r="AH24" s="182">
        <f t="shared" si="29"/>
        <v>0</v>
      </c>
      <c r="AI24" s="182">
        <f t="shared" si="29"/>
        <v>0</v>
      </c>
      <c r="AJ24" s="182">
        <f t="shared" si="29"/>
        <v>0</v>
      </c>
      <c r="AK24" s="182">
        <f t="shared" si="29"/>
        <v>8138</v>
      </c>
      <c r="AL24" s="182">
        <f t="shared" si="29"/>
        <v>8138</v>
      </c>
      <c r="AM24" s="182">
        <f t="shared" si="29"/>
        <v>0</v>
      </c>
      <c r="AN24" s="182">
        <f t="shared" ref="AN24" si="30">SUM(AN3:AN21)</f>
        <v>0</v>
      </c>
    </row>
    <row r="27" spans="1:40" ht="21.95" customHeight="1">
      <c r="Q27" t="s">
        <v>65</v>
      </c>
      <c r="S27" s="29"/>
      <c r="T27" s="29"/>
      <c r="U27" s="29"/>
      <c r="V27" s="29"/>
      <c r="W27" s="29"/>
      <c r="X27" s="29"/>
      <c r="Y27" s="29"/>
      <c r="Z27" s="29"/>
    </row>
  </sheetData>
  <mergeCells count="14">
    <mergeCell ref="A1:A2"/>
    <mergeCell ref="B1:B2"/>
    <mergeCell ref="C1:C2"/>
    <mergeCell ref="D1:D2"/>
    <mergeCell ref="H1:H2"/>
    <mergeCell ref="AJ1:AJ2"/>
    <mergeCell ref="AK1:AK2"/>
    <mergeCell ref="AL1:AL2"/>
    <mergeCell ref="AM1:AM2"/>
    <mergeCell ref="I1:I2"/>
    <mergeCell ref="J1:J2"/>
    <mergeCell ref="Q1:Q2"/>
    <mergeCell ref="R1:R2"/>
    <mergeCell ref="AI1:AI2"/>
  </mergeCell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27"/>
  <sheetViews>
    <sheetView zoomScale="85" zoomScaleNormal="85" workbookViewId="0">
      <pane xSplit="4" ySplit="2" topLeftCell="Y3" activePane="bottomRight" state="frozen"/>
      <selection pane="topRight"/>
      <selection pane="bottomLeft"/>
      <selection pane="bottomRight" activeCell="AK9" sqref="AK9"/>
    </sheetView>
  </sheetViews>
  <sheetFormatPr defaultColWidth="11.7109375" defaultRowHeight="15.75"/>
  <cols>
    <col min="1" max="1" width="45.140625" style="70" customWidth="1"/>
    <col min="8" max="8" width="14" customWidth="1"/>
    <col min="18" max="19" width="16.140625" customWidth="1"/>
    <col min="35" max="35" width="15.140625" customWidth="1"/>
    <col min="36" max="36" width="14.42578125" customWidth="1"/>
  </cols>
  <sheetData>
    <row r="1" spans="1:41" s="157" customFormat="1" ht="36" customHeight="1">
      <c r="A1" s="389" t="s">
        <v>0</v>
      </c>
      <c r="B1" s="430" t="s">
        <v>1</v>
      </c>
      <c r="C1" s="430" t="s">
        <v>2</v>
      </c>
      <c r="D1" s="400" t="s">
        <v>3</v>
      </c>
      <c r="E1" s="400" t="s">
        <v>26</v>
      </c>
      <c r="F1" s="158" t="s">
        <v>180</v>
      </c>
      <c r="G1" s="250" t="s">
        <v>4</v>
      </c>
      <c r="H1" s="250" t="s">
        <v>4</v>
      </c>
      <c r="I1" s="400" t="s">
        <v>27</v>
      </c>
      <c r="J1" s="430" t="s">
        <v>6</v>
      </c>
      <c r="K1" s="432" t="s">
        <v>7</v>
      </c>
      <c r="L1" s="427" t="s">
        <v>8</v>
      </c>
      <c r="M1" s="428"/>
      <c r="N1" s="428"/>
      <c r="O1" s="428"/>
      <c r="P1" s="428"/>
      <c r="Q1" s="429"/>
      <c r="R1" s="421" t="s">
        <v>9</v>
      </c>
      <c r="S1" s="423" t="s">
        <v>10</v>
      </c>
      <c r="T1" s="165" t="s">
        <v>15</v>
      </c>
      <c r="U1" s="165" t="s">
        <v>14</v>
      </c>
      <c r="V1" s="165" t="s">
        <v>70</v>
      </c>
      <c r="W1" s="165" t="s">
        <v>70</v>
      </c>
      <c r="X1" s="165" t="s">
        <v>11</v>
      </c>
      <c r="Y1" s="165" t="s">
        <v>11</v>
      </c>
      <c r="Z1" s="165" t="s">
        <v>11</v>
      </c>
      <c r="AA1" s="165" t="s">
        <v>70</v>
      </c>
      <c r="AB1" s="165" t="s">
        <v>17</v>
      </c>
      <c r="AC1" s="165" t="s">
        <v>72</v>
      </c>
      <c r="AD1" s="165" t="s">
        <v>68</v>
      </c>
      <c r="AE1" s="165" t="s">
        <v>73</v>
      </c>
      <c r="AF1" s="165" t="s">
        <v>18</v>
      </c>
      <c r="AG1" s="166" t="s">
        <v>11</v>
      </c>
      <c r="AH1" s="166" t="s">
        <v>11</v>
      </c>
      <c r="AI1" s="165" t="s">
        <v>181</v>
      </c>
      <c r="AJ1" s="165"/>
      <c r="AK1" s="400" t="s">
        <v>21</v>
      </c>
      <c r="AL1" s="425" t="s">
        <v>22</v>
      </c>
      <c r="AM1" s="425" t="s">
        <v>23</v>
      </c>
      <c r="AN1" s="417" t="s">
        <v>24</v>
      </c>
      <c r="AO1" s="419" t="s">
        <v>25</v>
      </c>
    </row>
    <row r="2" spans="1:41" s="157" customFormat="1" ht="30.75" customHeight="1">
      <c r="A2" s="390"/>
      <c r="B2" s="431"/>
      <c r="C2" s="431"/>
      <c r="D2" s="401"/>
      <c r="E2" s="401"/>
      <c r="F2" s="159" t="s">
        <v>182</v>
      </c>
      <c r="G2" s="159" t="s">
        <v>89</v>
      </c>
      <c r="H2" s="159" t="s">
        <v>90</v>
      </c>
      <c r="I2" s="401"/>
      <c r="J2" s="431"/>
      <c r="K2" s="433"/>
      <c r="L2" s="163" t="s">
        <v>28</v>
      </c>
      <c r="M2" s="163" t="s">
        <v>29</v>
      </c>
      <c r="N2" s="163" t="s">
        <v>172</v>
      </c>
      <c r="O2" s="163" t="s">
        <v>184</v>
      </c>
      <c r="P2" s="159" t="s">
        <v>64</v>
      </c>
      <c r="Q2" s="159" t="s">
        <v>33</v>
      </c>
      <c r="R2" s="422"/>
      <c r="S2" s="424"/>
      <c r="T2" s="166" t="s">
        <v>36</v>
      </c>
      <c r="U2" s="166" t="s">
        <v>36</v>
      </c>
      <c r="V2" s="166" t="s">
        <v>179</v>
      </c>
      <c r="W2" s="166" t="s">
        <v>35</v>
      </c>
      <c r="X2" s="166" t="s">
        <v>36</v>
      </c>
      <c r="Y2" s="166" t="s">
        <v>35</v>
      </c>
      <c r="Z2" s="166" t="s">
        <v>77</v>
      </c>
      <c r="AA2" s="166" t="s">
        <v>36</v>
      </c>
      <c r="AB2" s="166" t="s">
        <v>37</v>
      </c>
      <c r="AC2" s="166" t="s">
        <v>37</v>
      </c>
      <c r="AD2" s="166" t="s">
        <v>37</v>
      </c>
      <c r="AE2" s="166" t="s">
        <v>37</v>
      </c>
      <c r="AF2" s="166" t="s">
        <v>185</v>
      </c>
      <c r="AG2" s="171" t="s">
        <v>36</v>
      </c>
      <c r="AH2" s="166" t="s">
        <v>186</v>
      </c>
      <c r="AI2" s="171" t="s">
        <v>187</v>
      </c>
      <c r="AJ2" s="171"/>
      <c r="AK2" s="401"/>
      <c r="AL2" s="426"/>
      <c r="AM2" s="426"/>
      <c r="AN2" s="418"/>
      <c r="AO2" s="420"/>
    </row>
    <row r="3" spans="1:41" s="1" customFormat="1" ht="21.95" customHeight="1">
      <c r="A3" s="73" t="s">
        <v>42</v>
      </c>
      <c r="B3" s="7">
        <v>33</v>
      </c>
      <c r="C3" s="251">
        <v>60</v>
      </c>
      <c r="D3" s="251">
        <v>25</v>
      </c>
      <c r="E3" s="252"/>
      <c r="F3" s="251"/>
      <c r="G3" s="251"/>
      <c r="H3" s="253"/>
      <c r="I3" s="253">
        <v>520</v>
      </c>
      <c r="J3" s="10">
        <f>'8.6'!AL3</f>
        <v>1698</v>
      </c>
      <c r="K3" s="11">
        <f>SUM(I3:J3)</f>
        <v>2218</v>
      </c>
      <c r="L3" s="19">
        <v>25</v>
      </c>
      <c r="M3" s="19">
        <v>148</v>
      </c>
      <c r="N3" s="19"/>
      <c r="O3" s="19">
        <v>15</v>
      </c>
      <c r="P3" s="19"/>
      <c r="Q3" s="19"/>
      <c r="R3" s="21">
        <f>SUM(L3:Q3)</f>
        <v>188</v>
      </c>
      <c r="S3" s="241">
        <f t="shared" ref="S3:S17" si="0">K3-R3</f>
        <v>2030</v>
      </c>
      <c r="T3" s="33">
        <v>5</v>
      </c>
      <c r="U3" s="33">
        <v>5</v>
      </c>
      <c r="V3" s="33">
        <v>8</v>
      </c>
      <c r="W3" s="33">
        <v>3</v>
      </c>
      <c r="X3" s="33"/>
      <c r="Y3" s="33"/>
      <c r="Z3" s="33"/>
      <c r="AA3" s="33"/>
      <c r="AB3" s="40"/>
      <c r="AC3" s="33"/>
      <c r="AD3" s="33"/>
      <c r="AE3" s="33"/>
      <c r="AF3" s="33"/>
      <c r="AG3" s="42"/>
      <c r="AH3" s="42"/>
      <c r="AI3" s="42"/>
      <c r="AJ3" s="42"/>
      <c r="AK3" s="42">
        <v>4</v>
      </c>
      <c r="AL3" s="48">
        <f>SUM(T3:AJ3)</f>
        <v>21</v>
      </c>
      <c r="AM3" s="49">
        <f t="shared" ref="AM3:AM21" si="1">S3-AL3</f>
        <v>2009</v>
      </c>
      <c r="AN3" s="40">
        <f t="shared" ref="AN3:AN21" si="2">(B3*C3)+D3</f>
        <v>2005</v>
      </c>
      <c r="AO3" s="48">
        <f>AN3+AK3-AM3</f>
        <v>0</v>
      </c>
    </row>
    <row r="4" spans="1:41" ht="21.95" customHeight="1">
      <c r="A4" s="73" t="s">
        <v>43</v>
      </c>
      <c r="B4" s="7">
        <v>70</v>
      </c>
      <c r="C4" s="251">
        <v>31</v>
      </c>
      <c r="D4" s="251">
        <v>32</v>
      </c>
      <c r="E4" s="252"/>
      <c r="F4" s="251"/>
      <c r="G4" s="251"/>
      <c r="H4" s="254"/>
      <c r="I4" s="253">
        <v>1120</v>
      </c>
      <c r="J4" s="10">
        <f>'8.6'!AL4</f>
        <v>1560</v>
      </c>
      <c r="K4" s="11">
        <f t="shared" ref="K4:K21" si="3">SUM(I4:J4)</f>
        <v>2680</v>
      </c>
      <c r="L4" s="19">
        <v>30</v>
      </c>
      <c r="M4" s="19">
        <v>277</v>
      </c>
      <c r="N4" s="19"/>
      <c r="O4" s="19">
        <v>50</v>
      </c>
      <c r="P4" s="19">
        <v>40</v>
      </c>
      <c r="Q4" s="19"/>
      <c r="R4" s="21">
        <f t="shared" ref="R4:R17" si="4">SUM(L4:Q4)</f>
        <v>397</v>
      </c>
      <c r="S4" s="241">
        <f t="shared" si="0"/>
        <v>2283</v>
      </c>
      <c r="T4" s="33">
        <v>32</v>
      </c>
      <c r="U4" s="33">
        <v>5</v>
      </c>
      <c r="V4" s="33">
        <v>8</v>
      </c>
      <c r="W4" s="33">
        <v>20</v>
      </c>
      <c r="X4" s="33">
        <v>15</v>
      </c>
      <c r="Y4" s="33"/>
      <c r="Z4" s="33"/>
      <c r="AA4" s="33"/>
      <c r="AB4" s="40"/>
      <c r="AC4" s="33"/>
      <c r="AD4" s="33"/>
      <c r="AE4" s="33"/>
      <c r="AF4" s="33"/>
      <c r="AG4" s="42"/>
      <c r="AH4" s="42"/>
      <c r="AI4" s="42"/>
      <c r="AJ4" s="42"/>
      <c r="AK4" s="42"/>
      <c r="AL4" s="48">
        <f t="shared" ref="AL4:AL23" si="5">SUM(T4:AJ4)</f>
        <v>80</v>
      </c>
      <c r="AM4" s="49">
        <f t="shared" si="1"/>
        <v>2203</v>
      </c>
      <c r="AN4" s="40">
        <f t="shared" si="2"/>
        <v>2202</v>
      </c>
      <c r="AO4" s="48">
        <f t="shared" ref="AO4:AO17" si="6">AN4+AK4-AM4</f>
        <v>-1</v>
      </c>
    </row>
    <row r="5" spans="1:41" ht="21.95" customHeight="1">
      <c r="A5" s="73" t="s">
        <v>44</v>
      </c>
      <c r="B5" s="7">
        <v>45</v>
      </c>
      <c r="C5" s="255">
        <v>10</v>
      </c>
      <c r="D5" s="255">
        <v>31</v>
      </c>
      <c r="E5" s="252"/>
      <c r="F5" s="251"/>
      <c r="G5" s="251"/>
      <c r="H5" s="256"/>
      <c r="I5" s="253">
        <v>90</v>
      </c>
      <c r="J5" s="10">
        <f>'8.6'!AL5</f>
        <v>459</v>
      </c>
      <c r="K5" s="11">
        <f t="shared" si="3"/>
        <v>549</v>
      </c>
      <c r="L5" s="19"/>
      <c r="M5" s="19"/>
      <c r="N5" s="19"/>
      <c r="O5" s="19">
        <v>50</v>
      </c>
      <c r="P5" s="19"/>
      <c r="Q5" s="19"/>
      <c r="R5" s="21">
        <f t="shared" si="4"/>
        <v>50</v>
      </c>
      <c r="S5" s="241">
        <f t="shared" si="0"/>
        <v>499</v>
      </c>
      <c r="T5" s="33">
        <v>15</v>
      </c>
      <c r="U5" s="33">
        <v>0</v>
      </c>
      <c r="V5" s="33">
        <v>0</v>
      </c>
      <c r="W5" s="33">
        <v>3</v>
      </c>
      <c r="X5" s="33"/>
      <c r="Y5" s="33"/>
      <c r="Z5" s="33"/>
      <c r="AA5" s="33"/>
      <c r="AB5" s="40"/>
      <c r="AC5" s="33"/>
      <c r="AD5" s="33"/>
      <c r="AE5" s="33"/>
      <c r="AF5" s="33"/>
      <c r="AG5" s="42"/>
      <c r="AH5" s="42"/>
      <c r="AI5" s="42"/>
      <c r="AJ5" s="42"/>
      <c r="AK5" s="42"/>
      <c r="AL5" s="48">
        <f t="shared" si="5"/>
        <v>18</v>
      </c>
      <c r="AM5" s="49">
        <f t="shared" si="1"/>
        <v>481</v>
      </c>
      <c r="AN5" s="40">
        <f t="shared" si="2"/>
        <v>481</v>
      </c>
      <c r="AO5" s="48">
        <f t="shared" si="6"/>
        <v>0</v>
      </c>
    </row>
    <row r="6" spans="1:41" ht="21.95" customHeight="1">
      <c r="A6" s="73" t="s">
        <v>45</v>
      </c>
      <c r="B6" s="7">
        <v>120</v>
      </c>
      <c r="C6" s="251">
        <v>4</v>
      </c>
      <c r="D6" s="251">
        <v>84</v>
      </c>
      <c r="E6" s="252"/>
      <c r="F6" s="251"/>
      <c r="G6" s="251"/>
      <c r="H6" s="254"/>
      <c r="I6" s="253"/>
      <c r="J6" s="10">
        <f>'8.6'!AL6</f>
        <v>707</v>
      </c>
      <c r="K6" s="11">
        <f t="shared" si="3"/>
        <v>707</v>
      </c>
      <c r="L6" s="19">
        <v>16</v>
      </c>
      <c r="M6" s="19">
        <v>102</v>
      </c>
      <c r="N6" s="19"/>
      <c r="O6" s="19"/>
      <c r="P6" s="19"/>
      <c r="Q6" s="19"/>
      <c r="R6" s="21">
        <f t="shared" si="4"/>
        <v>118</v>
      </c>
      <c r="S6" s="241">
        <f t="shared" si="0"/>
        <v>589</v>
      </c>
      <c r="T6" s="33">
        <v>15</v>
      </c>
      <c r="U6" s="33">
        <v>5</v>
      </c>
      <c r="V6" s="33">
        <v>5</v>
      </c>
      <c r="W6" s="33"/>
      <c r="X6" s="33"/>
      <c r="Y6" s="33"/>
      <c r="Z6" s="33"/>
      <c r="AA6" s="33"/>
      <c r="AB6" s="40"/>
      <c r="AC6" s="33"/>
      <c r="AD6" s="33"/>
      <c r="AE6" s="33"/>
      <c r="AF6" s="33"/>
      <c r="AG6" s="42"/>
      <c r="AH6" s="42"/>
      <c r="AI6" s="42"/>
      <c r="AJ6" s="42"/>
      <c r="AK6" s="42"/>
      <c r="AL6" s="48">
        <f t="shared" si="5"/>
        <v>25</v>
      </c>
      <c r="AM6" s="49">
        <f t="shared" si="1"/>
        <v>564</v>
      </c>
      <c r="AN6" s="40">
        <f t="shared" si="2"/>
        <v>564</v>
      </c>
      <c r="AO6" s="48">
        <f t="shared" si="6"/>
        <v>0</v>
      </c>
    </row>
    <row r="7" spans="1:41" ht="21.95" customHeight="1">
      <c r="A7" s="73" t="s">
        <v>46</v>
      </c>
      <c r="B7" s="7">
        <v>40</v>
      </c>
      <c r="C7" s="255">
        <v>1</v>
      </c>
      <c r="D7" s="255">
        <v>25</v>
      </c>
      <c r="E7" s="252"/>
      <c r="F7" s="251"/>
      <c r="G7" s="251"/>
      <c r="H7" s="256"/>
      <c r="I7" s="253"/>
      <c r="J7" s="10">
        <f>'8.6'!AL7</f>
        <v>65</v>
      </c>
      <c r="K7" s="11">
        <f t="shared" si="3"/>
        <v>65</v>
      </c>
      <c r="L7" s="19"/>
      <c r="M7" s="19"/>
      <c r="N7" s="19"/>
      <c r="O7" s="19"/>
      <c r="P7" s="19"/>
      <c r="Q7" s="19"/>
      <c r="R7" s="21">
        <f t="shared" si="4"/>
        <v>0</v>
      </c>
      <c r="S7" s="241">
        <f t="shared" si="0"/>
        <v>65</v>
      </c>
      <c r="T7" s="33">
        <v>0</v>
      </c>
      <c r="U7" s="33">
        <v>0</v>
      </c>
      <c r="V7" s="33">
        <v>0</v>
      </c>
      <c r="W7" s="33"/>
      <c r="X7" s="33"/>
      <c r="Y7" s="33"/>
      <c r="Z7" s="33"/>
      <c r="AA7" s="33"/>
      <c r="AB7" s="40"/>
      <c r="AC7" s="33"/>
      <c r="AD7" s="33"/>
      <c r="AE7" s="33"/>
      <c r="AF7" s="33"/>
      <c r="AG7" s="42"/>
      <c r="AH7" s="42"/>
      <c r="AI7" s="42"/>
      <c r="AJ7" s="42"/>
      <c r="AK7" s="42"/>
      <c r="AL7" s="48">
        <f t="shared" si="5"/>
        <v>0</v>
      </c>
      <c r="AM7" s="49">
        <f t="shared" si="1"/>
        <v>65</v>
      </c>
      <c r="AN7" s="40">
        <f t="shared" si="2"/>
        <v>65</v>
      </c>
      <c r="AO7" s="48">
        <f t="shared" si="6"/>
        <v>0</v>
      </c>
    </row>
    <row r="8" spans="1:41" ht="21.95" customHeight="1">
      <c r="A8" s="73" t="s">
        <v>47</v>
      </c>
      <c r="B8" s="7">
        <v>65</v>
      </c>
      <c r="C8" s="255">
        <v>6</v>
      </c>
      <c r="D8" s="255">
        <v>26</v>
      </c>
      <c r="E8" s="257"/>
      <c r="F8" s="251"/>
      <c r="G8" s="251"/>
      <c r="H8" s="256"/>
      <c r="I8" s="253">
        <v>130</v>
      </c>
      <c r="J8" s="10">
        <f>'8.6'!AL8</f>
        <v>367</v>
      </c>
      <c r="K8" s="11">
        <f t="shared" si="3"/>
        <v>497</v>
      </c>
      <c r="L8" s="19"/>
      <c r="M8" s="19">
        <v>82</v>
      </c>
      <c r="N8" s="19"/>
      <c r="O8" s="19"/>
      <c r="P8" s="19"/>
      <c r="Q8" s="19"/>
      <c r="R8" s="21">
        <f t="shared" si="4"/>
        <v>82</v>
      </c>
      <c r="S8" s="241">
        <f t="shared" si="0"/>
        <v>415</v>
      </c>
      <c r="T8" s="33">
        <v>0</v>
      </c>
      <c r="U8" s="33">
        <v>0</v>
      </c>
      <c r="V8" s="33">
        <v>0</v>
      </c>
      <c r="W8" s="33"/>
      <c r="X8" s="33"/>
      <c r="Y8" s="33"/>
      <c r="Z8" s="33"/>
      <c r="AA8" s="33"/>
      <c r="AB8" s="40"/>
      <c r="AC8" s="33"/>
      <c r="AD8" s="33"/>
      <c r="AE8" s="33"/>
      <c r="AF8" s="33"/>
      <c r="AG8" s="42"/>
      <c r="AH8" s="42"/>
      <c r="AI8" s="42"/>
      <c r="AJ8" s="42"/>
      <c r="AK8" s="42"/>
      <c r="AL8" s="48">
        <f t="shared" si="5"/>
        <v>0</v>
      </c>
      <c r="AM8" s="49">
        <f t="shared" si="1"/>
        <v>415</v>
      </c>
      <c r="AN8" s="40">
        <f t="shared" si="2"/>
        <v>416</v>
      </c>
      <c r="AO8" s="48">
        <f t="shared" si="6"/>
        <v>1</v>
      </c>
    </row>
    <row r="9" spans="1:41" ht="21.95" customHeight="1">
      <c r="A9" s="73" t="s">
        <v>48</v>
      </c>
      <c r="B9" s="7">
        <v>100</v>
      </c>
      <c r="C9" s="255">
        <v>8</v>
      </c>
      <c r="D9" s="255">
        <v>93</v>
      </c>
      <c r="E9" s="252"/>
      <c r="F9" s="251"/>
      <c r="G9" s="251"/>
      <c r="H9" s="256"/>
      <c r="I9" s="253">
        <v>200</v>
      </c>
      <c r="J9" s="10">
        <f>'8.6'!AL9</f>
        <v>903</v>
      </c>
      <c r="K9" s="11">
        <f t="shared" si="3"/>
        <v>1103</v>
      </c>
      <c r="L9" s="19">
        <v>9</v>
      </c>
      <c r="M9" s="19">
        <v>130</v>
      </c>
      <c r="N9" s="19"/>
      <c r="O9" s="19">
        <v>20</v>
      </c>
      <c r="P9" s="19">
        <v>25</v>
      </c>
      <c r="Q9" s="19"/>
      <c r="R9" s="21">
        <f t="shared" si="4"/>
        <v>184</v>
      </c>
      <c r="S9" s="241">
        <f t="shared" si="0"/>
        <v>919</v>
      </c>
      <c r="T9" s="33">
        <v>15</v>
      </c>
      <c r="U9" s="33">
        <v>10</v>
      </c>
      <c r="V9" s="33">
        <v>0</v>
      </c>
      <c r="W9" s="33"/>
      <c r="X9" s="33"/>
      <c r="Y9" s="33"/>
      <c r="Z9" s="33"/>
      <c r="AA9" s="33"/>
      <c r="AB9" s="40"/>
      <c r="AC9" s="33"/>
      <c r="AD9" s="33"/>
      <c r="AE9" s="33"/>
      <c r="AF9" s="33"/>
      <c r="AG9" s="42"/>
      <c r="AH9" s="42"/>
      <c r="AI9" s="42"/>
      <c r="AJ9" s="42"/>
      <c r="AK9" s="42">
        <v>2</v>
      </c>
      <c r="AL9" s="48">
        <f t="shared" si="5"/>
        <v>25</v>
      </c>
      <c r="AM9" s="49">
        <f t="shared" si="1"/>
        <v>894</v>
      </c>
      <c r="AN9" s="40">
        <f t="shared" si="2"/>
        <v>893</v>
      </c>
      <c r="AO9" s="48">
        <f t="shared" si="6"/>
        <v>1</v>
      </c>
    </row>
    <row r="10" spans="1:41" ht="21.95" customHeight="1">
      <c r="A10" s="73" t="s">
        <v>49</v>
      </c>
      <c r="B10" s="7">
        <v>100</v>
      </c>
      <c r="C10" s="258">
        <v>3</v>
      </c>
      <c r="D10" s="258">
        <v>62</v>
      </c>
      <c r="E10" s="257"/>
      <c r="F10" s="251"/>
      <c r="G10" s="251"/>
      <c r="H10" s="259"/>
      <c r="I10" s="253"/>
      <c r="J10" s="10">
        <f>'8.6'!AL10</f>
        <v>468</v>
      </c>
      <c r="K10" s="11">
        <f t="shared" si="3"/>
        <v>468</v>
      </c>
      <c r="L10" s="19">
        <v>7</v>
      </c>
      <c r="M10" s="19">
        <v>96</v>
      </c>
      <c r="N10" s="19"/>
      <c r="O10" s="19"/>
      <c r="P10" s="19"/>
      <c r="Q10" s="19"/>
      <c r="R10" s="21">
        <f t="shared" si="4"/>
        <v>103</v>
      </c>
      <c r="S10" s="241">
        <f t="shared" si="0"/>
        <v>365</v>
      </c>
      <c r="T10" s="33">
        <v>0</v>
      </c>
      <c r="U10" s="33">
        <v>3</v>
      </c>
      <c r="V10" s="33">
        <v>0</v>
      </c>
      <c r="W10" s="33"/>
      <c r="X10" s="33"/>
      <c r="Y10" s="33"/>
      <c r="Z10" s="33"/>
      <c r="AA10" s="33"/>
      <c r="AB10" s="40"/>
      <c r="AC10" s="33"/>
      <c r="AD10" s="33"/>
      <c r="AE10" s="33"/>
      <c r="AF10" s="33"/>
      <c r="AG10" s="42"/>
      <c r="AH10" s="42"/>
      <c r="AI10" s="42"/>
      <c r="AJ10" s="42"/>
      <c r="AK10" s="42"/>
      <c r="AL10" s="48">
        <f t="shared" si="5"/>
        <v>3</v>
      </c>
      <c r="AM10" s="49">
        <f t="shared" si="1"/>
        <v>362</v>
      </c>
      <c r="AN10" s="40">
        <f t="shared" si="2"/>
        <v>362</v>
      </c>
      <c r="AO10" s="48">
        <f t="shared" si="6"/>
        <v>0</v>
      </c>
    </row>
    <row r="11" spans="1:41" s="1" customFormat="1" ht="21.95" customHeight="1">
      <c r="A11" s="73" t="s">
        <v>50</v>
      </c>
      <c r="B11" s="7">
        <v>50</v>
      </c>
      <c r="C11" s="258">
        <v>7</v>
      </c>
      <c r="D11" s="258">
        <v>50</v>
      </c>
      <c r="E11" s="258"/>
      <c r="F11" s="251"/>
      <c r="G11" s="251"/>
      <c r="H11" s="259"/>
      <c r="I11" s="253">
        <v>90</v>
      </c>
      <c r="J11" s="10">
        <f>'8.6'!AL11</f>
        <v>458</v>
      </c>
      <c r="K11" s="11">
        <f t="shared" si="3"/>
        <v>548</v>
      </c>
      <c r="L11" s="19">
        <v>14</v>
      </c>
      <c r="M11" s="19">
        <v>122</v>
      </c>
      <c r="N11" s="19"/>
      <c r="O11" s="19"/>
      <c r="P11" s="19"/>
      <c r="Q11" s="19"/>
      <c r="R11" s="21">
        <f t="shared" si="4"/>
        <v>136</v>
      </c>
      <c r="S11" s="241">
        <f t="shared" si="0"/>
        <v>412</v>
      </c>
      <c r="T11" s="33">
        <v>0</v>
      </c>
      <c r="U11" s="33">
        <v>7</v>
      </c>
      <c r="V11" s="33">
        <v>5</v>
      </c>
      <c r="W11" s="33"/>
      <c r="X11" s="33"/>
      <c r="Y11" s="33"/>
      <c r="Z11" s="33"/>
      <c r="AA11" s="33"/>
      <c r="AB11" s="40"/>
      <c r="AC11" s="33"/>
      <c r="AD11" s="33"/>
      <c r="AE11" s="33"/>
      <c r="AF11" s="33"/>
      <c r="AG11" s="42"/>
      <c r="AH11" s="42"/>
      <c r="AI11" s="42"/>
      <c r="AJ11" s="42"/>
      <c r="AK11" s="42"/>
      <c r="AL11" s="48">
        <f t="shared" si="5"/>
        <v>12</v>
      </c>
      <c r="AM11" s="49">
        <f t="shared" si="1"/>
        <v>400</v>
      </c>
      <c r="AN11" s="40">
        <f t="shared" si="2"/>
        <v>400</v>
      </c>
      <c r="AO11" s="48">
        <f t="shared" si="6"/>
        <v>0</v>
      </c>
    </row>
    <row r="12" spans="1:41" ht="21.95" customHeight="1">
      <c r="A12" s="73" t="s">
        <v>51</v>
      </c>
      <c r="B12" s="7">
        <v>100</v>
      </c>
      <c r="C12" s="258">
        <v>3</v>
      </c>
      <c r="D12" s="258">
        <v>53</v>
      </c>
      <c r="E12" s="257"/>
      <c r="F12" s="251"/>
      <c r="G12" s="251"/>
      <c r="H12" s="260"/>
      <c r="I12" s="253">
        <v>100</v>
      </c>
      <c r="J12" s="10">
        <f>'8.6'!AL12</f>
        <v>401</v>
      </c>
      <c r="K12" s="11">
        <f t="shared" si="3"/>
        <v>501</v>
      </c>
      <c r="L12" s="19">
        <v>7</v>
      </c>
      <c r="M12" s="19">
        <v>141</v>
      </c>
      <c r="N12" s="19"/>
      <c r="O12" s="19"/>
      <c r="P12" s="19"/>
      <c r="Q12" s="19"/>
      <c r="R12" s="21">
        <f t="shared" si="4"/>
        <v>148</v>
      </c>
      <c r="S12" s="241">
        <f t="shared" si="0"/>
        <v>353</v>
      </c>
      <c r="T12" s="33">
        <v>0</v>
      </c>
      <c r="U12" s="33">
        <v>0</v>
      </c>
      <c r="V12" s="33">
        <v>0</v>
      </c>
      <c r="W12" s="33"/>
      <c r="X12" s="33"/>
      <c r="Y12" s="33"/>
      <c r="Z12" s="33"/>
      <c r="AA12" s="33"/>
      <c r="AB12" s="40"/>
      <c r="AC12" s="33"/>
      <c r="AD12" s="33"/>
      <c r="AE12" s="33"/>
      <c r="AF12" s="33"/>
      <c r="AG12" s="42"/>
      <c r="AH12" s="42"/>
      <c r="AI12" s="42"/>
      <c r="AJ12" s="42"/>
      <c r="AK12" s="42"/>
      <c r="AL12" s="48">
        <f t="shared" si="5"/>
        <v>0</v>
      </c>
      <c r="AM12" s="49">
        <f t="shared" si="1"/>
        <v>353</v>
      </c>
      <c r="AN12" s="40">
        <f t="shared" si="2"/>
        <v>353</v>
      </c>
      <c r="AO12" s="48">
        <f t="shared" si="6"/>
        <v>0</v>
      </c>
    </row>
    <row r="13" spans="1:41" ht="21.95" customHeight="1">
      <c r="A13" s="73" t="s">
        <v>52</v>
      </c>
      <c r="B13" s="7">
        <v>45</v>
      </c>
      <c r="C13" s="258">
        <v>3</v>
      </c>
      <c r="D13" s="258">
        <v>33</v>
      </c>
      <c r="E13" s="258"/>
      <c r="F13" s="251"/>
      <c r="G13" s="251"/>
      <c r="H13" s="260"/>
      <c r="I13" s="253"/>
      <c r="J13" s="10">
        <f>'8.6'!AL13</f>
        <v>168</v>
      </c>
      <c r="K13" s="11">
        <f t="shared" si="3"/>
        <v>168</v>
      </c>
      <c r="L13" s="19"/>
      <c r="M13" s="19"/>
      <c r="N13" s="19"/>
      <c r="O13" s="19"/>
      <c r="P13" s="19"/>
      <c r="Q13" s="19"/>
      <c r="R13" s="21">
        <f t="shared" si="4"/>
        <v>0</v>
      </c>
      <c r="S13" s="241">
        <f t="shared" si="0"/>
        <v>168</v>
      </c>
      <c r="T13" s="33">
        <v>0</v>
      </c>
      <c r="U13" s="33">
        <v>0</v>
      </c>
      <c r="V13" s="33">
        <v>0</v>
      </c>
      <c r="W13" s="33"/>
      <c r="X13" s="33"/>
      <c r="Y13" s="33"/>
      <c r="Z13" s="33"/>
      <c r="AA13" s="33"/>
      <c r="AB13" s="40"/>
      <c r="AC13" s="33"/>
      <c r="AD13" s="33"/>
      <c r="AE13" s="33"/>
      <c r="AF13" s="33"/>
      <c r="AG13" s="42"/>
      <c r="AH13" s="42"/>
      <c r="AI13" s="42"/>
      <c r="AJ13" s="42"/>
      <c r="AK13" s="42"/>
      <c r="AL13" s="48">
        <f t="shared" si="5"/>
        <v>0</v>
      </c>
      <c r="AM13" s="49">
        <f t="shared" si="1"/>
        <v>168</v>
      </c>
      <c r="AN13" s="40">
        <f t="shared" si="2"/>
        <v>168</v>
      </c>
      <c r="AO13" s="48">
        <f t="shared" si="6"/>
        <v>0</v>
      </c>
    </row>
    <row r="14" spans="1:41" ht="21.95" customHeight="1">
      <c r="A14" s="73" t="s">
        <v>53</v>
      </c>
      <c r="B14" s="7">
        <v>33</v>
      </c>
      <c r="C14" s="258">
        <v>2</v>
      </c>
      <c r="D14" s="258">
        <v>26</v>
      </c>
      <c r="E14" s="258"/>
      <c r="F14" s="251"/>
      <c r="G14" s="251"/>
      <c r="H14" s="260"/>
      <c r="I14" s="253"/>
      <c r="J14" s="10">
        <f>'8.6'!AL14</f>
        <v>107</v>
      </c>
      <c r="K14" s="11">
        <f t="shared" si="3"/>
        <v>107</v>
      </c>
      <c r="L14" s="19"/>
      <c r="M14" s="19"/>
      <c r="N14" s="19"/>
      <c r="O14" s="19">
        <v>15</v>
      </c>
      <c r="P14" s="19"/>
      <c r="Q14" s="19"/>
      <c r="R14" s="21">
        <f t="shared" si="4"/>
        <v>15</v>
      </c>
      <c r="S14" s="241">
        <f t="shared" si="0"/>
        <v>92</v>
      </c>
      <c r="T14" s="33">
        <v>0</v>
      </c>
      <c r="U14" s="33">
        <v>0</v>
      </c>
      <c r="V14" s="33">
        <v>0</v>
      </c>
      <c r="W14" s="33"/>
      <c r="X14" s="33"/>
      <c r="Y14" s="33"/>
      <c r="Z14" s="33"/>
      <c r="AA14" s="33"/>
      <c r="AB14" s="40"/>
      <c r="AC14" s="33"/>
      <c r="AD14" s="33"/>
      <c r="AE14" s="33"/>
      <c r="AF14" s="33"/>
      <c r="AG14" s="42"/>
      <c r="AH14" s="42"/>
      <c r="AI14" s="42"/>
      <c r="AJ14" s="42"/>
      <c r="AK14" s="42"/>
      <c r="AL14" s="48">
        <f t="shared" si="5"/>
        <v>0</v>
      </c>
      <c r="AM14" s="49">
        <f t="shared" si="1"/>
        <v>92</v>
      </c>
      <c r="AN14" s="40">
        <f t="shared" si="2"/>
        <v>92</v>
      </c>
      <c r="AO14" s="48">
        <f t="shared" si="6"/>
        <v>0</v>
      </c>
    </row>
    <row r="15" spans="1:41" ht="21.95" customHeight="1">
      <c r="A15" s="73" t="s">
        <v>54</v>
      </c>
      <c r="B15" s="7">
        <v>45</v>
      </c>
      <c r="C15" s="258">
        <v>1</v>
      </c>
      <c r="D15" s="258">
        <v>40</v>
      </c>
      <c r="E15" s="258"/>
      <c r="F15" s="251"/>
      <c r="G15" s="251"/>
      <c r="H15" s="260"/>
      <c r="I15" s="253"/>
      <c r="J15" s="10">
        <f>'8.6'!AL15</f>
        <v>85</v>
      </c>
      <c r="K15" s="11">
        <f t="shared" si="3"/>
        <v>85</v>
      </c>
      <c r="L15" s="19"/>
      <c r="M15" s="19"/>
      <c r="N15" s="19"/>
      <c r="O15" s="19"/>
      <c r="P15" s="19"/>
      <c r="Q15" s="19"/>
      <c r="R15" s="21">
        <f t="shared" si="4"/>
        <v>0</v>
      </c>
      <c r="S15" s="241">
        <f t="shared" si="0"/>
        <v>85</v>
      </c>
      <c r="T15" s="33">
        <v>0</v>
      </c>
      <c r="U15" s="33">
        <v>0</v>
      </c>
      <c r="V15" s="33">
        <v>0</v>
      </c>
      <c r="W15" s="33"/>
      <c r="X15" s="33"/>
      <c r="Y15" s="33"/>
      <c r="Z15" s="33"/>
      <c r="AA15" s="33"/>
      <c r="AB15" s="40"/>
      <c r="AC15" s="33"/>
      <c r="AD15" s="33"/>
      <c r="AE15" s="33"/>
      <c r="AF15" s="33"/>
      <c r="AG15" s="42"/>
      <c r="AH15" s="42"/>
      <c r="AI15" s="42"/>
      <c r="AJ15" s="42"/>
      <c r="AK15" s="42"/>
      <c r="AL15" s="48">
        <f t="shared" si="5"/>
        <v>0</v>
      </c>
      <c r="AM15" s="49">
        <f t="shared" si="1"/>
        <v>85</v>
      </c>
      <c r="AN15" s="40">
        <f t="shared" si="2"/>
        <v>85</v>
      </c>
      <c r="AO15" s="48">
        <f t="shared" si="6"/>
        <v>0</v>
      </c>
    </row>
    <row r="16" spans="1:41" s="1" customFormat="1" ht="21.95" customHeight="1">
      <c r="A16" s="73" t="s">
        <v>55</v>
      </c>
      <c r="B16" s="7">
        <v>33</v>
      </c>
      <c r="C16" s="258">
        <v>5</v>
      </c>
      <c r="D16" s="258">
        <v>1</v>
      </c>
      <c r="E16" s="257"/>
      <c r="F16" s="251"/>
      <c r="G16" s="251"/>
      <c r="H16" s="253"/>
      <c r="I16" s="253">
        <v>104</v>
      </c>
      <c r="J16" s="10">
        <f>'8.6'!AL16</f>
        <v>150</v>
      </c>
      <c r="K16" s="11">
        <f t="shared" si="3"/>
        <v>254</v>
      </c>
      <c r="L16" s="19">
        <v>2</v>
      </c>
      <c r="M16" s="19">
        <v>78</v>
      </c>
      <c r="N16" s="19"/>
      <c r="O16" s="19"/>
      <c r="P16" s="19">
        <v>5</v>
      </c>
      <c r="Q16" s="19"/>
      <c r="R16" s="21">
        <f t="shared" si="4"/>
        <v>85</v>
      </c>
      <c r="S16" s="241">
        <f t="shared" si="0"/>
        <v>169</v>
      </c>
      <c r="T16" s="33">
        <v>0</v>
      </c>
      <c r="U16" s="33">
        <v>3</v>
      </c>
      <c r="V16" s="33">
        <v>0</v>
      </c>
      <c r="W16" s="33"/>
      <c r="X16" s="33"/>
      <c r="Y16" s="33"/>
      <c r="Z16" s="33"/>
      <c r="AA16" s="33"/>
      <c r="AB16" s="40"/>
      <c r="AC16" s="33"/>
      <c r="AD16" s="33"/>
      <c r="AE16" s="33"/>
      <c r="AF16" s="33"/>
      <c r="AG16" s="42"/>
      <c r="AH16" s="42"/>
      <c r="AI16" s="42"/>
      <c r="AJ16" s="42"/>
      <c r="AK16" s="32"/>
      <c r="AL16" s="48">
        <f t="shared" si="5"/>
        <v>3</v>
      </c>
      <c r="AM16" s="49">
        <f t="shared" si="1"/>
        <v>166</v>
      </c>
      <c r="AN16" s="40">
        <f t="shared" si="2"/>
        <v>166</v>
      </c>
      <c r="AO16" s="48">
        <f t="shared" si="6"/>
        <v>0</v>
      </c>
    </row>
    <row r="17" spans="1:41" ht="21.95" customHeight="1">
      <c r="A17" s="73" t="s">
        <v>56</v>
      </c>
      <c r="B17" s="7">
        <v>100</v>
      </c>
      <c r="C17" s="258"/>
      <c r="D17" s="258">
        <v>82</v>
      </c>
      <c r="E17" s="257"/>
      <c r="F17" s="251"/>
      <c r="G17" s="251"/>
      <c r="H17" s="260"/>
      <c r="I17" s="253"/>
      <c r="J17" s="10">
        <f>'8.6'!AL17</f>
        <v>101</v>
      </c>
      <c r="K17" s="11">
        <f t="shared" si="3"/>
        <v>101</v>
      </c>
      <c r="L17" s="19">
        <v>5</v>
      </c>
      <c r="M17" s="19">
        <v>14</v>
      </c>
      <c r="N17" s="19"/>
      <c r="O17" s="19"/>
      <c r="P17" s="19"/>
      <c r="Q17" s="19"/>
      <c r="R17" s="21">
        <f t="shared" si="4"/>
        <v>19</v>
      </c>
      <c r="S17" s="241">
        <f t="shared" si="0"/>
        <v>82</v>
      </c>
      <c r="T17" s="42">
        <v>0</v>
      </c>
      <c r="U17" s="42">
        <v>0</v>
      </c>
      <c r="V17" s="42">
        <v>0</v>
      </c>
      <c r="W17" s="42"/>
      <c r="X17" s="42"/>
      <c r="Y17" s="42"/>
      <c r="Z17" s="42"/>
      <c r="AA17" s="42"/>
      <c r="AB17" s="40"/>
      <c r="AC17" s="42"/>
      <c r="AD17" s="42"/>
      <c r="AE17" s="42"/>
      <c r="AF17" s="42"/>
      <c r="AG17" s="42"/>
      <c r="AH17" s="42"/>
      <c r="AI17" s="42"/>
      <c r="AJ17" s="42"/>
      <c r="AK17" s="42"/>
      <c r="AL17" s="48">
        <f t="shared" si="5"/>
        <v>0</v>
      </c>
      <c r="AM17" s="49">
        <f t="shared" si="1"/>
        <v>82</v>
      </c>
      <c r="AN17" s="40">
        <f t="shared" si="2"/>
        <v>82</v>
      </c>
      <c r="AO17" s="48">
        <f t="shared" si="6"/>
        <v>0</v>
      </c>
    </row>
    <row r="18" spans="1:41" ht="21.95" customHeight="1">
      <c r="A18" s="73" t="s">
        <v>57</v>
      </c>
      <c r="B18" s="7"/>
      <c r="C18" s="258"/>
      <c r="D18" s="258"/>
      <c r="E18" s="258"/>
      <c r="F18" s="251"/>
      <c r="G18" s="251"/>
      <c r="H18" s="260"/>
      <c r="I18" s="253"/>
      <c r="J18" s="10">
        <f>'8.6'!AL18</f>
        <v>0</v>
      </c>
      <c r="K18" s="11">
        <f t="shared" si="3"/>
        <v>0</v>
      </c>
      <c r="L18" s="19"/>
      <c r="M18" s="19"/>
      <c r="N18" s="19"/>
      <c r="O18" s="19"/>
      <c r="P18" s="19"/>
      <c r="Q18" s="19"/>
      <c r="R18" s="21">
        <f t="shared" ref="R18" si="7">SUM(L18:Q18)</f>
        <v>0</v>
      </c>
      <c r="S18" s="241">
        <f t="shared" ref="S18" si="8">K18-R18</f>
        <v>0</v>
      </c>
      <c r="T18" s="42">
        <v>0</v>
      </c>
      <c r="U18" s="42">
        <v>0</v>
      </c>
      <c r="V18" s="42">
        <v>0</v>
      </c>
      <c r="W18" s="42"/>
      <c r="X18" s="42"/>
      <c r="Y18" s="42"/>
      <c r="Z18" s="42"/>
      <c r="AA18" s="42"/>
      <c r="AB18" s="40"/>
      <c r="AC18" s="42"/>
      <c r="AD18" s="42"/>
      <c r="AE18" s="42"/>
      <c r="AF18" s="42"/>
      <c r="AG18" s="42"/>
      <c r="AH18" s="42"/>
      <c r="AI18" s="42"/>
      <c r="AJ18" s="42"/>
      <c r="AK18" s="42"/>
      <c r="AL18" s="48">
        <f t="shared" si="5"/>
        <v>0</v>
      </c>
      <c r="AM18" s="49">
        <f t="shared" si="1"/>
        <v>0</v>
      </c>
      <c r="AN18" s="40">
        <f t="shared" si="2"/>
        <v>0</v>
      </c>
      <c r="AO18" s="48">
        <f t="shared" ref="AO18" si="9">AN18+AK18-AM18</f>
        <v>0</v>
      </c>
    </row>
    <row r="19" spans="1:41" ht="21.95" customHeight="1">
      <c r="A19" s="73" t="s">
        <v>58</v>
      </c>
      <c r="B19" s="7"/>
      <c r="C19" s="258"/>
      <c r="D19" s="258">
        <v>441</v>
      </c>
      <c r="E19" s="258"/>
      <c r="F19" s="251"/>
      <c r="G19" s="251"/>
      <c r="H19" s="260"/>
      <c r="I19" s="253"/>
      <c r="J19" s="10">
        <f>'8.6'!AL19</f>
        <v>441</v>
      </c>
      <c r="K19" s="11">
        <f t="shared" si="3"/>
        <v>441</v>
      </c>
      <c r="L19" s="19"/>
      <c r="M19" s="19"/>
      <c r="N19" s="19"/>
      <c r="O19" s="19"/>
      <c r="P19" s="19"/>
      <c r="Q19" s="19"/>
      <c r="R19" s="21">
        <f t="shared" ref="R19:R20" si="10">SUM(L19:Q19)</f>
        <v>0</v>
      </c>
      <c r="S19" s="241">
        <f t="shared" ref="S19:S20" si="11">K19-R19</f>
        <v>441</v>
      </c>
      <c r="T19" s="42">
        <v>0</v>
      </c>
      <c r="U19" s="42">
        <v>0</v>
      </c>
      <c r="V19" s="42">
        <v>0</v>
      </c>
      <c r="W19" s="42"/>
      <c r="X19" s="42"/>
      <c r="Y19" s="42"/>
      <c r="Z19" s="42"/>
      <c r="AA19" s="42"/>
      <c r="AB19" s="40"/>
      <c r="AC19" s="42"/>
      <c r="AD19" s="42"/>
      <c r="AE19" s="42"/>
      <c r="AF19" s="42"/>
      <c r="AG19" s="42"/>
      <c r="AH19" s="42"/>
      <c r="AI19" s="42"/>
      <c r="AJ19" s="42"/>
      <c r="AK19" s="42"/>
      <c r="AL19" s="48">
        <f t="shared" si="5"/>
        <v>0</v>
      </c>
      <c r="AM19" s="49">
        <f t="shared" si="1"/>
        <v>441</v>
      </c>
      <c r="AN19" s="40">
        <f t="shared" si="2"/>
        <v>441</v>
      </c>
      <c r="AO19" s="48">
        <f t="shared" ref="AO19:AO20" si="12">AN19+AK19-AM19</f>
        <v>0</v>
      </c>
    </row>
    <row r="20" spans="1:41" ht="21.95" customHeight="1">
      <c r="A20" s="73" t="s">
        <v>59</v>
      </c>
      <c r="B20" s="7"/>
      <c r="C20" s="258"/>
      <c r="D20" s="258"/>
      <c r="E20" s="257"/>
      <c r="F20" s="251"/>
      <c r="G20" s="251"/>
      <c r="H20" s="260"/>
      <c r="I20" s="253"/>
      <c r="J20" s="10">
        <f>'8.6'!AL20</f>
        <v>0</v>
      </c>
      <c r="K20" s="11">
        <f t="shared" si="3"/>
        <v>0</v>
      </c>
      <c r="L20" s="19"/>
      <c r="M20" s="19"/>
      <c r="N20" s="19"/>
      <c r="O20" s="19"/>
      <c r="P20" s="19"/>
      <c r="Q20" s="19"/>
      <c r="R20" s="21">
        <f t="shared" si="10"/>
        <v>0</v>
      </c>
      <c r="S20" s="241">
        <f t="shared" si="11"/>
        <v>0</v>
      </c>
      <c r="T20" s="42">
        <v>0</v>
      </c>
      <c r="U20" s="42">
        <v>0</v>
      </c>
      <c r="V20" s="42">
        <v>0</v>
      </c>
      <c r="W20" s="42"/>
      <c r="X20" s="42"/>
      <c r="Y20" s="42"/>
      <c r="Z20" s="42"/>
      <c r="AA20" s="42"/>
      <c r="AB20" s="40"/>
      <c r="AC20" s="42"/>
      <c r="AD20" s="42"/>
      <c r="AE20" s="42"/>
      <c r="AF20" s="42"/>
      <c r="AG20" s="42"/>
      <c r="AH20" s="42"/>
      <c r="AI20" s="42"/>
      <c r="AJ20" s="42"/>
      <c r="AK20" s="42"/>
      <c r="AL20" s="48">
        <f t="shared" si="5"/>
        <v>0</v>
      </c>
      <c r="AM20" s="49">
        <f t="shared" si="1"/>
        <v>0</v>
      </c>
      <c r="AN20" s="40">
        <f t="shared" si="2"/>
        <v>0</v>
      </c>
      <c r="AO20" s="48">
        <f t="shared" si="12"/>
        <v>0</v>
      </c>
    </row>
    <row r="21" spans="1:41" ht="21.95" customHeight="1">
      <c r="A21" s="73" t="s">
        <v>60</v>
      </c>
      <c r="B21" s="7"/>
      <c r="C21" s="258"/>
      <c r="D21" s="258"/>
      <c r="E21" s="258"/>
      <c r="F21" s="251"/>
      <c r="G21" s="251"/>
      <c r="H21" s="260"/>
      <c r="I21" s="253"/>
      <c r="J21" s="10">
        <f>'8.6'!AL21</f>
        <v>0</v>
      </c>
      <c r="K21" s="11">
        <f t="shared" si="3"/>
        <v>0</v>
      </c>
      <c r="L21" s="19"/>
      <c r="M21" s="19"/>
      <c r="N21" s="19"/>
      <c r="O21" s="19"/>
      <c r="P21" s="19"/>
      <c r="Q21" s="19"/>
      <c r="R21" s="21">
        <f t="shared" ref="R21" si="13">SUM(L21:Q21)</f>
        <v>0</v>
      </c>
      <c r="S21" s="241">
        <f t="shared" ref="S21" si="14">K21-R21</f>
        <v>0</v>
      </c>
      <c r="T21" s="42">
        <v>0</v>
      </c>
      <c r="U21" s="42">
        <v>0</v>
      </c>
      <c r="V21" s="42">
        <v>0</v>
      </c>
      <c r="W21" s="42"/>
      <c r="X21" s="42"/>
      <c r="Y21" s="42"/>
      <c r="Z21" s="42"/>
      <c r="AA21" s="42"/>
      <c r="AB21" s="40"/>
      <c r="AC21" s="42"/>
      <c r="AD21" s="42"/>
      <c r="AE21" s="42"/>
      <c r="AF21" s="42"/>
      <c r="AG21" s="42"/>
      <c r="AH21" s="42"/>
      <c r="AI21" s="42"/>
      <c r="AJ21" s="42"/>
      <c r="AK21" s="42"/>
      <c r="AL21" s="48">
        <f t="shared" si="5"/>
        <v>0</v>
      </c>
      <c r="AM21" s="49">
        <f t="shared" si="1"/>
        <v>0</v>
      </c>
      <c r="AN21" s="40">
        <f t="shared" si="2"/>
        <v>0</v>
      </c>
      <c r="AO21" s="48">
        <f t="shared" ref="AO21" si="15">AN21+AK21-AM21</f>
        <v>0</v>
      </c>
    </row>
    <row r="22" spans="1:41" ht="21.95" customHeight="1">
      <c r="A22" s="73" t="s">
        <v>61</v>
      </c>
      <c r="B22" s="7"/>
      <c r="C22" s="258"/>
      <c r="D22" s="258"/>
      <c r="E22" s="258"/>
      <c r="F22" s="251"/>
      <c r="G22" s="251"/>
      <c r="H22" s="260"/>
      <c r="I22" s="253"/>
      <c r="J22" s="10">
        <f>'8.6'!AL22</f>
        <v>0</v>
      </c>
      <c r="K22" s="11">
        <f t="shared" ref="K22:K23" si="16">SUM(I22:J22)</f>
        <v>0</v>
      </c>
      <c r="L22" s="19"/>
      <c r="M22" s="19"/>
      <c r="N22" s="19"/>
      <c r="O22" s="19"/>
      <c r="P22" s="19"/>
      <c r="Q22" s="19"/>
      <c r="R22" s="21">
        <f t="shared" ref="R22:R23" si="17">SUM(L22:Q22)</f>
        <v>0</v>
      </c>
      <c r="S22" s="241">
        <f t="shared" ref="S22:S23" si="18">K22-R22</f>
        <v>0</v>
      </c>
      <c r="T22" s="42"/>
      <c r="U22" s="42"/>
      <c r="V22" s="42"/>
      <c r="W22" s="42"/>
      <c r="X22" s="42"/>
      <c r="Y22" s="42"/>
      <c r="Z22" s="42"/>
      <c r="AA22" s="42"/>
      <c r="AB22" s="40"/>
      <c r="AC22" s="42"/>
      <c r="AD22" s="42"/>
      <c r="AE22" s="42"/>
      <c r="AF22" s="42"/>
      <c r="AG22" s="42"/>
      <c r="AH22" s="42"/>
      <c r="AI22" s="42"/>
      <c r="AJ22" s="42"/>
      <c r="AK22" s="42"/>
      <c r="AL22" s="48">
        <f t="shared" si="5"/>
        <v>0</v>
      </c>
      <c r="AM22" s="49">
        <f t="shared" ref="AM22:AM23" si="19">S22-AL22</f>
        <v>0</v>
      </c>
      <c r="AN22" s="40">
        <f t="shared" ref="AN22:AN23" si="20">(B22*C22)+D22</f>
        <v>0</v>
      </c>
      <c r="AO22" s="48">
        <f t="shared" ref="AO22:AO23" si="21">AN22+AK22-AM22</f>
        <v>0</v>
      </c>
    </row>
    <row r="23" spans="1:41" ht="21.95" customHeight="1">
      <c r="A23" s="73" t="s">
        <v>62</v>
      </c>
      <c r="B23" s="7"/>
      <c r="C23" s="258"/>
      <c r="D23" s="258"/>
      <c r="E23" s="258"/>
      <c r="F23" s="251"/>
      <c r="G23" s="251"/>
      <c r="H23" s="260"/>
      <c r="I23" s="253"/>
      <c r="J23" s="10">
        <f>'8.6'!AL23</f>
        <v>0</v>
      </c>
      <c r="K23" s="11">
        <f t="shared" si="16"/>
        <v>0</v>
      </c>
      <c r="L23" s="19"/>
      <c r="M23" s="19"/>
      <c r="N23" s="19"/>
      <c r="O23" s="19"/>
      <c r="P23" s="19"/>
      <c r="Q23" s="19"/>
      <c r="R23" s="21">
        <f t="shared" si="17"/>
        <v>0</v>
      </c>
      <c r="S23" s="241">
        <f t="shared" si="18"/>
        <v>0</v>
      </c>
      <c r="T23" s="42"/>
      <c r="U23" s="42"/>
      <c r="V23" s="42"/>
      <c r="W23" s="42"/>
      <c r="X23" s="42"/>
      <c r="Y23" s="42"/>
      <c r="Z23" s="42"/>
      <c r="AA23" s="42"/>
      <c r="AB23" s="40"/>
      <c r="AC23" s="42"/>
      <c r="AD23" s="42"/>
      <c r="AE23" s="42"/>
      <c r="AF23" s="42"/>
      <c r="AG23" s="42"/>
      <c r="AH23" s="42"/>
      <c r="AI23" s="42"/>
      <c r="AJ23" s="42"/>
      <c r="AK23" s="42"/>
      <c r="AL23" s="48">
        <f t="shared" si="5"/>
        <v>0</v>
      </c>
      <c r="AM23" s="49">
        <f t="shared" si="19"/>
        <v>0</v>
      </c>
      <c r="AN23" s="40">
        <f t="shared" si="20"/>
        <v>0</v>
      </c>
      <c r="AO23" s="48">
        <f t="shared" si="21"/>
        <v>0</v>
      </c>
    </row>
    <row r="24" spans="1:41" ht="12.75" customHeight="1">
      <c r="D24" s="15"/>
      <c r="E24" s="15"/>
      <c r="F24" s="261">
        <f>SUM(F3:F23)</f>
        <v>0</v>
      </c>
      <c r="G24" s="261">
        <f t="shared" ref="G24:AO24" si="22">SUM(G3:G23)</f>
        <v>0</v>
      </c>
      <c r="H24" s="261">
        <f t="shared" si="22"/>
        <v>0</v>
      </c>
      <c r="I24" s="261">
        <f t="shared" si="22"/>
        <v>2354</v>
      </c>
      <c r="J24" s="261">
        <f t="shared" si="22"/>
        <v>8138</v>
      </c>
      <c r="K24" s="261">
        <f t="shared" si="22"/>
        <v>10492</v>
      </c>
      <c r="L24" s="261">
        <f t="shared" si="22"/>
        <v>115</v>
      </c>
      <c r="M24" s="261">
        <f t="shared" si="22"/>
        <v>1190</v>
      </c>
      <c r="N24" s="261">
        <f t="shared" si="22"/>
        <v>0</v>
      </c>
      <c r="O24" s="261">
        <f t="shared" si="22"/>
        <v>150</v>
      </c>
      <c r="P24" s="261">
        <f t="shared" si="22"/>
        <v>70</v>
      </c>
      <c r="Q24" s="261">
        <f t="shared" si="22"/>
        <v>0</v>
      </c>
      <c r="R24" s="261">
        <f t="shared" si="22"/>
        <v>1525</v>
      </c>
      <c r="S24" s="261">
        <f t="shared" si="22"/>
        <v>8967</v>
      </c>
      <c r="T24" s="261">
        <f t="shared" si="22"/>
        <v>82</v>
      </c>
      <c r="U24" s="261">
        <f t="shared" si="22"/>
        <v>38</v>
      </c>
      <c r="V24" s="261">
        <f t="shared" si="22"/>
        <v>26</v>
      </c>
      <c r="W24" s="261">
        <f t="shared" si="22"/>
        <v>26</v>
      </c>
      <c r="X24" s="261">
        <f t="shared" si="22"/>
        <v>15</v>
      </c>
      <c r="Y24" s="261">
        <f t="shared" si="22"/>
        <v>0</v>
      </c>
      <c r="Z24" s="261">
        <f t="shared" si="22"/>
        <v>0</v>
      </c>
      <c r="AA24" s="261">
        <f t="shared" si="22"/>
        <v>0</v>
      </c>
      <c r="AB24" s="261">
        <f t="shared" si="22"/>
        <v>0</v>
      </c>
      <c r="AC24" s="261">
        <f t="shared" si="22"/>
        <v>0</v>
      </c>
      <c r="AD24" s="261">
        <f t="shared" si="22"/>
        <v>0</v>
      </c>
      <c r="AE24" s="261">
        <f t="shared" si="22"/>
        <v>0</v>
      </c>
      <c r="AF24" s="261">
        <f t="shared" si="22"/>
        <v>0</v>
      </c>
      <c r="AG24" s="261">
        <f t="shared" si="22"/>
        <v>0</v>
      </c>
      <c r="AH24" s="261">
        <f t="shared" si="22"/>
        <v>0</v>
      </c>
      <c r="AI24" s="261">
        <f t="shared" si="22"/>
        <v>0</v>
      </c>
      <c r="AJ24" s="261">
        <f t="shared" si="22"/>
        <v>0</v>
      </c>
      <c r="AK24" s="261">
        <f t="shared" si="22"/>
        <v>6</v>
      </c>
      <c r="AL24" s="261">
        <f t="shared" si="22"/>
        <v>187</v>
      </c>
      <c r="AM24" s="261">
        <f t="shared" si="22"/>
        <v>8780</v>
      </c>
      <c r="AN24" s="261">
        <f t="shared" si="22"/>
        <v>8775</v>
      </c>
      <c r="AO24" s="261">
        <f t="shared" si="22"/>
        <v>1</v>
      </c>
    </row>
    <row r="27" spans="1:41">
      <c r="R27" t="s">
        <v>65</v>
      </c>
      <c r="T27" s="29"/>
      <c r="U27" s="29"/>
      <c r="V27" s="29"/>
      <c r="W27" s="29"/>
      <c r="X27" s="29"/>
      <c r="Y27" s="29"/>
    </row>
  </sheetData>
  <mergeCells count="16">
    <mergeCell ref="L1:Q1"/>
    <mergeCell ref="A1:A2"/>
    <mergeCell ref="B1:B2"/>
    <mergeCell ref="C1:C2"/>
    <mergeCell ref="D1:D2"/>
    <mergeCell ref="E1:E2"/>
    <mergeCell ref="I1:I2"/>
    <mergeCell ref="J1:J2"/>
    <mergeCell ref="K1:K2"/>
    <mergeCell ref="AN1:AN2"/>
    <mergeCell ref="AO1:AO2"/>
    <mergeCell ref="R1:R2"/>
    <mergeCell ref="S1:S2"/>
    <mergeCell ref="AK1:AK2"/>
    <mergeCell ref="AL1:AL2"/>
    <mergeCell ref="AM1:AM2"/>
  </mergeCells>
  <pageMargins left="0.7" right="0.7" top="0.75" bottom="0.75" header="0.3" footer="0.3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4</vt:i4>
      </vt:variant>
    </vt:vector>
  </HeadingPairs>
  <TitlesOfParts>
    <vt:vector size="37" baseType="lpstr">
      <vt:lpstr>1.6</vt:lpstr>
      <vt:lpstr>2.6</vt:lpstr>
      <vt:lpstr>3.6</vt:lpstr>
      <vt:lpstr>4.6</vt:lpstr>
      <vt:lpstr>5.6</vt:lpstr>
      <vt:lpstr>6.6</vt:lpstr>
      <vt:lpstr>7.6</vt:lpstr>
      <vt:lpstr>8.6</vt:lpstr>
      <vt:lpstr>9.6</vt:lpstr>
      <vt:lpstr>10.6</vt:lpstr>
      <vt:lpstr>11.6</vt:lpstr>
      <vt:lpstr>12.6</vt:lpstr>
      <vt:lpstr>13.6</vt:lpstr>
      <vt:lpstr>14.6</vt:lpstr>
      <vt:lpstr>15.6</vt:lpstr>
      <vt:lpstr>16.6</vt:lpstr>
      <vt:lpstr>17.6</vt:lpstr>
      <vt:lpstr>18.6</vt:lpstr>
      <vt:lpstr>19.6</vt:lpstr>
      <vt:lpstr>20.6</vt:lpstr>
      <vt:lpstr>21.6</vt:lpstr>
      <vt:lpstr>22.6</vt:lpstr>
      <vt:lpstr>23.6</vt:lpstr>
      <vt:lpstr>24.6</vt:lpstr>
      <vt:lpstr>25.6</vt:lpstr>
      <vt:lpstr>26.6</vt:lpstr>
      <vt:lpstr>27.6</vt:lpstr>
      <vt:lpstr>28.6</vt:lpstr>
      <vt:lpstr>29.6</vt:lpstr>
      <vt:lpstr>30.6</vt:lpstr>
      <vt:lpstr>báo cáo</vt:lpstr>
      <vt:lpstr>31.5</vt:lpstr>
      <vt:lpstr>hàng xì kho</vt:lpstr>
      <vt:lpstr>'25.6'!Print_Area</vt:lpstr>
      <vt:lpstr>'26.6'!Print_Area</vt:lpstr>
      <vt:lpstr>'hàng xì kho'!Print_Area</vt:lpstr>
      <vt:lpstr>Số_lượng</vt:lpstr>
    </vt:vector>
  </TitlesOfParts>
  <Company>PV Drilling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Bao Thach</dc:creator>
  <cp:lastModifiedBy>Windows User</cp:lastModifiedBy>
  <cp:lastPrinted>2024-09-17T07:46:00Z</cp:lastPrinted>
  <dcterms:created xsi:type="dcterms:W3CDTF">2021-10-02T07:46:00Z</dcterms:created>
  <dcterms:modified xsi:type="dcterms:W3CDTF">2025-07-01T10:29:52Z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D0B56C78889D4CAD8CAE2AB4FAC49318_12</vt:lpwstr>
  </property>
  <property fmtid="{D5CDD505-2E9C-101B-9397-08002B2CF9AE}" pid="3" name="KSOProductBuildVer">
    <vt:lpwstr>1033-12.2.0.21179</vt:lpwstr>
  </property>
</Properties>
</file>