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19425" windowHeight="10305" activeTab="9"/>
  </bookViews>
  <sheets>
    <sheet name="1.5" sheetId="37" r:id="rId1"/>
    <sheet name="2.5" sheetId="39" r:id="rId2"/>
    <sheet name="3.5" sheetId="6" r:id="rId3"/>
    <sheet name="4.5" sheetId="7" r:id="rId4"/>
    <sheet name="5.5" sheetId="8" r:id="rId5"/>
    <sheet name="6.5" sheetId="9" r:id="rId6"/>
    <sheet name="7.5" sheetId="10" r:id="rId7"/>
    <sheet name="8.5" sheetId="11" r:id="rId8"/>
    <sheet name="9.5" sheetId="12" r:id="rId9"/>
    <sheet name="10.5" sheetId="13" r:id="rId10"/>
    <sheet name="11.5" sheetId="14" r:id="rId11"/>
    <sheet name="hàng xì kho" sheetId="38" r:id="rId12"/>
    <sheet name="báo cáo" sheetId="36" r:id="rId13"/>
    <sheet name="12.4" sheetId="15" r:id="rId14"/>
    <sheet name="13.4" sheetId="16" r:id="rId15"/>
    <sheet name="14.4" sheetId="17" r:id="rId16"/>
    <sheet name="15.4" sheetId="18" r:id="rId17"/>
    <sheet name="16.4" sheetId="19" r:id="rId18"/>
    <sheet name="17.4" sheetId="20" r:id="rId19"/>
    <sheet name="18.4" sheetId="21" r:id="rId20"/>
    <sheet name="19.4" sheetId="22" r:id="rId21"/>
    <sheet name="20.4" sheetId="23" r:id="rId22"/>
    <sheet name="21.4" sheetId="24" r:id="rId23"/>
    <sheet name="22.4" sheetId="25" r:id="rId24"/>
    <sheet name="23.4" sheetId="26" r:id="rId25"/>
    <sheet name="24.4" sheetId="27" r:id="rId26"/>
    <sheet name="25.4" sheetId="28" r:id="rId27"/>
    <sheet name="26.4" sheetId="29" r:id="rId28"/>
    <sheet name="27.4" sheetId="30" r:id="rId29"/>
    <sheet name="28.4" sheetId="31" r:id="rId30"/>
    <sheet name="29.4" sheetId="32" r:id="rId31"/>
    <sheet name="30.4" sheetId="33" r:id="rId32"/>
    <sheet name="31.4" sheetId="40" r:id="rId33"/>
  </sheets>
  <definedNames>
    <definedName name="Mã_hàng">'9.5'!#REF!</definedName>
    <definedName name="_xlnm.Print_Area" localSheetId="25">'24.4'!$A$1:$Y$32</definedName>
    <definedName name="_xlnm.Print_Area" localSheetId="26">'25.4'!$A$1:$X$30</definedName>
    <definedName name="_xlnm.Print_Area" localSheetId="11">'hàng xì kho'!$A$1:$S$29</definedName>
    <definedName name="Số_lượng">'9.5'!$E$6:$E$48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" i="13" l="1"/>
  <c r="AF4" i="12" l="1"/>
  <c r="AF5" i="12"/>
  <c r="AF6" i="12"/>
  <c r="AF7" i="12"/>
  <c r="AF8" i="12"/>
  <c r="AF9" i="12"/>
  <c r="AF10" i="12"/>
  <c r="AF11" i="12"/>
  <c r="AF12" i="12"/>
  <c r="AF13" i="12"/>
  <c r="AF14" i="12"/>
  <c r="AF15" i="12"/>
  <c r="AF16" i="12"/>
  <c r="AF17" i="12"/>
  <c r="AF18" i="12"/>
  <c r="AF19" i="12"/>
  <c r="AF20" i="12"/>
  <c r="AF21" i="12"/>
  <c r="AF22" i="12"/>
  <c r="AF23" i="12"/>
  <c r="AF24" i="12"/>
  <c r="AF25" i="12"/>
  <c r="AG4" i="36" l="1"/>
  <c r="AG5" i="36"/>
  <c r="AG6" i="36"/>
  <c r="AG7" i="36"/>
  <c r="AG8" i="36"/>
  <c r="AG9" i="36"/>
  <c r="AG10" i="36"/>
  <c r="AG11" i="36"/>
  <c r="AG12" i="36"/>
  <c r="AG13" i="36"/>
  <c r="AG14" i="36"/>
  <c r="AG15" i="36"/>
  <c r="AG16" i="36"/>
  <c r="AG17" i="36"/>
  <c r="AG18" i="36"/>
  <c r="AG19" i="36"/>
  <c r="AG20" i="36"/>
  <c r="AG21" i="36"/>
  <c r="AG22" i="36"/>
  <c r="AG23" i="36"/>
  <c r="AG24" i="36"/>
  <c r="AG25" i="36"/>
  <c r="AG3" i="36"/>
  <c r="AF4" i="36"/>
  <c r="AF5" i="36"/>
  <c r="AF6" i="36"/>
  <c r="AF7" i="36"/>
  <c r="AF8" i="36"/>
  <c r="AF9" i="36"/>
  <c r="AF10" i="36"/>
  <c r="AF11" i="36"/>
  <c r="AF12" i="36"/>
  <c r="AF13" i="36"/>
  <c r="AF14" i="36"/>
  <c r="AF15" i="36"/>
  <c r="AF16" i="36"/>
  <c r="AF17" i="36"/>
  <c r="AF18" i="36"/>
  <c r="AF19" i="36"/>
  <c r="AF20" i="36"/>
  <c r="AF21" i="36"/>
  <c r="AF22" i="36"/>
  <c r="AF23" i="36"/>
  <c r="AF24" i="36"/>
  <c r="AF25" i="36"/>
  <c r="AF3" i="36"/>
  <c r="AE5" i="36"/>
  <c r="AE6" i="36"/>
  <c r="AE8" i="36"/>
  <c r="AE9" i="36"/>
  <c r="AE12" i="36"/>
  <c r="AE13" i="36"/>
  <c r="AE14" i="36"/>
  <c r="AE15" i="36"/>
  <c r="AE16" i="36"/>
  <c r="AE17" i="36"/>
  <c r="AE18" i="36"/>
  <c r="AE19" i="36"/>
  <c r="AE20" i="36"/>
  <c r="AE21" i="36"/>
  <c r="AE22" i="36"/>
  <c r="AE23" i="36"/>
  <c r="AE24" i="36"/>
  <c r="AE25" i="36"/>
  <c r="AD4" i="36"/>
  <c r="AD5" i="36"/>
  <c r="AD6" i="36"/>
  <c r="AD7" i="36"/>
  <c r="AD8" i="36"/>
  <c r="AD9" i="36"/>
  <c r="AD10" i="36"/>
  <c r="AD11" i="36"/>
  <c r="AD12" i="36"/>
  <c r="AD13" i="36"/>
  <c r="AD14" i="36"/>
  <c r="AD15" i="36"/>
  <c r="AD16" i="36"/>
  <c r="AD17" i="36"/>
  <c r="AD18" i="36"/>
  <c r="AD19" i="36"/>
  <c r="AD20" i="36"/>
  <c r="AD21" i="36"/>
  <c r="AD22" i="36"/>
  <c r="AD23" i="36"/>
  <c r="AD24" i="36"/>
  <c r="AD25" i="36"/>
  <c r="AD3" i="36"/>
  <c r="AC4" i="36"/>
  <c r="AC5" i="36"/>
  <c r="AC6" i="36"/>
  <c r="AC7" i="36"/>
  <c r="AC8" i="36"/>
  <c r="AC9" i="36"/>
  <c r="AC10" i="36"/>
  <c r="AC11" i="36"/>
  <c r="AC12" i="36"/>
  <c r="AC13" i="36"/>
  <c r="AC14" i="36"/>
  <c r="AC15" i="36"/>
  <c r="AC16" i="36"/>
  <c r="AC17" i="36"/>
  <c r="AC18" i="36"/>
  <c r="AC19" i="36"/>
  <c r="AC20" i="36"/>
  <c r="AC21" i="36"/>
  <c r="AC22" i="36"/>
  <c r="AC23" i="36"/>
  <c r="AC24" i="36"/>
  <c r="AC25" i="36"/>
  <c r="AC3" i="36"/>
  <c r="AB4" i="36"/>
  <c r="AB5" i="36"/>
  <c r="AB6" i="36"/>
  <c r="AB7" i="36"/>
  <c r="AB8" i="36"/>
  <c r="AB9" i="36"/>
  <c r="AB10" i="36"/>
  <c r="AB11" i="36"/>
  <c r="AB12" i="36"/>
  <c r="AB13" i="36"/>
  <c r="AB14" i="36"/>
  <c r="AB15" i="36"/>
  <c r="AB16" i="36"/>
  <c r="AB17" i="36"/>
  <c r="AB18" i="36"/>
  <c r="AB19" i="36"/>
  <c r="AB20" i="36"/>
  <c r="AB21" i="36"/>
  <c r="AB22" i="36"/>
  <c r="AB23" i="36"/>
  <c r="AB24" i="36"/>
  <c r="AB25" i="36"/>
  <c r="AB3" i="36"/>
  <c r="AA4" i="36"/>
  <c r="AA5" i="36"/>
  <c r="AA6" i="36"/>
  <c r="AA7" i="36"/>
  <c r="AA8" i="36"/>
  <c r="AA9" i="36"/>
  <c r="AA10" i="36"/>
  <c r="AA11" i="36"/>
  <c r="AA12" i="36"/>
  <c r="AA13" i="36"/>
  <c r="AA14" i="36"/>
  <c r="AA15" i="36"/>
  <c r="AA16" i="36"/>
  <c r="AA17" i="36"/>
  <c r="AA18" i="36"/>
  <c r="AA19" i="36"/>
  <c r="AA20" i="36"/>
  <c r="AA21" i="36"/>
  <c r="AA22" i="36"/>
  <c r="AA23" i="36"/>
  <c r="AA24" i="36"/>
  <c r="AA25" i="36"/>
  <c r="AA3" i="36"/>
  <c r="Z4" i="36"/>
  <c r="Z5" i="36"/>
  <c r="Z6" i="36"/>
  <c r="Z7" i="36"/>
  <c r="Z8" i="36"/>
  <c r="Z9" i="36"/>
  <c r="Z10" i="36"/>
  <c r="Z11" i="36"/>
  <c r="Z12" i="36"/>
  <c r="Z13" i="36"/>
  <c r="Z14" i="36"/>
  <c r="Z15" i="36"/>
  <c r="Z16" i="36"/>
  <c r="Z17" i="36"/>
  <c r="Z18" i="36"/>
  <c r="Z19" i="36"/>
  <c r="Z20" i="36"/>
  <c r="Z21" i="36"/>
  <c r="Z22" i="36"/>
  <c r="Z23" i="36"/>
  <c r="Z24" i="36"/>
  <c r="Z25" i="36"/>
  <c r="Z3" i="36"/>
  <c r="Y4" i="36"/>
  <c r="Y5" i="36"/>
  <c r="Y6" i="36"/>
  <c r="Y7" i="36"/>
  <c r="Y8" i="36"/>
  <c r="Y9" i="36"/>
  <c r="Y10" i="36"/>
  <c r="Y11" i="36"/>
  <c r="Y12" i="36"/>
  <c r="Y13" i="36"/>
  <c r="Y14" i="36"/>
  <c r="Y15" i="36"/>
  <c r="Y16" i="36"/>
  <c r="Y17" i="36"/>
  <c r="Y18" i="36"/>
  <c r="Y19" i="36"/>
  <c r="Y20" i="36"/>
  <c r="Y21" i="36"/>
  <c r="Y22" i="36"/>
  <c r="Y23" i="36"/>
  <c r="Y24" i="36"/>
  <c r="Y25" i="36"/>
  <c r="Y3" i="36"/>
  <c r="X4" i="36"/>
  <c r="X5" i="36"/>
  <c r="X6" i="36"/>
  <c r="X7" i="36"/>
  <c r="X8" i="36"/>
  <c r="X9" i="36"/>
  <c r="X10" i="36"/>
  <c r="X11" i="36"/>
  <c r="X12" i="36"/>
  <c r="X13" i="36"/>
  <c r="X14" i="36"/>
  <c r="X15" i="36"/>
  <c r="X16" i="36"/>
  <c r="X17" i="36"/>
  <c r="X18" i="36"/>
  <c r="X19" i="36"/>
  <c r="X20" i="36"/>
  <c r="X21" i="36"/>
  <c r="X22" i="36"/>
  <c r="X23" i="36"/>
  <c r="X24" i="36"/>
  <c r="X25" i="36"/>
  <c r="X3" i="36"/>
  <c r="W4" i="36"/>
  <c r="W5" i="36"/>
  <c r="W6" i="36"/>
  <c r="W7" i="36"/>
  <c r="W8" i="36"/>
  <c r="W9" i="36"/>
  <c r="W10" i="36"/>
  <c r="W11" i="36"/>
  <c r="W12" i="36"/>
  <c r="W13" i="36"/>
  <c r="W14" i="36"/>
  <c r="W15" i="36"/>
  <c r="W16" i="36"/>
  <c r="W17" i="36"/>
  <c r="W18" i="36"/>
  <c r="W19" i="36"/>
  <c r="W20" i="36"/>
  <c r="W21" i="36"/>
  <c r="W22" i="36"/>
  <c r="W23" i="36"/>
  <c r="W24" i="36"/>
  <c r="W25" i="36"/>
  <c r="W3" i="36"/>
  <c r="V4" i="36"/>
  <c r="V5" i="36"/>
  <c r="V6" i="36"/>
  <c r="V7" i="36"/>
  <c r="V8" i="36"/>
  <c r="V9" i="36"/>
  <c r="V10" i="36"/>
  <c r="V11" i="36"/>
  <c r="V12" i="36"/>
  <c r="V13" i="36"/>
  <c r="V14" i="36"/>
  <c r="V15" i="36"/>
  <c r="V16" i="36"/>
  <c r="V17" i="36"/>
  <c r="V18" i="36"/>
  <c r="V19" i="36"/>
  <c r="V20" i="36"/>
  <c r="V21" i="36"/>
  <c r="V22" i="36"/>
  <c r="V23" i="36"/>
  <c r="V24" i="36"/>
  <c r="V25" i="36"/>
  <c r="V3" i="36"/>
  <c r="U4" i="36"/>
  <c r="U5" i="36"/>
  <c r="U6" i="36"/>
  <c r="U7" i="36"/>
  <c r="U8" i="36"/>
  <c r="U9" i="36"/>
  <c r="U10" i="36"/>
  <c r="U11" i="36"/>
  <c r="U12" i="36"/>
  <c r="U13" i="36"/>
  <c r="U14" i="36"/>
  <c r="U15" i="36"/>
  <c r="U16" i="36"/>
  <c r="U17" i="36"/>
  <c r="U18" i="36"/>
  <c r="U19" i="36"/>
  <c r="U20" i="36"/>
  <c r="U21" i="36"/>
  <c r="U22" i="36"/>
  <c r="U23" i="36"/>
  <c r="U24" i="36"/>
  <c r="U25" i="36"/>
  <c r="U3" i="36"/>
  <c r="T4" i="36"/>
  <c r="T5" i="36"/>
  <c r="T6" i="36"/>
  <c r="T7" i="36"/>
  <c r="T8" i="36"/>
  <c r="T9" i="36"/>
  <c r="T10" i="36"/>
  <c r="T11" i="36"/>
  <c r="T12" i="36"/>
  <c r="T13" i="36"/>
  <c r="T14" i="36"/>
  <c r="T15" i="36"/>
  <c r="T16" i="36"/>
  <c r="T17" i="36"/>
  <c r="T18" i="36"/>
  <c r="T19" i="36"/>
  <c r="T20" i="36"/>
  <c r="T21" i="36"/>
  <c r="T22" i="36"/>
  <c r="T23" i="36"/>
  <c r="T24" i="36"/>
  <c r="T25" i="36"/>
  <c r="T3" i="36"/>
  <c r="S4" i="36"/>
  <c r="S5" i="36"/>
  <c r="S6" i="36"/>
  <c r="S7" i="36"/>
  <c r="S8" i="36"/>
  <c r="S9" i="36"/>
  <c r="S10" i="36"/>
  <c r="S11" i="36"/>
  <c r="S12" i="36"/>
  <c r="S13" i="36"/>
  <c r="S14" i="36"/>
  <c r="S15" i="36"/>
  <c r="S16" i="36"/>
  <c r="S17" i="36"/>
  <c r="S18" i="36"/>
  <c r="S19" i="36"/>
  <c r="S20" i="36"/>
  <c r="S21" i="36"/>
  <c r="S22" i="36"/>
  <c r="S23" i="36"/>
  <c r="S24" i="36"/>
  <c r="S25" i="36"/>
  <c r="S3" i="36"/>
  <c r="R4" i="36"/>
  <c r="R5" i="36"/>
  <c r="R6" i="36"/>
  <c r="R7" i="36"/>
  <c r="R8" i="36"/>
  <c r="R9" i="36"/>
  <c r="R10" i="36"/>
  <c r="R11" i="36"/>
  <c r="R12" i="36"/>
  <c r="R13" i="36"/>
  <c r="R14" i="36"/>
  <c r="R15" i="36"/>
  <c r="R16" i="36"/>
  <c r="R17" i="36"/>
  <c r="R18" i="36"/>
  <c r="R19" i="36"/>
  <c r="R20" i="36"/>
  <c r="R21" i="36"/>
  <c r="R22" i="36"/>
  <c r="R23" i="36"/>
  <c r="R24" i="36"/>
  <c r="R25" i="36"/>
  <c r="R3" i="36"/>
  <c r="Q4" i="36"/>
  <c r="Q5" i="36"/>
  <c r="Q6" i="36"/>
  <c r="Q7" i="36"/>
  <c r="Q8" i="36"/>
  <c r="Q9" i="36"/>
  <c r="Q10" i="36"/>
  <c r="Q11" i="36"/>
  <c r="Q12" i="36"/>
  <c r="Q13" i="36"/>
  <c r="Q14" i="36"/>
  <c r="Q15" i="36"/>
  <c r="Q16" i="36"/>
  <c r="Q17" i="36"/>
  <c r="Q18" i="36"/>
  <c r="Q19" i="36"/>
  <c r="Q20" i="36"/>
  <c r="Q21" i="36"/>
  <c r="Q22" i="36"/>
  <c r="Q23" i="36"/>
  <c r="Q24" i="36"/>
  <c r="Q25" i="36"/>
  <c r="Q3" i="36"/>
  <c r="P4" i="36"/>
  <c r="P5" i="36"/>
  <c r="P6" i="36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3" i="36"/>
  <c r="O4" i="36"/>
  <c r="O5" i="36"/>
  <c r="O6" i="36"/>
  <c r="O7" i="36"/>
  <c r="O8" i="36"/>
  <c r="O9" i="36"/>
  <c r="O10" i="36"/>
  <c r="O11" i="36"/>
  <c r="O12" i="36"/>
  <c r="O13" i="36"/>
  <c r="O14" i="36"/>
  <c r="O15" i="36"/>
  <c r="O16" i="36"/>
  <c r="O17" i="36"/>
  <c r="O18" i="36"/>
  <c r="O19" i="36"/>
  <c r="O20" i="36"/>
  <c r="O21" i="36"/>
  <c r="O22" i="36"/>
  <c r="O23" i="36"/>
  <c r="O24" i="36"/>
  <c r="O25" i="36"/>
  <c r="O3" i="36"/>
  <c r="N4" i="36"/>
  <c r="N5" i="36"/>
  <c r="N6" i="36"/>
  <c r="N7" i="36"/>
  <c r="N8" i="36"/>
  <c r="N9" i="36"/>
  <c r="N10" i="36"/>
  <c r="N11" i="36"/>
  <c r="N12" i="36"/>
  <c r="N13" i="36"/>
  <c r="N14" i="36"/>
  <c r="N15" i="36"/>
  <c r="N16" i="36"/>
  <c r="N17" i="36"/>
  <c r="N18" i="36"/>
  <c r="N19" i="36"/>
  <c r="N20" i="36"/>
  <c r="N21" i="36"/>
  <c r="N22" i="36"/>
  <c r="N23" i="36"/>
  <c r="N24" i="36"/>
  <c r="N25" i="36"/>
  <c r="N3" i="36"/>
  <c r="M4" i="36"/>
  <c r="M5" i="36"/>
  <c r="M6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3" i="36"/>
  <c r="K4" i="36"/>
  <c r="K5" i="36"/>
  <c r="K6" i="36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3" i="36"/>
  <c r="J4" i="36"/>
  <c r="J5" i="36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3" i="36"/>
  <c r="G25" i="12"/>
  <c r="F25" i="12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3" i="11"/>
  <c r="AH4" i="11"/>
  <c r="AE4" i="36" s="1"/>
  <c r="AH5" i="11"/>
  <c r="AH6" i="11"/>
  <c r="AH7" i="11"/>
  <c r="AE7" i="36" s="1"/>
  <c r="AH8" i="11"/>
  <c r="AH9" i="11"/>
  <c r="AH10" i="11"/>
  <c r="AE10" i="36" s="1"/>
  <c r="AH11" i="11"/>
  <c r="AE11" i="36" s="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E26" i="11" l="1"/>
  <c r="H26" i="11"/>
  <c r="I26" i="11"/>
  <c r="J26" i="11"/>
  <c r="K26" i="11"/>
  <c r="L26" i="11"/>
  <c r="M26" i="11"/>
  <c r="N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O25" i="11" l="1"/>
  <c r="AI25" i="11" s="1"/>
  <c r="N25" i="11"/>
  <c r="F25" i="11"/>
  <c r="AJ25" i="11"/>
  <c r="AF25" i="10"/>
  <c r="AG25" i="10" s="1"/>
  <c r="AE25" i="10"/>
  <c r="AD25" i="10"/>
  <c r="O25" i="10"/>
  <c r="N25" i="10"/>
  <c r="N24" i="10"/>
  <c r="G25" i="10"/>
  <c r="F24" i="10"/>
  <c r="H26" i="10"/>
  <c r="I26" i="10"/>
  <c r="J26" i="10"/>
  <c r="K26" i="10"/>
  <c r="L26" i="10"/>
  <c r="M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F23" i="10"/>
  <c r="E26" i="10"/>
  <c r="AD4" i="10"/>
  <c r="AD5" i="10"/>
  <c r="AD6" i="10"/>
  <c r="AD7" i="10"/>
  <c r="AD8" i="10"/>
  <c r="AD9" i="10"/>
  <c r="AD10" i="10"/>
  <c r="AD11" i="10"/>
  <c r="AD12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3" i="10"/>
  <c r="AK25" i="11" l="1"/>
  <c r="AD26" i="10"/>
  <c r="N26" i="10"/>
  <c r="AE4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3" i="7"/>
  <c r="DU4" i="36" l="1"/>
  <c r="DU5" i="36"/>
  <c r="DU6" i="36"/>
  <c r="DU7" i="36"/>
  <c r="DU8" i="36"/>
  <c r="DU9" i="36"/>
  <c r="DU10" i="36"/>
  <c r="DU11" i="36"/>
  <c r="DU12" i="36"/>
  <c r="DU13" i="36"/>
  <c r="DU14" i="36"/>
  <c r="DU15" i="36"/>
  <c r="DU16" i="36"/>
  <c r="DU17" i="36"/>
  <c r="DU18" i="36"/>
  <c r="DU19" i="36"/>
  <c r="DU20" i="36"/>
  <c r="DU21" i="36"/>
  <c r="DU22" i="36"/>
  <c r="DU23" i="36"/>
  <c r="DU24" i="36"/>
  <c r="DU3" i="36"/>
  <c r="DT4" i="36"/>
  <c r="DT5" i="36"/>
  <c r="DT6" i="36"/>
  <c r="DT7" i="36"/>
  <c r="DT8" i="36"/>
  <c r="DT9" i="36"/>
  <c r="DT10" i="36"/>
  <c r="DT11" i="36"/>
  <c r="DT12" i="36"/>
  <c r="DT13" i="36"/>
  <c r="DT14" i="36"/>
  <c r="DT15" i="36"/>
  <c r="DT16" i="36"/>
  <c r="DT17" i="36"/>
  <c r="DT18" i="36"/>
  <c r="DT19" i="36"/>
  <c r="DT20" i="36"/>
  <c r="DT21" i="36"/>
  <c r="DT22" i="36"/>
  <c r="DT23" i="36"/>
  <c r="DT24" i="36"/>
  <c r="DT3" i="36"/>
  <c r="DS4" i="36"/>
  <c r="DS5" i="36"/>
  <c r="DS6" i="36"/>
  <c r="DS7" i="36"/>
  <c r="DS8" i="36"/>
  <c r="DS9" i="36"/>
  <c r="DS10" i="36"/>
  <c r="DS11" i="36"/>
  <c r="DS12" i="36"/>
  <c r="DS13" i="36"/>
  <c r="DS14" i="36"/>
  <c r="DS15" i="36"/>
  <c r="DS16" i="36"/>
  <c r="DS17" i="36"/>
  <c r="DS18" i="36"/>
  <c r="DS19" i="36"/>
  <c r="DS20" i="36"/>
  <c r="DS21" i="36"/>
  <c r="DS22" i="36"/>
  <c r="DS23" i="36"/>
  <c r="DS24" i="36"/>
  <c r="DS3" i="36"/>
  <c r="DR4" i="36"/>
  <c r="DR5" i="36"/>
  <c r="DR6" i="36"/>
  <c r="DR7" i="36"/>
  <c r="DR8" i="36"/>
  <c r="DR9" i="36"/>
  <c r="DR10" i="36"/>
  <c r="DR11" i="36"/>
  <c r="DR12" i="36"/>
  <c r="DR13" i="36"/>
  <c r="DR14" i="36"/>
  <c r="DR15" i="36"/>
  <c r="DR16" i="36"/>
  <c r="DR17" i="36"/>
  <c r="DR18" i="36"/>
  <c r="DR19" i="36"/>
  <c r="DR20" i="36"/>
  <c r="DR21" i="36"/>
  <c r="DR22" i="36"/>
  <c r="DR23" i="36"/>
  <c r="DR24" i="36"/>
  <c r="DR3" i="36"/>
  <c r="AH4" i="40"/>
  <c r="AH5" i="40"/>
  <c r="AH25" i="40" s="1"/>
  <c r="AH6" i="40"/>
  <c r="AH7" i="40"/>
  <c r="AH8" i="40"/>
  <c r="AH9" i="40"/>
  <c r="AH10" i="40"/>
  <c r="AH11" i="40"/>
  <c r="AH12" i="40"/>
  <c r="AH13" i="40"/>
  <c r="AH14" i="40"/>
  <c r="AH15" i="40"/>
  <c r="AH16" i="40"/>
  <c r="AH17" i="40"/>
  <c r="AH18" i="40"/>
  <c r="AH19" i="40"/>
  <c r="AH20" i="40"/>
  <c r="AH21" i="40"/>
  <c r="AI21" i="40" s="1"/>
  <c r="AH22" i="40"/>
  <c r="AH23" i="40"/>
  <c r="AH24" i="40"/>
  <c r="AH3" i="40"/>
  <c r="AH3" i="33"/>
  <c r="AF4" i="40"/>
  <c r="AF5" i="40"/>
  <c r="AF6" i="40"/>
  <c r="AF7" i="40"/>
  <c r="AF8" i="40"/>
  <c r="AF9" i="40"/>
  <c r="AF10" i="40"/>
  <c r="AF11" i="40"/>
  <c r="AF12" i="40"/>
  <c r="AF13" i="40"/>
  <c r="AF14" i="40"/>
  <c r="AF15" i="40"/>
  <c r="AF16" i="40"/>
  <c r="AF17" i="40"/>
  <c r="AF18" i="40"/>
  <c r="AF19" i="40"/>
  <c r="AF20" i="40"/>
  <c r="AF21" i="40"/>
  <c r="AF22" i="40"/>
  <c r="AF23" i="40"/>
  <c r="AF24" i="40"/>
  <c r="AF3" i="40"/>
  <c r="P10" i="40"/>
  <c r="AG10" i="40" s="1"/>
  <c r="P11" i="40"/>
  <c r="AG11" i="40" s="1"/>
  <c r="P15" i="40"/>
  <c r="AG15" i="40" s="1"/>
  <c r="P22" i="40"/>
  <c r="AG22" i="40" s="1"/>
  <c r="P23" i="40"/>
  <c r="AG23" i="40" s="1"/>
  <c r="O4" i="40"/>
  <c r="O5" i="40"/>
  <c r="O6" i="40"/>
  <c r="O7" i="40"/>
  <c r="O8" i="40"/>
  <c r="O9" i="40"/>
  <c r="O10" i="40"/>
  <c r="O11" i="40"/>
  <c r="O12" i="40"/>
  <c r="O13" i="40"/>
  <c r="O14" i="40"/>
  <c r="O15" i="40"/>
  <c r="O16" i="40"/>
  <c r="O17" i="40"/>
  <c r="O18" i="40"/>
  <c r="O19" i="40"/>
  <c r="O20" i="40"/>
  <c r="O21" i="40"/>
  <c r="O22" i="40"/>
  <c r="O23" i="40"/>
  <c r="O24" i="40"/>
  <c r="O3" i="40"/>
  <c r="O3" i="33"/>
  <c r="H4" i="40"/>
  <c r="P4" i="40" s="1"/>
  <c r="H5" i="40"/>
  <c r="P5" i="40" s="1"/>
  <c r="AG5" i="40" s="1"/>
  <c r="H6" i="40"/>
  <c r="P6" i="40" s="1"/>
  <c r="AG6" i="40" s="1"/>
  <c r="H7" i="40"/>
  <c r="P7" i="40" s="1"/>
  <c r="AG7" i="40" s="1"/>
  <c r="H8" i="40"/>
  <c r="P8" i="40" s="1"/>
  <c r="AG8" i="40" s="1"/>
  <c r="AI8" i="40" s="1"/>
  <c r="H9" i="40"/>
  <c r="P9" i="40" s="1"/>
  <c r="AG9" i="40" s="1"/>
  <c r="H10" i="40"/>
  <c r="H11" i="40"/>
  <c r="H12" i="40"/>
  <c r="P12" i="40" s="1"/>
  <c r="AG12" i="40" s="1"/>
  <c r="H13" i="40"/>
  <c r="P13" i="40" s="1"/>
  <c r="AG13" i="40" s="1"/>
  <c r="H14" i="40"/>
  <c r="P14" i="40" s="1"/>
  <c r="AG14" i="40" s="1"/>
  <c r="AI14" i="40" s="1"/>
  <c r="H15" i="40"/>
  <c r="H16" i="40"/>
  <c r="P16" i="40" s="1"/>
  <c r="AG16" i="40" s="1"/>
  <c r="H17" i="40"/>
  <c r="P17" i="40" s="1"/>
  <c r="AG17" i="40" s="1"/>
  <c r="H18" i="40"/>
  <c r="P18" i="40" s="1"/>
  <c r="AG18" i="40" s="1"/>
  <c r="H19" i="40"/>
  <c r="P19" i="40" s="1"/>
  <c r="AG19" i="40" s="1"/>
  <c r="H20" i="40"/>
  <c r="P20" i="40" s="1"/>
  <c r="AG20" i="40" s="1"/>
  <c r="AI20" i="40" s="1"/>
  <c r="H21" i="40"/>
  <c r="P21" i="40" s="1"/>
  <c r="AG21" i="40" s="1"/>
  <c r="H22" i="40"/>
  <c r="H23" i="40"/>
  <c r="H24" i="40"/>
  <c r="P24" i="40" s="1"/>
  <c r="AG24" i="40" s="1"/>
  <c r="H3" i="40"/>
  <c r="P3" i="40" s="1"/>
  <c r="AG3" i="40" s="1"/>
  <c r="G25" i="40"/>
  <c r="I25" i="40"/>
  <c r="J25" i="40"/>
  <c r="K25" i="40"/>
  <c r="L25" i="40"/>
  <c r="M25" i="40"/>
  <c r="N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F25" i="40"/>
  <c r="DQ4" i="36"/>
  <c r="DQ5" i="36"/>
  <c r="DQ6" i="36"/>
  <c r="DQ7" i="36"/>
  <c r="DQ8" i="36"/>
  <c r="DQ9" i="36"/>
  <c r="DQ10" i="36"/>
  <c r="DQ11" i="36"/>
  <c r="DQ12" i="36"/>
  <c r="DQ13" i="36"/>
  <c r="DQ14" i="36"/>
  <c r="DQ15" i="36"/>
  <c r="DQ16" i="36"/>
  <c r="DQ17" i="36"/>
  <c r="DQ18" i="36"/>
  <c r="DQ19" i="36"/>
  <c r="DQ20" i="36"/>
  <c r="DQ21" i="36"/>
  <c r="DQ22" i="36"/>
  <c r="DQ23" i="36"/>
  <c r="DQ24" i="36"/>
  <c r="DQ3" i="36"/>
  <c r="DP4" i="36"/>
  <c r="DP5" i="36"/>
  <c r="DP6" i="36"/>
  <c r="DP7" i="36"/>
  <c r="DP8" i="36"/>
  <c r="DP9" i="36"/>
  <c r="DP10" i="36"/>
  <c r="DP11" i="36"/>
  <c r="DP12" i="36"/>
  <c r="DP13" i="36"/>
  <c r="DP14" i="36"/>
  <c r="DP15" i="36"/>
  <c r="DP16" i="36"/>
  <c r="DP17" i="36"/>
  <c r="DP18" i="36"/>
  <c r="DP19" i="36"/>
  <c r="DP20" i="36"/>
  <c r="DP21" i="36"/>
  <c r="DP22" i="36"/>
  <c r="DP23" i="36"/>
  <c r="DP24" i="36"/>
  <c r="DP3" i="36"/>
  <c r="DO4" i="36"/>
  <c r="DO5" i="36"/>
  <c r="DO6" i="36"/>
  <c r="DO7" i="36"/>
  <c r="DO8" i="36"/>
  <c r="DO9" i="36"/>
  <c r="DO10" i="36"/>
  <c r="DO11" i="36"/>
  <c r="DO12" i="36"/>
  <c r="DO13" i="36"/>
  <c r="DO14" i="36"/>
  <c r="DO15" i="36"/>
  <c r="DO16" i="36"/>
  <c r="DO17" i="36"/>
  <c r="DO18" i="36"/>
  <c r="DO19" i="36"/>
  <c r="DO20" i="36"/>
  <c r="DO21" i="36"/>
  <c r="DO22" i="36"/>
  <c r="DO23" i="36"/>
  <c r="DO24" i="36"/>
  <c r="DO3" i="36"/>
  <c r="DN4" i="36"/>
  <c r="DN5" i="36"/>
  <c r="DN6" i="36"/>
  <c r="DN7" i="36"/>
  <c r="DN8" i="36"/>
  <c r="DN9" i="36"/>
  <c r="DN10" i="36"/>
  <c r="DN11" i="36"/>
  <c r="DN12" i="36"/>
  <c r="DN13" i="36"/>
  <c r="DN14" i="36"/>
  <c r="DN15" i="36"/>
  <c r="DN16" i="36"/>
  <c r="DN17" i="36"/>
  <c r="DN18" i="36"/>
  <c r="DN19" i="36"/>
  <c r="DN20" i="36"/>
  <c r="DN21" i="36"/>
  <c r="DN22" i="36"/>
  <c r="DN23" i="36"/>
  <c r="DN24" i="36"/>
  <c r="DN3" i="36"/>
  <c r="DM4" i="36"/>
  <c r="DM5" i="36"/>
  <c r="DM6" i="36"/>
  <c r="DM7" i="36"/>
  <c r="DM8" i="36"/>
  <c r="DM9" i="36"/>
  <c r="DM10" i="36"/>
  <c r="DM11" i="36"/>
  <c r="DM12" i="36"/>
  <c r="DM13" i="36"/>
  <c r="DM14" i="36"/>
  <c r="DM15" i="36"/>
  <c r="DM16" i="36"/>
  <c r="DM17" i="36"/>
  <c r="DM18" i="36"/>
  <c r="DM19" i="36"/>
  <c r="DM20" i="36"/>
  <c r="DM21" i="36"/>
  <c r="DM22" i="36"/>
  <c r="DM23" i="36"/>
  <c r="DM24" i="36"/>
  <c r="DM3" i="36"/>
  <c r="DL4" i="36"/>
  <c r="DL5" i="36"/>
  <c r="DL6" i="36"/>
  <c r="DL7" i="36"/>
  <c r="DL8" i="36"/>
  <c r="DL9" i="36"/>
  <c r="DL10" i="36"/>
  <c r="DL11" i="36"/>
  <c r="DL12" i="36"/>
  <c r="DL13" i="36"/>
  <c r="DL14" i="36"/>
  <c r="DL15" i="36"/>
  <c r="DL16" i="36"/>
  <c r="DL17" i="36"/>
  <c r="DL18" i="36"/>
  <c r="DL19" i="36"/>
  <c r="DL20" i="36"/>
  <c r="DL21" i="36"/>
  <c r="DL22" i="36"/>
  <c r="DL23" i="36"/>
  <c r="DL24" i="36"/>
  <c r="DL3" i="36"/>
  <c r="DK4" i="36"/>
  <c r="DK5" i="36"/>
  <c r="DK6" i="36"/>
  <c r="DK7" i="36"/>
  <c r="DK8" i="36"/>
  <c r="DK9" i="36"/>
  <c r="DK10" i="36"/>
  <c r="DK11" i="36"/>
  <c r="DK12" i="36"/>
  <c r="DK13" i="36"/>
  <c r="DK14" i="36"/>
  <c r="DK15" i="36"/>
  <c r="DK16" i="36"/>
  <c r="DK17" i="36"/>
  <c r="DK18" i="36"/>
  <c r="DK19" i="36"/>
  <c r="DK20" i="36"/>
  <c r="DK21" i="36"/>
  <c r="DK22" i="36"/>
  <c r="DK23" i="36"/>
  <c r="DK24" i="36"/>
  <c r="DK3" i="36"/>
  <c r="DJ4" i="36"/>
  <c r="DJ5" i="36"/>
  <c r="DJ6" i="36"/>
  <c r="DJ7" i="36"/>
  <c r="DJ8" i="36"/>
  <c r="DJ9" i="36"/>
  <c r="DJ10" i="36"/>
  <c r="DJ11" i="36"/>
  <c r="DJ12" i="36"/>
  <c r="DJ13" i="36"/>
  <c r="DJ14" i="36"/>
  <c r="DJ15" i="36"/>
  <c r="DJ16" i="36"/>
  <c r="DJ17" i="36"/>
  <c r="DJ18" i="36"/>
  <c r="DJ19" i="36"/>
  <c r="DJ20" i="36"/>
  <c r="DJ21" i="36"/>
  <c r="DJ22" i="36"/>
  <c r="DJ23" i="36"/>
  <c r="DJ24" i="36"/>
  <c r="DJ3" i="36"/>
  <c r="DI4" i="36"/>
  <c r="DI5" i="36"/>
  <c r="DI6" i="36"/>
  <c r="DI7" i="36"/>
  <c r="DI8" i="36"/>
  <c r="DI9" i="36"/>
  <c r="DI10" i="36"/>
  <c r="DI11" i="36"/>
  <c r="DI12" i="36"/>
  <c r="DI13" i="36"/>
  <c r="DI14" i="36"/>
  <c r="DI15" i="36"/>
  <c r="DI16" i="36"/>
  <c r="DI17" i="36"/>
  <c r="DI18" i="36"/>
  <c r="DI19" i="36"/>
  <c r="DI20" i="36"/>
  <c r="DI21" i="36"/>
  <c r="DI22" i="36"/>
  <c r="DI23" i="36"/>
  <c r="DI24" i="36"/>
  <c r="DI3" i="36"/>
  <c r="DH4" i="36"/>
  <c r="DH5" i="36"/>
  <c r="DH6" i="36"/>
  <c r="DH7" i="36"/>
  <c r="DH8" i="36"/>
  <c r="DH9" i="36"/>
  <c r="DH10" i="36"/>
  <c r="DH11" i="36"/>
  <c r="DH12" i="36"/>
  <c r="DH13" i="36"/>
  <c r="DH14" i="36"/>
  <c r="DH15" i="36"/>
  <c r="DH16" i="36"/>
  <c r="DH17" i="36"/>
  <c r="DH18" i="36"/>
  <c r="DH19" i="36"/>
  <c r="DH20" i="36"/>
  <c r="DH21" i="36"/>
  <c r="DH22" i="36"/>
  <c r="DH23" i="36"/>
  <c r="DH24" i="36"/>
  <c r="DH3" i="36"/>
  <c r="DG4" i="36"/>
  <c r="DG5" i="36"/>
  <c r="DG6" i="36"/>
  <c r="DG7" i="36"/>
  <c r="DG8" i="36"/>
  <c r="DG9" i="36"/>
  <c r="DG10" i="36"/>
  <c r="DG11" i="36"/>
  <c r="DG12" i="36"/>
  <c r="DG13" i="36"/>
  <c r="DG14" i="36"/>
  <c r="DG15" i="36"/>
  <c r="DG16" i="36"/>
  <c r="DG17" i="36"/>
  <c r="DG18" i="36"/>
  <c r="DG19" i="36"/>
  <c r="DG20" i="36"/>
  <c r="DG21" i="36"/>
  <c r="DG22" i="36"/>
  <c r="DG23" i="36"/>
  <c r="DG24" i="36"/>
  <c r="DG3" i="36"/>
  <c r="DF4" i="36"/>
  <c r="DF5" i="36"/>
  <c r="DF6" i="36"/>
  <c r="DF7" i="36"/>
  <c r="DF8" i="36"/>
  <c r="DF9" i="36"/>
  <c r="DF10" i="36"/>
  <c r="DF11" i="36"/>
  <c r="DF12" i="36"/>
  <c r="DF13" i="36"/>
  <c r="DF14" i="36"/>
  <c r="DF15" i="36"/>
  <c r="DF16" i="36"/>
  <c r="DF17" i="36"/>
  <c r="DF18" i="36"/>
  <c r="DF19" i="36"/>
  <c r="DF20" i="36"/>
  <c r="DF21" i="36"/>
  <c r="DF22" i="36"/>
  <c r="DF23" i="36"/>
  <c r="DF24" i="36"/>
  <c r="DF3" i="36"/>
  <c r="DE4" i="36"/>
  <c r="DE5" i="36"/>
  <c r="DE6" i="36"/>
  <c r="DE7" i="36"/>
  <c r="DE8" i="36"/>
  <c r="DE9" i="36"/>
  <c r="DE10" i="36"/>
  <c r="DE11" i="36"/>
  <c r="DE12" i="36"/>
  <c r="DE13" i="36"/>
  <c r="DE14" i="36"/>
  <c r="DE15" i="36"/>
  <c r="DE16" i="36"/>
  <c r="DE17" i="36"/>
  <c r="DE18" i="36"/>
  <c r="DE19" i="36"/>
  <c r="DE20" i="36"/>
  <c r="DE21" i="36"/>
  <c r="DE22" i="36"/>
  <c r="DE23" i="36"/>
  <c r="DE24" i="36"/>
  <c r="DE3" i="36"/>
  <c r="DD4" i="36"/>
  <c r="DD5" i="36"/>
  <c r="DD6" i="36"/>
  <c r="DD7" i="36"/>
  <c r="DD8" i="36"/>
  <c r="DD9" i="36"/>
  <c r="DD10" i="36"/>
  <c r="DD11" i="36"/>
  <c r="DD12" i="36"/>
  <c r="DD13" i="36"/>
  <c r="DD14" i="36"/>
  <c r="DD15" i="36"/>
  <c r="DD16" i="36"/>
  <c r="DD17" i="36"/>
  <c r="DD18" i="36"/>
  <c r="DD19" i="36"/>
  <c r="DD20" i="36"/>
  <c r="DD21" i="36"/>
  <c r="DD22" i="36"/>
  <c r="DD23" i="36"/>
  <c r="DD24" i="36"/>
  <c r="DD3" i="36"/>
  <c r="DC4" i="36"/>
  <c r="DC5" i="36"/>
  <c r="DC6" i="36"/>
  <c r="DC7" i="36"/>
  <c r="DC8" i="36"/>
  <c r="DC9" i="36"/>
  <c r="DC10" i="36"/>
  <c r="DC11" i="36"/>
  <c r="DC12" i="36"/>
  <c r="DC13" i="36"/>
  <c r="DC14" i="36"/>
  <c r="DC15" i="36"/>
  <c r="DC16" i="36"/>
  <c r="DC17" i="36"/>
  <c r="DC18" i="36"/>
  <c r="DC19" i="36"/>
  <c r="DC20" i="36"/>
  <c r="DC21" i="36"/>
  <c r="DC22" i="36"/>
  <c r="DC23" i="36"/>
  <c r="DC24" i="36"/>
  <c r="DC3" i="36"/>
  <c r="DB4" i="36"/>
  <c r="DB5" i="36"/>
  <c r="DB6" i="36"/>
  <c r="DB7" i="36"/>
  <c r="DB8" i="36"/>
  <c r="DB9" i="36"/>
  <c r="DB10" i="36"/>
  <c r="DB11" i="36"/>
  <c r="DB12" i="36"/>
  <c r="DB13" i="36"/>
  <c r="DB14" i="36"/>
  <c r="DB15" i="36"/>
  <c r="DB16" i="36"/>
  <c r="DB17" i="36"/>
  <c r="DB18" i="36"/>
  <c r="DB19" i="36"/>
  <c r="DB20" i="36"/>
  <c r="DB21" i="36"/>
  <c r="DB22" i="36"/>
  <c r="DB23" i="36"/>
  <c r="DB24" i="36"/>
  <c r="DB3" i="36"/>
  <c r="DA4" i="36"/>
  <c r="DA5" i="36"/>
  <c r="DA6" i="36"/>
  <c r="DA7" i="36"/>
  <c r="DA8" i="36"/>
  <c r="DA9" i="36"/>
  <c r="DA10" i="36"/>
  <c r="DA11" i="36"/>
  <c r="DA12" i="36"/>
  <c r="DA13" i="36"/>
  <c r="DA14" i="36"/>
  <c r="DA15" i="36"/>
  <c r="DA16" i="36"/>
  <c r="DA17" i="36"/>
  <c r="DA18" i="36"/>
  <c r="DA19" i="36"/>
  <c r="DA20" i="36"/>
  <c r="DA21" i="36"/>
  <c r="DA22" i="36"/>
  <c r="DA23" i="36"/>
  <c r="DA24" i="36"/>
  <c r="DA3" i="36"/>
  <c r="CZ4" i="36"/>
  <c r="CZ5" i="36"/>
  <c r="CZ6" i="36"/>
  <c r="CZ7" i="36"/>
  <c r="CZ8" i="36"/>
  <c r="CZ9" i="36"/>
  <c r="CZ10" i="36"/>
  <c r="CZ11" i="36"/>
  <c r="CZ12" i="36"/>
  <c r="CZ13" i="36"/>
  <c r="CZ14" i="36"/>
  <c r="CZ15" i="36"/>
  <c r="CZ16" i="36"/>
  <c r="CZ17" i="36"/>
  <c r="CZ18" i="36"/>
  <c r="CZ19" i="36"/>
  <c r="CZ20" i="36"/>
  <c r="CZ21" i="36"/>
  <c r="CZ22" i="36"/>
  <c r="CZ23" i="36"/>
  <c r="CZ24" i="36"/>
  <c r="CZ3" i="36"/>
  <c r="CY4" i="36"/>
  <c r="CY5" i="36"/>
  <c r="CY6" i="36"/>
  <c r="CY7" i="36"/>
  <c r="CY8" i="36"/>
  <c r="CY9" i="36"/>
  <c r="CY10" i="36"/>
  <c r="CY11" i="36"/>
  <c r="CY12" i="36"/>
  <c r="CY13" i="36"/>
  <c r="CY14" i="36"/>
  <c r="CY15" i="36"/>
  <c r="CY16" i="36"/>
  <c r="CY17" i="36"/>
  <c r="CY18" i="36"/>
  <c r="CY19" i="36"/>
  <c r="CY20" i="36"/>
  <c r="CY21" i="36"/>
  <c r="CY22" i="36"/>
  <c r="CY23" i="36"/>
  <c r="CY24" i="36"/>
  <c r="CY3" i="36"/>
  <c r="CX4" i="36"/>
  <c r="CX5" i="36"/>
  <c r="CX6" i="36"/>
  <c r="CX7" i="36"/>
  <c r="CX8" i="36"/>
  <c r="CX9" i="36"/>
  <c r="CX10" i="36"/>
  <c r="CX11" i="36"/>
  <c r="CX12" i="36"/>
  <c r="CX13" i="36"/>
  <c r="CX14" i="36"/>
  <c r="CX15" i="36"/>
  <c r="CX16" i="36"/>
  <c r="CX17" i="36"/>
  <c r="CX18" i="36"/>
  <c r="CX19" i="36"/>
  <c r="CX20" i="36"/>
  <c r="CX21" i="36"/>
  <c r="CX22" i="36"/>
  <c r="CX23" i="36"/>
  <c r="CX24" i="36"/>
  <c r="CX3" i="36"/>
  <c r="CW4" i="36"/>
  <c r="CW5" i="36"/>
  <c r="CW6" i="36"/>
  <c r="CW7" i="36"/>
  <c r="CW8" i="36"/>
  <c r="CW9" i="36"/>
  <c r="CW10" i="36"/>
  <c r="CW11" i="36"/>
  <c r="CW12" i="36"/>
  <c r="CW13" i="36"/>
  <c r="CW14" i="36"/>
  <c r="CW15" i="36"/>
  <c r="CW16" i="36"/>
  <c r="CW17" i="36"/>
  <c r="CW18" i="36"/>
  <c r="CW19" i="36"/>
  <c r="CW20" i="36"/>
  <c r="CW21" i="36"/>
  <c r="CW22" i="36"/>
  <c r="CW23" i="36"/>
  <c r="CW24" i="36"/>
  <c r="CW3" i="36"/>
  <c r="CV4" i="36"/>
  <c r="CV5" i="36"/>
  <c r="CV6" i="36"/>
  <c r="CV7" i="36"/>
  <c r="CV8" i="36"/>
  <c r="CV9" i="36"/>
  <c r="CV10" i="36"/>
  <c r="CV11" i="36"/>
  <c r="CV12" i="36"/>
  <c r="CV13" i="36"/>
  <c r="CV14" i="36"/>
  <c r="CV15" i="36"/>
  <c r="CV16" i="36"/>
  <c r="CV17" i="36"/>
  <c r="CV18" i="36"/>
  <c r="CV19" i="36"/>
  <c r="CV20" i="36"/>
  <c r="CV21" i="36"/>
  <c r="CV22" i="36"/>
  <c r="CV23" i="36"/>
  <c r="CV24" i="36"/>
  <c r="CV3" i="36"/>
  <c r="CU4" i="36"/>
  <c r="CU5" i="36"/>
  <c r="CU6" i="36"/>
  <c r="CU7" i="36"/>
  <c r="CU8" i="36"/>
  <c r="CU9" i="36"/>
  <c r="CU10" i="36"/>
  <c r="CU11" i="36"/>
  <c r="CU12" i="36"/>
  <c r="CU13" i="36"/>
  <c r="CU14" i="36"/>
  <c r="CU15" i="36"/>
  <c r="CU16" i="36"/>
  <c r="CU17" i="36"/>
  <c r="CU18" i="36"/>
  <c r="CU19" i="36"/>
  <c r="CU20" i="36"/>
  <c r="CU21" i="36"/>
  <c r="CU22" i="36"/>
  <c r="CU23" i="36"/>
  <c r="CU24" i="36"/>
  <c r="CU3" i="36"/>
  <c r="CT4" i="36"/>
  <c r="CT5" i="36"/>
  <c r="CT6" i="36"/>
  <c r="CT7" i="36"/>
  <c r="CT8" i="36"/>
  <c r="CT9" i="36"/>
  <c r="CT10" i="36"/>
  <c r="CT11" i="36"/>
  <c r="CT12" i="36"/>
  <c r="CT13" i="36"/>
  <c r="CT14" i="36"/>
  <c r="CT15" i="36"/>
  <c r="CT16" i="36"/>
  <c r="CT17" i="36"/>
  <c r="CT18" i="36"/>
  <c r="CT19" i="36"/>
  <c r="CT20" i="36"/>
  <c r="CT21" i="36"/>
  <c r="CT22" i="36"/>
  <c r="CT23" i="36"/>
  <c r="CT24" i="36"/>
  <c r="CT3" i="36"/>
  <c r="C26" i="38"/>
  <c r="B3" i="38"/>
  <c r="B26" i="38"/>
  <c r="B4" i="38"/>
  <c r="B5" i="38"/>
  <c r="B7" i="38"/>
  <c r="B9" i="38"/>
  <c r="B10" i="38"/>
  <c r="B11" i="38"/>
  <c r="B12" i="38"/>
  <c r="B16" i="38"/>
  <c r="B18" i="38"/>
  <c r="B20" i="38"/>
  <c r="G26" i="38"/>
  <c r="H26" i="38"/>
  <c r="I26" i="38"/>
  <c r="J26" i="38"/>
  <c r="K26" i="38"/>
  <c r="L26" i="38"/>
  <c r="M26" i="38"/>
  <c r="N26" i="38"/>
  <c r="O26" i="38"/>
  <c r="P26" i="38"/>
  <c r="Q26" i="38"/>
  <c r="R26" i="38"/>
  <c r="S26" i="38"/>
  <c r="AI15" i="40" l="1"/>
  <c r="AI3" i="40"/>
  <c r="AI13" i="40"/>
  <c r="AI24" i="40"/>
  <c r="AI12" i="40"/>
  <c r="AI9" i="40"/>
  <c r="P25" i="40"/>
  <c r="AG4" i="40"/>
  <c r="AG25" i="40" s="1"/>
  <c r="AI16" i="40"/>
  <c r="AI4" i="40"/>
  <c r="AI17" i="40"/>
  <c r="AI23" i="40"/>
  <c r="AI11" i="40"/>
  <c r="AI22" i="40"/>
  <c r="AI10" i="40"/>
  <c r="H25" i="40"/>
  <c r="AI19" i="40"/>
  <c r="AI7" i="40"/>
  <c r="AI18" i="40"/>
  <c r="AI6" i="40"/>
  <c r="AI5" i="40"/>
  <c r="AI25" i="40"/>
  <c r="AF25" i="40"/>
  <c r="O25" i="40"/>
  <c r="AF4" i="39"/>
  <c r="AF5" i="39"/>
  <c r="AF6" i="39"/>
  <c r="AF7" i="39"/>
  <c r="AF8" i="39"/>
  <c r="AF9" i="39"/>
  <c r="AF10" i="39"/>
  <c r="AF11" i="39"/>
  <c r="AF12" i="39"/>
  <c r="AF13" i="39"/>
  <c r="AF14" i="39"/>
  <c r="AF15" i="39"/>
  <c r="AF16" i="39"/>
  <c r="AF17" i="39"/>
  <c r="AF18" i="39"/>
  <c r="AF19" i="39"/>
  <c r="AF20" i="39"/>
  <c r="AF21" i="39"/>
  <c r="AF22" i="39"/>
  <c r="AF23" i="39"/>
  <c r="AF24" i="39"/>
  <c r="AF4" i="30" l="1"/>
  <c r="AF5" i="30"/>
  <c r="AF6" i="30"/>
  <c r="AF7" i="30"/>
  <c r="AF8" i="30"/>
  <c r="AF9" i="30"/>
  <c r="AF10" i="30"/>
  <c r="AF11" i="30"/>
  <c r="AF12" i="30"/>
  <c r="AF13" i="30"/>
  <c r="AF14" i="30"/>
  <c r="AF15" i="30"/>
  <c r="AF16" i="30"/>
  <c r="AF17" i="30"/>
  <c r="AF18" i="30"/>
  <c r="AF19" i="30"/>
  <c r="AF20" i="30"/>
  <c r="AF21" i="30"/>
  <c r="AF22" i="30"/>
  <c r="AF23" i="30"/>
  <c r="AF24" i="30"/>
  <c r="AF3" i="30" l="1"/>
  <c r="AD4" i="29" l="1"/>
  <c r="AD5" i="29"/>
  <c r="AD6" i="29"/>
  <c r="AD7" i="29"/>
  <c r="AD8" i="29"/>
  <c r="AD9" i="29"/>
  <c r="AD10" i="29"/>
  <c r="AD11" i="29"/>
  <c r="AD12" i="29"/>
  <c r="AD13" i="29"/>
  <c r="AD14" i="29"/>
  <c r="AD15" i="29"/>
  <c r="AD16" i="29"/>
  <c r="AD17" i="29"/>
  <c r="AD18" i="29"/>
  <c r="AD19" i="29"/>
  <c r="AD20" i="29"/>
  <c r="AD21" i="29"/>
  <c r="AD22" i="29"/>
  <c r="AD23" i="29"/>
  <c r="AD24" i="29"/>
  <c r="AD3" i="29"/>
  <c r="J75" i="36" l="1"/>
  <c r="K75" i="36" s="1"/>
  <c r="J76" i="36"/>
  <c r="K76" i="36" s="1"/>
  <c r="J77" i="36"/>
  <c r="K77" i="36" s="1"/>
  <c r="J78" i="36"/>
  <c r="K78" i="36" s="1"/>
  <c r="AF4" i="28" l="1"/>
  <c r="AF5" i="28"/>
  <c r="AF6" i="28"/>
  <c r="AF7" i="28"/>
  <c r="AF8" i="28"/>
  <c r="AF9" i="28"/>
  <c r="AF10" i="28"/>
  <c r="AF11" i="28"/>
  <c r="AF12" i="28"/>
  <c r="AF13" i="28"/>
  <c r="AF14" i="28"/>
  <c r="AF15" i="28"/>
  <c r="AF16" i="28"/>
  <c r="AF17" i="28"/>
  <c r="AF18" i="28"/>
  <c r="AF19" i="28"/>
  <c r="AF20" i="28"/>
  <c r="AF21" i="28"/>
  <c r="AF22" i="28"/>
  <c r="AF23" i="28"/>
  <c r="AF24" i="28"/>
  <c r="AF3" i="28"/>
  <c r="CS4" i="36" l="1"/>
  <c r="CS5" i="36"/>
  <c r="CS6" i="36"/>
  <c r="CS7" i="36"/>
  <c r="CS8" i="36"/>
  <c r="CS9" i="36"/>
  <c r="CS10" i="36"/>
  <c r="CS11" i="36"/>
  <c r="CS12" i="36"/>
  <c r="CS13" i="36"/>
  <c r="CS14" i="36"/>
  <c r="CS15" i="36"/>
  <c r="CS16" i="36"/>
  <c r="CS17" i="36"/>
  <c r="CS18" i="36"/>
  <c r="CS19" i="36"/>
  <c r="CS20" i="36"/>
  <c r="CS21" i="36"/>
  <c r="CS22" i="36"/>
  <c r="CS23" i="36"/>
  <c r="CS24" i="36"/>
  <c r="CS3" i="36"/>
  <c r="CP4" i="36"/>
  <c r="CP5" i="36"/>
  <c r="CP6" i="36"/>
  <c r="CP7" i="36"/>
  <c r="CP8" i="36"/>
  <c r="CP9" i="36"/>
  <c r="CP10" i="36"/>
  <c r="CP11" i="36"/>
  <c r="CP12" i="36"/>
  <c r="CP13" i="36"/>
  <c r="CP14" i="36"/>
  <c r="CP15" i="36"/>
  <c r="CP16" i="36"/>
  <c r="CP17" i="36"/>
  <c r="CP18" i="36"/>
  <c r="CP19" i="36"/>
  <c r="CP20" i="36"/>
  <c r="CP21" i="36"/>
  <c r="CP22" i="36"/>
  <c r="CP23" i="36"/>
  <c r="CP24" i="36"/>
  <c r="CP3" i="36"/>
  <c r="CO4" i="36"/>
  <c r="CO5" i="36"/>
  <c r="CO6" i="36"/>
  <c r="CO7" i="36"/>
  <c r="CO8" i="36"/>
  <c r="CO9" i="36"/>
  <c r="CO10" i="36"/>
  <c r="CO11" i="36"/>
  <c r="CO12" i="36"/>
  <c r="CO13" i="36"/>
  <c r="CO14" i="36"/>
  <c r="CO15" i="36"/>
  <c r="CO16" i="36"/>
  <c r="CO17" i="36"/>
  <c r="CO18" i="36"/>
  <c r="CO19" i="36"/>
  <c r="CO20" i="36"/>
  <c r="CO21" i="36"/>
  <c r="CO22" i="36"/>
  <c r="CO23" i="36"/>
  <c r="CO24" i="36"/>
  <c r="CO3" i="36"/>
  <c r="CL4" i="36"/>
  <c r="CL5" i="36"/>
  <c r="CL6" i="36"/>
  <c r="CL7" i="36"/>
  <c r="CL8" i="36"/>
  <c r="CL9" i="36"/>
  <c r="CL10" i="36"/>
  <c r="CL11" i="36"/>
  <c r="CL12" i="36"/>
  <c r="CL13" i="36"/>
  <c r="CL14" i="36"/>
  <c r="CL15" i="36"/>
  <c r="CL16" i="36"/>
  <c r="CL17" i="36"/>
  <c r="CL18" i="36"/>
  <c r="CL19" i="36"/>
  <c r="CL20" i="36"/>
  <c r="CL21" i="36"/>
  <c r="CL22" i="36"/>
  <c r="CL23" i="36"/>
  <c r="CL24" i="36"/>
  <c r="CL3" i="36"/>
  <c r="CK4" i="36"/>
  <c r="CK5" i="36"/>
  <c r="CK6" i="36"/>
  <c r="CK7" i="36"/>
  <c r="CK8" i="36"/>
  <c r="CK9" i="36"/>
  <c r="CK10" i="36"/>
  <c r="CK11" i="36"/>
  <c r="CK12" i="36"/>
  <c r="CK13" i="36"/>
  <c r="CK14" i="36"/>
  <c r="CK15" i="36"/>
  <c r="CK16" i="36"/>
  <c r="CK17" i="36"/>
  <c r="CK18" i="36"/>
  <c r="CK19" i="36"/>
  <c r="CK20" i="36"/>
  <c r="CK21" i="36"/>
  <c r="CK22" i="36"/>
  <c r="CK23" i="36"/>
  <c r="CK24" i="36"/>
  <c r="CK3" i="36"/>
  <c r="CH4" i="36"/>
  <c r="CH5" i="36"/>
  <c r="CH6" i="36"/>
  <c r="CH7" i="36"/>
  <c r="CH8" i="36"/>
  <c r="CH9" i="36"/>
  <c r="CH10" i="36"/>
  <c r="CH11" i="36"/>
  <c r="CH12" i="36"/>
  <c r="CH13" i="36"/>
  <c r="CH14" i="36"/>
  <c r="CH15" i="36"/>
  <c r="CH16" i="36"/>
  <c r="CH17" i="36"/>
  <c r="CH18" i="36"/>
  <c r="CH19" i="36"/>
  <c r="CH20" i="36"/>
  <c r="CH21" i="36"/>
  <c r="CH22" i="36"/>
  <c r="CH23" i="36"/>
  <c r="CH24" i="36"/>
  <c r="CH3" i="36"/>
  <c r="N30" i="36" s="1"/>
  <c r="CG4" i="36"/>
  <c r="CG5" i="36"/>
  <c r="CG6" i="36"/>
  <c r="CG7" i="36"/>
  <c r="CG8" i="36"/>
  <c r="CG9" i="36"/>
  <c r="CG10" i="36"/>
  <c r="CG11" i="36"/>
  <c r="CG12" i="36"/>
  <c r="CG13" i="36"/>
  <c r="CG14" i="36"/>
  <c r="CG15" i="36"/>
  <c r="CG16" i="36"/>
  <c r="CG17" i="36"/>
  <c r="CG18" i="36"/>
  <c r="CG19" i="36"/>
  <c r="CG20" i="36"/>
  <c r="CG21" i="36"/>
  <c r="CG22" i="36"/>
  <c r="CG23" i="36"/>
  <c r="CG24" i="36"/>
  <c r="CG3" i="36"/>
  <c r="CD4" i="36"/>
  <c r="CD5" i="36"/>
  <c r="CD6" i="36"/>
  <c r="CD7" i="36"/>
  <c r="CD8" i="36"/>
  <c r="CD9" i="36"/>
  <c r="CD10" i="36"/>
  <c r="CD11" i="36"/>
  <c r="CD12" i="36"/>
  <c r="CD13" i="36"/>
  <c r="CD14" i="36"/>
  <c r="CD15" i="36"/>
  <c r="CD16" i="36"/>
  <c r="CD17" i="36"/>
  <c r="CD18" i="36"/>
  <c r="CD19" i="36"/>
  <c r="CD20" i="36"/>
  <c r="CD21" i="36"/>
  <c r="CD22" i="36"/>
  <c r="CD23" i="36"/>
  <c r="CD24" i="36"/>
  <c r="CD3" i="36"/>
  <c r="CC4" i="36"/>
  <c r="CC5" i="36"/>
  <c r="CC6" i="36"/>
  <c r="CC7" i="36"/>
  <c r="CC8" i="36"/>
  <c r="CC9" i="36"/>
  <c r="CC10" i="36"/>
  <c r="CC11" i="36"/>
  <c r="CC12" i="36"/>
  <c r="CC13" i="36"/>
  <c r="CC14" i="36"/>
  <c r="CC15" i="36"/>
  <c r="CC16" i="36"/>
  <c r="CC17" i="36"/>
  <c r="CC18" i="36"/>
  <c r="CC19" i="36"/>
  <c r="CC20" i="36"/>
  <c r="CC21" i="36"/>
  <c r="CC22" i="36"/>
  <c r="CC23" i="36"/>
  <c r="CC24" i="36"/>
  <c r="CC3" i="36"/>
  <c r="BZ4" i="36"/>
  <c r="BZ5" i="36"/>
  <c r="BZ6" i="36"/>
  <c r="BZ7" i="36"/>
  <c r="BZ8" i="36"/>
  <c r="BZ9" i="36"/>
  <c r="BZ10" i="36"/>
  <c r="BZ11" i="36"/>
  <c r="BZ12" i="36"/>
  <c r="BZ13" i="36"/>
  <c r="BZ14" i="36"/>
  <c r="BZ15" i="36"/>
  <c r="BZ16" i="36"/>
  <c r="BZ17" i="36"/>
  <c r="BZ18" i="36"/>
  <c r="BZ19" i="36"/>
  <c r="BZ20" i="36"/>
  <c r="BZ21" i="36"/>
  <c r="BZ22" i="36"/>
  <c r="BZ23" i="36"/>
  <c r="BZ24" i="36"/>
  <c r="BZ3" i="36"/>
  <c r="BY4" i="36"/>
  <c r="BY5" i="36"/>
  <c r="BY6" i="36"/>
  <c r="BY7" i="36"/>
  <c r="BY8" i="36"/>
  <c r="BY9" i="36"/>
  <c r="BY10" i="36"/>
  <c r="BY11" i="36"/>
  <c r="BY12" i="36"/>
  <c r="BY13" i="36"/>
  <c r="BY14" i="36"/>
  <c r="BY15" i="36"/>
  <c r="BY16" i="36"/>
  <c r="BY17" i="36"/>
  <c r="BY18" i="36"/>
  <c r="BY19" i="36"/>
  <c r="BY20" i="36"/>
  <c r="BY21" i="36"/>
  <c r="BY22" i="36"/>
  <c r="BY23" i="36"/>
  <c r="BY24" i="36"/>
  <c r="BY3" i="36"/>
  <c r="BV4" i="36"/>
  <c r="BV5" i="36"/>
  <c r="BV6" i="36"/>
  <c r="BV7" i="36"/>
  <c r="BV8" i="36"/>
  <c r="BV9" i="36"/>
  <c r="BV10" i="36"/>
  <c r="BV11" i="36"/>
  <c r="BV12" i="36"/>
  <c r="BV13" i="36"/>
  <c r="BV14" i="36"/>
  <c r="BV15" i="36"/>
  <c r="BV16" i="36"/>
  <c r="BV17" i="36"/>
  <c r="BV18" i="36"/>
  <c r="BV19" i="36"/>
  <c r="BV20" i="36"/>
  <c r="BV21" i="36"/>
  <c r="BV22" i="36"/>
  <c r="BV23" i="36"/>
  <c r="BV24" i="36"/>
  <c r="BV3" i="36"/>
  <c r="BU4" i="36"/>
  <c r="BU5" i="36"/>
  <c r="BU6" i="36"/>
  <c r="BU7" i="36"/>
  <c r="BU8" i="36"/>
  <c r="BU9" i="36"/>
  <c r="BU10" i="36"/>
  <c r="BU11" i="36"/>
  <c r="BU12" i="36"/>
  <c r="BU13" i="36"/>
  <c r="BU14" i="36"/>
  <c r="BU15" i="36"/>
  <c r="BU16" i="36"/>
  <c r="BU17" i="36"/>
  <c r="BU18" i="36"/>
  <c r="BU19" i="36"/>
  <c r="BU20" i="36"/>
  <c r="BU21" i="36"/>
  <c r="BU22" i="36"/>
  <c r="BU23" i="36"/>
  <c r="BU24" i="36"/>
  <c r="BU3" i="36"/>
  <c r="BR4" i="36"/>
  <c r="BR5" i="36"/>
  <c r="BR6" i="36"/>
  <c r="BR7" i="36"/>
  <c r="BR8" i="36"/>
  <c r="BR9" i="36"/>
  <c r="BR10" i="36"/>
  <c r="BR11" i="36"/>
  <c r="BR12" i="36"/>
  <c r="BR13" i="36"/>
  <c r="BR14" i="36"/>
  <c r="BR15" i="36"/>
  <c r="BR16" i="36"/>
  <c r="BR17" i="36"/>
  <c r="BR18" i="36"/>
  <c r="BR19" i="36"/>
  <c r="BR20" i="36"/>
  <c r="BR21" i="36"/>
  <c r="BR22" i="36"/>
  <c r="BR23" i="36"/>
  <c r="BR24" i="36"/>
  <c r="BR3" i="36"/>
  <c r="BQ4" i="36"/>
  <c r="BQ5" i="36"/>
  <c r="BQ6" i="36"/>
  <c r="BQ7" i="36"/>
  <c r="BQ8" i="36"/>
  <c r="BQ9" i="36"/>
  <c r="BQ10" i="36"/>
  <c r="BQ11" i="36"/>
  <c r="BQ12" i="36"/>
  <c r="BQ13" i="36"/>
  <c r="BQ14" i="36"/>
  <c r="BQ15" i="36"/>
  <c r="BQ16" i="36"/>
  <c r="BQ17" i="36"/>
  <c r="BQ18" i="36"/>
  <c r="BQ19" i="36"/>
  <c r="BQ20" i="36"/>
  <c r="BQ21" i="36"/>
  <c r="BQ22" i="36"/>
  <c r="BQ23" i="36"/>
  <c r="BQ24" i="36"/>
  <c r="BQ3" i="36"/>
  <c r="BN4" i="36"/>
  <c r="BN5" i="36"/>
  <c r="BN6" i="36"/>
  <c r="BN7" i="36"/>
  <c r="BN8" i="36"/>
  <c r="BN9" i="36"/>
  <c r="BN10" i="36"/>
  <c r="BN11" i="36"/>
  <c r="BN12" i="36"/>
  <c r="BN13" i="36"/>
  <c r="BN14" i="36"/>
  <c r="BN15" i="36"/>
  <c r="BN16" i="36"/>
  <c r="BN17" i="36"/>
  <c r="BN18" i="36"/>
  <c r="BN19" i="36"/>
  <c r="BN20" i="36"/>
  <c r="BN21" i="36"/>
  <c r="BN22" i="36"/>
  <c r="BN23" i="36"/>
  <c r="BN24" i="36"/>
  <c r="BN3" i="36"/>
  <c r="BM4" i="36"/>
  <c r="BM5" i="36"/>
  <c r="BM6" i="36"/>
  <c r="BM7" i="36"/>
  <c r="BM8" i="36"/>
  <c r="BM9" i="36"/>
  <c r="BM10" i="36"/>
  <c r="BM11" i="36"/>
  <c r="BM12" i="36"/>
  <c r="BM13" i="36"/>
  <c r="BM14" i="36"/>
  <c r="BM15" i="36"/>
  <c r="BM16" i="36"/>
  <c r="BM17" i="36"/>
  <c r="BM18" i="36"/>
  <c r="BM19" i="36"/>
  <c r="BM20" i="36"/>
  <c r="BM21" i="36"/>
  <c r="BM22" i="36"/>
  <c r="BM23" i="36"/>
  <c r="BM24" i="36"/>
  <c r="BM3" i="36"/>
  <c r="BJ4" i="36"/>
  <c r="BJ5" i="36"/>
  <c r="BJ6" i="36"/>
  <c r="BJ7" i="36"/>
  <c r="BJ8" i="36"/>
  <c r="BJ9" i="36"/>
  <c r="BJ10" i="36"/>
  <c r="BJ11" i="36"/>
  <c r="BJ12" i="36"/>
  <c r="BJ13" i="36"/>
  <c r="BJ14" i="36"/>
  <c r="BJ15" i="36"/>
  <c r="BJ16" i="36"/>
  <c r="BJ17" i="36"/>
  <c r="BJ18" i="36"/>
  <c r="BJ19" i="36"/>
  <c r="BJ20" i="36"/>
  <c r="BJ21" i="36"/>
  <c r="BJ22" i="36"/>
  <c r="BJ23" i="36"/>
  <c r="BJ24" i="36"/>
  <c r="BJ3" i="36"/>
  <c r="BI4" i="36"/>
  <c r="M31" i="36" s="1"/>
  <c r="BI5" i="36"/>
  <c r="M32" i="36" s="1"/>
  <c r="BI6" i="36"/>
  <c r="BI7" i="36"/>
  <c r="BI8" i="36"/>
  <c r="M35" i="36" s="1"/>
  <c r="BI9" i="36"/>
  <c r="BI10" i="36"/>
  <c r="BI11" i="36"/>
  <c r="BI12" i="36"/>
  <c r="M39" i="36" s="1"/>
  <c r="BI13" i="36"/>
  <c r="M40" i="36" s="1"/>
  <c r="BI14" i="36"/>
  <c r="M41" i="36" s="1"/>
  <c r="BI15" i="36"/>
  <c r="M42" i="36" s="1"/>
  <c r="BI16" i="36"/>
  <c r="M43" i="36" s="1"/>
  <c r="BI17" i="36"/>
  <c r="BI18" i="36"/>
  <c r="BI19" i="36"/>
  <c r="BI20" i="36"/>
  <c r="M47" i="36" s="1"/>
  <c r="BI21" i="36"/>
  <c r="M48" i="36" s="1"/>
  <c r="BI22" i="36"/>
  <c r="BI23" i="36"/>
  <c r="BI24" i="36"/>
  <c r="M51" i="36" s="1"/>
  <c r="BI3" i="36"/>
  <c r="BF4" i="36"/>
  <c r="J31" i="36" s="1"/>
  <c r="BF5" i="36"/>
  <c r="BF6" i="36"/>
  <c r="J33" i="36" s="1"/>
  <c r="BF7" i="36"/>
  <c r="J34" i="36" s="1"/>
  <c r="BF8" i="36"/>
  <c r="BF9" i="36"/>
  <c r="BF10" i="36"/>
  <c r="J37" i="36" s="1"/>
  <c r="BF11" i="36"/>
  <c r="BF12" i="36"/>
  <c r="BF13" i="36"/>
  <c r="BF14" i="36"/>
  <c r="J41" i="36" s="1"/>
  <c r="BF15" i="36"/>
  <c r="J42" i="36" s="1"/>
  <c r="BF16" i="36"/>
  <c r="J43" i="36" s="1"/>
  <c r="BF17" i="36"/>
  <c r="J44" i="36" s="1"/>
  <c r="BF18" i="36"/>
  <c r="J45" i="36" s="1"/>
  <c r="BF19" i="36"/>
  <c r="BF20" i="36"/>
  <c r="BF21" i="36"/>
  <c r="BF22" i="36"/>
  <c r="J49" i="36" s="1"/>
  <c r="BF23" i="36"/>
  <c r="J50" i="36" s="1"/>
  <c r="BF24" i="36"/>
  <c r="BF3" i="36"/>
  <c r="J51" i="36" l="1"/>
  <c r="J39" i="36"/>
  <c r="M49" i="36"/>
  <c r="M37" i="36"/>
  <c r="J47" i="36"/>
  <c r="J35" i="36"/>
  <c r="M45" i="36"/>
  <c r="M33" i="36"/>
  <c r="J30" i="36"/>
  <c r="M50" i="36"/>
  <c r="J36" i="36"/>
  <c r="M34" i="36"/>
  <c r="J48" i="36"/>
  <c r="J40" i="36"/>
  <c r="J32" i="36"/>
  <c r="M46" i="36"/>
  <c r="M38" i="36"/>
  <c r="J46" i="36"/>
  <c r="J38" i="36"/>
  <c r="M30" i="36"/>
  <c r="M44" i="36"/>
  <c r="M36" i="36"/>
  <c r="J52" i="36" l="1"/>
  <c r="H25" i="27"/>
  <c r="I25" i="27"/>
  <c r="J25" i="27"/>
  <c r="K25" i="27"/>
  <c r="L25" i="27"/>
  <c r="M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E25" i="27"/>
  <c r="AE4" i="26"/>
  <c r="CM4" i="36" s="1"/>
  <c r="AE5" i="26"/>
  <c r="CM5" i="36" s="1"/>
  <c r="AE6" i="26"/>
  <c r="CM6" i="36" s="1"/>
  <c r="AE7" i="26"/>
  <c r="CM7" i="36" s="1"/>
  <c r="AE8" i="26"/>
  <c r="CM8" i="36" s="1"/>
  <c r="AE9" i="26"/>
  <c r="CM9" i="36" s="1"/>
  <c r="AE10" i="26"/>
  <c r="CM10" i="36" s="1"/>
  <c r="AE11" i="26"/>
  <c r="CM11" i="36" s="1"/>
  <c r="AE12" i="26"/>
  <c r="CM12" i="36" s="1"/>
  <c r="AE13" i="26"/>
  <c r="CM13" i="36" s="1"/>
  <c r="AE14" i="26"/>
  <c r="CM14" i="36" s="1"/>
  <c r="AE15" i="26"/>
  <c r="CM15" i="36" s="1"/>
  <c r="AE16" i="26"/>
  <c r="CM16" i="36" s="1"/>
  <c r="AE17" i="26"/>
  <c r="CM17" i="36" s="1"/>
  <c r="AE18" i="26"/>
  <c r="CM18" i="36" s="1"/>
  <c r="AE19" i="26"/>
  <c r="CM19" i="36" s="1"/>
  <c r="AE20" i="26"/>
  <c r="CM20" i="36" s="1"/>
  <c r="AE21" i="26"/>
  <c r="CM21" i="36" s="1"/>
  <c r="AE22" i="26"/>
  <c r="CM22" i="36" s="1"/>
  <c r="AE23" i="26"/>
  <c r="CM23" i="36" s="1"/>
  <c r="AE24" i="26"/>
  <c r="CM24" i="36" s="1"/>
  <c r="AG4" i="26"/>
  <c r="AG5" i="26"/>
  <c r="AG6" i="26"/>
  <c r="AG7" i="26"/>
  <c r="AG8" i="26"/>
  <c r="AG9" i="26"/>
  <c r="AG10" i="26"/>
  <c r="AG11" i="26"/>
  <c r="AG12" i="26"/>
  <c r="AG13" i="26"/>
  <c r="AG14" i="26"/>
  <c r="AG15" i="26"/>
  <c r="AG16" i="26"/>
  <c r="AG17" i="26"/>
  <c r="AG18" i="26"/>
  <c r="AG19" i="26"/>
  <c r="AG20" i="26"/>
  <c r="AG21" i="26"/>
  <c r="AG22" i="26"/>
  <c r="AG23" i="26"/>
  <c r="AG24" i="26"/>
  <c r="F24" i="27" s="1"/>
  <c r="G24" i="27" s="1"/>
  <c r="AE3" i="26"/>
  <c r="CM3" i="36" s="1"/>
  <c r="AF3" i="25" l="1"/>
  <c r="CI3" i="36" s="1"/>
  <c r="H25" i="26" l="1"/>
  <c r="I25" i="26"/>
  <c r="J25" i="26"/>
  <c r="K25" i="26"/>
  <c r="L25" i="26"/>
  <c r="M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E25" i="26"/>
  <c r="H26" i="25"/>
  <c r="I26" i="25"/>
  <c r="J26" i="25"/>
  <c r="K26" i="25"/>
  <c r="L26" i="25"/>
  <c r="M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E26" i="25"/>
  <c r="AH25" i="25"/>
  <c r="AF25" i="25"/>
  <c r="N25" i="25"/>
  <c r="AD4" i="22" l="1"/>
  <c r="BW4" i="36" s="1"/>
  <c r="AD5" i="22"/>
  <c r="BW5" i="36" s="1"/>
  <c r="AD6" i="22"/>
  <c r="BW6" i="36" s="1"/>
  <c r="AD7" i="22"/>
  <c r="BW7" i="36" s="1"/>
  <c r="AD8" i="22"/>
  <c r="BW8" i="36" s="1"/>
  <c r="AD9" i="22"/>
  <c r="BW9" i="36" s="1"/>
  <c r="AD10" i="22"/>
  <c r="BW10" i="36" s="1"/>
  <c r="AD11" i="22"/>
  <c r="BW11" i="36" s="1"/>
  <c r="AD12" i="22"/>
  <c r="BW12" i="36" s="1"/>
  <c r="AD13" i="22"/>
  <c r="BW13" i="36" s="1"/>
  <c r="AD14" i="22"/>
  <c r="BW14" i="36" s="1"/>
  <c r="AD15" i="22"/>
  <c r="BW15" i="36" s="1"/>
  <c r="AD16" i="22"/>
  <c r="BW16" i="36" s="1"/>
  <c r="AD17" i="22"/>
  <c r="BW17" i="36" s="1"/>
  <c r="AD18" i="22"/>
  <c r="BW18" i="36" s="1"/>
  <c r="AD19" i="22"/>
  <c r="BW19" i="36" s="1"/>
  <c r="AD20" i="22"/>
  <c r="BW20" i="36" s="1"/>
  <c r="AD21" i="22"/>
  <c r="BW21" i="36" s="1"/>
  <c r="AD22" i="22"/>
  <c r="BW22" i="36" s="1"/>
  <c r="AD23" i="22"/>
  <c r="BW23" i="36" s="1"/>
  <c r="AD24" i="22"/>
  <c r="BW24" i="36" s="1"/>
  <c r="AD25" i="22"/>
  <c r="AD3" i="22"/>
  <c r="BW3" i="36" s="1"/>
  <c r="H26" i="24" l="1"/>
  <c r="I26" i="24"/>
  <c r="J26" i="24"/>
  <c r="K26" i="24"/>
  <c r="L26" i="24"/>
  <c r="M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E26" i="24"/>
  <c r="AI23" i="24"/>
  <c r="AI24" i="24"/>
  <c r="AI25" i="24"/>
  <c r="AG23" i="24"/>
  <c r="CE23" i="36" s="1"/>
  <c r="AG24" i="24"/>
  <c r="CE24" i="36" s="1"/>
  <c r="AG25" i="24"/>
  <c r="N25" i="24"/>
  <c r="N24" i="24"/>
  <c r="CF24" i="36" s="1"/>
  <c r="H26" i="23"/>
  <c r="I26" i="23"/>
  <c r="J26" i="23"/>
  <c r="K26" i="23"/>
  <c r="L26" i="23"/>
  <c r="M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E26" i="23"/>
  <c r="AG25" i="23"/>
  <c r="F25" i="24" s="1"/>
  <c r="G25" i="24" s="1"/>
  <c r="O25" i="24" s="1"/>
  <c r="AH25" i="24" s="1"/>
  <c r="AG23" i="23"/>
  <c r="F23" i="24" s="1"/>
  <c r="G23" i="24" s="1"/>
  <c r="AG24" i="23"/>
  <c r="F24" i="24" s="1"/>
  <c r="G24" i="24" s="1"/>
  <c r="AE25" i="23"/>
  <c r="AE23" i="23"/>
  <c r="AE24" i="23"/>
  <c r="CA24" i="36" s="1"/>
  <c r="N25" i="23"/>
  <c r="N22" i="23"/>
  <c r="CB22" i="36" s="1"/>
  <c r="N23" i="23"/>
  <c r="CB23" i="36" s="1"/>
  <c r="N24" i="23"/>
  <c r="CB24" i="36" s="1"/>
  <c r="H26" i="22"/>
  <c r="I26" i="22"/>
  <c r="J26" i="22"/>
  <c r="K26" i="22"/>
  <c r="L26" i="22"/>
  <c r="M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E26" i="22"/>
  <c r="AF25" i="22"/>
  <c r="F25" i="23" s="1"/>
  <c r="G25" i="23" s="1"/>
  <c r="O25" i="23" s="1"/>
  <c r="AF25" i="23" s="1"/>
  <c r="AF23" i="22"/>
  <c r="F23" i="23" s="1"/>
  <c r="G23" i="23" s="1"/>
  <c r="O23" i="23" s="1"/>
  <c r="AF24" i="22"/>
  <c r="F24" i="23" s="1"/>
  <c r="G24" i="23" s="1"/>
  <c r="O24" i="23" s="1"/>
  <c r="AF24" i="23" s="1"/>
  <c r="N25" i="22"/>
  <c r="N23" i="22"/>
  <c r="BX23" i="36" s="1"/>
  <c r="N24" i="22"/>
  <c r="BX24" i="36" s="1"/>
  <c r="H26" i="21"/>
  <c r="I26" i="21"/>
  <c r="J26" i="21"/>
  <c r="K26" i="21"/>
  <c r="L26" i="21"/>
  <c r="M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E26" i="21"/>
  <c r="AG25" i="21"/>
  <c r="AG23" i="21"/>
  <c r="F23" i="22" s="1"/>
  <c r="G23" i="22" s="1"/>
  <c r="O23" i="22" s="1"/>
  <c r="AE23" i="22" s="1"/>
  <c r="AG24" i="21"/>
  <c r="AE25" i="21"/>
  <c r="AE23" i="21"/>
  <c r="BS23" i="36" s="1"/>
  <c r="AE24" i="21"/>
  <c r="BS24" i="36" s="1"/>
  <c r="N25" i="21"/>
  <c r="N4" i="21"/>
  <c r="BT4" i="36" s="1"/>
  <c r="N5" i="21"/>
  <c r="BT5" i="36" s="1"/>
  <c r="N6" i="21"/>
  <c r="BT6" i="36" s="1"/>
  <c r="N7" i="21"/>
  <c r="BT7" i="36" s="1"/>
  <c r="N8" i="21"/>
  <c r="BT8" i="36" s="1"/>
  <c r="N9" i="21"/>
  <c r="BT9" i="36" s="1"/>
  <c r="N10" i="21"/>
  <c r="BT10" i="36" s="1"/>
  <c r="N11" i="21"/>
  <c r="BT11" i="36" s="1"/>
  <c r="N12" i="21"/>
  <c r="BT12" i="36" s="1"/>
  <c r="N13" i="21"/>
  <c r="BT13" i="36" s="1"/>
  <c r="N14" i="21"/>
  <c r="BT14" i="36" s="1"/>
  <c r="N15" i="21"/>
  <c r="BT15" i="36" s="1"/>
  <c r="N16" i="21"/>
  <c r="BT16" i="36" s="1"/>
  <c r="N17" i="21"/>
  <c r="BT17" i="36" s="1"/>
  <c r="N18" i="21"/>
  <c r="BT18" i="36" s="1"/>
  <c r="N19" i="21"/>
  <c r="BT19" i="36" s="1"/>
  <c r="N20" i="21"/>
  <c r="BT20" i="36" s="1"/>
  <c r="N21" i="21"/>
  <c r="BT21" i="36" s="1"/>
  <c r="N22" i="21"/>
  <c r="BT22" i="36" s="1"/>
  <c r="N23" i="21"/>
  <c r="BT23" i="36" s="1"/>
  <c r="N24" i="21"/>
  <c r="BT24" i="36" s="1"/>
  <c r="AG23" i="22" l="1"/>
  <c r="O24" i="24"/>
  <c r="AH24" i="24" s="1"/>
  <c r="AJ24" i="24" s="1"/>
  <c r="AH24" i="23"/>
  <c r="AJ25" i="24"/>
  <c r="F25" i="25"/>
  <c r="G25" i="25" s="1"/>
  <c r="O25" i="25" s="1"/>
  <c r="AG25" i="25" s="1"/>
  <c r="AI25" i="25" s="1"/>
  <c r="AF23" i="23"/>
  <c r="AH23" i="23" s="1"/>
  <c r="CA23" i="36"/>
  <c r="AH25" i="23"/>
  <c r="F24" i="25"/>
  <c r="F23" i="25"/>
  <c r="F25" i="22"/>
  <c r="G25" i="22" s="1"/>
  <c r="O25" i="22" s="1"/>
  <c r="AE25" i="22" s="1"/>
  <c r="AG25" i="22" s="1"/>
  <c r="F24" i="22"/>
  <c r="G24" i="22" s="1"/>
  <c r="O24" i="22" s="1"/>
  <c r="AE24" i="22" s="1"/>
  <c r="AG24" i="22" s="1"/>
  <c r="AH23" i="21"/>
  <c r="H26" i="20"/>
  <c r="I26" i="20"/>
  <c r="J26" i="20"/>
  <c r="K26" i="20"/>
  <c r="L26" i="20"/>
  <c r="M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E26" i="20"/>
  <c r="AG25" i="20"/>
  <c r="F25" i="21" s="1"/>
  <c r="G25" i="21" s="1"/>
  <c r="O25" i="21" s="1"/>
  <c r="AF25" i="21" s="1"/>
  <c r="AH25" i="21" s="1"/>
  <c r="AG4" i="20"/>
  <c r="F4" i="21" s="1"/>
  <c r="G4" i="21" s="1"/>
  <c r="AG5" i="20"/>
  <c r="F5" i="21" s="1"/>
  <c r="G5" i="21" s="1"/>
  <c r="AG6" i="20"/>
  <c r="F6" i="21" s="1"/>
  <c r="G6" i="21" s="1"/>
  <c r="AG7" i="20"/>
  <c r="F7" i="21" s="1"/>
  <c r="G7" i="21" s="1"/>
  <c r="AG8" i="20"/>
  <c r="F8" i="21" s="1"/>
  <c r="G8" i="21" s="1"/>
  <c r="AG9" i="20"/>
  <c r="F9" i="21" s="1"/>
  <c r="G9" i="21" s="1"/>
  <c r="AG10" i="20"/>
  <c r="F10" i="21" s="1"/>
  <c r="G10" i="21" s="1"/>
  <c r="AG11" i="20"/>
  <c r="F11" i="21" s="1"/>
  <c r="G11" i="21" s="1"/>
  <c r="AG12" i="20"/>
  <c r="F12" i="21" s="1"/>
  <c r="G12" i="21" s="1"/>
  <c r="AG13" i="20"/>
  <c r="F13" i="21" s="1"/>
  <c r="G13" i="21" s="1"/>
  <c r="AG14" i="20"/>
  <c r="F14" i="21" s="1"/>
  <c r="G14" i="21" s="1"/>
  <c r="AG15" i="20"/>
  <c r="F15" i="21" s="1"/>
  <c r="G15" i="21" s="1"/>
  <c r="AG16" i="20"/>
  <c r="F16" i="21" s="1"/>
  <c r="G16" i="21" s="1"/>
  <c r="AG17" i="20"/>
  <c r="F17" i="21" s="1"/>
  <c r="G17" i="21" s="1"/>
  <c r="AG18" i="20"/>
  <c r="F18" i="21" s="1"/>
  <c r="G18" i="21" s="1"/>
  <c r="AG19" i="20"/>
  <c r="F19" i="21" s="1"/>
  <c r="G19" i="21" s="1"/>
  <c r="AG20" i="20"/>
  <c r="F20" i="21" s="1"/>
  <c r="G20" i="21" s="1"/>
  <c r="AG21" i="20"/>
  <c r="F21" i="21" s="1"/>
  <c r="G21" i="21" s="1"/>
  <c r="AG22" i="20"/>
  <c r="F22" i="21" s="1"/>
  <c r="G22" i="21" s="1"/>
  <c r="AG23" i="20"/>
  <c r="F23" i="21" s="1"/>
  <c r="G23" i="21" s="1"/>
  <c r="O23" i="21" s="1"/>
  <c r="AF23" i="21" s="1"/>
  <c r="AG24" i="20"/>
  <c r="F24" i="21" s="1"/>
  <c r="G24" i="21" s="1"/>
  <c r="O24" i="21" s="1"/>
  <c r="AF24" i="21" s="1"/>
  <c r="AH24" i="21" s="1"/>
  <c r="AE25" i="20"/>
  <c r="AE4" i="20"/>
  <c r="BO4" i="36" s="1"/>
  <c r="AE5" i="20"/>
  <c r="BO5" i="36" s="1"/>
  <c r="AE6" i="20"/>
  <c r="AE7" i="20"/>
  <c r="BO7" i="36" s="1"/>
  <c r="AE8" i="20"/>
  <c r="AE9" i="20"/>
  <c r="AE10" i="20"/>
  <c r="BO10" i="36" s="1"/>
  <c r="AE11" i="20"/>
  <c r="BO11" i="36" s="1"/>
  <c r="AE12" i="20"/>
  <c r="BO12" i="36" s="1"/>
  <c r="AE13" i="20"/>
  <c r="AE14" i="20"/>
  <c r="AE15" i="20"/>
  <c r="AE16" i="20"/>
  <c r="AE17" i="20"/>
  <c r="BO17" i="36" s="1"/>
  <c r="AE18" i="20"/>
  <c r="AE19" i="20"/>
  <c r="BO19" i="36" s="1"/>
  <c r="AE20" i="20"/>
  <c r="BO20" i="36" s="1"/>
  <c r="AE21" i="20"/>
  <c r="BO21" i="36" s="1"/>
  <c r="AE22" i="20"/>
  <c r="AE23" i="20"/>
  <c r="AE24" i="20"/>
  <c r="BO24" i="36" s="1"/>
  <c r="N25" i="20"/>
  <c r="N4" i="20"/>
  <c r="BP4" i="36" s="1"/>
  <c r="N5" i="20"/>
  <c r="N6" i="20"/>
  <c r="BP6" i="36" s="1"/>
  <c r="N7" i="20"/>
  <c r="BP7" i="36" s="1"/>
  <c r="N8" i="20"/>
  <c r="BP8" i="36" s="1"/>
  <c r="N9" i="20"/>
  <c r="BP9" i="36" s="1"/>
  <c r="N10" i="20"/>
  <c r="BP10" i="36" s="1"/>
  <c r="N11" i="20"/>
  <c r="N12" i="20"/>
  <c r="BP12" i="36" s="1"/>
  <c r="N13" i="20"/>
  <c r="BP13" i="36" s="1"/>
  <c r="N14" i="20"/>
  <c r="BP14" i="36" s="1"/>
  <c r="N15" i="20"/>
  <c r="BP15" i="36" s="1"/>
  <c r="N16" i="20"/>
  <c r="BP16" i="36" s="1"/>
  <c r="N17" i="20"/>
  <c r="BP17" i="36" s="1"/>
  <c r="N18" i="20"/>
  <c r="BP18" i="36" s="1"/>
  <c r="N19" i="20"/>
  <c r="BP19" i="36" s="1"/>
  <c r="N20" i="20"/>
  <c r="BP20" i="36" s="1"/>
  <c r="N21" i="20"/>
  <c r="BP21" i="36" s="1"/>
  <c r="N22" i="20"/>
  <c r="BP22" i="36" s="1"/>
  <c r="N23" i="20"/>
  <c r="BP23" i="36" s="1"/>
  <c r="N24" i="20"/>
  <c r="BP24" i="36" s="1"/>
  <c r="AF4" i="19"/>
  <c r="BK4" i="36" s="1"/>
  <c r="AF5" i="19"/>
  <c r="BK5" i="36" s="1"/>
  <c r="AF6" i="19"/>
  <c r="BK6" i="36" s="1"/>
  <c r="AF7" i="19"/>
  <c r="BK7" i="36" s="1"/>
  <c r="AF8" i="19"/>
  <c r="BK8" i="36" s="1"/>
  <c r="AF9" i="19"/>
  <c r="BK9" i="36" s="1"/>
  <c r="AF10" i="19"/>
  <c r="BK10" i="36" s="1"/>
  <c r="AF11" i="19"/>
  <c r="BK11" i="36" s="1"/>
  <c r="AF12" i="19"/>
  <c r="BK12" i="36" s="1"/>
  <c r="AF13" i="19"/>
  <c r="BK13" i="36" s="1"/>
  <c r="AF14" i="19"/>
  <c r="BK14" i="36" s="1"/>
  <c r="AF15" i="19"/>
  <c r="BK15" i="36" s="1"/>
  <c r="AF16" i="19"/>
  <c r="BK16" i="36" s="1"/>
  <c r="AF17" i="19"/>
  <c r="BK17" i="36" s="1"/>
  <c r="AF18" i="19"/>
  <c r="BK18" i="36" s="1"/>
  <c r="AF19" i="19"/>
  <c r="BK19" i="36" s="1"/>
  <c r="AF20" i="19"/>
  <c r="BK20" i="36" s="1"/>
  <c r="AF21" i="19"/>
  <c r="BK21" i="36" s="1"/>
  <c r="AF22" i="19"/>
  <c r="BK22" i="36" s="1"/>
  <c r="AF23" i="19"/>
  <c r="BK23" i="36" s="1"/>
  <c r="AF24" i="19"/>
  <c r="BK24" i="36" s="1"/>
  <c r="AF25" i="19"/>
  <c r="BO8" i="36" l="1"/>
  <c r="BO23" i="36"/>
  <c r="BO15" i="36"/>
  <c r="BO9" i="36"/>
  <c r="BP11" i="36"/>
  <c r="BO16" i="36"/>
  <c r="BO22" i="36"/>
  <c r="BO14" i="36"/>
  <c r="BO6" i="36"/>
  <c r="BO18" i="36"/>
  <c r="BO13" i="36"/>
  <c r="BP5" i="36"/>
  <c r="H26" i="19"/>
  <c r="I26" i="19"/>
  <c r="J26" i="19"/>
  <c r="K26" i="19"/>
  <c r="L26" i="19"/>
  <c r="M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E26" i="19"/>
  <c r="AH18" i="19"/>
  <c r="F18" i="20" s="1"/>
  <c r="G18" i="20" s="1"/>
  <c r="O18" i="20" s="1"/>
  <c r="AF18" i="20" s="1"/>
  <c r="AH18" i="20" s="1"/>
  <c r="AH19" i="19"/>
  <c r="F19" i="20" s="1"/>
  <c r="G19" i="20" s="1"/>
  <c r="O19" i="20" s="1"/>
  <c r="AF19" i="20" s="1"/>
  <c r="AH19" i="20" s="1"/>
  <c r="AH20" i="19"/>
  <c r="F20" i="20" s="1"/>
  <c r="G20" i="20" s="1"/>
  <c r="O20" i="20" s="1"/>
  <c r="AF20" i="20" s="1"/>
  <c r="AH20" i="20" s="1"/>
  <c r="AH21" i="19"/>
  <c r="F21" i="20" s="1"/>
  <c r="G21" i="20" s="1"/>
  <c r="O21" i="20" s="1"/>
  <c r="AF21" i="20" s="1"/>
  <c r="AH21" i="20" s="1"/>
  <c r="AH22" i="19"/>
  <c r="F22" i="20" s="1"/>
  <c r="G22" i="20" s="1"/>
  <c r="O22" i="20" s="1"/>
  <c r="AF22" i="20" s="1"/>
  <c r="AH22" i="20" s="1"/>
  <c r="AH23" i="19"/>
  <c r="F23" i="20" s="1"/>
  <c r="G23" i="20" s="1"/>
  <c r="O23" i="20" s="1"/>
  <c r="AF23" i="20" s="1"/>
  <c r="AH23" i="20" s="1"/>
  <c r="AH24" i="19"/>
  <c r="F24" i="20" s="1"/>
  <c r="G24" i="20" s="1"/>
  <c r="O24" i="20" s="1"/>
  <c r="AF24" i="20" s="1"/>
  <c r="AH24" i="20" s="1"/>
  <c r="AH25" i="19"/>
  <c r="F25" i="20" s="1"/>
  <c r="G25" i="20" s="1"/>
  <c r="O25" i="20" s="1"/>
  <c r="AF25" i="20" s="1"/>
  <c r="AH25" i="20" s="1"/>
  <c r="N25" i="19"/>
  <c r="N4" i="19"/>
  <c r="BL4" i="36" s="1"/>
  <c r="N5" i="19"/>
  <c r="BL5" i="36" s="1"/>
  <c r="N6" i="19"/>
  <c r="BL6" i="36" s="1"/>
  <c r="N7" i="19"/>
  <c r="BL7" i="36" s="1"/>
  <c r="N8" i="19"/>
  <c r="BL8" i="36" s="1"/>
  <c r="N9" i="19"/>
  <c r="BL9" i="36" s="1"/>
  <c r="N10" i="19"/>
  <c r="BL10" i="36" s="1"/>
  <c r="N11" i="19"/>
  <c r="BL11" i="36" s="1"/>
  <c r="N12" i="19"/>
  <c r="BL12" i="36" s="1"/>
  <c r="N13" i="19"/>
  <c r="BL13" i="36" s="1"/>
  <c r="N14" i="19"/>
  <c r="BL14" i="36" s="1"/>
  <c r="N15" i="19"/>
  <c r="BL15" i="36" s="1"/>
  <c r="N16" i="19"/>
  <c r="BL16" i="36" s="1"/>
  <c r="N17" i="19"/>
  <c r="BL17" i="36" s="1"/>
  <c r="N18" i="19"/>
  <c r="BL18" i="36" s="1"/>
  <c r="N19" i="19"/>
  <c r="BL19" i="36" s="1"/>
  <c r="N20" i="19"/>
  <c r="BL20" i="36" s="1"/>
  <c r="N21" i="19"/>
  <c r="BL21" i="36" s="1"/>
  <c r="N22" i="19"/>
  <c r="BL22" i="36" s="1"/>
  <c r="N23" i="19"/>
  <c r="BL23" i="36" s="1"/>
  <c r="N24" i="19"/>
  <c r="BL24" i="36" s="1"/>
  <c r="H26" i="18" l="1"/>
  <c r="I26" i="18"/>
  <c r="J26" i="18"/>
  <c r="K26" i="18"/>
  <c r="L26" i="18"/>
  <c r="M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E26" i="18"/>
  <c r="H26" i="17"/>
  <c r="I26" i="17"/>
  <c r="J26" i="17"/>
  <c r="K26" i="17"/>
  <c r="L26" i="17"/>
  <c r="M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E26" i="17"/>
  <c r="AH25" i="17"/>
  <c r="AH4" i="17"/>
  <c r="F4" i="18" s="1"/>
  <c r="G4" i="18" s="1"/>
  <c r="AH5" i="17"/>
  <c r="F5" i="18" s="1"/>
  <c r="G5" i="18" s="1"/>
  <c r="AH6" i="17"/>
  <c r="F6" i="18" s="1"/>
  <c r="G6" i="18" s="1"/>
  <c r="AH7" i="17"/>
  <c r="F7" i="18" s="1"/>
  <c r="G7" i="18" s="1"/>
  <c r="AH8" i="17"/>
  <c r="F8" i="18" s="1"/>
  <c r="G8" i="18" s="1"/>
  <c r="AH9" i="17"/>
  <c r="AH10" i="17"/>
  <c r="F10" i="18" s="1"/>
  <c r="G10" i="18" s="1"/>
  <c r="AH11" i="17"/>
  <c r="F11" i="18" s="1"/>
  <c r="G11" i="18" s="1"/>
  <c r="AH12" i="17"/>
  <c r="F12" i="18" s="1"/>
  <c r="G12" i="18" s="1"/>
  <c r="AH13" i="17"/>
  <c r="F13" i="18" s="1"/>
  <c r="G13" i="18" s="1"/>
  <c r="O13" i="18" s="1"/>
  <c r="AE13" i="18" s="1"/>
  <c r="AH14" i="17"/>
  <c r="F14" i="18" s="1"/>
  <c r="G14" i="18" s="1"/>
  <c r="AH15" i="17"/>
  <c r="AH16" i="17"/>
  <c r="AH17" i="17"/>
  <c r="AH18" i="17"/>
  <c r="F18" i="18" s="1"/>
  <c r="G18" i="18" s="1"/>
  <c r="AH19" i="17"/>
  <c r="F19" i="18" s="1"/>
  <c r="G19" i="18" s="1"/>
  <c r="AH20" i="17"/>
  <c r="AH21" i="17"/>
  <c r="AH22" i="17"/>
  <c r="F22" i="18" s="1"/>
  <c r="G22" i="18" s="1"/>
  <c r="AH23" i="17"/>
  <c r="AH24" i="17"/>
  <c r="F24" i="18" s="1"/>
  <c r="G24" i="18" s="1"/>
  <c r="AF25" i="17"/>
  <c r="AF10" i="17"/>
  <c r="AF11" i="17"/>
  <c r="AF12" i="17"/>
  <c r="AF13" i="17"/>
  <c r="AF14" i="17"/>
  <c r="AF15" i="17"/>
  <c r="AF16" i="17"/>
  <c r="AF17" i="17"/>
  <c r="AF18" i="17"/>
  <c r="AF19" i="17"/>
  <c r="AF20" i="17"/>
  <c r="AF21" i="17"/>
  <c r="AF22" i="17"/>
  <c r="AF23" i="17"/>
  <c r="AF24" i="17"/>
  <c r="N25" i="17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AF25" i="18"/>
  <c r="F25" i="19" s="1"/>
  <c r="G25" i="19" s="1"/>
  <c r="O25" i="19" s="1"/>
  <c r="AG25" i="19" s="1"/>
  <c r="AI25" i="19" s="1"/>
  <c r="AF4" i="18"/>
  <c r="AF5" i="18"/>
  <c r="AF6" i="18"/>
  <c r="AF7" i="18"/>
  <c r="AF8" i="18"/>
  <c r="AF9" i="18"/>
  <c r="AF10" i="18"/>
  <c r="AF11" i="18"/>
  <c r="AF12" i="18"/>
  <c r="AF13" i="18"/>
  <c r="F13" i="19" s="1"/>
  <c r="G13" i="19" s="1"/>
  <c r="AF14" i="18"/>
  <c r="F14" i="19" s="1"/>
  <c r="G14" i="19" s="1"/>
  <c r="O14" i="19" s="1"/>
  <c r="AF15" i="18"/>
  <c r="F15" i="19" s="1"/>
  <c r="G15" i="19" s="1"/>
  <c r="O15" i="19" s="1"/>
  <c r="AF16" i="18"/>
  <c r="F16" i="19" s="1"/>
  <c r="G16" i="19" s="1"/>
  <c r="O16" i="19" s="1"/>
  <c r="AF17" i="18"/>
  <c r="F17" i="19" s="1"/>
  <c r="G17" i="19" s="1"/>
  <c r="O17" i="19" s="1"/>
  <c r="AF18" i="18"/>
  <c r="F18" i="19" s="1"/>
  <c r="G18" i="19" s="1"/>
  <c r="O18" i="19" s="1"/>
  <c r="AF19" i="18"/>
  <c r="F19" i="19" s="1"/>
  <c r="G19" i="19" s="1"/>
  <c r="O19" i="19" s="1"/>
  <c r="AF20" i="18"/>
  <c r="F20" i="19" s="1"/>
  <c r="G20" i="19" s="1"/>
  <c r="O20" i="19" s="1"/>
  <c r="AF21" i="18"/>
  <c r="F21" i="19" s="1"/>
  <c r="G21" i="19" s="1"/>
  <c r="O21" i="19" s="1"/>
  <c r="AF22" i="18"/>
  <c r="F22" i="19" s="1"/>
  <c r="G22" i="19" s="1"/>
  <c r="O22" i="19" s="1"/>
  <c r="AF23" i="18"/>
  <c r="F23" i="19" s="1"/>
  <c r="G23" i="19" s="1"/>
  <c r="O23" i="19" s="1"/>
  <c r="AG23" i="19" s="1"/>
  <c r="AI23" i="19" s="1"/>
  <c r="AF24" i="18"/>
  <c r="F24" i="19" s="1"/>
  <c r="G24" i="19" s="1"/>
  <c r="O24" i="19" s="1"/>
  <c r="AG24" i="19" s="1"/>
  <c r="AI24" i="19" s="1"/>
  <c r="AD25" i="18"/>
  <c r="AD4" i="18"/>
  <c r="BG4" i="36" s="1"/>
  <c r="AD5" i="18"/>
  <c r="BG5" i="36" s="1"/>
  <c r="AD6" i="18"/>
  <c r="BG6" i="36" s="1"/>
  <c r="AD7" i="18"/>
  <c r="BG7" i="36" s="1"/>
  <c r="AD8" i="18"/>
  <c r="BG8" i="36" s="1"/>
  <c r="AD9" i="18"/>
  <c r="BG9" i="36" s="1"/>
  <c r="AD10" i="18"/>
  <c r="BG10" i="36" s="1"/>
  <c r="AD11" i="18"/>
  <c r="BG11" i="36" s="1"/>
  <c r="AD12" i="18"/>
  <c r="BG12" i="36" s="1"/>
  <c r="AD13" i="18"/>
  <c r="BG13" i="36" s="1"/>
  <c r="AD14" i="18"/>
  <c r="BG14" i="36" s="1"/>
  <c r="AD15" i="18"/>
  <c r="BG15" i="36" s="1"/>
  <c r="AD16" i="18"/>
  <c r="BG16" i="36" s="1"/>
  <c r="AD17" i="18"/>
  <c r="BG17" i="36" s="1"/>
  <c r="AD18" i="18"/>
  <c r="BG18" i="36" s="1"/>
  <c r="AD19" i="18"/>
  <c r="BG19" i="36" s="1"/>
  <c r="AD20" i="18"/>
  <c r="BG20" i="36" s="1"/>
  <c r="AD21" i="18"/>
  <c r="BG21" i="36" s="1"/>
  <c r="AD22" i="18"/>
  <c r="BG22" i="36" s="1"/>
  <c r="AD23" i="18"/>
  <c r="BG23" i="36" s="1"/>
  <c r="K50" i="36" s="1"/>
  <c r="AD24" i="18"/>
  <c r="BG24" i="36" s="1"/>
  <c r="K51" i="36" s="1"/>
  <c r="N25" i="18"/>
  <c r="N4" i="18"/>
  <c r="BH4" i="36" s="1"/>
  <c r="N5" i="18"/>
  <c r="BH5" i="36" s="1"/>
  <c r="N6" i="18"/>
  <c r="BH6" i="36" s="1"/>
  <c r="N7" i="18"/>
  <c r="BH7" i="36" s="1"/>
  <c r="N8" i="18"/>
  <c r="BH8" i="36" s="1"/>
  <c r="N9" i="18"/>
  <c r="BH9" i="36" s="1"/>
  <c r="N10" i="18"/>
  <c r="BH10" i="36" s="1"/>
  <c r="N11" i="18"/>
  <c r="BH11" i="36" s="1"/>
  <c r="N12" i="18"/>
  <c r="BH12" i="36" s="1"/>
  <c r="N13" i="18"/>
  <c r="BH13" i="36" s="1"/>
  <c r="N14" i="18"/>
  <c r="BH14" i="36" s="1"/>
  <c r="N15" i="18"/>
  <c r="BH15" i="36" s="1"/>
  <c r="N16" i="18"/>
  <c r="BH16" i="36" s="1"/>
  <c r="N17" i="18"/>
  <c r="BH17" i="36" s="1"/>
  <c r="N18" i="18"/>
  <c r="BH18" i="36" s="1"/>
  <c r="N19" i="18"/>
  <c r="BH19" i="36" s="1"/>
  <c r="N20" i="18"/>
  <c r="BH20" i="36" s="1"/>
  <c r="N21" i="18"/>
  <c r="BH21" i="36" s="1"/>
  <c r="N22" i="18"/>
  <c r="BH22" i="36" s="1"/>
  <c r="N23" i="18"/>
  <c r="BH23" i="36" s="1"/>
  <c r="N24" i="18"/>
  <c r="BH24" i="36" s="1"/>
  <c r="L51" i="36" s="1"/>
  <c r="F25" i="18"/>
  <c r="G25" i="18" s="1"/>
  <c r="F9" i="18"/>
  <c r="G9" i="18" s="1"/>
  <c r="F15" i="18"/>
  <c r="G15" i="18" s="1"/>
  <c r="F16" i="18"/>
  <c r="G16" i="18" s="1"/>
  <c r="F17" i="18"/>
  <c r="G17" i="18" s="1"/>
  <c r="F20" i="18"/>
  <c r="G20" i="18" s="1"/>
  <c r="F23" i="18"/>
  <c r="G23" i="18" s="1"/>
  <c r="AD4" i="16"/>
  <c r="AD5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3" i="16"/>
  <c r="O18" i="18" l="1"/>
  <c r="O15" i="18"/>
  <c r="AE15" i="18" s="1"/>
  <c r="AG13" i="18"/>
  <c r="O17" i="18"/>
  <c r="AE17" i="18" s="1"/>
  <c r="AG17" i="18" s="1"/>
  <c r="O16" i="18"/>
  <c r="AE16" i="18" s="1"/>
  <c r="O23" i="18"/>
  <c r="AE23" i="18" s="1"/>
  <c r="AG23" i="18" s="1"/>
  <c r="O24" i="18"/>
  <c r="AE24" i="18" s="1"/>
  <c r="AG24" i="18" s="1"/>
  <c r="O8" i="18"/>
  <c r="AE8" i="18" s="1"/>
  <c r="O22" i="18"/>
  <c r="AE22" i="18" s="1"/>
  <c r="AG22" i="18" s="1"/>
  <c r="F21" i="18"/>
  <c r="G21" i="18" s="1"/>
  <c r="O21" i="18" s="1"/>
  <c r="AE21" i="18" s="1"/>
  <c r="AG21" i="18" s="1"/>
  <c r="O14" i="18"/>
  <c r="AE14" i="18" s="1"/>
  <c r="AG14" i="18" s="1"/>
  <c r="O13" i="19"/>
  <c r="AG8" i="18"/>
  <c r="AE18" i="18"/>
  <c r="AG18" i="18" s="1"/>
  <c r="O19" i="18"/>
  <c r="AE19" i="18" s="1"/>
  <c r="AG19" i="18" s="1"/>
  <c r="O10" i="18"/>
  <c r="AE10" i="18" s="1"/>
  <c r="AG10" i="18" s="1"/>
  <c r="O6" i="18"/>
  <c r="AE6" i="18" s="1"/>
  <c r="AG6" i="18" s="1"/>
  <c r="O5" i="18"/>
  <c r="AE5" i="18" s="1"/>
  <c r="AG5" i="18" s="1"/>
  <c r="O11" i="18"/>
  <c r="AE11" i="18" s="1"/>
  <c r="AG11" i="18" s="1"/>
  <c r="O12" i="18"/>
  <c r="AE12" i="18" s="1"/>
  <c r="AG12" i="18" s="1"/>
  <c r="O7" i="18"/>
  <c r="AE7" i="18" s="1"/>
  <c r="AG7" i="18" s="1"/>
  <c r="O9" i="18"/>
  <c r="AE9" i="18" s="1"/>
  <c r="AG9" i="18" s="1"/>
  <c r="O20" i="18"/>
  <c r="AE20" i="18" s="1"/>
  <c r="AG20" i="18" s="1"/>
  <c r="O25" i="18"/>
  <c r="AE25" i="18" s="1"/>
  <c r="AG25" i="18" s="1"/>
  <c r="O4" i="18"/>
  <c r="AE4" i="18" s="1"/>
  <c r="AG4" i="18" s="1"/>
  <c r="AG16" i="18"/>
  <c r="AG15" i="18"/>
  <c r="AD4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F25" i="16"/>
  <c r="F25" i="17" s="1"/>
  <c r="G25" i="17" s="1"/>
  <c r="O25" i="17" s="1"/>
  <c r="AG25" i="17" s="1"/>
  <c r="AI25" i="17" s="1"/>
  <c r="AF4" i="16"/>
  <c r="F4" i="17" s="1"/>
  <c r="G4" i="17" s="1"/>
  <c r="O4" i="17" s="1"/>
  <c r="AF5" i="16"/>
  <c r="F5" i="17" s="1"/>
  <c r="G5" i="17" s="1"/>
  <c r="O5" i="17" s="1"/>
  <c r="AF6" i="16"/>
  <c r="F6" i="17" s="1"/>
  <c r="G6" i="17" s="1"/>
  <c r="O6" i="17" s="1"/>
  <c r="AF7" i="16"/>
  <c r="F7" i="17" s="1"/>
  <c r="G7" i="17" s="1"/>
  <c r="O7" i="17" s="1"/>
  <c r="AF8" i="16"/>
  <c r="F8" i="17" s="1"/>
  <c r="G8" i="17" s="1"/>
  <c r="O8" i="17" s="1"/>
  <c r="AF9" i="16"/>
  <c r="F9" i="17" s="1"/>
  <c r="G9" i="17" s="1"/>
  <c r="O9" i="17" s="1"/>
  <c r="AF10" i="16"/>
  <c r="F10" i="17" s="1"/>
  <c r="G10" i="17" s="1"/>
  <c r="O10" i="17" s="1"/>
  <c r="AG10" i="17" s="1"/>
  <c r="AI10" i="17" s="1"/>
  <c r="AF11" i="16"/>
  <c r="F11" i="17" s="1"/>
  <c r="AF12" i="16"/>
  <c r="F12" i="17" s="1"/>
  <c r="G12" i="17" s="1"/>
  <c r="O12" i="17" s="1"/>
  <c r="AG12" i="17" s="1"/>
  <c r="AI12" i="17" s="1"/>
  <c r="AF13" i="16"/>
  <c r="F13" i="17" s="1"/>
  <c r="G13" i="17" s="1"/>
  <c r="O13" i="17" s="1"/>
  <c r="AG13" i="17" s="1"/>
  <c r="AI13" i="17" s="1"/>
  <c r="AF14" i="16"/>
  <c r="F14" i="17" s="1"/>
  <c r="G14" i="17" s="1"/>
  <c r="O14" i="17" s="1"/>
  <c r="AG14" i="17" s="1"/>
  <c r="AI14" i="17" s="1"/>
  <c r="AF15" i="16"/>
  <c r="F15" i="17" s="1"/>
  <c r="G15" i="17" s="1"/>
  <c r="O15" i="17" s="1"/>
  <c r="AG15" i="17" s="1"/>
  <c r="AI15" i="17" s="1"/>
  <c r="AF16" i="16"/>
  <c r="F16" i="17" s="1"/>
  <c r="G16" i="17" s="1"/>
  <c r="O16" i="17" s="1"/>
  <c r="AG16" i="17" s="1"/>
  <c r="AI16" i="17" s="1"/>
  <c r="AF17" i="16"/>
  <c r="F17" i="17" s="1"/>
  <c r="G17" i="17" s="1"/>
  <c r="O17" i="17" s="1"/>
  <c r="AG17" i="17" s="1"/>
  <c r="AI17" i="17" s="1"/>
  <c r="AF18" i="16"/>
  <c r="F18" i="17" s="1"/>
  <c r="G18" i="17" s="1"/>
  <c r="O18" i="17" s="1"/>
  <c r="AG18" i="17" s="1"/>
  <c r="AI18" i="17" s="1"/>
  <c r="AF19" i="16"/>
  <c r="F19" i="17" s="1"/>
  <c r="G19" i="17" s="1"/>
  <c r="O19" i="17" s="1"/>
  <c r="AG19" i="17" s="1"/>
  <c r="AI19" i="17" s="1"/>
  <c r="AF20" i="16"/>
  <c r="F20" i="17" s="1"/>
  <c r="G20" i="17" s="1"/>
  <c r="O20" i="17" s="1"/>
  <c r="AG20" i="17" s="1"/>
  <c r="AI20" i="17" s="1"/>
  <c r="AF21" i="16"/>
  <c r="F21" i="17" s="1"/>
  <c r="G21" i="17" s="1"/>
  <c r="O21" i="17" s="1"/>
  <c r="AG21" i="17" s="1"/>
  <c r="AI21" i="17" s="1"/>
  <c r="AF22" i="16"/>
  <c r="F22" i="17" s="1"/>
  <c r="G22" i="17" s="1"/>
  <c r="O22" i="17" s="1"/>
  <c r="AG22" i="17" s="1"/>
  <c r="AI22" i="17" s="1"/>
  <c r="AF23" i="16"/>
  <c r="F23" i="17" s="1"/>
  <c r="G23" i="17" s="1"/>
  <c r="O23" i="17" s="1"/>
  <c r="AG23" i="17" s="1"/>
  <c r="AI23" i="17" s="1"/>
  <c r="AF24" i="16"/>
  <c r="F24" i="17" s="1"/>
  <c r="G24" i="17" s="1"/>
  <c r="O24" i="17" s="1"/>
  <c r="AG24" i="17" s="1"/>
  <c r="AI24" i="17" s="1"/>
  <c r="N25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H26" i="16"/>
  <c r="I26" i="16"/>
  <c r="J26" i="16"/>
  <c r="K26" i="16"/>
  <c r="L26" i="16"/>
  <c r="M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E26" i="16"/>
  <c r="AD3" i="15"/>
  <c r="G11" i="17" l="1"/>
  <c r="H26" i="15"/>
  <c r="I26" i="15"/>
  <c r="J26" i="15"/>
  <c r="K26" i="15"/>
  <c r="L26" i="15"/>
  <c r="M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O11" i="17" l="1"/>
  <c r="CS25" i="36"/>
  <c r="BE4" i="36"/>
  <c r="BE5" i="36"/>
  <c r="BE6" i="36"/>
  <c r="BE7" i="36"/>
  <c r="BE8" i="36"/>
  <c r="BE9" i="36"/>
  <c r="BE10" i="36"/>
  <c r="BE11" i="36"/>
  <c r="BE12" i="36"/>
  <c r="BE13" i="36"/>
  <c r="BE14" i="36"/>
  <c r="BE15" i="36"/>
  <c r="BE16" i="36"/>
  <c r="BE17" i="36"/>
  <c r="BE18" i="36"/>
  <c r="BE19" i="36"/>
  <c r="BE20" i="36"/>
  <c r="BE21" i="36"/>
  <c r="BE22" i="36"/>
  <c r="BE23" i="36"/>
  <c r="BE24" i="36"/>
  <c r="BE3" i="36"/>
  <c r="BB4" i="36"/>
  <c r="BB5" i="36"/>
  <c r="BB6" i="36"/>
  <c r="BB7" i="36"/>
  <c r="BB8" i="36"/>
  <c r="BB9" i="36"/>
  <c r="BB10" i="36"/>
  <c r="BB11" i="36"/>
  <c r="BB12" i="36"/>
  <c r="BB13" i="36"/>
  <c r="BB14" i="36"/>
  <c r="BB15" i="36"/>
  <c r="BB16" i="36"/>
  <c r="BB17" i="36"/>
  <c r="BB18" i="36"/>
  <c r="BB19" i="36"/>
  <c r="BB20" i="36"/>
  <c r="BB21" i="36"/>
  <c r="BB22" i="36"/>
  <c r="BB23" i="36"/>
  <c r="BB24" i="36"/>
  <c r="BB3" i="36"/>
  <c r="BA4" i="36"/>
  <c r="BA5" i="36"/>
  <c r="BA6" i="36"/>
  <c r="BA7" i="36"/>
  <c r="BA8" i="36"/>
  <c r="BA9" i="36"/>
  <c r="BA10" i="36"/>
  <c r="BA11" i="36"/>
  <c r="BA12" i="36"/>
  <c r="BA13" i="36"/>
  <c r="BA14" i="36"/>
  <c r="BA15" i="36"/>
  <c r="BA16" i="36"/>
  <c r="BA17" i="36"/>
  <c r="BA18" i="36"/>
  <c r="BA19" i="36"/>
  <c r="BA20" i="36"/>
  <c r="BA21" i="36"/>
  <c r="BA22" i="36"/>
  <c r="BA23" i="36"/>
  <c r="BA24" i="36"/>
  <c r="BA3" i="36"/>
  <c r="AX7" i="36"/>
  <c r="AX8" i="36"/>
  <c r="AX9" i="36"/>
  <c r="AX10" i="36"/>
  <c r="AX11" i="36"/>
  <c r="AX12" i="36"/>
  <c r="AX13" i="36"/>
  <c r="AX14" i="36"/>
  <c r="AX15" i="36"/>
  <c r="AX16" i="36"/>
  <c r="AX17" i="36"/>
  <c r="AX18" i="36"/>
  <c r="AX19" i="36"/>
  <c r="AX20" i="36"/>
  <c r="AX21" i="36"/>
  <c r="AX22" i="36"/>
  <c r="AX23" i="36"/>
  <c r="AX24" i="36"/>
  <c r="AW4" i="36"/>
  <c r="AW5" i="36"/>
  <c r="AW6" i="36"/>
  <c r="AW7" i="36"/>
  <c r="AW8" i="36"/>
  <c r="AW9" i="36"/>
  <c r="AW10" i="36"/>
  <c r="AW11" i="36"/>
  <c r="AW12" i="36"/>
  <c r="AW13" i="36"/>
  <c r="AW14" i="36"/>
  <c r="AW15" i="36"/>
  <c r="AW16" i="36"/>
  <c r="AW17" i="36"/>
  <c r="AW18" i="36"/>
  <c r="AW19" i="36"/>
  <c r="AW20" i="36"/>
  <c r="AW21" i="36"/>
  <c r="AW22" i="36"/>
  <c r="AW23" i="36"/>
  <c r="AW24" i="36"/>
  <c r="AU6" i="36"/>
  <c r="AU13" i="36"/>
  <c r="AU14" i="36"/>
  <c r="AU15" i="36"/>
  <c r="AU17" i="36"/>
  <c r="AU18" i="36"/>
  <c r="AU19" i="36"/>
  <c r="AU21" i="36"/>
  <c r="AU22" i="36"/>
  <c r="AU23" i="36"/>
  <c r="AU24" i="36"/>
  <c r="AT4" i="36"/>
  <c r="AT5" i="36"/>
  <c r="AT6" i="36"/>
  <c r="AT7" i="36"/>
  <c r="AT8" i="36"/>
  <c r="AT9" i="36"/>
  <c r="AT10" i="36"/>
  <c r="AT11" i="36"/>
  <c r="AT12" i="36"/>
  <c r="AT13" i="36"/>
  <c r="AT14" i="36"/>
  <c r="AT15" i="36"/>
  <c r="AT16" i="36"/>
  <c r="AT17" i="36"/>
  <c r="AT18" i="36"/>
  <c r="AT19" i="36"/>
  <c r="AT20" i="36"/>
  <c r="AT21" i="36"/>
  <c r="AT22" i="36"/>
  <c r="AT23" i="36"/>
  <c r="AT24" i="36"/>
  <c r="AS4" i="36"/>
  <c r="AS5" i="36"/>
  <c r="AS6" i="36"/>
  <c r="AS7" i="36"/>
  <c r="AS8" i="36"/>
  <c r="AS9" i="36"/>
  <c r="AS10" i="36"/>
  <c r="AS11" i="36"/>
  <c r="AS12" i="36"/>
  <c r="AS13" i="36"/>
  <c r="AS14" i="36"/>
  <c r="AS15" i="36"/>
  <c r="AS16" i="36"/>
  <c r="AS17" i="36"/>
  <c r="AS18" i="36"/>
  <c r="AS19" i="36"/>
  <c r="AS20" i="36"/>
  <c r="AS21" i="36"/>
  <c r="AS22" i="36"/>
  <c r="AS23" i="36"/>
  <c r="AS24" i="36"/>
  <c r="AO4" i="36"/>
  <c r="AO5" i="36"/>
  <c r="AO6" i="36"/>
  <c r="AO7" i="36"/>
  <c r="AO8" i="36"/>
  <c r="AO9" i="36"/>
  <c r="AO10" i="36"/>
  <c r="AO11" i="36"/>
  <c r="AO12" i="36"/>
  <c r="AO13" i="36"/>
  <c r="AO14" i="36"/>
  <c r="AO15" i="36"/>
  <c r="AO16" i="36"/>
  <c r="AO17" i="36"/>
  <c r="AO18" i="36"/>
  <c r="AO19" i="36"/>
  <c r="AO20" i="36"/>
  <c r="AO21" i="36"/>
  <c r="AO22" i="36"/>
  <c r="AO23" i="36"/>
  <c r="AO24" i="36"/>
  <c r="AO3" i="36"/>
  <c r="AP10" i="36"/>
  <c r="AP11" i="36"/>
  <c r="AP12" i="36"/>
  <c r="AP13" i="36"/>
  <c r="AP14" i="36"/>
  <c r="AP15" i="36"/>
  <c r="AP16" i="36"/>
  <c r="AP17" i="36"/>
  <c r="AP18" i="36"/>
  <c r="AP19" i="36"/>
  <c r="AP20" i="36"/>
  <c r="AP21" i="36"/>
  <c r="AP22" i="36"/>
  <c r="AP23" i="36"/>
  <c r="AP24" i="36"/>
  <c r="AL10" i="36"/>
  <c r="AL11" i="36"/>
  <c r="AL12" i="36"/>
  <c r="AL13" i="36"/>
  <c r="AL14" i="36"/>
  <c r="AL15" i="36"/>
  <c r="AL16" i="36"/>
  <c r="AL17" i="36"/>
  <c r="AL18" i="36"/>
  <c r="AL19" i="36"/>
  <c r="AL20" i="36"/>
  <c r="AL21" i="36"/>
  <c r="AL22" i="36"/>
  <c r="AL23" i="36"/>
  <c r="AL24" i="36"/>
  <c r="AK10" i="36"/>
  <c r="AK11" i="36"/>
  <c r="AK12" i="36"/>
  <c r="AK13" i="36"/>
  <c r="AK14" i="36"/>
  <c r="AK15" i="36"/>
  <c r="AK16" i="36"/>
  <c r="AK17" i="36"/>
  <c r="AK18" i="36"/>
  <c r="AK19" i="36"/>
  <c r="AK20" i="36"/>
  <c r="AK21" i="36"/>
  <c r="AK22" i="36"/>
  <c r="AK23" i="36"/>
  <c r="AK24" i="36"/>
  <c r="AH10" i="36"/>
  <c r="AH11" i="36"/>
  <c r="AH12" i="36"/>
  <c r="AH13" i="36"/>
  <c r="AH14" i="36"/>
  <c r="AH15" i="36"/>
  <c r="AH16" i="36"/>
  <c r="AH17" i="36"/>
  <c r="AH18" i="36"/>
  <c r="AH19" i="36"/>
  <c r="AH20" i="36"/>
  <c r="AH21" i="36"/>
  <c r="AH22" i="36"/>
  <c r="AH23" i="36"/>
  <c r="AH24" i="36"/>
  <c r="I37" i="36"/>
  <c r="I41" i="36"/>
  <c r="I45" i="36"/>
  <c r="I49" i="36"/>
  <c r="G78" i="36"/>
  <c r="F78" i="36"/>
  <c r="D78" i="36"/>
  <c r="B4" i="36"/>
  <c r="B5" i="36"/>
  <c r="B6" i="36"/>
  <c r="B7" i="36"/>
  <c r="B8" i="36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AX4" i="36"/>
  <c r="AX5" i="36"/>
  <c r="AX6" i="36"/>
  <c r="AX3" i="36"/>
  <c r="AW3" i="36"/>
  <c r="AT3" i="36"/>
  <c r="AS3" i="36"/>
  <c r="AP4" i="36"/>
  <c r="AP5" i="36"/>
  <c r="AP6" i="36"/>
  <c r="AP7" i="36"/>
  <c r="AP8" i="36"/>
  <c r="AP9" i="36"/>
  <c r="AP3" i="36"/>
  <c r="AL4" i="36"/>
  <c r="AL5" i="36"/>
  <c r="AL6" i="36"/>
  <c r="AL7" i="36"/>
  <c r="AL8" i="36"/>
  <c r="AL9" i="36"/>
  <c r="AL3" i="36"/>
  <c r="I31" i="36"/>
  <c r="AK4" i="36"/>
  <c r="AK5" i="36"/>
  <c r="AK6" i="36"/>
  <c r="AK7" i="36"/>
  <c r="AK8" i="36"/>
  <c r="AK9" i="36"/>
  <c r="AK3" i="36"/>
  <c r="AH4" i="36"/>
  <c r="AH5" i="36"/>
  <c r="AH6" i="36"/>
  <c r="AH7" i="36"/>
  <c r="AH8" i="36"/>
  <c r="AH9" i="36"/>
  <c r="AH3" i="36"/>
  <c r="I44" i="36" l="1"/>
  <c r="I48" i="36"/>
  <c r="I47" i="36"/>
  <c r="I39" i="36"/>
  <c r="I36" i="36"/>
  <c r="I46" i="36"/>
  <c r="I38" i="36"/>
  <c r="I35" i="36"/>
  <c r="AK25" i="36"/>
  <c r="I34" i="36"/>
  <c r="AL25" i="36"/>
  <c r="I40" i="36"/>
  <c r="F30" i="36"/>
  <c r="I33" i="36"/>
  <c r="I51" i="36"/>
  <c r="I43" i="36"/>
  <c r="AO25" i="36"/>
  <c r="F47" i="36"/>
  <c r="BB25" i="36"/>
  <c r="I32" i="36"/>
  <c r="I50" i="36"/>
  <c r="I42" i="36"/>
  <c r="BE25" i="36"/>
  <c r="F33" i="36"/>
  <c r="AH25" i="36"/>
  <c r="F49" i="36"/>
  <c r="F41" i="36"/>
  <c r="F48" i="36"/>
  <c r="F40" i="36"/>
  <c r="F51" i="36"/>
  <c r="F34" i="36"/>
  <c r="F45" i="36"/>
  <c r="F46" i="36"/>
  <c r="F37" i="36"/>
  <c r="F44" i="36"/>
  <c r="F43" i="36"/>
  <c r="F35" i="36"/>
  <c r="F50" i="36"/>
  <c r="F42" i="36"/>
  <c r="AG11" i="17"/>
  <c r="AW25" i="36"/>
  <c r="F36" i="36"/>
  <c r="AX25" i="36"/>
  <c r="BA25" i="36"/>
  <c r="F32" i="36"/>
  <c r="F31" i="36"/>
  <c r="F39" i="36"/>
  <c r="AT25" i="36"/>
  <c r="F38" i="36"/>
  <c r="I30" i="36"/>
  <c r="AP25" i="36"/>
  <c r="AS25" i="36"/>
  <c r="AF25" i="15"/>
  <c r="F25" i="16" s="1"/>
  <c r="G25" i="16" s="1"/>
  <c r="O25" i="16" s="1"/>
  <c r="AE25" i="16" s="1"/>
  <c r="AG25" i="16" s="1"/>
  <c r="AF4" i="15"/>
  <c r="F4" i="16" s="1"/>
  <c r="G4" i="16" s="1"/>
  <c r="O4" i="16" s="1"/>
  <c r="AE4" i="16" s="1"/>
  <c r="AG4" i="16" s="1"/>
  <c r="AF5" i="15"/>
  <c r="F5" i="16" s="1"/>
  <c r="G5" i="16" s="1"/>
  <c r="O5" i="16" s="1"/>
  <c r="AE5" i="16" s="1"/>
  <c r="AG5" i="16" s="1"/>
  <c r="AF6" i="15"/>
  <c r="F6" i="16" s="1"/>
  <c r="G6" i="16" s="1"/>
  <c r="O6" i="16" s="1"/>
  <c r="AE6" i="16" s="1"/>
  <c r="AG6" i="16" s="1"/>
  <c r="AF7" i="15"/>
  <c r="F7" i="16" s="1"/>
  <c r="G7" i="16" s="1"/>
  <c r="O7" i="16" s="1"/>
  <c r="AE7" i="16" s="1"/>
  <c r="AG7" i="16" s="1"/>
  <c r="AF8" i="15"/>
  <c r="F8" i="16" s="1"/>
  <c r="G8" i="16" s="1"/>
  <c r="O8" i="16" s="1"/>
  <c r="AE8" i="16" s="1"/>
  <c r="AG8" i="16" s="1"/>
  <c r="AF9" i="15"/>
  <c r="F9" i="16" s="1"/>
  <c r="G9" i="16" s="1"/>
  <c r="O9" i="16" s="1"/>
  <c r="AE9" i="16" s="1"/>
  <c r="AG9" i="16" s="1"/>
  <c r="AF10" i="15"/>
  <c r="F10" i="16" s="1"/>
  <c r="G10" i="16" s="1"/>
  <c r="O10" i="16" s="1"/>
  <c r="AE10" i="16" s="1"/>
  <c r="AG10" i="16" s="1"/>
  <c r="AF11" i="15"/>
  <c r="F11" i="16" s="1"/>
  <c r="AF12" i="15"/>
  <c r="F12" i="16" s="1"/>
  <c r="G12" i="16" s="1"/>
  <c r="O12" i="16" s="1"/>
  <c r="AE12" i="16" s="1"/>
  <c r="AG12" i="16" s="1"/>
  <c r="AF13" i="15"/>
  <c r="F13" i="16" s="1"/>
  <c r="G13" i="16" s="1"/>
  <c r="O13" i="16" s="1"/>
  <c r="AE13" i="16" s="1"/>
  <c r="AG13" i="16" s="1"/>
  <c r="AF14" i="15"/>
  <c r="F14" i="16" s="1"/>
  <c r="G14" i="16" s="1"/>
  <c r="O14" i="16" s="1"/>
  <c r="AE14" i="16" s="1"/>
  <c r="AG14" i="16" s="1"/>
  <c r="AF15" i="15"/>
  <c r="F15" i="16" s="1"/>
  <c r="G15" i="16" s="1"/>
  <c r="O15" i="16" s="1"/>
  <c r="AE15" i="16" s="1"/>
  <c r="AG15" i="16" s="1"/>
  <c r="AF16" i="15"/>
  <c r="F16" i="16" s="1"/>
  <c r="G16" i="16" s="1"/>
  <c r="O16" i="16" s="1"/>
  <c r="AE16" i="16" s="1"/>
  <c r="AG16" i="16" s="1"/>
  <c r="AF17" i="15"/>
  <c r="F17" i="16" s="1"/>
  <c r="G17" i="16" s="1"/>
  <c r="O17" i="16" s="1"/>
  <c r="AE17" i="16" s="1"/>
  <c r="AG17" i="16" s="1"/>
  <c r="AF18" i="15"/>
  <c r="F18" i="16" s="1"/>
  <c r="G18" i="16" s="1"/>
  <c r="O18" i="16" s="1"/>
  <c r="AE18" i="16" s="1"/>
  <c r="AG18" i="16" s="1"/>
  <c r="AF19" i="15"/>
  <c r="F19" i="16" s="1"/>
  <c r="G19" i="16" s="1"/>
  <c r="O19" i="16" s="1"/>
  <c r="AE19" i="16" s="1"/>
  <c r="AG19" i="16" s="1"/>
  <c r="AF20" i="15"/>
  <c r="F20" i="16" s="1"/>
  <c r="G20" i="16" s="1"/>
  <c r="O20" i="16" s="1"/>
  <c r="AE20" i="16" s="1"/>
  <c r="AG20" i="16" s="1"/>
  <c r="AF21" i="15"/>
  <c r="F21" i="16" s="1"/>
  <c r="G21" i="16" s="1"/>
  <c r="O21" i="16" s="1"/>
  <c r="AE21" i="16" s="1"/>
  <c r="AG21" i="16" s="1"/>
  <c r="AF22" i="15"/>
  <c r="F22" i="16" s="1"/>
  <c r="G22" i="16" s="1"/>
  <c r="O22" i="16" s="1"/>
  <c r="AE22" i="16" s="1"/>
  <c r="AG22" i="16" s="1"/>
  <c r="AF23" i="15"/>
  <c r="F23" i="16" s="1"/>
  <c r="G23" i="16" s="1"/>
  <c r="O23" i="16" s="1"/>
  <c r="AE23" i="16" s="1"/>
  <c r="AG23" i="16" s="1"/>
  <c r="AF24" i="15"/>
  <c r="F24" i="16" s="1"/>
  <c r="G24" i="16" s="1"/>
  <c r="O24" i="16" s="1"/>
  <c r="AE24" i="16" s="1"/>
  <c r="AG24" i="16" s="1"/>
  <c r="AU4" i="36"/>
  <c r="AU5" i="36"/>
  <c r="AU7" i="36"/>
  <c r="AU8" i="36"/>
  <c r="AU9" i="36"/>
  <c r="AU10" i="36"/>
  <c r="AU11" i="36"/>
  <c r="AU12" i="36"/>
  <c r="AU16" i="36"/>
  <c r="AU20" i="36"/>
  <c r="N25" i="15"/>
  <c r="N4" i="15"/>
  <c r="AV4" i="36" s="1"/>
  <c r="N5" i="15"/>
  <c r="AV5" i="36" s="1"/>
  <c r="N6" i="15"/>
  <c r="AV6" i="36" s="1"/>
  <c r="N7" i="15"/>
  <c r="AV7" i="36" s="1"/>
  <c r="N8" i="15"/>
  <c r="AV8" i="36" s="1"/>
  <c r="N9" i="15"/>
  <c r="AV9" i="36" s="1"/>
  <c r="N10" i="15"/>
  <c r="AV10" i="36" s="1"/>
  <c r="N11" i="15"/>
  <c r="AV11" i="36" s="1"/>
  <c r="N12" i="15"/>
  <c r="AV12" i="36" s="1"/>
  <c r="N13" i="15"/>
  <c r="AV13" i="36" s="1"/>
  <c r="N14" i="15"/>
  <c r="AV14" i="36" s="1"/>
  <c r="N15" i="15"/>
  <c r="AV15" i="36" s="1"/>
  <c r="N16" i="15"/>
  <c r="AV16" i="36" s="1"/>
  <c r="N17" i="15"/>
  <c r="AV17" i="36" s="1"/>
  <c r="N18" i="15"/>
  <c r="AV18" i="36" s="1"/>
  <c r="N19" i="15"/>
  <c r="AV19" i="36" s="1"/>
  <c r="N20" i="15"/>
  <c r="AV20" i="36" s="1"/>
  <c r="N21" i="15"/>
  <c r="AV21" i="36" s="1"/>
  <c r="N22" i="15"/>
  <c r="AV22" i="36" s="1"/>
  <c r="N23" i="15"/>
  <c r="AV23" i="36" s="1"/>
  <c r="N24" i="15"/>
  <c r="AV24" i="36" s="1"/>
  <c r="AI11" i="17" l="1"/>
  <c r="G11" i="16"/>
  <c r="O11" i="16" s="1"/>
  <c r="AE11" i="16" s="1"/>
  <c r="AG11" i="16" s="1"/>
  <c r="E25" i="37"/>
  <c r="H26" i="14" l="1"/>
  <c r="I26" i="14"/>
  <c r="J26" i="14"/>
  <c r="K26" i="14"/>
  <c r="L26" i="14"/>
  <c r="M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E26" i="14"/>
  <c r="AG25" i="14"/>
  <c r="F25" i="15" s="1"/>
  <c r="G25" i="15" s="1"/>
  <c r="O25" i="15" s="1"/>
  <c r="AE25" i="15" s="1"/>
  <c r="AG25" i="15" s="1"/>
  <c r="AG4" i="14"/>
  <c r="F4" i="15" s="1"/>
  <c r="G4" i="15" s="1"/>
  <c r="O4" i="15" s="1"/>
  <c r="AE4" i="15" s="1"/>
  <c r="AG4" i="15" s="1"/>
  <c r="AG5" i="14"/>
  <c r="F5" i="15" s="1"/>
  <c r="G5" i="15" s="1"/>
  <c r="O5" i="15" s="1"/>
  <c r="AE5" i="15" s="1"/>
  <c r="AG5" i="15" s="1"/>
  <c r="AG6" i="14"/>
  <c r="F6" i="15" s="1"/>
  <c r="G6" i="15" s="1"/>
  <c r="O6" i="15" s="1"/>
  <c r="AE6" i="15" s="1"/>
  <c r="AG6" i="15" s="1"/>
  <c r="AG7" i="14"/>
  <c r="F7" i="15" s="1"/>
  <c r="G7" i="15" s="1"/>
  <c r="O7" i="15" s="1"/>
  <c r="AE7" i="15" s="1"/>
  <c r="AG7" i="15" s="1"/>
  <c r="AG8" i="14"/>
  <c r="F8" i="15" s="1"/>
  <c r="G8" i="15" s="1"/>
  <c r="O8" i="15" s="1"/>
  <c r="AE8" i="15" s="1"/>
  <c r="AG8" i="15" s="1"/>
  <c r="AG9" i="14"/>
  <c r="F9" i="15" s="1"/>
  <c r="G9" i="15" s="1"/>
  <c r="O9" i="15" s="1"/>
  <c r="AE9" i="15" s="1"/>
  <c r="AG9" i="15" s="1"/>
  <c r="AG10" i="14"/>
  <c r="F10" i="15" s="1"/>
  <c r="G10" i="15" s="1"/>
  <c r="O10" i="15" s="1"/>
  <c r="AE10" i="15" s="1"/>
  <c r="AG10" i="15" s="1"/>
  <c r="AG11" i="14"/>
  <c r="F11" i="15" s="1"/>
  <c r="G11" i="15" s="1"/>
  <c r="O11" i="15" s="1"/>
  <c r="AE11" i="15" s="1"/>
  <c r="AG11" i="15" s="1"/>
  <c r="AG12" i="14"/>
  <c r="F12" i="15" s="1"/>
  <c r="G12" i="15" s="1"/>
  <c r="O12" i="15" s="1"/>
  <c r="AE12" i="15" s="1"/>
  <c r="AG12" i="15" s="1"/>
  <c r="AG13" i="14"/>
  <c r="F13" i="15" s="1"/>
  <c r="G13" i="15" s="1"/>
  <c r="O13" i="15" s="1"/>
  <c r="AE13" i="15" s="1"/>
  <c r="AG13" i="15" s="1"/>
  <c r="AG14" i="14"/>
  <c r="F14" i="15" s="1"/>
  <c r="G14" i="15" s="1"/>
  <c r="O14" i="15" s="1"/>
  <c r="AE14" i="15" s="1"/>
  <c r="AG14" i="15" s="1"/>
  <c r="AG15" i="14"/>
  <c r="F15" i="15" s="1"/>
  <c r="G15" i="15" s="1"/>
  <c r="O15" i="15" s="1"/>
  <c r="AE15" i="15" s="1"/>
  <c r="AG15" i="15" s="1"/>
  <c r="AG16" i="14"/>
  <c r="F16" i="15" s="1"/>
  <c r="G16" i="15" s="1"/>
  <c r="O16" i="15" s="1"/>
  <c r="AE16" i="15" s="1"/>
  <c r="AG16" i="15" s="1"/>
  <c r="AG17" i="14"/>
  <c r="F17" i="15" s="1"/>
  <c r="G17" i="15" s="1"/>
  <c r="O17" i="15" s="1"/>
  <c r="AE17" i="15" s="1"/>
  <c r="AG17" i="15" s="1"/>
  <c r="AG18" i="14"/>
  <c r="F18" i="15" s="1"/>
  <c r="G18" i="15" s="1"/>
  <c r="O18" i="15" s="1"/>
  <c r="AE18" i="15" s="1"/>
  <c r="AG18" i="15" s="1"/>
  <c r="AG19" i="14"/>
  <c r="F19" i="15" s="1"/>
  <c r="G19" i="15" s="1"/>
  <c r="O19" i="15" s="1"/>
  <c r="AE19" i="15" s="1"/>
  <c r="AG19" i="15" s="1"/>
  <c r="AG20" i="14"/>
  <c r="F20" i="15" s="1"/>
  <c r="G20" i="15" s="1"/>
  <c r="O20" i="15" s="1"/>
  <c r="AE20" i="15" s="1"/>
  <c r="AG20" i="15" s="1"/>
  <c r="AG21" i="14"/>
  <c r="F21" i="15" s="1"/>
  <c r="G21" i="15" s="1"/>
  <c r="O21" i="15" s="1"/>
  <c r="AE21" i="15" s="1"/>
  <c r="AG21" i="15" s="1"/>
  <c r="AG22" i="14"/>
  <c r="F22" i="15" s="1"/>
  <c r="G22" i="15" s="1"/>
  <c r="O22" i="15" s="1"/>
  <c r="AE22" i="15" s="1"/>
  <c r="AG22" i="15" s="1"/>
  <c r="AG23" i="14"/>
  <c r="F23" i="15" s="1"/>
  <c r="G23" i="15" s="1"/>
  <c r="O23" i="15" s="1"/>
  <c r="AE23" i="15" s="1"/>
  <c r="AG23" i="15" s="1"/>
  <c r="AG24" i="14"/>
  <c r="F24" i="15" s="1"/>
  <c r="G24" i="15" s="1"/>
  <c r="O24" i="15" s="1"/>
  <c r="AE24" i="15" s="1"/>
  <c r="AG24" i="15" s="1"/>
  <c r="AE25" i="14"/>
  <c r="AE4" i="14"/>
  <c r="AQ4" i="36" s="1"/>
  <c r="AE5" i="14"/>
  <c r="AQ5" i="36" s="1"/>
  <c r="AE6" i="14"/>
  <c r="AQ6" i="36" s="1"/>
  <c r="AE7" i="14"/>
  <c r="AQ7" i="36" s="1"/>
  <c r="AE8" i="14"/>
  <c r="AQ8" i="36" s="1"/>
  <c r="AE9" i="14"/>
  <c r="AQ9" i="36" s="1"/>
  <c r="AE10" i="14"/>
  <c r="AQ10" i="36" s="1"/>
  <c r="AE11" i="14"/>
  <c r="AQ11" i="36" s="1"/>
  <c r="AE12" i="14"/>
  <c r="AQ12" i="36" s="1"/>
  <c r="AE13" i="14"/>
  <c r="AQ13" i="36" s="1"/>
  <c r="AE14" i="14"/>
  <c r="AQ14" i="36" s="1"/>
  <c r="AE15" i="14"/>
  <c r="AQ15" i="36" s="1"/>
  <c r="AE16" i="14"/>
  <c r="AQ16" i="36" s="1"/>
  <c r="AE17" i="14"/>
  <c r="AQ17" i="36" s="1"/>
  <c r="AE18" i="14"/>
  <c r="AQ18" i="36" s="1"/>
  <c r="AE19" i="14"/>
  <c r="AQ19" i="36" s="1"/>
  <c r="AE20" i="14"/>
  <c r="AQ20" i="36" s="1"/>
  <c r="AE21" i="14"/>
  <c r="AQ21" i="36" s="1"/>
  <c r="AE22" i="14"/>
  <c r="AQ22" i="36" s="1"/>
  <c r="AE23" i="14"/>
  <c r="AQ23" i="36" s="1"/>
  <c r="AE24" i="14"/>
  <c r="AQ24" i="36" s="1"/>
  <c r="N25" i="14"/>
  <c r="N4" i="14"/>
  <c r="AR4" i="36" s="1"/>
  <c r="N5" i="14"/>
  <c r="AR5" i="36" s="1"/>
  <c r="N6" i="14"/>
  <c r="AR6" i="36" s="1"/>
  <c r="N7" i="14"/>
  <c r="AR7" i="36" s="1"/>
  <c r="N8" i="14"/>
  <c r="AR8" i="36" s="1"/>
  <c r="N9" i="14"/>
  <c r="AR9" i="36" s="1"/>
  <c r="N10" i="14"/>
  <c r="AR10" i="36" s="1"/>
  <c r="N11" i="14"/>
  <c r="AR11" i="36" s="1"/>
  <c r="N12" i="14"/>
  <c r="AR12" i="36" s="1"/>
  <c r="N13" i="14"/>
  <c r="AR13" i="36" s="1"/>
  <c r="N14" i="14"/>
  <c r="AR14" i="36" s="1"/>
  <c r="N15" i="14"/>
  <c r="AR15" i="36" s="1"/>
  <c r="N16" i="14"/>
  <c r="AR16" i="36" s="1"/>
  <c r="N17" i="14"/>
  <c r="AR17" i="36" s="1"/>
  <c r="N18" i="14"/>
  <c r="AR18" i="36" s="1"/>
  <c r="N19" i="14"/>
  <c r="AR19" i="36" s="1"/>
  <c r="N20" i="14"/>
  <c r="AR20" i="36" s="1"/>
  <c r="N21" i="14"/>
  <c r="AR21" i="36" s="1"/>
  <c r="N22" i="14"/>
  <c r="AR22" i="36" s="1"/>
  <c r="N23" i="14"/>
  <c r="AR23" i="36" s="1"/>
  <c r="N24" i="14"/>
  <c r="AR24" i="36" s="1"/>
  <c r="H26" i="13"/>
  <c r="I26" i="13"/>
  <c r="J26" i="13"/>
  <c r="K26" i="13"/>
  <c r="L26" i="13"/>
  <c r="M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H26" i="13"/>
  <c r="AI26" i="13"/>
  <c r="E26" i="13"/>
  <c r="AF4" i="13"/>
  <c r="AF5" i="13"/>
  <c r="F5" i="14" s="1"/>
  <c r="G5" i="14" s="1"/>
  <c r="AF6" i="13"/>
  <c r="AF7" i="13"/>
  <c r="F7" i="14" s="1"/>
  <c r="G7" i="14" s="1"/>
  <c r="AF8" i="13"/>
  <c r="AF9" i="13"/>
  <c r="AF10" i="13"/>
  <c r="F10" i="14" s="1"/>
  <c r="G10" i="14" s="1"/>
  <c r="AF11" i="13"/>
  <c r="F11" i="14" s="1"/>
  <c r="G11" i="14" s="1"/>
  <c r="AF12" i="13"/>
  <c r="F12" i="14" s="1"/>
  <c r="G12" i="14" s="1"/>
  <c r="AF13" i="13"/>
  <c r="F13" i="14" s="1"/>
  <c r="G13" i="14" s="1"/>
  <c r="AF14" i="13"/>
  <c r="F14" i="14" s="1"/>
  <c r="G14" i="14" s="1"/>
  <c r="AF15" i="13"/>
  <c r="AF16" i="13"/>
  <c r="F16" i="14" s="1"/>
  <c r="G16" i="14" s="1"/>
  <c r="AF17" i="13"/>
  <c r="AF18" i="13"/>
  <c r="AF19" i="13"/>
  <c r="AF20" i="13"/>
  <c r="AF21" i="13"/>
  <c r="AF22" i="13"/>
  <c r="F22" i="14" s="1"/>
  <c r="G22" i="14" s="1"/>
  <c r="AF23" i="13"/>
  <c r="F23" i="14" s="1"/>
  <c r="G23" i="14" s="1"/>
  <c r="AF24" i="13"/>
  <c r="F24" i="14" s="1"/>
  <c r="G24" i="14" s="1"/>
  <c r="AF25" i="13"/>
  <c r="F25" i="14" s="1"/>
  <c r="G25" i="14" s="1"/>
  <c r="AD25" i="13"/>
  <c r="AD4" i="13"/>
  <c r="AM4" i="36" s="1"/>
  <c r="AD5" i="13"/>
  <c r="AM5" i="36" s="1"/>
  <c r="AD6" i="13"/>
  <c r="AM6" i="36" s="1"/>
  <c r="AD7" i="13"/>
  <c r="AM7" i="36" s="1"/>
  <c r="AD8" i="13"/>
  <c r="AM8" i="36" s="1"/>
  <c r="AD9" i="13"/>
  <c r="AM9" i="36" s="1"/>
  <c r="AD10" i="13"/>
  <c r="AM10" i="36" s="1"/>
  <c r="AD11" i="13"/>
  <c r="AM11" i="36" s="1"/>
  <c r="AD12" i="13"/>
  <c r="AM12" i="36" s="1"/>
  <c r="AD13" i="13"/>
  <c r="AM13" i="36" s="1"/>
  <c r="AD14" i="13"/>
  <c r="AM14" i="36" s="1"/>
  <c r="AD15" i="13"/>
  <c r="AM15" i="36" s="1"/>
  <c r="AD16" i="13"/>
  <c r="AM16" i="36" s="1"/>
  <c r="AD17" i="13"/>
  <c r="AM17" i="36" s="1"/>
  <c r="AD18" i="13"/>
  <c r="AM18" i="36" s="1"/>
  <c r="AD19" i="13"/>
  <c r="AM19" i="36" s="1"/>
  <c r="AD20" i="13"/>
  <c r="AM20" i="36" s="1"/>
  <c r="AD21" i="13"/>
  <c r="AM21" i="36" s="1"/>
  <c r="AD22" i="13"/>
  <c r="AM22" i="36" s="1"/>
  <c r="AD23" i="13"/>
  <c r="AM23" i="36" s="1"/>
  <c r="AD24" i="13"/>
  <c r="AM24" i="36" s="1"/>
  <c r="N25" i="13"/>
  <c r="N4" i="13"/>
  <c r="AN4" i="36" s="1"/>
  <c r="N5" i="13"/>
  <c r="AN5" i="36" s="1"/>
  <c r="N6" i="13"/>
  <c r="AN6" i="36" s="1"/>
  <c r="N7" i="13"/>
  <c r="AN7" i="36" s="1"/>
  <c r="N8" i="13"/>
  <c r="AN8" i="36" s="1"/>
  <c r="N9" i="13"/>
  <c r="AN9" i="36" s="1"/>
  <c r="N10" i="13"/>
  <c r="AN10" i="36" s="1"/>
  <c r="N11" i="13"/>
  <c r="AN11" i="36" s="1"/>
  <c r="N12" i="13"/>
  <c r="AN12" i="36" s="1"/>
  <c r="N13" i="13"/>
  <c r="AN13" i="36" s="1"/>
  <c r="N14" i="13"/>
  <c r="AN14" i="36" s="1"/>
  <c r="N15" i="13"/>
  <c r="AN15" i="36" s="1"/>
  <c r="N16" i="13"/>
  <c r="N17" i="13"/>
  <c r="AN17" i="36" s="1"/>
  <c r="N18" i="13"/>
  <c r="AN18" i="36" s="1"/>
  <c r="N19" i="13"/>
  <c r="AN19" i="36" s="1"/>
  <c r="N20" i="13"/>
  <c r="AN20" i="36" s="1"/>
  <c r="N21" i="13"/>
  <c r="AN21" i="36" s="1"/>
  <c r="N22" i="13"/>
  <c r="AN22" i="36" s="1"/>
  <c r="N23" i="13"/>
  <c r="AN23" i="36" s="1"/>
  <c r="N24" i="13"/>
  <c r="AN24" i="36" s="1"/>
  <c r="AI4" i="36"/>
  <c r="AI5" i="36"/>
  <c r="AI6" i="36"/>
  <c r="AI7" i="36"/>
  <c r="AI8" i="36"/>
  <c r="AI9" i="36"/>
  <c r="AI10" i="36"/>
  <c r="AI11" i="36"/>
  <c r="AI12" i="36"/>
  <c r="AI13" i="36"/>
  <c r="AI14" i="36"/>
  <c r="AI15" i="36"/>
  <c r="AI16" i="36"/>
  <c r="AI17" i="36"/>
  <c r="AI18" i="36"/>
  <c r="AI19" i="36"/>
  <c r="AI20" i="36"/>
  <c r="AI21" i="36"/>
  <c r="AI22" i="36"/>
  <c r="AI23" i="36"/>
  <c r="AI24" i="36"/>
  <c r="O14" i="14" l="1"/>
  <c r="O22" i="14"/>
  <c r="AF22" i="14"/>
  <c r="AH22" i="14" s="1"/>
  <c r="O25" i="14"/>
  <c r="AF25" i="14" s="1"/>
  <c r="AH25" i="14" s="1"/>
  <c r="O24" i="14"/>
  <c r="AF24" i="14" s="1"/>
  <c r="AH24" i="14" s="1"/>
  <c r="AN16" i="36"/>
  <c r="O23" i="14"/>
  <c r="AF23" i="14" s="1"/>
  <c r="AH23" i="14" s="1"/>
  <c r="O13" i="14"/>
  <c r="AF13" i="14" s="1"/>
  <c r="AH13" i="14" s="1"/>
  <c r="O16" i="14"/>
  <c r="AF16" i="14" s="1"/>
  <c r="AH16" i="14" s="1"/>
  <c r="AF14" i="14"/>
  <c r="AH14" i="14" s="1"/>
  <c r="O10" i="14"/>
  <c r="AF10" i="14" s="1"/>
  <c r="AH10" i="14" s="1"/>
  <c r="O5" i="14"/>
  <c r="AF5" i="14" s="1"/>
  <c r="AH5" i="14" s="1"/>
  <c r="O7" i="14"/>
  <c r="AF7" i="14" s="1"/>
  <c r="AH7" i="14" s="1"/>
  <c r="O11" i="14"/>
  <c r="AF11" i="14" s="1"/>
  <c r="AH11" i="14" s="1"/>
  <c r="O12" i="14"/>
  <c r="AF12" i="14" s="1"/>
  <c r="AH12" i="14" s="1"/>
  <c r="F21" i="14"/>
  <c r="G21" i="14" s="1"/>
  <c r="O21" i="14" s="1"/>
  <c r="AF21" i="14" s="1"/>
  <c r="AH21" i="14" s="1"/>
  <c r="F9" i="14"/>
  <c r="G9" i="14" s="1"/>
  <c r="O9" i="14" s="1"/>
  <c r="AF9" i="14" s="1"/>
  <c r="AH9" i="14" s="1"/>
  <c r="F20" i="14"/>
  <c r="G20" i="14" s="1"/>
  <c r="O20" i="14" s="1"/>
  <c r="AF20" i="14" s="1"/>
  <c r="AH20" i="14" s="1"/>
  <c r="F8" i="14"/>
  <c r="G8" i="14" s="1"/>
  <c r="O8" i="14" s="1"/>
  <c r="AF8" i="14" s="1"/>
  <c r="AH8" i="14" s="1"/>
  <c r="F19" i="14"/>
  <c r="G19" i="14" s="1"/>
  <c r="O19" i="14" s="1"/>
  <c r="AF19" i="14" s="1"/>
  <c r="AH19" i="14" s="1"/>
  <c r="F18" i="14"/>
  <c r="G18" i="14" s="1"/>
  <c r="O18" i="14" s="1"/>
  <c r="AF18" i="14" s="1"/>
  <c r="AH18" i="14" s="1"/>
  <c r="F6" i="14"/>
  <c r="G6" i="14" s="1"/>
  <c r="O6" i="14" s="1"/>
  <c r="AF6" i="14" s="1"/>
  <c r="AH6" i="14" s="1"/>
  <c r="F17" i="14"/>
  <c r="G17" i="14" s="1"/>
  <c r="O17" i="14" s="1"/>
  <c r="AF17" i="14" s="1"/>
  <c r="AH17" i="14" s="1"/>
  <c r="F4" i="14"/>
  <c r="G4" i="14" s="1"/>
  <c r="O4" i="14" s="1"/>
  <c r="AF4" i="14" s="1"/>
  <c r="AH4" i="14" s="1"/>
  <c r="F15" i="14"/>
  <c r="G15" i="14" s="1"/>
  <c r="O15" i="14" s="1"/>
  <c r="AF15" i="14" s="1"/>
  <c r="AH15" i="14" s="1"/>
  <c r="H26" i="12"/>
  <c r="I26" i="12"/>
  <c r="J26" i="12"/>
  <c r="K26" i="12"/>
  <c r="L26" i="12"/>
  <c r="M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E26" i="12"/>
  <c r="AH4" i="12"/>
  <c r="F4" i="13" s="1"/>
  <c r="G4" i="13" s="1"/>
  <c r="O4" i="13" s="1"/>
  <c r="AE4" i="13" s="1"/>
  <c r="AG4" i="13" s="1"/>
  <c r="AH5" i="12"/>
  <c r="F5" i="13" s="1"/>
  <c r="G5" i="13" s="1"/>
  <c r="O5" i="13" s="1"/>
  <c r="AE5" i="13" s="1"/>
  <c r="AG5" i="13" s="1"/>
  <c r="AH6" i="12"/>
  <c r="F6" i="13" s="1"/>
  <c r="G6" i="13" s="1"/>
  <c r="O6" i="13" s="1"/>
  <c r="AE6" i="13" s="1"/>
  <c r="AG6" i="13" s="1"/>
  <c r="AH7" i="12"/>
  <c r="F7" i="13" s="1"/>
  <c r="G7" i="13" s="1"/>
  <c r="O7" i="13" s="1"/>
  <c r="AE7" i="13" s="1"/>
  <c r="AG7" i="13" s="1"/>
  <c r="AH8" i="12"/>
  <c r="F8" i="13" s="1"/>
  <c r="G8" i="13" s="1"/>
  <c r="O8" i="13" s="1"/>
  <c r="AE8" i="13" s="1"/>
  <c r="AG8" i="13" s="1"/>
  <c r="AH9" i="12"/>
  <c r="F9" i="13" s="1"/>
  <c r="G9" i="13" s="1"/>
  <c r="O9" i="13" s="1"/>
  <c r="AE9" i="13" s="1"/>
  <c r="AG9" i="13" s="1"/>
  <c r="AH10" i="12"/>
  <c r="F10" i="13" s="1"/>
  <c r="G10" i="13" s="1"/>
  <c r="O10" i="13" s="1"/>
  <c r="AE10" i="13" s="1"/>
  <c r="AG10" i="13" s="1"/>
  <c r="AH11" i="12"/>
  <c r="F11" i="13" s="1"/>
  <c r="G11" i="13" s="1"/>
  <c r="O11" i="13" s="1"/>
  <c r="AE11" i="13" s="1"/>
  <c r="AG11" i="13" s="1"/>
  <c r="AH12" i="12"/>
  <c r="F12" i="13" s="1"/>
  <c r="G12" i="13" s="1"/>
  <c r="O12" i="13" s="1"/>
  <c r="AE12" i="13" s="1"/>
  <c r="AG12" i="13" s="1"/>
  <c r="AH13" i="12"/>
  <c r="F13" i="13" s="1"/>
  <c r="G13" i="13" s="1"/>
  <c r="O13" i="13" s="1"/>
  <c r="AE13" i="13" s="1"/>
  <c r="AG13" i="13" s="1"/>
  <c r="AH14" i="12"/>
  <c r="F14" i="13" s="1"/>
  <c r="G14" i="13" s="1"/>
  <c r="O14" i="13" s="1"/>
  <c r="AE14" i="13" s="1"/>
  <c r="AG14" i="13" s="1"/>
  <c r="AH15" i="12"/>
  <c r="AH16" i="12"/>
  <c r="F16" i="13" s="1"/>
  <c r="G16" i="13" s="1"/>
  <c r="O16" i="13" s="1"/>
  <c r="AE16" i="13" s="1"/>
  <c r="AG16" i="13" s="1"/>
  <c r="AH17" i="12"/>
  <c r="F17" i="13" s="1"/>
  <c r="G17" i="13" s="1"/>
  <c r="O17" i="13" s="1"/>
  <c r="AE17" i="13" s="1"/>
  <c r="AG17" i="13" s="1"/>
  <c r="AH18" i="12"/>
  <c r="F18" i="13" s="1"/>
  <c r="G18" i="13" s="1"/>
  <c r="O18" i="13" s="1"/>
  <c r="AE18" i="13" s="1"/>
  <c r="AG18" i="13" s="1"/>
  <c r="AH19" i="12"/>
  <c r="F19" i="13" s="1"/>
  <c r="G19" i="13" s="1"/>
  <c r="O19" i="13" s="1"/>
  <c r="AE19" i="13" s="1"/>
  <c r="AG19" i="13" s="1"/>
  <c r="AH20" i="12"/>
  <c r="F20" i="13" s="1"/>
  <c r="G20" i="13" s="1"/>
  <c r="O20" i="13" s="1"/>
  <c r="AE20" i="13" s="1"/>
  <c r="AG20" i="13" s="1"/>
  <c r="AH21" i="12"/>
  <c r="AH22" i="12"/>
  <c r="F22" i="13" s="1"/>
  <c r="G22" i="13" s="1"/>
  <c r="O22" i="13" s="1"/>
  <c r="AE22" i="13" s="1"/>
  <c r="AG22" i="13" s="1"/>
  <c r="AH23" i="12"/>
  <c r="F23" i="13" s="1"/>
  <c r="G23" i="13" s="1"/>
  <c r="O23" i="13" s="1"/>
  <c r="AE23" i="13" s="1"/>
  <c r="AG23" i="13" s="1"/>
  <c r="AH24" i="12"/>
  <c r="AH25" i="12"/>
  <c r="F25" i="13" s="1"/>
  <c r="G25" i="13" s="1"/>
  <c r="O25" i="13" s="1"/>
  <c r="AE25" i="13" s="1"/>
  <c r="AG25" i="13" s="1"/>
  <c r="N4" i="12"/>
  <c r="AJ4" i="36" s="1"/>
  <c r="N5" i="12"/>
  <c r="AJ5" i="36" s="1"/>
  <c r="N6" i="12"/>
  <c r="AJ6" i="36" s="1"/>
  <c r="N7" i="12"/>
  <c r="AJ7" i="36" s="1"/>
  <c r="N8" i="12"/>
  <c r="AJ8" i="36" s="1"/>
  <c r="N9" i="12"/>
  <c r="AJ9" i="36" s="1"/>
  <c r="N10" i="12"/>
  <c r="AJ10" i="36" s="1"/>
  <c r="N11" i="12"/>
  <c r="AJ11" i="36" s="1"/>
  <c r="N12" i="12"/>
  <c r="AJ12" i="36" s="1"/>
  <c r="N13" i="12"/>
  <c r="AJ13" i="36" s="1"/>
  <c r="N14" i="12"/>
  <c r="AJ14" i="36" s="1"/>
  <c r="N15" i="12"/>
  <c r="N16" i="12"/>
  <c r="N17" i="12"/>
  <c r="AJ17" i="36" s="1"/>
  <c r="N18" i="12"/>
  <c r="AJ18" i="36" s="1"/>
  <c r="N19" i="12"/>
  <c r="AJ19" i="36" s="1"/>
  <c r="N20" i="12"/>
  <c r="N21" i="12"/>
  <c r="AJ21" i="36" s="1"/>
  <c r="N22" i="12"/>
  <c r="AJ22" i="36" s="1"/>
  <c r="N23" i="12"/>
  <c r="AJ23" i="36" s="1"/>
  <c r="N24" i="12"/>
  <c r="AJ24" i="36" s="1"/>
  <c r="N25" i="12"/>
  <c r="O25" i="12" s="1"/>
  <c r="AG25" i="12" s="1"/>
  <c r="N3" i="12"/>
  <c r="AJ3" i="36" s="1"/>
  <c r="AJ4" i="11"/>
  <c r="F4" i="12" s="1"/>
  <c r="G4" i="12" s="1"/>
  <c r="AJ5" i="11"/>
  <c r="F5" i="12" s="1"/>
  <c r="G5" i="12" s="1"/>
  <c r="AJ6" i="11"/>
  <c r="F6" i="12" s="1"/>
  <c r="G6" i="12" s="1"/>
  <c r="O6" i="12" s="1"/>
  <c r="AG6" i="12" s="1"/>
  <c r="AJ7" i="11"/>
  <c r="AJ8" i="11"/>
  <c r="AJ9" i="11"/>
  <c r="AJ10" i="11"/>
  <c r="F10" i="12" s="1"/>
  <c r="G10" i="12" s="1"/>
  <c r="AJ11" i="11"/>
  <c r="F11" i="12" s="1"/>
  <c r="G11" i="12" s="1"/>
  <c r="AJ12" i="11"/>
  <c r="F12" i="12" s="1"/>
  <c r="AJ13" i="11"/>
  <c r="F13" i="12" s="1"/>
  <c r="G13" i="12" s="1"/>
  <c r="O13" i="12" s="1"/>
  <c r="AG13" i="12" s="1"/>
  <c r="AI13" i="12" s="1"/>
  <c r="AJ14" i="11"/>
  <c r="F14" i="12" s="1"/>
  <c r="G14" i="12" s="1"/>
  <c r="O14" i="12" s="1"/>
  <c r="AG14" i="12" s="1"/>
  <c r="AI14" i="12" s="1"/>
  <c r="AJ15" i="11"/>
  <c r="F15" i="12" s="1"/>
  <c r="G15" i="12" s="1"/>
  <c r="AJ16" i="11"/>
  <c r="F16" i="12" s="1"/>
  <c r="G16" i="12" s="1"/>
  <c r="AJ17" i="11"/>
  <c r="AJ18" i="11"/>
  <c r="AJ19" i="11"/>
  <c r="F19" i="12" s="1"/>
  <c r="G19" i="12" s="1"/>
  <c r="AJ20" i="11"/>
  <c r="F20" i="12" s="1"/>
  <c r="G20" i="12" s="1"/>
  <c r="AJ21" i="11"/>
  <c r="F21" i="12" s="1"/>
  <c r="G21" i="12" s="1"/>
  <c r="O21" i="12" s="1"/>
  <c r="AG21" i="12" s="1"/>
  <c r="AJ22" i="11"/>
  <c r="F22" i="12" s="1"/>
  <c r="G22" i="12" s="1"/>
  <c r="O22" i="12" s="1"/>
  <c r="AG22" i="12" s="1"/>
  <c r="AI22" i="12" s="1"/>
  <c r="AJ23" i="11"/>
  <c r="F23" i="12" s="1"/>
  <c r="G23" i="12" s="1"/>
  <c r="O23" i="12" s="1"/>
  <c r="AG23" i="12" s="1"/>
  <c r="AJ24" i="1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AF4" i="10"/>
  <c r="F4" i="11" s="1"/>
  <c r="AF5" i="10"/>
  <c r="AF6" i="10"/>
  <c r="F6" i="11" s="1"/>
  <c r="AF7" i="10"/>
  <c r="F7" i="11" s="1"/>
  <c r="AF8" i="10"/>
  <c r="F8" i="11" s="1"/>
  <c r="AF9" i="10"/>
  <c r="F9" i="11" s="1"/>
  <c r="AF10" i="10"/>
  <c r="AF11" i="10"/>
  <c r="F11" i="11" s="1"/>
  <c r="O11" i="11" s="1"/>
  <c r="AF12" i="10"/>
  <c r="F12" i="11" s="1"/>
  <c r="AF13" i="10"/>
  <c r="AF14" i="10"/>
  <c r="F14" i="11" s="1"/>
  <c r="O14" i="11" s="1"/>
  <c r="AF15" i="10"/>
  <c r="F15" i="11" s="1"/>
  <c r="O15" i="11" s="1"/>
  <c r="AF16" i="10"/>
  <c r="F16" i="11" s="1"/>
  <c r="AF17" i="10"/>
  <c r="F17" i="11" s="1"/>
  <c r="AF18" i="10"/>
  <c r="F18" i="11" s="1"/>
  <c r="O18" i="11" s="1"/>
  <c r="AF19" i="10"/>
  <c r="F19" i="11" s="1"/>
  <c r="AF20" i="10"/>
  <c r="AF21" i="10"/>
  <c r="F21" i="11" s="1"/>
  <c r="AF22" i="10"/>
  <c r="F22" i="11" s="1"/>
  <c r="O22" i="11" s="1"/>
  <c r="AI22" i="11" s="1"/>
  <c r="AK22" i="11" s="1"/>
  <c r="AF23" i="10"/>
  <c r="F23" i="11" s="1"/>
  <c r="O23" i="11" s="1"/>
  <c r="AF24" i="10"/>
  <c r="F24" i="11" s="1"/>
  <c r="O24" i="11" s="1"/>
  <c r="AI24" i="11" s="1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H25" i="9"/>
  <c r="I25" i="9"/>
  <c r="J25" i="9"/>
  <c r="K25" i="9"/>
  <c r="L25" i="9"/>
  <c r="M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E25" i="9"/>
  <c r="AG4" i="9"/>
  <c r="F4" i="10" s="1"/>
  <c r="G4" i="10" s="1"/>
  <c r="AG5" i="9"/>
  <c r="AG6" i="9"/>
  <c r="F6" i="10" s="1"/>
  <c r="G6" i="10" s="1"/>
  <c r="O6" i="10" s="1"/>
  <c r="AG7" i="9"/>
  <c r="F7" i="10" s="1"/>
  <c r="AG8" i="9"/>
  <c r="F8" i="10" s="1"/>
  <c r="G8" i="10" s="1"/>
  <c r="AG9" i="9"/>
  <c r="F9" i="10" s="1"/>
  <c r="G9" i="10" s="1"/>
  <c r="AG10" i="9"/>
  <c r="F10" i="10" s="1"/>
  <c r="G10" i="10" s="1"/>
  <c r="AG11" i="9"/>
  <c r="F11" i="10" s="1"/>
  <c r="G11" i="10" s="1"/>
  <c r="AG12" i="9"/>
  <c r="F12" i="10" s="1"/>
  <c r="AG13" i="9"/>
  <c r="AG14" i="9"/>
  <c r="AG15" i="9"/>
  <c r="F15" i="10" s="1"/>
  <c r="G15" i="10" s="1"/>
  <c r="AG16" i="9"/>
  <c r="F16" i="10" s="1"/>
  <c r="G16" i="10" s="1"/>
  <c r="AG17" i="9"/>
  <c r="F17" i="10" s="1"/>
  <c r="G17" i="10" s="1"/>
  <c r="O17" i="10" s="1"/>
  <c r="AG18" i="9"/>
  <c r="F18" i="10" s="1"/>
  <c r="G18" i="10" s="1"/>
  <c r="AG19" i="9"/>
  <c r="F19" i="10" s="1"/>
  <c r="G19" i="10" s="1"/>
  <c r="AG20" i="9"/>
  <c r="AG21" i="9"/>
  <c r="F21" i="10" s="1"/>
  <c r="G21" i="10" s="1"/>
  <c r="O21" i="10" s="1"/>
  <c r="AG22" i="9"/>
  <c r="F22" i="10" s="1"/>
  <c r="G22" i="10" s="1"/>
  <c r="AG23" i="9"/>
  <c r="G23" i="10" s="1"/>
  <c r="O23" i="10" s="1"/>
  <c r="AG24" i="9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H25" i="8"/>
  <c r="I25" i="8"/>
  <c r="J25" i="8"/>
  <c r="K25" i="8"/>
  <c r="L25" i="8"/>
  <c r="M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F24" i="8"/>
  <c r="AF4" i="8"/>
  <c r="F4" i="9" s="1"/>
  <c r="G4" i="9" s="1"/>
  <c r="AF5" i="8"/>
  <c r="F5" i="9" s="1"/>
  <c r="G5" i="9" s="1"/>
  <c r="AF6" i="8"/>
  <c r="F6" i="9" s="1"/>
  <c r="G6" i="9" s="1"/>
  <c r="O6" i="9" s="1"/>
  <c r="AF6" i="9" s="1"/>
  <c r="AF7" i="8"/>
  <c r="F7" i="9" s="1"/>
  <c r="G7" i="9" s="1"/>
  <c r="AF8" i="8"/>
  <c r="F8" i="9" s="1"/>
  <c r="G8" i="9" s="1"/>
  <c r="O8" i="9" s="1"/>
  <c r="AF9" i="8"/>
  <c r="F9" i="9" s="1"/>
  <c r="G9" i="9" s="1"/>
  <c r="AF10" i="8"/>
  <c r="AF11" i="8"/>
  <c r="AF12" i="8"/>
  <c r="AF13" i="8"/>
  <c r="F13" i="9" s="1"/>
  <c r="G13" i="9" s="1"/>
  <c r="AF14" i="8"/>
  <c r="F14" i="9" s="1"/>
  <c r="G14" i="9" s="1"/>
  <c r="AF15" i="8"/>
  <c r="F15" i="9" s="1"/>
  <c r="G15" i="9" s="1"/>
  <c r="AF16" i="8"/>
  <c r="F16" i="9" s="1"/>
  <c r="G16" i="9" s="1"/>
  <c r="AF17" i="8"/>
  <c r="F17" i="9" s="1"/>
  <c r="G17" i="9" s="1"/>
  <c r="AF18" i="8"/>
  <c r="F18" i="9" s="1"/>
  <c r="G18" i="9" s="1"/>
  <c r="AF19" i="8"/>
  <c r="AF20" i="8"/>
  <c r="F20" i="9" s="1"/>
  <c r="G20" i="9" s="1"/>
  <c r="AF21" i="8"/>
  <c r="F21" i="9" s="1"/>
  <c r="G21" i="9" s="1"/>
  <c r="O21" i="9" s="1"/>
  <c r="AF21" i="9" s="1"/>
  <c r="AF22" i="8"/>
  <c r="F22" i="9" s="1"/>
  <c r="G22" i="9" s="1"/>
  <c r="O22" i="9" s="1"/>
  <c r="AF22" i="9" s="1"/>
  <c r="AF23" i="8"/>
  <c r="F23" i="9" s="1"/>
  <c r="G23" i="9" s="1"/>
  <c r="O23" i="9" s="1"/>
  <c r="AD24" i="8"/>
  <c r="AD4" i="8"/>
  <c r="AD5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N24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H25" i="7"/>
  <c r="I25" i="7"/>
  <c r="J25" i="7"/>
  <c r="K25" i="7"/>
  <c r="L25" i="7"/>
  <c r="M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E25" i="7"/>
  <c r="AG24" i="7"/>
  <c r="AG4" i="7"/>
  <c r="F4" i="8" s="1"/>
  <c r="AG5" i="7"/>
  <c r="F5" i="8" s="1"/>
  <c r="AG6" i="7"/>
  <c r="F6" i="8" s="1"/>
  <c r="G6" i="8" s="1"/>
  <c r="AG7" i="7"/>
  <c r="F7" i="8" s="1"/>
  <c r="G7" i="8" s="1"/>
  <c r="O7" i="8" s="1"/>
  <c r="AE7" i="8" s="1"/>
  <c r="AG8" i="7"/>
  <c r="F8" i="8" s="1"/>
  <c r="G8" i="8" s="1"/>
  <c r="O8" i="8" s="1"/>
  <c r="AG9" i="7"/>
  <c r="AG10" i="7"/>
  <c r="AG11" i="7"/>
  <c r="F11" i="8" s="1"/>
  <c r="G11" i="8" s="1"/>
  <c r="AG12" i="7"/>
  <c r="F12" i="8" s="1"/>
  <c r="AG13" i="7"/>
  <c r="F13" i="8" s="1"/>
  <c r="G13" i="8" s="1"/>
  <c r="AG14" i="7"/>
  <c r="F14" i="8" s="1"/>
  <c r="G14" i="8" s="1"/>
  <c r="AG15" i="7"/>
  <c r="F15" i="8" s="1"/>
  <c r="G15" i="8" s="1"/>
  <c r="O15" i="8" s="1"/>
  <c r="AE15" i="8" s="1"/>
  <c r="AG16" i="7"/>
  <c r="F16" i="8" s="1"/>
  <c r="G16" i="8" s="1"/>
  <c r="O16" i="8" s="1"/>
  <c r="AE16" i="8" s="1"/>
  <c r="AG17" i="7"/>
  <c r="F17" i="8" s="1"/>
  <c r="G17" i="8" s="1"/>
  <c r="O17" i="8" s="1"/>
  <c r="AE17" i="8" s="1"/>
  <c r="AG17" i="8" s="1"/>
  <c r="AG18" i="7"/>
  <c r="F18" i="8" s="1"/>
  <c r="G18" i="8" s="1"/>
  <c r="O18" i="8" s="1"/>
  <c r="AE18" i="8" s="1"/>
  <c r="AG19" i="7"/>
  <c r="F19" i="8" s="1"/>
  <c r="G19" i="8" s="1"/>
  <c r="AG20" i="7"/>
  <c r="F20" i="8" s="1"/>
  <c r="G20" i="8" s="1"/>
  <c r="O20" i="8" s="1"/>
  <c r="AG21" i="7"/>
  <c r="F21" i="8" s="1"/>
  <c r="G21" i="8" s="1"/>
  <c r="O21" i="8" s="1"/>
  <c r="AG22" i="7"/>
  <c r="F22" i="8" s="1"/>
  <c r="G22" i="8" s="1"/>
  <c r="AG23" i="7"/>
  <c r="F23" i="8" s="1"/>
  <c r="G23" i="8" s="1"/>
  <c r="N24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AD24" i="6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F4" i="6"/>
  <c r="F4" i="7" s="1"/>
  <c r="G4" i="7" s="1"/>
  <c r="AF5" i="6"/>
  <c r="F5" i="7" s="1"/>
  <c r="G5" i="7" s="1"/>
  <c r="AF6" i="6"/>
  <c r="F6" i="7" s="1"/>
  <c r="G6" i="7" s="1"/>
  <c r="AF7" i="6"/>
  <c r="F7" i="7" s="1"/>
  <c r="G7" i="7" s="1"/>
  <c r="AF8" i="6"/>
  <c r="F8" i="7" s="1"/>
  <c r="G8" i="7" s="1"/>
  <c r="O8" i="7" s="1"/>
  <c r="AF8" i="7" s="1"/>
  <c r="AF9" i="6"/>
  <c r="F9" i="7" s="1"/>
  <c r="G9" i="7" s="1"/>
  <c r="O9" i="7" s="1"/>
  <c r="AF10" i="6"/>
  <c r="F10" i="7" s="1"/>
  <c r="G10" i="7" s="1"/>
  <c r="O10" i="7" s="1"/>
  <c r="AF11" i="6"/>
  <c r="F11" i="7" s="1"/>
  <c r="G11" i="7" s="1"/>
  <c r="O11" i="7" s="1"/>
  <c r="AF12" i="6"/>
  <c r="F12" i="7" s="1"/>
  <c r="G12" i="7" s="1"/>
  <c r="O12" i="7" s="1"/>
  <c r="AF13" i="6"/>
  <c r="F13" i="7" s="1"/>
  <c r="G13" i="7" s="1"/>
  <c r="AF14" i="6"/>
  <c r="F14" i="7" s="1"/>
  <c r="G14" i="7" s="1"/>
  <c r="AF15" i="6"/>
  <c r="F15" i="7" s="1"/>
  <c r="G15" i="7" s="1"/>
  <c r="O15" i="7" s="1"/>
  <c r="AF16" i="6"/>
  <c r="F16" i="7" s="1"/>
  <c r="G16" i="7" s="1"/>
  <c r="O16" i="7" s="1"/>
  <c r="AF17" i="6"/>
  <c r="F17" i="7" s="1"/>
  <c r="G17" i="7" s="1"/>
  <c r="O17" i="7" s="1"/>
  <c r="AF17" i="7" s="1"/>
  <c r="AF18" i="6"/>
  <c r="F18" i="7" s="1"/>
  <c r="G18" i="7" s="1"/>
  <c r="O18" i="7" s="1"/>
  <c r="AF18" i="7" s="1"/>
  <c r="AF19" i="6"/>
  <c r="F19" i="7" s="1"/>
  <c r="G19" i="7" s="1"/>
  <c r="AF20" i="6"/>
  <c r="F20" i="7" s="1"/>
  <c r="G20" i="7" s="1"/>
  <c r="O20" i="7" s="1"/>
  <c r="AF21" i="6"/>
  <c r="F21" i="7" s="1"/>
  <c r="G21" i="7" s="1"/>
  <c r="O21" i="7" s="1"/>
  <c r="AF22" i="6"/>
  <c r="F22" i="7" s="1"/>
  <c r="G22" i="7" s="1"/>
  <c r="O22" i="7" s="1"/>
  <c r="AF22" i="7" s="1"/>
  <c r="AF23" i="6"/>
  <c r="F23" i="7" s="1"/>
  <c r="G23" i="7" s="1"/>
  <c r="O23" i="7" s="1"/>
  <c r="AF24" i="6"/>
  <c r="F24" i="7" s="1"/>
  <c r="G24" i="7" s="1"/>
  <c r="H25" i="6"/>
  <c r="I25" i="6"/>
  <c r="J25" i="6"/>
  <c r="K25" i="6"/>
  <c r="L25" i="6"/>
  <c r="M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H3" i="37"/>
  <c r="H4" i="37"/>
  <c r="H5" i="37"/>
  <c r="H6" i="37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O10" i="12" l="1"/>
  <c r="O5" i="12"/>
  <c r="AG5" i="12" s="1"/>
  <c r="AI5" i="12" s="1"/>
  <c r="O4" i="12"/>
  <c r="AG4" i="12" s="1"/>
  <c r="AI4" i="12" s="1"/>
  <c r="O16" i="11"/>
  <c r="O4" i="11"/>
  <c r="AI4" i="11" s="1"/>
  <c r="AK4" i="11" s="1"/>
  <c r="G7" i="10"/>
  <c r="F26" i="10"/>
  <c r="AI18" i="11"/>
  <c r="AK18" i="11" s="1"/>
  <c r="AI16" i="11"/>
  <c r="AK16" i="11" s="1"/>
  <c r="AI15" i="11"/>
  <c r="O21" i="11"/>
  <c r="AI21" i="11" s="1"/>
  <c r="AK21" i="11" s="1"/>
  <c r="O9" i="11"/>
  <c r="AI9" i="11" s="1"/>
  <c r="AK9" i="11" s="1"/>
  <c r="O8" i="11"/>
  <c r="AI8" i="11" s="1"/>
  <c r="AK8" i="11" s="1"/>
  <c r="O7" i="11"/>
  <c r="AI7" i="11" s="1"/>
  <c r="AK7" i="11" s="1"/>
  <c r="O6" i="11"/>
  <c r="AI6" i="11" s="1"/>
  <c r="AK6" i="11" s="1"/>
  <c r="O17" i="11"/>
  <c r="AI17" i="11" s="1"/>
  <c r="AK17" i="11" s="1"/>
  <c r="AI14" i="11"/>
  <c r="AK14" i="11" s="1"/>
  <c r="O7" i="10"/>
  <c r="O18" i="10"/>
  <c r="O16" i="10"/>
  <c r="O4" i="10"/>
  <c r="O19" i="9"/>
  <c r="O22" i="10"/>
  <c r="O10" i="10"/>
  <c r="O9" i="10"/>
  <c r="O8" i="10"/>
  <c r="O7" i="9"/>
  <c r="AF7" i="9" s="1"/>
  <c r="AH7" i="9" s="1"/>
  <c r="O9" i="9"/>
  <c r="AF9" i="9" s="1"/>
  <c r="AH9" i="9" s="1"/>
  <c r="O18" i="9"/>
  <c r="AF18" i="9" s="1"/>
  <c r="AH18" i="9" s="1"/>
  <c r="O17" i="9"/>
  <c r="O16" i="9"/>
  <c r="AF16" i="9" s="1"/>
  <c r="AH16" i="9" s="1"/>
  <c r="O4" i="9"/>
  <c r="AF4" i="9" s="1"/>
  <c r="AH4" i="9" s="1"/>
  <c r="O15" i="9"/>
  <c r="AF15" i="9" s="1"/>
  <c r="AH15" i="9" s="1"/>
  <c r="AH6" i="9"/>
  <c r="O14" i="9"/>
  <c r="AF14" i="9" s="1"/>
  <c r="AH14" i="9" s="1"/>
  <c r="O13" i="9"/>
  <c r="AF13" i="9" s="1"/>
  <c r="AH13" i="9" s="1"/>
  <c r="AF23" i="9"/>
  <c r="AH23" i="9" s="1"/>
  <c r="O11" i="8"/>
  <c r="AE11" i="8" s="1"/>
  <c r="AE20" i="8"/>
  <c r="AG20" i="8" s="1"/>
  <c r="AE8" i="8"/>
  <c r="AG8" i="8" s="1"/>
  <c r="AG7" i="8"/>
  <c r="AG18" i="8"/>
  <c r="O19" i="7"/>
  <c r="O7" i="7"/>
  <c r="AF7" i="7" s="1"/>
  <c r="AH7" i="7" s="1"/>
  <c r="O13" i="8"/>
  <c r="AE13" i="8" s="1"/>
  <c r="AG13" i="8" s="1"/>
  <c r="AF10" i="7"/>
  <c r="AH10" i="7" s="1"/>
  <c r="AF19" i="7"/>
  <c r="AH19" i="7" s="1"/>
  <c r="AF11" i="7"/>
  <c r="AH11" i="7" s="1"/>
  <c r="AF21" i="7"/>
  <c r="AF16" i="7"/>
  <c r="AH16" i="7" s="1"/>
  <c r="AF15" i="7"/>
  <c r="AH15" i="7" s="1"/>
  <c r="O5" i="7"/>
  <c r="AF5" i="7" s="1"/>
  <c r="AH5" i="7" s="1"/>
  <c r="O4" i="7"/>
  <c r="AF4" i="7" s="1"/>
  <c r="AH4" i="7" s="1"/>
  <c r="AF20" i="7"/>
  <c r="AH20" i="7" s="1"/>
  <c r="AF23" i="7"/>
  <c r="AH23" i="7" s="1"/>
  <c r="O13" i="7"/>
  <c r="AF13" i="7" s="1"/>
  <c r="AH13" i="7" s="1"/>
  <c r="O24" i="7"/>
  <c r="AF24" i="7" s="1"/>
  <c r="AH24" i="7" s="1"/>
  <c r="O5" i="9"/>
  <c r="AF5" i="9" s="1"/>
  <c r="AH5" i="9" s="1"/>
  <c r="AI11" i="11"/>
  <c r="AK11" i="11" s="1"/>
  <c r="AI23" i="11"/>
  <c r="AK23" i="11" s="1"/>
  <c r="O14" i="8"/>
  <c r="AE14" i="8" s="1"/>
  <c r="AG14" i="8" s="1"/>
  <c r="AE21" i="8"/>
  <c r="AG21" i="8" s="1"/>
  <c r="O20" i="9"/>
  <c r="AF20" i="9" s="1"/>
  <c r="AH20" i="9" s="1"/>
  <c r="O19" i="10"/>
  <c r="AG11" i="8"/>
  <c r="O15" i="10"/>
  <c r="O23" i="8"/>
  <c r="AE23" i="8" s="1"/>
  <c r="AG23" i="8" s="1"/>
  <c r="O19" i="8"/>
  <c r="AE19" i="8" s="1"/>
  <c r="AG19" i="8" s="1"/>
  <c r="F14" i="10"/>
  <c r="G14" i="10" s="1"/>
  <c r="O14" i="10" s="1"/>
  <c r="F24" i="8"/>
  <c r="G24" i="8" s="1"/>
  <c r="O24" i="8" s="1"/>
  <c r="AE24" i="8" s="1"/>
  <c r="AG24" i="8" s="1"/>
  <c r="AF9" i="7"/>
  <c r="AH9" i="7" s="1"/>
  <c r="AF8" i="9"/>
  <c r="AH8" i="9" s="1"/>
  <c r="O11" i="10"/>
  <c r="AH22" i="7"/>
  <c r="O22" i="8"/>
  <c r="AE22" i="8" s="1"/>
  <c r="AG22" i="8" s="1"/>
  <c r="O6" i="8"/>
  <c r="AE6" i="8" s="1"/>
  <c r="F10" i="9"/>
  <c r="G10" i="9" s="1"/>
  <c r="O10" i="9" s="1"/>
  <c r="AF10" i="9" s="1"/>
  <c r="AH10" i="9" s="1"/>
  <c r="F24" i="9"/>
  <c r="G24" i="9" s="1"/>
  <c r="O24" i="9" s="1"/>
  <c r="AF24" i="9" s="1"/>
  <c r="AH24" i="9" s="1"/>
  <c r="F7" i="12"/>
  <c r="G7" i="12" s="1"/>
  <c r="O7" i="12" s="1"/>
  <c r="AG7" i="12" s="1"/>
  <c r="AI7" i="12" s="1"/>
  <c r="AK15" i="11"/>
  <c r="F9" i="12"/>
  <c r="G9" i="12" s="1"/>
  <c r="O9" i="12" s="1"/>
  <c r="AG9" i="12" s="1"/>
  <c r="AI9" i="12" s="1"/>
  <c r="F5" i="11"/>
  <c r="O5" i="11" s="1"/>
  <c r="AI5" i="11" s="1"/>
  <c r="AK5" i="11" s="1"/>
  <c r="E78" i="36"/>
  <c r="I78" i="36" s="1"/>
  <c r="AH17" i="7"/>
  <c r="AH21" i="9"/>
  <c r="F13" i="10"/>
  <c r="G13" i="10" s="1"/>
  <c r="O13" i="10" s="1"/>
  <c r="F20" i="11"/>
  <c r="O20" i="11" s="1"/>
  <c r="AI20" i="11" s="1"/>
  <c r="AK20" i="11" s="1"/>
  <c r="AI21" i="12"/>
  <c r="F21" i="13"/>
  <c r="G21" i="13" s="1"/>
  <c r="O21" i="13" s="1"/>
  <c r="AE21" i="13" s="1"/>
  <c r="AG21" i="13" s="1"/>
  <c r="F19" i="9"/>
  <c r="G19" i="9" s="1"/>
  <c r="AF19" i="9" s="1"/>
  <c r="AH19" i="9" s="1"/>
  <c r="F13" i="11"/>
  <c r="O13" i="11" s="1"/>
  <c r="AI13" i="11" s="1"/>
  <c r="AK13" i="11" s="1"/>
  <c r="AH8" i="7"/>
  <c r="AG16" i="8"/>
  <c r="F20" i="10"/>
  <c r="G20" i="10" s="1"/>
  <c r="O20" i="10" s="1"/>
  <c r="O19" i="11"/>
  <c r="AI19" i="11" s="1"/>
  <c r="AK19" i="11" s="1"/>
  <c r="AH18" i="7"/>
  <c r="F10" i="8"/>
  <c r="G10" i="8" s="1"/>
  <c r="O10" i="8" s="1"/>
  <c r="AE10" i="8" s="1"/>
  <c r="AG10" i="8" s="1"/>
  <c r="AH22" i="9"/>
  <c r="F9" i="8"/>
  <c r="G9" i="8" s="1"/>
  <c r="O9" i="8" s="1"/>
  <c r="AE9" i="8" s="1"/>
  <c r="AG9" i="8" s="1"/>
  <c r="F5" i="10"/>
  <c r="G5" i="10" s="1"/>
  <c r="O5" i="10" s="1"/>
  <c r="F10" i="11"/>
  <c r="O10" i="11" s="1"/>
  <c r="AI10" i="11" s="1"/>
  <c r="AK10" i="11" s="1"/>
  <c r="F17" i="12"/>
  <c r="G17" i="12" s="1"/>
  <c r="O17" i="12" s="1"/>
  <c r="AG17" i="12" s="1"/>
  <c r="AI17" i="12" s="1"/>
  <c r="O14" i="7"/>
  <c r="AF14" i="7" s="1"/>
  <c r="AH14" i="7" s="1"/>
  <c r="O6" i="7"/>
  <c r="AF6" i="7" s="1"/>
  <c r="AH6" i="7" s="1"/>
  <c r="F11" i="9"/>
  <c r="G11" i="9" s="1"/>
  <c r="O11" i="9" s="1"/>
  <c r="AF11" i="9" s="1"/>
  <c r="AH11" i="9" s="1"/>
  <c r="AF17" i="9"/>
  <c r="AH17" i="9" s="1"/>
  <c r="F18" i="12"/>
  <c r="G18" i="12" s="1"/>
  <c r="O18" i="12" s="1"/>
  <c r="AG18" i="12" s="1"/>
  <c r="AI18" i="12" s="1"/>
  <c r="AH21" i="7"/>
  <c r="AG15" i="8"/>
  <c r="AG6" i="8"/>
  <c r="AK24" i="11"/>
  <c r="O20" i="12"/>
  <c r="AG20" i="12" s="1"/>
  <c r="AI20" i="12" s="1"/>
  <c r="AJ20" i="36"/>
  <c r="F8" i="12"/>
  <c r="G8" i="12" s="1"/>
  <c r="O8" i="12" s="1"/>
  <c r="AG8" i="12" s="1"/>
  <c r="AI8" i="12" s="1"/>
  <c r="F24" i="13"/>
  <c r="G24" i="13" s="1"/>
  <c r="O24" i="13" s="1"/>
  <c r="AE24" i="13" s="1"/>
  <c r="AG24" i="13" s="1"/>
  <c r="G24" i="10"/>
  <c r="F24" i="12"/>
  <c r="G24" i="12" s="1"/>
  <c r="O24" i="12" s="1"/>
  <c r="AG24" i="12" s="1"/>
  <c r="AI24" i="12" s="1"/>
  <c r="O16" i="12"/>
  <c r="AG16" i="12" s="1"/>
  <c r="AI16" i="12" s="1"/>
  <c r="AJ16" i="36"/>
  <c r="F15" i="13"/>
  <c r="G15" i="13" s="1"/>
  <c r="O15" i="13" s="1"/>
  <c r="AE15" i="13" s="1"/>
  <c r="AG15" i="13" s="1"/>
  <c r="O15" i="12"/>
  <c r="AG15" i="12" s="1"/>
  <c r="AI15" i="12" s="1"/>
  <c r="AJ15" i="36"/>
  <c r="G12" i="12"/>
  <c r="O12" i="12" s="1"/>
  <c r="AG12" i="12" s="1"/>
  <c r="AI12" i="12" s="1"/>
  <c r="G12" i="10"/>
  <c r="F12" i="9"/>
  <c r="G12" i="8"/>
  <c r="O19" i="12"/>
  <c r="AG19" i="12" s="1"/>
  <c r="AI19" i="12" s="1"/>
  <c r="AI25" i="12"/>
  <c r="AI23" i="12"/>
  <c r="AI6" i="12"/>
  <c r="O11" i="12"/>
  <c r="AG11" i="12" s="1"/>
  <c r="AI11" i="12" s="1"/>
  <c r="AG10" i="12"/>
  <c r="AI10" i="12" s="1"/>
  <c r="AF12" i="7"/>
  <c r="N26" i="12"/>
  <c r="AJ25" i="36" l="1"/>
  <c r="O24" i="10"/>
  <c r="O26" i="10" s="1"/>
  <c r="G26" i="10"/>
  <c r="O12" i="11"/>
  <c r="O12" i="10"/>
  <c r="G12" i="9"/>
  <c r="O12" i="8"/>
  <c r="AH12" i="7"/>
  <c r="AE3" i="9"/>
  <c r="AE25" i="9" s="1"/>
  <c r="AD3" i="8"/>
  <c r="AD25" i="8" s="1"/>
  <c r="AI12" i="11" l="1"/>
  <c r="O12" i="9"/>
  <c r="AE12" i="8"/>
  <c r="AE25" i="7"/>
  <c r="AK12" i="11" l="1"/>
  <c r="AF12" i="9"/>
  <c r="AG12" i="8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3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3" i="36"/>
  <c r="E4" i="36"/>
  <c r="E5" i="36"/>
  <c r="E32" i="36" s="1"/>
  <c r="E6" i="36"/>
  <c r="E33" i="36" s="1"/>
  <c r="E7" i="36"/>
  <c r="E34" i="36" s="1"/>
  <c r="E8" i="36"/>
  <c r="E35" i="36" s="1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48" i="36" s="1"/>
  <c r="E22" i="36"/>
  <c r="E23" i="36"/>
  <c r="E24" i="36"/>
  <c r="E3" i="36"/>
  <c r="B3" i="36"/>
  <c r="E50" i="36" l="1"/>
  <c r="E51" i="36"/>
  <c r="E40" i="36"/>
  <c r="E49" i="36"/>
  <c r="E41" i="36"/>
  <c r="E43" i="36"/>
  <c r="E42" i="36"/>
  <c r="E31" i="36"/>
  <c r="E46" i="36"/>
  <c r="E47" i="36"/>
  <c r="E45" i="36"/>
  <c r="E39" i="36"/>
  <c r="E38" i="36"/>
  <c r="B30" i="36"/>
  <c r="E37" i="36"/>
  <c r="E44" i="36"/>
  <c r="E36" i="36"/>
  <c r="AH12" i="9"/>
  <c r="E25" i="36"/>
  <c r="F25" i="36"/>
  <c r="I25" i="36"/>
  <c r="B25" i="36"/>
  <c r="B44" i="36"/>
  <c r="B32" i="36"/>
  <c r="B38" i="36"/>
  <c r="B43" i="36"/>
  <c r="B42" i="36"/>
  <c r="B37" i="36"/>
  <c r="B41" i="36"/>
  <c r="B40" i="36"/>
  <c r="B51" i="36"/>
  <c r="B39" i="36"/>
  <c r="B50" i="36"/>
  <c r="B49" i="36"/>
  <c r="B48" i="36"/>
  <c r="B36" i="36"/>
  <c r="B47" i="36"/>
  <c r="B35" i="36"/>
  <c r="B46" i="36"/>
  <c r="B45" i="36"/>
  <c r="B33" i="36"/>
  <c r="B31" i="36"/>
  <c r="B34" i="36"/>
  <c r="C4" i="36"/>
  <c r="C5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B52" i="36" l="1"/>
  <c r="D26" i="38"/>
  <c r="E26" i="38"/>
  <c r="F26" i="38"/>
  <c r="O21" i="37" l="1"/>
  <c r="D21" i="36" s="1"/>
  <c r="AG21" i="37"/>
  <c r="F21" i="39" s="1"/>
  <c r="O22" i="37"/>
  <c r="D22" i="36" s="1"/>
  <c r="AG22" i="37"/>
  <c r="F22" i="39" s="1"/>
  <c r="O23" i="37"/>
  <c r="D23" i="36" s="1"/>
  <c r="AG23" i="37"/>
  <c r="F23" i="39" s="1"/>
  <c r="O17" i="37"/>
  <c r="D17" i="36" s="1"/>
  <c r="AG17" i="37"/>
  <c r="F17" i="39" s="1"/>
  <c r="O18" i="37"/>
  <c r="D18" i="36" s="1"/>
  <c r="AG18" i="37"/>
  <c r="F18" i="39" s="1"/>
  <c r="O19" i="37"/>
  <c r="D19" i="36" s="1"/>
  <c r="AG19" i="37"/>
  <c r="F19" i="39" s="1"/>
  <c r="AF4" i="33" l="1"/>
  <c r="AF5" i="33"/>
  <c r="AF6" i="33"/>
  <c r="AF7" i="33"/>
  <c r="AF8" i="33"/>
  <c r="AF9" i="33"/>
  <c r="AF10" i="33"/>
  <c r="AF11" i="33"/>
  <c r="AF12" i="33"/>
  <c r="AF13" i="33"/>
  <c r="AF14" i="33"/>
  <c r="AF15" i="33"/>
  <c r="AF16" i="33"/>
  <c r="AF17" i="33"/>
  <c r="AF18" i="33"/>
  <c r="AF19" i="33"/>
  <c r="AF20" i="33"/>
  <c r="AF21" i="33"/>
  <c r="AF22" i="33"/>
  <c r="AF23" i="33"/>
  <c r="AF24" i="33"/>
  <c r="AF3" i="33"/>
  <c r="AF25" i="33" l="1"/>
  <c r="Q31" i="36"/>
  <c r="Q32" i="36"/>
  <c r="Q33" i="36"/>
  <c r="Q36" i="36"/>
  <c r="Q37" i="36"/>
  <c r="Q38" i="36"/>
  <c r="Q40" i="36"/>
  <c r="Q44" i="36"/>
  <c r="Q45" i="36"/>
  <c r="Q48" i="36"/>
  <c r="Q49" i="36"/>
  <c r="Q50" i="36"/>
  <c r="Q30" i="36"/>
  <c r="N31" i="36"/>
  <c r="N32" i="36"/>
  <c r="N33" i="36"/>
  <c r="N38" i="36"/>
  <c r="N39" i="36"/>
  <c r="N40" i="36"/>
  <c r="N42" i="36"/>
  <c r="N43" i="36"/>
  <c r="N44" i="36"/>
  <c r="N46" i="36"/>
  <c r="N49" i="36"/>
  <c r="N50" i="36"/>
  <c r="N51" i="36"/>
  <c r="Q42" i="36" l="1"/>
  <c r="Q41" i="36"/>
  <c r="Q47" i="36"/>
  <c r="N45" i="36"/>
  <c r="N37" i="36"/>
  <c r="Q43" i="36"/>
  <c r="Q35" i="36"/>
  <c r="DM25" i="36"/>
  <c r="DI25" i="36"/>
  <c r="Q46" i="36"/>
  <c r="Q34" i="36"/>
  <c r="N48" i="36"/>
  <c r="N36" i="36"/>
  <c r="N47" i="36"/>
  <c r="N35" i="36"/>
  <c r="N34" i="36"/>
  <c r="Q51" i="36"/>
  <c r="Q39" i="36"/>
  <c r="DA25" i="36"/>
  <c r="N41" i="36"/>
  <c r="DQ25" i="36"/>
  <c r="DU25" i="36"/>
  <c r="U34" i="36"/>
  <c r="DE25" i="36"/>
  <c r="U46" i="36"/>
  <c r="CX25" i="36"/>
  <c r="DB25" i="36"/>
  <c r="DJ25" i="36"/>
  <c r="DF25" i="36"/>
  <c r="DR25" i="36"/>
  <c r="CW25" i="36"/>
  <c r="CT25" i="36"/>
  <c r="U47" i="36"/>
  <c r="U35" i="36"/>
  <c r="U32" i="36"/>
  <c r="U41" i="36"/>
  <c r="U44" i="36"/>
  <c r="U45" i="36"/>
  <c r="U33" i="36"/>
  <c r="U42" i="36"/>
  <c r="U51" i="36"/>
  <c r="U39" i="36"/>
  <c r="U40" i="36"/>
  <c r="U50" i="36"/>
  <c r="U38" i="36"/>
  <c r="U49" i="36"/>
  <c r="U37" i="36"/>
  <c r="U48" i="36"/>
  <c r="U43" i="36"/>
  <c r="U31" i="36"/>
  <c r="U36" i="36"/>
  <c r="U30" i="36"/>
  <c r="AG4" i="31"/>
  <c r="AG5" i="31"/>
  <c r="AG6" i="31"/>
  <c r="AG7" i="31"/>
  <c r="AG8" i="31"/>
  <c r="AG9" i="31"/>
  <c r="AG10" i="31"/>
  <c r="AG11" i="31"/>
  <c r="AG12" i="31"/>
  <c r="AG13" i="31"/>
  <c r="AG14" i="31"/>
  <c r="AG15" i="31"/>
  <c r="AG16" i="31"/>
  <c r="AG17" i="31"/>
  <c r="AG18" i="31"/>
  <c r="AG19" i="31"/>
  <c r="AG20" i="31"/>
  <c r="AG21" i="31"/>
  <c r="AG22" i="31"/>
  <c r="AG23" i="31"/>
  <c r="AG24" i="31"/>
  <c r="Q52" i="36" l="1"/>
  <c r="N52" i="36"/>
  <c r="U52" i="36"/>
  <c r="AH4" i="30"/>
  <c r="AH5" i="30"/>
  <c r="AH6" i="30"/>
  <c r="AH7" i="30"/>
  <c r="AH8" i="30"/>
  <c r="AH9" i="30"/>
  <c r="AH10" i="30"/>
  <c r="AH11" i="30"/>
  <c r="AH12" i="30"/>
  <c r="AH13" i="30"/>
  <c r="AH14" i="30"/>
  <c r="AH15" i="30"/>
  <c r="AH16" i="30"/>
  <c r="AH17" i="30"/>
  <c r="AH18" i="30"/>
  <c r="AH19" i="30"/>
  <c r="AH20" i="30"/>
  <c r="AH21" i="30"/>
  <c r="AH22" i="30"/>
  <c r="AH23" i="30"/>
  <c r="AH24" i="30"/>
  <c r="CY25" i="36" l="1"/>
  <c r="CU25" i="36" l="1"/>
  <c r="AH4" i="27" l="1"/>
  <c r="CQ4" i="36" s="1"/>
  <c r="AH5" i="27"/>
  <c r="CQ5" i="36" s="1"/>
  <c r="AH6" i="27"/>
  <c r="CQ6" i="36" s="1"/>
  <c r="AH7" i="27"/>
  <c r="CQ7" i="36" s="1"/>
  <c r="AH8" i="27"/>
  <c r="CQ8" i="36" s="1"/>
  <c r="AH9" i="27"/>
  <c r="CQ9" i="36" s="1"/>
  <c r="AH10" i="27"/>
  <c r="CQ10" i="36" s="1"/>
  <c r="AH11" i="27"/>
  <c r="CQ11" i="36" s="1"/>
  <c r="AH12" i="27"/>
  <c r="CQ12" i="36" s="1"/>
  <c r="AH13" i="27"/>
  <c r="CQ13" i="36" s="1"/>
  <c r="AH14" i="27"/>
  <c r="CQ14" i="36" s="1"/>
  <c r="AH15" i="27"/>
  <c r="CQ15" i="36" s="1"/>
  <c r="AH16" i="27"/>
  <c r="CQ16" i="36" s="1"/>
  <c r="AH17" i="27"/>
  <c r="CQ17" i="36" s="1"/>
  <c r="AH18" i="27"/>
  <c r="CQ18" i="36" s="1"/>
  <c r="AH19" i="27"/>
  <c r="CQ19" i="36" s="1"/>
  <c r="AH20" i="27"/>
  <c r="CQ20" i="36" s="1"/>
  <c r="AH21" i="27"/>
  <c r="CQ21" i="36" s="1"/>
  <c r="AH22" i="27"/>
  <c r="CQ22" i="36" s="1"/>
  <c r="AH23" i="27"/>
  <c r="CQ23" i="36" s="1"/>
  <c r="AH24" i="27"/>
  <c r="CQ24" i="36" s="1"/>
  <c r="AF4" i="25" l="1"/>
  <c r="CI4" i="36" s="1"/>
  <c r="AF5" i="25"/>
  <c r="CI5" i="36" s="1"/>
  <c r="AF6" i="25"/>
  <c r="CI6" i="36" s="1"/>
  <c r="AF7" i="25"/>
  <c r="CI7" i="36" s="1"/>
  <c r="AF8" i="25"/>
  <c r="CI8" i="36" s="1"/>
  <c r="AF9" i="25"/>
  <c r="CI9" i="36" s="1"/>
  <c r="AF10" i="25"/>
  <c r="CI10" i="36" s="1"/>
  <c r="AF11" i="25"/>
  <c r="CI11" i="36" s="1"/>
  <c r="AF12" i="25"/>
  <c r="CI12" i="36" s="1"/>
  <c r="AF13" i="25"/>
  <c r="CI13" i="36" s="1"/>
  <c r="AF14" i="25"/>
  <c r="CI14" i="36" s="1"/>
  <c r="AF15" i="25"/>
  <c r="CI15" i="36" s="1"/>
  <c r="AF16" i="25"/>
  <c r="CI16" i="36" s="1"/>
  <c r="AF17" i="25"/>
  <c r="CI17" i="36" s="1"/>
  <c r="AF18" i="25"/>
  <c r="CI18" i="36" s="1"/>
  <c r="AF19" i="25"/>
  <c r="CI19" i="36" s="1"/>
  <c r="AF20" i="25"/>
  <c r="CI20" i="36" s="1"/>
  <c r="AF21" i="25"/>
  <c r="CI21" i="36" s="1"/>
  <c r="AF22" i="25"/>
  <c r="CI22" i="36" s="1"/>
  <c r="AF23" i="25"/>
  <c r="CI23" i="36" s="1"/>
  <c r="AF24" i="25"/>
  <c r="CI24" i="36" s="1"/>
  <c r="AG5" i="24" l="1"/>
  <c r="CE5" i="36" s="1"/>
  <c r="AG4" i="24"/>
  <c r="CE4" i="36" s="1"/>
  <c r="AG6" i="24"/>
  <c r="CE6" i="36" s="1"/>
  <c r="AG7" i="24"/>
  <c r="CE7" i="36" s="1"/>
  <c r="AG8" i="24"/>
  <c r="CE8" i="36" s="1"/>
  <c r="AG9" i="24"/>
  <c r="CE9" i="36" s="1"/>
  <c r="AG10" i="24"/>
  <c r="CE10" i="36" s="1"/>
  <c r="AG11" i="24"/>
  <c r="CE11" i="36" s="1"/>
  <c r="AG12" i="24"/>
  <c r="CE12" i="36" s="1"/>
  <c r="AG13" i="24"/>
  <c r="CE13" i="36" s="1"/>
  <c r="AG14" i="24"/>
  <c r="CE14" i="36" s="1"/>
  <c r="AG15" i="24"/>
  <c r="CE15" i="36" s="1"/>
  <c r="AG16" i="24"/>
  <c r="CE16" i="36" s="1"/>
  <c r="AG17" i="24"/>
  <c r="CE17" i="36" s="1"/>
  <c r="AG18" i="24"/>
  <c r="CE18" i="36" s="1"/>
  <c r="AG19" i="24"/>
  <c r="CE19" i="36" s="1"/>
  <c r="AG20" i="24"/>
  <c r="CE20" i="36" s="1"/>
  <c r="AG21" i="24"/>
  <c r="CE21" i="36" s="1"/>
  <c r="AG22" i="24"/>
  <c r="CE22" i="36" s="1"/>
  <c r="AG3" i="24"/>
  <c r="CE3" i="36" l="1"/>
  <c r="AG26" i="24"/>
  <c r="CL25" i="36"/>
  <c r="AE4" i="23"/>
  <c r="CA4" i="36" s="1"/>
  <c r="AE5" i="23"/>
  <c r="CA5" i="36" s="1"/>
  <c r="AE6" i="23"/>
  <c r="CA6" i="36" s="1"/>
  <c r="AE7" i="23"/>
  <c r="CA7" i="36" s="1"/>
  <c r="AE8" i="23"/>
  <c r="CA8" i="36" s="1"/>
  <c r="AE9" i="23"/>
  <c r="CA9" i="36" s="1"/>
  <c r="AE10" i="23"/>
  <c r="CA10" i="36" s="1"/>
  <c r="AE11" i="23"/>
  <c r="CA11" i="36" s="1"/>
  <c r="AE12" i="23"/>
  <c r="CA12" i="36" s="1"/>
  <c r="AE13" i="23"/>
  <c r="CA13" i="36" s="1"/>
  <c r="AE14" i="23"/>
  <c r="CA14" i="36" s="1"/>
  <c r="AE15" i="23"/>
  <c r="CA15" i="36" s="1"/>
  <c r="AE16" i="23"/>
  <c r="CA16" i="36" s="1"/>
  <c r="AE17" i="23"/>
  <c r="CA17" i="36" s="1"/>
  <c r="AE18" i="23"/>
  <c r="CA18" i="36" s="1"/>
  <c r="AE19" i="23"/>
  <c r="CA19" i="36" s="1"/>
  <c r="AE20" i="23"/>
  <c r="CA20" i="36" s="1"/>
  <c r="AE21" i="23"/>
  <c r="CA21" i="36" s="1"/>
  <c r="AE22" i="23"/>
  <c r="CA22" i="36" s="1"/>
  <c r="AE3" i="23"/>
  <c r="CA3" i="36" s="1"/>
  <c r="CP25" i="36" l="1"/>
  <c r="CO25" i="36"/>
  <c r="CK25" i="36"/>
  <c r="CH25" i="36"/>
  <c r="BW25" i="36"/>
  <c r="AE26" i="23"/>
  <c r="CD25" i="36"/>
  <c r="CG25" i="36"/>
  <c r="CC25" i="36"/>
  <c r="BZ25" i="36"/>
  <c r="BU25" i="36"/>
  <c r="BR25" i="36"/>
  <c r="BY25" i="36"/>
  <c r="BV25" i="36"/>
  <c r="BN25" i="36"/>
  <c r="BQ25" i="36"/>
  <c r="BM25" i="36"/>
  <c r="BJ25" i="36"/>
  <c r="AE3" i="20"/>
  <c r="BO3" i="36" s="1"/>
  <c r="BO25" i="36" s="1"/>
  <c r="AE26" i="20" l="1"/>
  <c r="BI25" i="36" l="1"/>
  <c r="BF25" i="36"/>
  <c r="AD3" i="18"/>
  <c r="AD26" i="18" l="1"/>
  <c r="BG3" i="36"/>
  <c r="AH3" i="17"/>
  <c r="AH26" i="17" s="1"/>
  <c r="AF4" i="17"/>
  <c r="AF5" i="17"/>
  <c r="AF6" i="17"/>
  <c r="AF7" i="17"/>
  <c r="AF8" i="17"/>
  <c r="AF9" i="17"/>
  <c r="BC10" i="36"/>
  <c r="BC11" i="36"/>
  <c r="BC12" i="36"/>
  <c r="BC13" i="36"/>
  <c r="BC14" i="36"/>
  <c r="BC15" i="36"/>
  <c r="BC16" i="36"/>
  <c r="BC17" i="36"/>
  <c r="BC18" i="36"/>
  <c r="BC19" i="36"/>
  <c r="BC20" i="36"/>
  <c r="BC21" i="36"/>
  <c r="BC22" i="36"/>
  <c r="BC23" i="36"/>
  <c r="BC24" i="36"/>
  <c r="AF3" i="17"/>
  <c r="BC8" i="36" l="1"/>
  <c r="AG8" i="17"/>
  <c r="AI8" i="17" s="1"/>
  <c r="BC6" i="36"/>
  <c r="AG6" i="17"/>
  <c r="AI6" i="17" s="1"/>
  <c r="BC4" i="36"/>
  <c r="AG4" i="17"/>
  <c r="AI4" i="17" s="1"/>
  <c r="BC7" i="36"/>
  <c r="AG7" i="17"/>
  <c r="AI7" i="17" s="1"/>
  <c r="BC3" i="36"/>
  <c r="AF26" i="17"/>
  <c r="BC5" i="36"/>
  <c r="AG5" i="17"/>
  <c r="AI5" i="17" s="1"/>
  <c r="BC9" i="36"/>
  <c r="AG9" i="17"/>
  <c r="AI9" i="17" s="1"/>
  <c r="AY4" i="36"/>
  <c r="AY5" i="36"/>
  <c r="AY6" i="36"/>
  <c r="G33" i="36" s="1"/>
  <c r="AY7" i="36"/>
  <c r="AY8" i="36"/>
  <c r="AY9" i="36"/>
  <c r="G36" i="36" s="1"/>
  <c r="AY10" i="36"/>
  <c r="G37" i="36" s="1"/>
  <c r="AY11" i="36"/>
  <c r="G38" i="36" s="1"/>
  <c r="AY12" i="36"/>
  <c r="G39" i="36" s="1"/>
  <c r="AY13" i="36"/>
  <c r="G40" i="36" s="1"/>
  <c r="AY14" i="36"/>
  <c r="G41" i="36" s="1"/>
  <c r="AY15" i="36"/>
  <c r="G42" i="36" s="1"/>
  <c r="AY16" i="36"/>
  <c r="G43" i="36" s="1"/>
  <c r="AY17" i="36"/>
  <c r="G44" i="36" s="1"/>
  <c r="AY18" i="36"/>
  <c r="G45" i="36" s="1"/>
  <c r="AY19" i="36"/>
  <c r="G46" i="36" s="1"/>
  <c r="AY20" i="36"/>
  <c r="G47" i="36" s="1"/>
  <c r="AY21" i="36"/>
  <c r="G48" i="36" s="1"/>
  <c r="AY22" i="36"/>
  <c r="G49" i="36" s="1"/>
  <c r="AY23" i="36"/>
  <c r="G50" i="36" s="1"/>
  <c r="AY24" i="36"/>
  <c r="G51" i="36" s="1"/>
  <c r="G32" i="36" l="1"/>
  <c r="G31" i="36"/>
  <c r="BC25" i="36"/>
  <c r="G34" i="36"/>
  <c r="G35" i="36"/>
  <c r="AY3" i="36"/>
  <c r="AD26" i="16"/>
  <c r="AY25" i="36"/>
  <c r="AD26" i="13" l="1"/>
  <c r="AM3" i="36"/>
  <c r="AH3" i="12"/>
  <c r="AH26" i="12" l="1"/>
  <c r="AM25" i="36"/>
  <c r="AH3" i="30"/>
  <c r="AI3" i="30" s="1"/>
  <c r="N21" i="24"/>
  <c r="CF21" i="36" s="1"/>
  <c r="AI21" i="24"/>
  <c r="I52" i="36" l="1"/>
  <c r="AD3" i="6"/>
  <c r="AD25" i="6" l="1"/>
  <c r="E30" i="36"/>
  <c r="E52" i="36" s="1"/>
  <c r="F52" i="36"/>
  <c r="E25" i="6"/>
  <c r="AH4" i="39"/>
  <c r="F4" i="6" s="1"/>
  <c r="G4" i="6" s="1"/>
  <c r="O4" i="6" s="1"/>
  <c r="AH5" i="39"/>
  <c r="F5" i="6" s="1"/>
  <c r="G5" i="6" s="1"/>
  <c r="O5" i="6" s="1"/>
  <c r="AH6" i="39"/>
  <c r="F6" i="6" s="1"/>
  <c r="G6" i="6" s="1"/>
  <c r="O6" i="6" s="1"/>
  <c r="AH7" i="39"/>
  <c r="F7" i="6" s="1"/>
  <c r="G7" i="6" s="1"/>
  <c r="O7" i="6" s="1"/>
  <c r="AH8" i="39"/>
  <c r="AH9" i="39"/>
  <c r="F9" i="6" s="1"/>
  <c r="G9" i="6" s="1"/>
  <c r="O9" i="6" s="1"/>
  <c r="AH10" i="39"/>
  <c r="F10" i="6" s="1"/>
  <c r="G10" i="6" s="1"/>
  <c r="O10" i="6" s="1"/>
  <c r="AH11" i="39"/>
  <c r="AH12" i="39"/>
  <c r="F12" i="6" s="1"/>
  <c r="G12" i="6" s="1"/>
  <c r="O12" i="6" s="1"/>
  <c r="AH13" i="39"/>
  <c r="AH14" i="39"/>
  <c r="AH15" i="39"/>
  <c r="F15" i="6" s="1"/>
  <c r="G15" i="6" s="1"/>
  <c r="O15" i="6" s="1"/>
  <c r="AH16" i="39"/>
  <c r="F16" i="6" s="1"/>
  <c r="G16" i="6" s="1"/>
  <c r="O16" i="6" s="1"/>
  <c r="AH17" i="39"/>
  <c r="AH18" i="39"/>
  <c r="F18" i="6" s="1"/>
  <c r="G18" i="6" s="1"/>
  <c r="O18" i="6" s="1"/>
  <c r="AH19" i="39"/>
  <c r="AH20" i="39"/>
  <c r="F20" i="6" s="1"/>
  <c r="G20" i="6" s="1"/>
  <c r="O20" i="6" s="1"/>
  <c r="AH21" i="39"/>
  <c r="F21" i="6" s="1"/>
  <c r="G21" i="6" s="1"/>
  <c r="O21" i="6" s="1"/>
  <c r="AH22" i="39"/>
  <c r="AH23" i="39"/>
  <c r="AH24" i="39"/>
  <c r="F24" i="6" s="1"/>
  <c r="G24" i="6" s="1"/>
  <c r="O24" i="6" s="1"/>
  <c r="AE24" i="6" s="1"/>
  <c r="AG24" i="6" s="1"/>
  <c r="G24" i="36"/>
  <c r="G4" i="36"/>
  <c r="G5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N24" i="39"/>
  <c r="H24" i="36" s="1"/>
  <c r="N4" i="39"/>
  <c r="H4" i="36" s="1"/>
  <c r="N5" i="39"/>
  <c r="H5" i="36" s="1"/>
  <c r="N6" i="39"/>
  <c r="H6" i="36" s="1"/>
  <c r="N7" i="39"/>
  <c r="H7" i="36" s="1"/>
  <c r="N8" i="39"/>
  <c r="H8" i="36" s="1"/>
  <c r="N9" i="39"/>
  <c r="H9" i="36" s="1"/>
  <c r="N10" i="39"/>
  <c r="H10" i="36" s="1"/>
  <c r="N11" i="39"/>
  <c r="H11" i="36" s="1"/>
  <c r="N12" i="39"/>
  <c r="H12" i="36" s="1"/>
  <c r="N13" i="39"/>
  <c r="H13" i="36" s="1"/>
  <c r="N14" i="39"/>
  <c r="H14" i="36" s="1"/>
  <c r="N15" i="39"/>
  <c r="H15" i="36" s="1"/>
  <c r="N16" i="39"/>
  <c r="H16" i="36" s="1"/>
  <c r="N17" i="39"/>
  <c r="H17" i="36" s="1"/>
  <c r="D44" i="36" s="1"/>
  <c r="N18" i="39"/>
  <c r="H18" i="36" s="1"/>
  <c r="D45" i="36" s="1"/>
  <c r="N19" i="39"/>
  <c r="H19" i="36" s="1"/>
  <c r="D46" i="36" s="1"/>
  <c r="N20" i="39"/>
  <c r="H20" i="36" s="1"/>
  <c r="N21" i="39"/>
  <c r="H21" i="36" s="1"/>
  <c r="D48" i="36" s="1"/>
  <c r="N22" i="39"/>
  <c r="H22" i="36" s="1"/>
  <c r="D49" i="36" s="1"/>
  <c r="N23" i="39"/>
  <c r="H23" i="36" s="1"/>
  <c r="D50" i="36" s="1"/>
  <c r="G17" i="39"/>
  <c r="G18" i="39"/>
  <c r="G19" i="39"/>
  <c r="G21" i="39"/>
  <c r="G22" i="39"/>
  <c r="G23" i="39"/>
  <c r="H25" i="39"/>
  <c r="I25" i="39"/>
  <c r="J25" i="39"/>
  <c r="K25" i="39"/>
  <c r="L25" i="39"/>
  <c r="M25" i="39"/>
  <c r="P25" i="39"/>
  <c r="Q25" i="39"/>
  <c r="R25" i="39"/>
  <c r="S25" i="39"/>
  <c r="T25" i="39"/>
  <c r="U25" i="39"/>
  <c r="V25" i="39"/>
  <c r="W25" i="39"/>
  <c r="X25" i="39"/>
  <c r="Y25" i="39"/>
  <c r="Z25" i="39"/>
  <c r="AA25" i="39"/>
  <c r="AB25" i="39"/>
  <c r="AC25" i="39"/>
  <c r="AD25" i="39"/>
  <c r="AE25" i="39"/>
  <c r="E25" i="39"/>
  <c r="O19" i="39" l="1"/>
  <c r="F19" i="6"/>
  <c r="G19" i="6" s="1"/>
  <c r="O19" i="6" s="1"/>
  <c r="AE19" i="6" s="1"/>
  <c r="AG19" i="6" s="1"/>
  <c r="F11" i="6"/>
  <c r="G11" i="6" s="1"/>
  <c r="O11" i="6" s="1"/>
  <c r="AE11" i="6" s="1"/>
  <c r="AG11" i="6" s="1"/>
  <c r="F8" i="6"/>
  <c r="G8" i="6" s="1"/>
  <c r="O8" i="6" s="1"/>
  <c r="AE8" i="6" s="1"/>
  <c r="AG8" i="6" s="1"/>
  <c r="F17" i="6"/>
  <c r="G17" i="6" s="1"/>
  <c r="O17" i="6" s="1"/>
  <c r="AE17" i="6" s="1"/>
  <c r="AG17" i="6" s="1"/>
  <c r="F23" i="6"/>
  <c r="G23" i="6" s="1"/>
  <c r="O23" i="6" s="1"/>
  <c r="AE23" i="6" s="1"/>
  <c r="AG23" i="6" s="1"/>
  <c r="O21" i="39"/>
  <c r="AG21" i="39" s="1"/>
  <c r="F22" i="6"/>
  <c r="G22" i="6" s="1"/>
  <c r="O22" i="6" s="1"/>
  <c r="AE22" i="6" s="1"/>
  <c r="AG22" i="6" s="1"/>
  <c r="F14" i="6"/>
  <c r="G14" i="6" s="1"/>
  <c r="O14" i="6" s="1"/>
  <c r="AE14" i="6" s="1"/>
  <c r="AG14" i="6" s="1"/>
  <c r="AG19" i="39"/>
  <c r="AE13" i="6"/>
  <c r="AG13" i="6" s="1"/>
  <c r="F13" i="6"/>
  <c r="G13" i="6" s="1"/>
  <c r="O13" i="6" s="1"/>
  <c r="AE6" i="6"/>
  <c r="AG6" i="6" s="1"/>
  <c r="AE15" i="6"/>
  <c r="AG15" i="6" s="1"/>
  <c r="AE20" i="6"/>
  <c r="AG20" i="6" s="1"/>
  <c r="AE10" i="6"/>
  <c r="AG10" i="6" s="1"/>
  <c r="AE5" i="6"/>
  <c r="AG5" i="6" s="1"/>
  <c r="AE7" i="6"/>
  <c r="AG7" i="6" s="1"/>
  <c r="AE16" i="6"/>
  <c r="AG16" i="6" s="1"/>
  <c r="AE18" i="6"/>
  <c r="AG18" i="6" s="1"/>
  <c r="AE12" i="6"/>
  <c r="AG12" i="6" s="1"/>
  <c r="AE21" i="6"/>
  <c r="AG21" i="6" s="1"/>
  <c r="AE9" i="6"/>
  <c r="AG9" i="6" s="1"/>
  <c r="O22" i="39"/>
  <c r="AG22" i="39"/>
  <c r="O18" i="39"/>
  <c r="AG18" i="39" s="1"/>
  <c r="O17" i="39"/>
  <c r="AG17" i="39" s="1"/>
  <c r="O23" i="39"/>
  <c r="AG23" i="39" s="1"/>
  <c r="AF3" i="6"/>
  <c r="AF25" i="6" s="1"/>
  <c r="AH3" i="39"/>
  <c r="AH25" i="39" s="1"/>
  <c r="AF3" i="39"/>
  <c r="G3" i="36" s="1"/>
  <c r="G25" i="36" s="1"/>
  <c r="N3" i="39"/>
  <c r="H3" i="36" s="1"/>
  <c r="H25" i="36" s="1"/>
  <c r="AE4" i="6" l="1"/>
  <c r="AF25" i="39"/>
  <c r="N25" i="39"/>
  <c r="F3" i="6"/>
  <c r="F25" i="6" s="1"/>
  <c r="AI23" i="39"/>
  <c r="AI21" i="39"/>
  <c r="AI18" i="39"/>
  <c r="AI19" i="39"/>
  <c r="AI22" i="39"/>
  <c r="AI17" i="39"/>
  <c r="E25" i="28"/>
  <c r="H25" i="28"/>
  <c r="I25" i="28"/>
  <c r="J25" i="28"/>
  <c r="K25" i="28"/>
  <c r="L25" i="28"/>
  <c r="M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G4" i="6" l="1"/>
  <c r="N24" i="27"/>
  <c r="CR24" i="36" s="1"/>
  <c r="AJ24" i="27"/>
  <c r="F24" i="28" s="1"/>
  <c r="N23" i="27"/>
  <c r="CR23" i="36" s="1"/>
  <c r="AJ23" i="27"/>
  <c r="F23" i="28" s="1"/>
  <c r="AH4" i="25" l="1"/>
  <c r="AH5" i="25"/>
  <c r="AH6" i="25"/>
  <c r="AH7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H3" i="11" l="1"/>
  <c r="N3" i="11"/>
  <c r="AJ3" i="11"/>
  <c r="AJ26" i="11" s="1"/>
  <c r="AH26" i="11" l="1"/>
  <c r="AE3" i="36"/>
  <c r="N3" i="10"/>
  <c r="C41" i="36" l="1"/>
  <c r="AE14" i="10"/>
  <c r="AG14" i="10" s="1"/>
  <c r="AE21" i="10"/>
  <c r="AG21" i="10" s="1"/>
  <c r="C32" i="36"/>
  <c r="AE5" i="10"/>
  <c r="AG5" i="10" s="1"/>
  <c r="C39" i="36"/>
  <c r="AE12" i="10"/>
  <c r="AG12" i="10" s="1"/>
  <c r="C31" i="36"/>
  <c r="AE4" i="10"/>
  <c r="AG4" i="10" s="1"/>
  <c r="C46" i="36"/>
  <c r="AE19" i="10"/>
  <c r="AG19" i="10" s="1"/>
  <c r="AE10" i="10"/>
  <c r="AG10" i="10" s="1"/>
  <c r="C49" i="36"/>
  <c r="AE22" i="10"/>
  <c r="AG22" i="10" s="1"/>
  <c r="C45" i="36"/>
  <c r="AE18" i="10"/>
  <c r="AG18" i="10" s="1"/>
  <c r="C36" i="36"/>
  <c r="AE9" i="10"/>
  <c r="AG9" i="10" s="1"/>
  <c r="C51" i="36"/>
  <c r="AE24" i="10"/>
  <c r="C43" i="36"/>
  <c r="AE16" i="10"/>
  <c r="AG16" i="10" s="1"/>
  <c r="C35" i="36"/>
  <c r="AE8" i="10"/>
  <c r="AG8" i="10" s="1"/>
  <c r="C33" i="36"/>
  <c r="AE6" i="10"/>
  <c r="AG6" i="10" s="1"/>
  <c r="C40" i="36"/>
  <c r="AE13" i="10"/>
  <c r="AG13" i="10" s="1"/>
  <c r="C47" i="36"/>
  <c r="AE20" i="10"/>
  <c r="AG20" i="10" s="1"/>
  <c r="C38" i="36"/>
  <c r="AE11" i="10"/>
  <c r="AG11" i="10" s="1"/>
  <c r="C44" i="36"/>
  <c r="AE17" i="10"/>
  <c r="AG17" i="10" s="1"/>
  <c r="C50" i="36"/>
  <c r="AE23" i="10"/>
  <c r="AG23" i="10" s="1"/>
  <c r="C42" i="36"/>
  <c r="AE15" i="10"/>
  <c r="AG15" i="10" s="1"/>
  <c r="C34" i="36"/>
  <c r="AE7" i="10"/>
  <c r="AG7" i="10" s="1"/>
  <c r="C48" i="36"/>
  <c r="C37" i="36"/>
  <c r="AG24" i="10" l="1"/>
  <c r="I25" i="37"/>
  <c r="J25" i="37"/>
  <c r="K25" i="37"/>
  <c r="L25" i="37"/>
  <c r="M25" i="37"/>
  <c r="N25" i="37"/>
  <c r="Q25" i="37"/>
  <c r="R25" i="37"/>
  <c r="S25" i="37"/>
  <c r="T25" i="37"/>
  <c r="U25" i="37"/>
  <c r="V25" i="37"/>
  <c r="W25" i="37"/>
  <c r="X25" i="37"/>
  <c r="Y25" i="37"/>
  <c r="Z25" i="37"/>
  <c r="AA25" i="37"/>
  <c r="AB25" i="37"/>
  <c r="AC25" i="37"/>
  <c r="AD25" i="37"/>
  <c r="F25" i="37"/>
  <c r="DS25" i="36" l="1"/>
  <c r="M25" i="33" l="1"/>
  <c r="N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F25" i="33"/>
  <c r="I25" i="33"/>
  <c r="J25" i="33"/>
  <c r="K25" i="33"/>
  <c r="L25" i="33"/>
  <c r="O31" i="36"/>
  <c r="O32" i="36"/>
  <c r="O34" i="36"/>
  <c r="O35" i="36"/>
  <c r="O36" i="36"/>
  <c r="O37" i="36"/>
  <c r="O38" i="36"/>
  <c r="O39" i="36"/>
  <c r="O43" i="36"/>
  <c r="O47" i="36"/>
  <c r="S40" i="36" l="1"/>
  <c r="O40" i="36"/>
  <c r="S48" i="36"/>
  <c r="O48" i="36"/>
  <c r="S45" i="36"/>
  <c r="O45" i="36"/>
  <c r="S46" i="36"/>
  <c r="O46" i="36"/>
  <c r="S51" i="36"/>
  <c r="O51" i="36"/>
  <c r="S50" i="36"/>
  <c r="O50" i="36"/>
  <c r="S42" i="36"/>
  <c r="O42" i="36"/>
  <c r="S44" i="36"/>
  <c r="O44" i="36"/>
  <c r="S49" i="36"/>
  <c r="O49" i="36"/>
  <c r="S41" i="36"/>
  <c r="O41" i="36"/>
  <c r="S33" i="36"/>
  <c r="O33" i="36"/>
  <c r="DG25" i="36"/>
  <c r="H25" i="31"/>
  <c r="I25" i="31"/>
  <c r="J25" i="31"/>
  <c r="K25" i="31"/>
  <c r="L25" i="31"/>
  <c r="M25" i="31"/>
  <c r="P25" i="31"/>
  <c r="Q25" i="31"/>
  <c r="R25" i="31"/>
  <c r="S25" i="31"/>
  <c r="T25" i="31"/>
  <c r="U25" i="31"/>
  <c r="V25" i="31"/>
  <c r="W25" i="31"/>
  <c r="X25" i="31"/>
  <c r="Y25" i="31"/>
  <c r="Z25" i="31"/>
  <c r="AA25" i="31"/>
  <c r="AB25" i="31"/>
  <c r="AC25" i="31"/>
  <c r="AD25" i="31"/>
  <c r="AE25" i="31"/>
  <c r="AF25" i="31"/>
  <c r="E25" i="31"/>
  <c r="E25" i="30" l="1"/>
  <c r="H25" i="30"/>
  <c r="I25" i="30"/>
  <c r="J25" i="30"/>
  <c r="K25" i="30"/>
  <c r="L25" i="30"/>
  <c r="M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D25" i="30"/>
  <c r="AE25" i="30"/>
  <c r="AH25" i="30"/>
  <c r="H25" i="29" l="1"/>
  <c r="I25" i="29"/>
  <c r="J25" i="29"/>
  <c r="K25" i="29"/>
  <c r="L25" i="29"/>
  <c r="M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E25" i="29"/>
  <c r="AH3" i="27"/>
  <c r="CQ3" i="36" s="1"/>
  <c r="CQ25" i="36" s="1"/>
  <c r="AH25" i="27" l="1"/>
  <c r="AF25" i="28"/>
  <c r="AJ4" i="27"/>
  <c r="F4" i="28" s="1"/>
  <c r="AJ5" i="27"/>
  <c r="F5" i="28" s="1"/>
  <c r="AJ6" i="27"/>
  <c r="F6" i="28" s="1"/>
  <c r="AJ7" i="27"/>
  <c r="F7" i="28" s="1"/>
  <c r="AJ8" i="27"/>
  <c r="F8" i="28" s="1"/>
  <c r="AJ9" i="27"/>
  <c r="F9" i="28" s="1"/>
  <c r="AJ10" i="27"/>
  <c r="F10" i="28" s="1"/>
  <c r="AJ11" i="27"/>
  <c r="F11" i="28" s="1"/>
  <c r="AJ12" i="27"/>
  <c r="F12" i="28" s="1"/>
  <c r="AJ13" i="27"/>
  <c r="F13" i="28" s="1"/>
  <c r="AJ14" i="27"/>
  <c r="F14" i="28" s="1"/>
  <c r="AJ15" i="27"/>
  <c r="F15" i="28" s="1"/>
  <c r="AJ16" i="27"/>
  <c r="F16" i="28" s="1"/>
  <c r="AJ17" i="27"/>
  <c r="F17" i="28" s="1"/>
  <c r="AJ18" i="27"/>
  <c r="F18" i="28" s="1"/>
  <c r="AJ19" i="27"/>
  <c r="F19" i="28" s="1"/>
  <c r="AJ20" i="27"/>
  <c r="F20" i="28" s="1"/>
  <c r="AJ21" i="27"/>
  <c r="F21" i="28" s="1"/>
  <c r="AJ22" i="27"/>
  <c r="F22" i="28" s="1"/>
  <c r="AJ3" i="27"/>
  <c r="F3" i="28" s="1"/>
  <c r="AJ25" i="27" l="1"/>
  <c r="CM25" i="36"/>
  <c r="AF26" i="25" l="1"/>
  <c r="CE25" i="36"/>
  <c r="EB25" i="36"/>
  <c r="AH3" i="25"/>
  <c r="AH26" i="25" s="1"/>
  <c r="AZ24" i="36" l="1"/>
  <c r="AD26" i="15" l="1"/>
  <c r="AU3" i="36"/>
  <c r="AU25" i="36" s="1"/>
  <c r="AE3" i="14"/>
  <c r="AQ3" i="36" l="1"/>
  <c r="AE26" i="14"/>
  <c r="DV4" i="36"/>
  <c r="DV5" i="36"/>
  <c r="DV6" i="36"/>
  <c r="DV7" i="36"/>
  <c r="DV8" i="36"/>
  <c r="DV9" i="36"/>
  <c r="DV10" i="36"/>
  <c r="DV11" i="36"/>
  <c r="DV12" i="36"/>
  <c r="DV13" i="36"/>
  <c r="DV14" i="36"/>
  <c r="DV15" i="36"/>
  <c r="DV16" i="36"/>
  <c r="DV17" i="36"/>
  <c r="DV18" i="36"/>
  <c r="DV19" i="36"/>
  <c r="DV20" i="36"/>
  <c r="DV3" i="36"/>
  <c r="AQ25" i="36" l="1"/>
  <c r="DZ22" i="36"/>
  <c r="DZ21" i="36"/>
  <c r="DZ23" i="36"/>
  <c r="DV25" i="36"/>
  <c r="AG3" i="9" l="1"/>
  <c r="AG25" i="9" s="1"/>
  <c r="N3" i="9"/>
  <c r="E25" i="8"/>
  <c r="AF3" i="8"/>
  <c r="N3" i="8"/>
  <c r="G5" i="8"/>
  <c r="O5" i="8" s="1"/>
  <c r="AE5" i="8" s="1"/>
  <c r="AG5" i="8" s="1"/>
  <c r="G4" i="8"/>
  <c r="O4" i="8" s="1"/>
  <c r="AE4" i="8" s="1"/>
  <c r="AG4" i="8" s="1"/>
  <c r="AG3" i="7"/>
  <c r="AG25" i="7" s="1"/>
  <c r="N3" i="7"/>
  <c r="F3" i="7"/>
  <c r="F25" i="7" s="1"/>
  <c r="N3" i="6"/>
  <c r="G3" i="6"/>
  <c r="G25" i="6" s="1"/>
  <c r="N25" i="8" l="1"/>
  <c r="F3" i="9"/>
  <c r="F25" i="9" s="1"/>
  <c r="AF25" i="8"/>
  <c r="N25" i="7"/>
  <c r="N25" i="6"/>
  <c r="N25" i="9"/>
  <c r="F3" i="8"/>
  <c r="F3" i="10"/>
  <c r="O3" i="6"/>
  <c r="O25" i="6" s="1"/>
  <c r="G3" i="9" l="1"/>
  <c r="G25" i="9" s="1"/>
  <c r="G3" i="8"/>
  <c r="F25" i="8"/>
  <c r="G3" i="7"/>
  <c r="O3" i="9"/>
  <c r="O25" i="9" s="1"/>
  <c r="AE3" i="6"/>
  <c r="AE25" i="6" s="1"/>
  <c r="O3" i="7" l="1"/>
  <c r="G25" i="7"/>
  <c r="O3" i="8"/>
  <c r="G25" i="8"/>
  <c r="AF3" i="9"/>
  <c r="AF25" i="9" s="1"/>
  <c r="AG3" i="6"/>
  <c r="AG25" i="6" s="1"/>
  <c r="O25" i="8" l="1"/>
  <c r="AE3" i="8"/>
  <c r="AF3" i="7"/>
  <c r="O25" i="7"/>
  <c r="AH3" i="9"/>
  <c r="AH25" i="9" s="1"/>
  <c r="AE25" i="8" l="1"/>
  <c r="AG3" i="8"/>
  <c r="AG25" i="8" s="1"/>
  <c r="AF25" i="7"/>
  <c r="AH3" i="7"/>
  <c r="AH25" i="7" s="1"/>
  <c r="AG24" i="37"/>
  <c r="F24" i="39" s="1"/>
  <c r="G24" i="39" s="1"/>
  <c r="O24" i="39" s="1"/>
  <c r="AG24" i="39" s="1"/>
  <c r="O24" i="37"/>
  <c r="D24" i="36" s="1"/>
  <c r="D51" i="36" l="1"/>
  <c r="D77" i="36" s="1"/>
  <c r="P24" i="37"/>
  <c r="AF24" i="37" s="1"/>
  <c r="AH24" i="37" s="1"/>
  <c r="AH4" i="33" l="1"/>
  <c r="AH5" i="33"/>
  <c r="AH6" i="33"/>
  <c r="AH7" i="33"/>
  <c r="AH8" i="33"/>
  <c r="AH9" i="33"/>
  <c r="AH10" i="33"/>
  <c r="AH11" i="33"/>
  <c r="AH12" i="33"/>
  <c r="AH13" i="33"/>
  <c r="AH14" i="33"/>
  <c r="AH15" i="33"/>
  <c r="AH16" i="33"/>
  <c r="AH17" i="33"/>
  <c r="AH18" i="33"/>
  <c r="AH19" i="33"/>
  <c r="AH20" i="33"/>
  <c r="AH21" i="33"/>
  <c r="AH22" i="33"/>
  <c r="AH23" i="33"/>
  <c r="AH24" i="33"/>
  <c r="S31" i="36"/>
  <c r="S32" i="36"/>
  <c r="S34" i="36"/>
  <c r="S35" i="36"/>
  <c r="S36" i="36"/>
  <c r="S37" i="36"/>
  <c r="S38" i="36"/>
  <c r="S39" i="36"/>
  <c r="S43" i="36"/>
  <c r="S47" i="36"/>
  <c r="DK25" i="36" l="1"/>
  <c r="R51" i="36"/>
  <c r="AH25" i="33"/>
  <c r="O24" i="33"/>
  <c r="AF24" i="32"/>
  <c r="N23" i="32"/>
  <c r="N24" i="32"/>
  <c r="G24" i="33" l="1"/>
  <c r="H24" i="33" s="1"/>
  <c r="P24" i="33" s="1"/>
  <c r="AG24" i="33" s="1"/>
  <c r="AI24" i="33" s="1"/>
  <c r="N3" i="31"/>
  <c r="AG3" i="31"/>
  <c r="AI24" i="31"/>
  <c r="F24" i="32" s="1"/>
  <c r="G24" i="32" s="1"/>
  <c r="O24" i="32" s="1"/>
  <c r="AE24" i="32" s="1"/>
  <c r="AG24" i="32" s="1"/>
  <c r="N24" i="31"/>
  <c r="DC25" i="36" l="1"/>
  <c r="O30" i="36"/>
  <c r="AG25" i="31"/>
  <c r="AF24" i="29"/>
  <c r="F24" i="30" s="1"/>
  <c r="G24" i="30" s="1"/>
  <c r="N24" i="29"/>
  <c r="F24" i="31"/>
  <c r="G24" i="31" s="1"/>
  <c r="O24" i="31" s="1"/>
  <c r="AH24" i="31" s="1"/>
  <c r="AJ24" i="31" s="1"/>
  <c r="N24" i="30"/>
  <c r="T51" i="36" l="1"/>
  <c r="O24" i="30"/>
  <c r="AG24" i="30" s="1"/>
  <c r="AI24" i="30" s="1"/>
  <c r="CI25" i="36" l="1"/>
  <c r="AE25" i="26"/>
  <c r="CA25" i="36" l="1"/>
  <c r="N3" i="23" l="1"/>
  <c r="CB3" i="36" s="1"/>
  <c r="N4" i="23"/>
  <c r="CB4" i="36" s="1"/>
  <c r="N6" i="23"/>
  <c r="CB6" i="36" s="1"/>
  <c r="N7" i="23"/>
  <c r="CB7" i="36" s="1"/>
  <c r="N8" i="23"/>
  <c r="CB8" i="36" s="1"/>
  <c r="N9" i="23"/>
  <c r="CB9" i="36" s="1"/>
  <c r="N10" i="23"/>
  <c r="CB10" i="36" s="1"/>
  <c r="N11" i="23"/>
  <c r="CB11" i="36" s="1"/>
  <c r="N12" i="23"/>
  <c r="CB12" i="36" s="1"/>
  <c r="N13" i="23"/>
  <c r="CB13" i="36" s="1"/>
  <c r="N14" i="23"/>
  <c r="CB14" i="36" s="1"/>
  <c r="N15" i="23"/>
  <c r="CB15" i="36" s="1"/>
  <c r="N16" i="23"/>
  <c r="CB16" i="36" s="1"/>
  <c r="N17" i="23"/>
  <c r="CB17" i="36" s="1"/>
  <c r="N18" i="23"/>
  <c r="CB18" i="36" s="1"/>
  <c r="N19" i="23"/>
  <c r="CB19" i="36" s="1"/>
  <c r="N20" i="23"/>
  <c r="CB20" i="36" s="1"/>
  <c r="N21" i="23"/>
  <c r="CB21" i="36" s="1"/>
  <c r="AH4" i="19" l="1"/>
  <c r="F4" i="20" s="1"/>
  <c r="G4" i="20" s="1"/>
  <c r="O4" i="20" s="1"/>
  <c r="AF4" i="20" s="1"/>
  <c r="AH4" i="20" s="1"/>
  <c r="AH5" i="19"/>
  <c r="F5" i="20" s="1"/>
  <c r="G5" i="20" s="1"/>
  <c r="O5" i="20" s="1"/>
  <c r="AF5" i="20" s="1"/>
  <c r="AH5" i="20" s="1"/>
  <c r="AH6" i="19"/>
  <c r="F6" i="20" s="1"/>
  <c r="G6" i="20" s="1"/>
  <c r="O6" i="20" s="1"/>
  <c r="AF6" i="20" s="1"/>
  <c r="AH6" i="20" s="1"/>
  <c r="AH7" i="19"/>
  <c r="F7" i="20" s="1"/>
  <c r="G7" i="20" s="1"/>
  <c r="O7" i="20" s="1"/>
  <c r="AF7" i="20" s="1"/>
  <c r="AH7" i="20" s="1"/>
  <c r="AH8" i="19"/>
  <c r="F8" i="20" s="1"/>
  <c r="G8" i="20" s="1"/>
  <c r="O8" i="20" s="1"/>
  <c r="AF8" i="20" s="1"/>
  <c r="AH8" i="20" s="1"/>
  <c r="AH9" i="19"/>
  <c r="F9" i="20" s="1"/>
  <c r="G9" i="20" s="1"/>
  <c r="O9" i="20" s="1"/>
  <c r="AF9" i="20" s="1"/>
  <c r="AH9" i="20" s="1"/>
  <c r="AH10" i="19"/>
  <c r="F10" i="20" s="1"/>
  <c r="G10" i="20" s="1"/>
  <c r="O10" i="20" s="1"/>
  <c r="AF10" i="20" s="1"/>
  <c r="AH10" i="20" s="1"/>
  <c r="AH11" i="19"/>
  <c r="F11" i="20" s="1"/>
  <c r="G11" i="20" s="1"/>
  <c r="O11" i="20" s="1"/>
  <c r="AF11" i="20" s="1"/>
  <c r="AH11" i="20" s="1"/>
  <c r="AH12" i="19"/>
  <c r="F12" i="20" s="1"/>
  <c r="G12" i="20" s="1"/>
  <c r="O12" i="20" s="1"/>
  <c r="AF12" i="20" s="1"/>
  <c r="AH12" i="20" s="1"/>
  <c r="AH13" i="19"/>
  <c r="F13" i="20" s="1"/>
  <c r="G13" i="20" s="1"/>
  <c r="O13" i="20" s="1"/>
  <c r="AF13" i="20" s="1"/>
  <c r="AH13" i="20" s="1"/>
  <c r="AH14" i="19"/>
  <c r="F14" i="20" s="1"/>
  <c r="G14" i="20" s="1"/>
  <c r="O14" i="20" s="1"/>
  <c r="AF14" i="20" s="1"/>
  <c r="AH14" i="20" s="1"/>
  <c r="AH15" i="19"/>
  <c r="F15" i="20" s="1"/>
  <c r="G15" i="20" s="1"/>
  <c r="O15" i="20" s="1"/>
  <c r="AF15" i="20" s="1"/>
  <c r="AH15" i="20" s="1"/>
  <c r="AH16" i="19"/>
  <c r="F16" i="20" s="1"/>
  <c r="G16" i="20" s="1"/>
  <c r="O16" i="20" s="1"/>
  <c r="AF16" i="20" s="1"/>
  <c r="AH16" i="20" s="1"/>
  <c r="AH17" i="19"/>
  <c r="F17" i="20" s="1"/>
  <c r="G17" i="20" s="1"/>
  <c r="O17" i="20" s="1"/>
  <c r="AF17" i="20" s="1"/>
  <c r="AH17" i="20" s="1"/>
  <c r="F4" i="19" l="1"/>
  <c r="F5" i="19"/>
  <c r="F6" i="19"/>
  <c r="F7" i="19"/>
  <c r="F8" i="19"/>
  <c r="F9" i="19"/>
  <c r="F10" i="19"/>
  <c r="F11" i="19"/>
  <c r="F12" i="19"/>
  <c r="AG13" i="19"/>
  <c r="AG14" i="19"/>
  <c r="AI14" i="19" s="1"/>
  <c r="AG15" i="19"/>
  <c r="AI15" i="19" s="1"/>
  <c r="AG16" i="19"/>
  <c r="AI16" i="19" s="1"/>
  <c r="AG17" i="19"/>
  <c r="AI17" i="19" s="1"/>
  <c r="AG18" i="19"/>
  <c r="AI18" i="19" s="1"/>
  <c r="AG19" i="19"/>
  <c r="AI19" i="19" s="1"/>
  <c r="AG20" i="19"/>
  <c r="AI20" i="19" s="1"/>
  <c r="AG21" i="19"/>
  <c r="AI21" i="19" s="1"/>
  <c r="AG22" i="19"/>
  <c r="AI22" i="19" s="1"/>
  <c r="BD24" i="36"/>
  <c r="H51" i="36" s="1"/>
  <c r="BD4" i="36"/>
  <c r="BD5" i="36"/>
  <c r="BD6" i="36"/>
  <c r="BD7" i="36"/>
  <c r="BD8" i="36"/>
  <c r="BD9" i="36"/>
  <c r="BD10" i="36"/>
  <c r="BD11" i="36"/>
  <c r="BD12" i="36"/>
  <c r="BD13" i="36"/>
  <c r="BD14" i="36"/>
  <c r="BD15" i="36"/>
  <c r="BD16" i="36"/>
  <c r="BD17" i="36"/>
  <c r="BD18" i="36"/>
  <c r="BD19" i="36"/>
  <c r="BD20" i="36"/>
  <c r="BD21" i="36"/>
  <c r="BD22" i="36"/>
  <c r="BD23" i="36"/>
  <c r="G9" i="19" l="1"/>
  <c r="O9" i="19" s="1"/>
  <c r="AG9" i="19" s="1"/>
  <c r="AI9" i="19" s="1"/>
  <c r="G10" i="19"/>
  <c r="O10" i="19" s="1"/>
  <c r="AG10" i="19" s="1"/>
  <c r="AI10" i="19" s="1"/>
  <c r="G6" i="19"/>
  <c r="O6" i="19" s="1"/>
  <c r="AG6" i="19" s="1"/>
  <c r="AI6" i="19" s="1"/>
  <c r="G5" i="19"/>
  <c r="O5" i="19" s="1"/>
  <c r="AG5" i="19" s="1"/>
  <c r="AI5" i="19" s="1"/>
  <c r="G8" i="19"/>
  <c r="O8" i="19" s="1"/>
  <c r="AG8" i="19" s="1"/>
  <c r="AI8" i="19" s="1"/>
  <c r="G12" i="19"/>
  <c r="O12" i="19" s="1"/>
  <c r="AG12" i="19" s="1"/>
  <c r="AI12" i="19" s="1"/>
  <c r="G4" i="19"/>
  <c r="O4" i="19" s="1"/>
  <c r="AG4" i="19" s="1"/>
  <c r="AI4" i="19" s="1"/>
  <c r="G11" i="19"/>
  <c r="O11" i="19" s="1"/>
  <c r="AG11" i="19" s="1"/>
  <c r="AI11" i="19" s="1"/>
  <c r="G7" i="19"/>
  <c r="O7" i="19" s="1"/>
  <c r="AG7" i="19" s="1"/>
  <c r="AI7" i="19" s="1"/>
  <c r="AI13" i="19"/>
  <c r="AF3" i="12" l="1"/>
  <c r="AI3" i="36" s="1"/>
  <c r="M52" i="36" s="1"/>
  <c r="AI25" i="36" l="1"/>
  <c r="G30" i="36"/>
  <c r="AF26" i="12"/>
  <c r="G52" i="36" l="1"/>
  <c r="C3" i="36"/>
  <c r="C25" i="36" l="1"/>
  <c r="C30" i="36"/>
  <c r="C52" i="36" s="1"/>
  <c r="AE25" i="37"/>
  <c r="O4" i="37" l="1"/>
  <c r="D4" i="36" s="1"/>
  <c r="O5" i="37"/>
  <c r="D5" i="36" s="1"/>
  <c r="O6" i="37"/>
  <c r="D6" i="36" s="1"/>
  <c r="O7" i="37"/>
  <c r="D7" i="36" s="1"/>
  <c r="O8" i="37"/>
  <c r="D8" i="36" s="1"/>
  <c r="O9" i="37"/>
  <c r="D9" i="36" s="1"/>
  <c r="O10" i="37"/>
  <c r="D10" i="36" s="1"/>
  <c r="D37" i="36" s="1"/>
  <c r="O11" i="37"/>
  <c r="D11" i="36" s="1"/>
  <c r="D38" i="36" s="1"/>
  <c r="O12" i="37"/>
  <c r="D12" i="36" s="1"/>
  <c r="D39" i="36" s="1"/>
  <c r="O13" i="37"/>
  <c r="D13" i="36" s="1"/>
  <c r="D40" i="36" s="1"/>
  <c r="O14" i="37"/>
  <c r="D14" i="36" s="1"/>
  <c r="D41" i="36" s="1"/>
  <c r="O15" i="37"/>
  <c r="D15" i="36" s="1"/>
  <c r="D42" i="36" s="1"/>
  <c r="O16" i="37"/>
  <c r="D16" i="36" s="1"/>
  <c r="D43" i="36" s="1"/>
  <c r="O20" i="37"/>
  <c r="D20" i="36" s="1"/>
  <c r="D47" i="36" s="1"/>
  <c r="O6" i="33" l="1"/>
  <c r="O7" i="33"/>
  <c r="O8" i="33"/>
  <c r="O9" i="33"/>
  <c r="O10" i="33"/>
  <c r="DO25" i="36"/>
  <c r="S30" i="36" l="1"/>
  <c r="S52" i="36" s="1"/>
  <c r="AF4" i="32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G23" i="33" s="1"/>
  <c r="H23" i="33" s="1"/>
  <c r="H25" i="32"/>
  <c r="I25" i="32"/>
  <c r="J25" i="32"/>
  <c r="K25" i="32"/>
  <c r="L25" i="32"/>
  <c r="M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E25" i="32"/>
  <c r="AD25" i="32" l="1"/>
  <c r="AF25" i="30" l="1"/>
  <c r="AD25" i="29"/>
  <c r="AH24" i="28"/>
  <c r="F24" i="29" s="1"/>
  <c r="G24" i="29" s="1"/>
  <c r="O24" i="29" s="1"/>
  <c r="AE24" i="29" s="1"/>
  <c r="AG24" i="29" s="1"/>
  <c r="AH4" i="28"/>
  <c r="AH5" i="28"/>
  <c r="AH6" i="28"/>
  <c r="AH7" i="28"/>
  <c r="AH8" i="28"/>
  <c r="AH9" i="28"/>
  <c r="AH10" i="28"/>
  <c r="AH11" i="28"/>
  <c r="AH12" i="28"/>
  <c r="AH13" i="28"/>
  <c r="AH14" i="28"/>
  <c r="AH15" i="28"/>
  <c r="AH16" i="28"/>
  <c r="AH17" i="28"/>
  <c r="AH18" i="28"/>
  <c r="AH19" i="28"/>
  <c r="AH20" i="28"/>
  <c r="AH21" i="28"/>
  <c r="AH22" i="28"/>
  <c r="AH23" i="28"/>
  <c r="N24" i="28"/>
  <c r="N4" i="28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G4" i="28"/>
  <c r="G5" i="28"/>
  <c r="G6" i="28"/>
  <c r="G7" i="28"/>
  <c r="G8" i="28"/>
  <c r="G9" i="28"/>
  <c r="G10" i="28"/>
  <c r="G12" i="28"/>
  <c r="G13" i="28"/>
  <c r="G14" i="28"/>
  <c r="G15" i="28"/>
  <c r="G16" i="28"/>
  <c r="G18" i="28"/>
  <c r="G19" i="28"/>
  <c r="G20" i="28"/>
  <c r="G21" i="28"/>
  <c r="G22" i="28"/>
  <c r="N4" i="27"/>
  <c r="CR4" i="36" s="1"/>
  <c r="N5" i="27"/>
  <c r="CR5" i="36" s="1"/>
  <c r="N6" i="27"/>
  <c r="CR6" i="36" s="1"/>
  <c r="N7" i="27"/>
  <c r="CR7" i="36" s="1"/>
  <c r="N8" i="27"/>
  <c r="CR8" i="36" s="1"/>
  <c r="N9" i="27"/>
  <c r="CR9" i="36" s="1"/>
  <c r="N10" i="27"/>
  <c r="CR10" i="36" s="1"/>
  <c r="N11" i="27"/>
  <c r="CR11" i="36" s="1"/>
  <c r="N12" i="27"/>
  <c r="CR12" i="36" s="1"/>
  <c r="N13" i="27"/>
  <c r="CR13" i="36" s="1"/>
  <c r="N14" i="27"/>
  <c r="CR14" i="36" s="1"/>
  <c r="N15" i="27"/>
  <c r="CR15" i="36" s="1"/>
  <c r="N16" i="27"/>
  <c r="CR16" i="36" s="1"/>
  <c r="N17" i="27"/>
  <c r="CR17" i="36" s="1"/>
  <c r="N18" i="27"/>
  <c r="CR18" i="36" s="1"/>
  <c r="N19" i="27"/>
  <c r="CR19" i="36" s="1"/>
  <c r="N20" i="27"/>
  <c r="CR20" i="36" s="1"/>
  <c r="N21" i="27"/>
  <c r="CR21" i="36" s="1"/>
  <c r="N22" i="27"/>
  <c r="CR22" i="36" s="1"/>
  <c r="G11" i="28" l="1"/>
  <c r="O11" i="28" s="1"/>
  <c r="AG11" i="28" s="1"/>
  <c r="AI11" i="28" s="1"/>
  <c r="G24" i="28"/>
  <c r="O24" i="28" s="1"/>
  <c r="AG24" i="28" s="1"/>
  <c r="AI24" i="28" s="1"/>
  <c r="G23" i="28"/>
  <c r="O23" i="28" s="1"/>
  <c r="AG23" i="28" s="1"/>
  <c r="AI23" i="28" s="1"/>
  <c r="G17" i="28"/>
  <c r="O17" i="28" s="1"/>
  <c r="AG17" i="28" s="1"/>
  <c r="AI17" i="28" s="1"/>
  <c r="O14" i="28"/>
  <c r="AG14" i="28" s="1"/>
  <c r="AI14" i="28" s="1"/>
  <c r="O18" i="28"/>
  <c r="AG18" i="28" s="1"/>
  <c r="AI18" i="28" s="1"/>
  <c r="O5" i="28"/>
  <c r="AG5" i="28" s="1"/>
  <c r="AI5" i="28" s="1"/>
  <c r="O15" i="28"/>
  <c r="AG15" i="28" s="1"/>
  <c r="AI15" i="28" s="1"/>
  <c r="O22" i="28"/>
  <c r="AG22" i="28" s="1"/>
  <c r="AI22" i="28" s="1"/>
  <c r="O21" i="28"/>
  <c r="AG21" i="28" s="1"/>
  <c r="AI21" i="28" s="1"/>
  <c r="O9" i="28"/>
  <c r="AG9" i="28" s="1"/>
  <c r="AI9" i="28" s="1"/>
  <c r="O8" i="28"/>
  <c r="AG8" i="28" s="1"/>
  <c r="AI8" i="28" s="1"/>
  <c r="O19" i="28"/>
  <c r="AG19" i="28" s="1"/>
  <c r="AI19" i="28" s="1"/>
  <c r="O13" i="28"/>
  <c r="AG13" i="28" s="1"/>
  <c r="AI13" i="28" s="1"/>
  <c r="O12" i="28"/>
  <c r="AG12" i="28" s="1"/>
  <c r="AI12" i="28" s="1"/>
  <c r="O7" i="28"/>
  <c r="AG7" i="28" s="1"/>
  <c r="AI7" i="28" s="1"/>
  <c r="O6" i="28"/>
  <c r="AG6" i="28" s="1"/>
  <c r="AI6" i="28" s="1"/>
  <c r="O10" i="28"/>
  <c r="AG10" i="28" s="1"/>
  <c r="AI10" i="28" s="1"/>
  <c r="O4" i="28"/>
  <c r="AG4" i="28" s="1"/>
  <c r="AI4" i="28" s="1"/>
  <c r="O16" i="28"/>
  <c r="AG16" i="28" s="1"/>
  <c r="AI16" i="28" s="1"/>
  <c r="O20" i="28"/>
  <c r="AG20" i="28" s="1"/>
  <c r="AI20" i="28" s="1"/>
  <c r="N22" i="26"/>
  <c r="CN22" i="36" s="1"/>
  <c r="N23" i="26"/>
  <c r="CN23" i="36" s="1"/>
  <c r="N24" i="26"/>
  <c r="CN24" i="36" s="1"/>
  <c r="F23" i="27"/>
  <c r="G23" i="27" s="1"/>
  <c r="O23" i="27" s="1"/>
  <c r="AI23" i="27" s="1"/>
  <c r="AK23" i="27" s="1"/>
  <c r="O24" i="27"/>
  <c r="AI24" i="27" s="1"/>
  <c r="AK24" i="27" s="1"/>
  <c r="AG3" i="26"/>
  <c r="F4" i="27"/>
  <c r="F5" i="27"/>
  <c r="F6" i="27"/>
  <c r="F7" i="27"/>
  <c r="F3" i="27" l="1"/>
  <c r="AG25" i="26"/>
  <c r="F16" i="27"/>
  <c r="F13" i="27"/>
  <c r="F18" i="27"/>
  <c r="F12" i="27"/>
  <c r="F11" i="27"/>
  <c r="F10" i="27"/>
  <c r="F9" i="27"/>
  <c r="F15" i="27"/>
  <c r="F8" i="27"/>
  <c r="F17" i="27"/>
  <c r="F14" i="27"/>
  <c r="F20" i="27"/>
  <c r="F19" i="27"/>
  <c r="F22" i="27"/>
  <c r="F21" i="27"/>
  <c r="F22" i="26"/>
  <c r="G22" i="26" s="1"/>
  <c r="O22" i="26" s="1"/>
  <c r="F23" i="26"/>
  <c r="G23" i="26" s="1"/>
  <c r="O23" i="26" s="1"/>
  <c r="F24" i="26"/>
  <c r="G24" i="26" s="1"/>
  <c r="O24" i="26" s="1"/>
  <c r="AF23" i="26" l="1"/>
  <c r="AH23" i="26" s="1"/>
  <c r="AF24" i="26"/>
  <c r="AH24" i="26" s="1"/>
  <c r="AF22" i="26"/>
  <c r="AH22" i="26" s="1"/>
  <c r="G16" i="27"/>
  <c r="F25" i="27"/>
  <c r="G18" i="27"/>
  <c r="O18" i="27" s="1"/>
  <c r="AI18" i="27" s="1"/>
  <c r="AK18" i="27" s="1"/>
  <c r="G10" i="27"/>
  <c r="O10" i="27" s="1"/>
  <c r="AI10" i="27" s="1"/>
  <c r="AK10" i="27" s="1"/>
  <c r="G19" i="27"/>
  <c r="O19" i="27" s="1"/>
  <c r="AI19" i="27" s="1"/>
  <c r="AK19" i="27" s="1"/>
  <c r="G12" i="27"/>
  <c r="O12" i="27" s="1"/>
  <c r="AI12" i="27" s="1"/>
  <c r="AK12" i="27" s="1"/>
  <c r="G14" i="27"/>
  <c r="O14" i="27" s="1"/>
  <c r="AI14" i="27" s="1"/>
  <c r="AK14" i="27" s="1"/>
  <c r="G21" i="27"/>
  <c r="O21" i="27" s="1"/>
  <c r="AI21" i="27" s="1"/>
  <c r="AK21" i="27" s="1"/>
  <c r="G17" i="27"/>
  <c r="O17" i="27" s="1"/>
  <c r="AI17" i="27" s="1"/>
  <c r="AK17" i="27" s="1"/>
  <c r="G5" i="27"/>
  <c r="O5" i="27" s="1"/>
  <c r="AI5" i="27" s="1"/>
  <c r="AK5" i="27" s="1"/>
  <c r="G7" i="27"/>
  <c r="O7" i="27" s="1"/>
  <c r="AI7" i="27" s="1"/>
  <c r="AK7" i="27" s="1"/>
  <c r="G22" i="27"/>
  <c r="O22" i="27" s="1"/>
  <c r="AI22" i="27" s="1"/>
  <c r="AK22" i="27" s="1"/>
  <c r="G8" i="27"/>
  <c r="O8" i="27" s="1"/>
  <c r="AI8" i="27" s="1"/>
  <c r="AK8" i="27" s="1"/>
  <c r="G13" i="27"/>
  <c r="O13" i="27" s="1"/>
  <c r="AI13" i="27" s="1"/>
  <c r="AK13" i="27" s="1"/>
  <c r="G4" i="27"/>
  <c r="O4" i="27" s="1"/>
  <c r="AI4" i="27" s="1"/>
  <c r="AK4" i="27" s="1"/>
  <c r="G11" i="27"/>
  <c r="O11" i="27" s="1"/>
  <c r="AI11" i="27" s="1"/>
  <c r="AK11" i="27" s="1"/>
  <c r="G15" i="27"/>
  <c r="O15" i="27" s="1"/>
  <c r="AI15" i="27" s="1"/>
  <c r="AK15" i="27" s="1"/>
  <c r="G9" i="27"/>
  <c r="O9" i="27" s="1"/>
  <c r="AI9" i="27" s="1"/>
  <c r="AK9" i="27" s="1"/>
  <c r="G6" i="27"/>
  <c r="O6" i="27" s="1"/>
  <c r="AI6" i="27" s="1"/>
  <c r="AK6" i="27" s="1"/>
  <c r="G20" i="27"/>
  <c r="N23" i="25"/>
  <c r="CJ23" i="36" s="1"/>
  <c r="N24" i="25"/>
  <c r="CJ24" i="36" s="1"/>
  <c r="P51" i="36" s="1"/>
  <c r="O20" i="27" l="1"/>
  <c r="AI20" i="27" s="1"/>
  <c r="AK20" i="27" s="1"/>
  <c r="O16" i="27"/>
  <c r="AI16" i="27" l="1"/>
  <c r="AK16" i="27" s="1"/>
  <c r="G24" i="25" l="1"/>
  <c r="O24" i="25" s="1"/>
  <c r="AG24" i="25" s="1"/>
  <c r="AI24" i="25" s="1"/>
  <c r="AD26" i="22" l="1"/>
  <c r="G77" i="36" l="1"/>
  <c r="AE4" i="21"/>
  <c r="BS4" i="36" s="1"/>
  <c r="K31" i="36" s="1"/>
  <c r="AE5" i="21"/>
  <c r="BS5" i="36" s="1"/>
  <c r="K32" i="36" s="1"/>
  <c r="AE6" i="21"/>
  <c r="BS6" i="36" s="1"/>
  <c r="K33" i="36" s="1"/>
  <c r="AE7" i="21"/>
  <c r="BS7" i="36" s="1"/>
  <c r="K34" i="36" s="1"/>
  <c r="AE8" i="21"/>
  <c r="BS8" i="36" s="1"/>
  <c r="K35" i="36" s="1"/>
  <c r="AE9" i="21"/>
  <c r="BS9" i="36" s="1"/>
  <c r="K36" i="36" s="1"/>
  <c r="AE10" i="21"/>
  <c r="BS10" i="36" s="1"/>
  <c r="K37" i="36" s="1"/>
  <c r="AE11" i="21"/>
  <c r="BS11" i="36" s="1"/>
  <c r="K38" i="36" s="1"/>
  <c r="AE12" i="21"/>
  <c r="BS12" i="36" s="1"/>
  <c r="K39" i="36" s="1"/>
  <c r="AE13" i="21"/>
  <c r="BS13" i="36" s="1"/>
  <c r="K40" i="36" s="1"/>
  <c r="AE14" i="21"/>
  <c r="BS14" i="36" s="1"/>
  <c r="K41" i="36" s="1"/>
  <c r="AE15" i="21"/>
  <c r="BS15" i="36" s="1"/>
  <c r="K42" i="36" s="1"/>
  <c r="AE16" i="21"/>
  <c r="BS16" i="36" s="1"/>
  <c r="K43" i="36" s="1"/>
  <c r="AE17" i="21"/>
  <c r="BS17" i="36" s="1"/>
  <c r="K44" i="36" s="1"/>
  <c r="AE18" i="21"/>
  <c r="BS18" i="36" s="1"/>
  <c r="K45" i="36" s="1"/>
  <c r="AE19" i="21"/>
  <c r="BS19" i="36" s="1"/>
  <c r="K46" i="36" s="1"/>
  <c r="AE20" i="21"/>
  <c r="BS20" i="36" s="1"/>
  <c r="K47" i="36" s="1"/>
  <c r="AE21" i="21"/>
  <c r="BS21" i="36" s="1"/>
  <c r="K48" i="36" s="1"/>
  <c r="AE22" i="21"/>
  <c r="BS22" i="36" s="1"/>
  <c r="K49" i="36" s="1"/>
  <c r="AE3" i="21"/>
  <c r="BS3" i="36" l="1"/>
  <c r="AE26" i="21"/>
  <c r="F77" i="36"/>
  <c r="BS25" i="36" l="1"/>
  <c r="O52" i="36"/>
  <c r="AZ4" i="36"/>
  <c r="H31" i="36" s="1"/>
  <c r="AZ5" i="36"/>
  <c r="H32" i="36" s="1"/>
  <c r="AZ6" i="36"/>
  <c r="H33" i="36" s="1"/>
  <c r="AZ7" i="36"/>
  <c r="H34" i="36" s="1"/>
  <c r="AZ8" i="36"/>
  <c r="H35" i="36" s="1"/>
  <c r="AZ9" i="36"/>
  <c r="H36" i="36" s="1"/>
  <c r="AZ10" i="36"/>
  <c r="H37" i="36" s="1"/>
  <c r="AZ11" i="36"/>
  <c r="H38" i="36" s="1"/>
  <c r="AZ12" i="36"/>
  <c r="H39" i="36" s="1"/>
  <c r="AZ13" i="36"/>
  <c r="H40" i="36" s="1"/>
  <c r="AZ14" i="36"/>
  <c r="H41" i="36" s="1"/>
  <c r="AZ15" i="36"/>
  <c r="H42" i="36" s="1"/>
  <c r="AZ16" i="36"/>
  <c r="H43" i="36" s="1"/>
  <c r="AZ17" i="36"/>
  <c r="H44" i="36" s="1"/>
  <c r="AZ18" i="36"/>
  <c r="H45" i="36" s="1"/>
  <c r="AZ19" i="36"/>
  <c r="H46" i="36" s="1"/>
  <c r="AZ20" i="36"/>
  <c r="H47" i="36" s="1"/>
  <c r="AZ21" i="36"/>
  <c r="H48" i="36" s="1"/>
  <c r="AZ22" i="36"/>
  <c r="H49" i="36" s="1"/>
  <c r="AZ23" i="36"/>
  <c r="H50" i="36" s="1"/>
  <c r="E26" i="15" l="1"/>
  <c r="DZ24" i="36" l="1"/>
  <c r="DW24" i="36" l="1"/>
  <c r="G4" i="33" l="1"/>
  <c r="H4" i="33" s="1"/>
  <c r="G5" i="33"/>
  <c r="G6" i="33"/>
  <c r="G7" i="33"/>
  <c r="G8" i="33"/>
  <c r="G9" i="33"/>
  <c r="G10" i="33"/>
  <c r="G11" i="33"/>
  <c r="H11" i="33" s="1"/>
  <c r="G12" i="33"/>
  <c r="H12" i="33" s="1"/>
  <c r="G13" i="33"/>
  <c r="H13" i="33" s="1"/>
  <c r="G14" i="33"/>
  <c r="H14" i="33" s="1"/>
  <c r="G15" i="33"/>
  <c r="H15" i="33" s="1"/>
  <c r="G16" i="33"/>
  <c r="H16" i="33" s="1"/>
  <c r="G17" i="33"/>
  <c r="H17" i="33" s="1"/>
  <c r="G18" i="33"/>
  <c r="H18" i="33" s="1"/>
  <c r="G19" i="33"/>
  <c r="H19" i="33" s="1"/>
  <c r="G20" i="33"/>
  <c r="H20" i="33" s="1"/>
  <c r="G21" i="33"/>
  <c r="H21" i="33" s="1"/>
  <c r="G22" i="33"/>
  <c r="H22" i="33" s="1"/>
  <c r="AH25" i="32"/>
  <c r="H5" i="33" l="1"/>
  <c r="H6" i="33"/>
  <c r="P6" i="33" s="1"/>
  <c r="H7" i="33"/>
  <c r="P7" i="33" s="1"/>
  <c r="H10" i="33"/>
  <c r="H9" i="33"/>
  <c r="P9" i="33" s="1"/>
  <c r="H8" i="33"/>
  <c r="P8" i="33" s="1"/>
  <c r="P10" i="33" l="1"/>
  <c r="N4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AF23" i="29"/>
  <c r="F23" i="30" s="1"/>
  <c r="G23" i="30" s="1"/>
  <c r="F23" i="29" l="1"/>
  <c r="G23" i="29" s="1"/>
  <c r="O23" i="29" s="1"/>
  <c r="AE23" i="29" s="1"/>
  <c r="AG23" i="29" s="1"/>
  <c r="N13" i="26" l="1"/>
  <c r="CN13" i="36" s="1"/>
  <c r="AF21" i="22" l="1"/>
  <c r="AF22" i="22"/>
  <c r="N21" i="22"/>
  <c r="BX21" i="36" s="1"/>
  <c r="L48" i="36" s="1"/>
  <c r="N22" i="22"/>
  <c r="BX22" i="36" s="1"/>
  <c r="AG21" i="21"/>
  <c r="F21" i="22" s="1"/>
  <c r="G21" i="22" s="1"/>
  <c r="AG22" i="21"/>
  <c r="F22" i="22" s="1"/>
  <c r="G22" i="22" s="1"/>
  <c r="F22" i="23" l="1"/>
  <c r="G22" i="23" s="1"/>
  <c r="O22" i="23" s="1"/>
  <c r="F21" i="23"/>
  <c r="G21" i="23" s="1"/>
  <c r="O21" i="23" s="1"/>
  <c r="O21" i="22"/>
  <c r="AE21" i="22" s="1"/>
  <c r="AG21" i="22" s="1"/>
  <c r="O21" i="21"/>
  <c r="AF21" i="21" s="1"/>
  <c r="AH21" i="21" s="1"/>
  <c r="O22" i="21"/>
  <c r="AF22" i="21" s="1"/>
  <c r="AH22" i="21" s="1"/>
  <c r="O22" i="22"/>
  <c r="AE22" i="22" s="1"/>
  <c r="AG22" i="22" s="1"/>
  <c r="AF3" i="19" l="1"/>
  <c r="BK3" i="36" s="1"/>
  <c r="K30" i="36" s="1"/>
  <c r="K52" i="36" l="1"/>
  <c r="BK25" i="36"/>
  <c r="BG25" i="36"/>
  <c r="AF26" i="19"/>
  <c r="N3" i="15" l="1"/>
  <c r="F74" i="36"/>
  <c r="N26" i="15" l="1"/>
  <c r="AV3" i="36"/>
  <c r="AV25" i="36" s="1"/>
  <c r="E77" i="36" l="1"/>
  <c r="I77" i="36" s="1"/>
  <c r="DX23" i="36" l="1"/>
  <c r="DX21" i="36"/>
  <c r="DX22" i="36"/>
  <c r="D75" i="36" l="1"/>
  <c r="D76" i="36"/>
  <c r="D74" i="36"/>
  <c r="E76" i="36" l="1"/>
  <c r="E74" i="36"/>
  <c r="E75" i="36"/>
  <c r="P21" i="37"/>
  <c r="AF21" i="37" s="1"/>
  <c r="AH21" i="37" s="1"/>
  <c r="P22" i="37"/>
  <c r="AF22" i="37" s="1"/>
  <c r="AH22" i="37" s="1"/>
  <c r="P23" i="37"/>
  <c r="AF23" i="37" s="1"/>
  <c r="AH23" i="37" s="1"/>
  <c r="O21" i="33" l="1"/>
  <c r="O22" i="33"/>
  <c r="O23" i="33"/>
  <c r="P23" i="33" l="1"/>
  <c r="AG23" i="33" s="1"/>
  <c r="AI23" i="33" s="1"/>
  <c r="P22" i="33"/>
  <c r="AG22" i="33" s="1"/>
  <c r="AI22" i="33" s="1"/>
  <c r="P21" i="33"/>
  <c r="AG21" i="33" s="1"/>
  <c r="AI21" i="33" s="1"/>
  <c r="N21" i="32"/>
  <c r="N22" i="32"/>
  <c r="R48" i="36" l="1"/>
  <c r="DW21" i="36"/>
  <c r="R50" i="36"/>
  <c r="DW23" i="36"/>
  <c r="R49" i="36"/>
  <c r="DW22" i="36"/>
  <c r="AI21" i="31"/>
  <c r="F21" i="32" s="1"/>
  <c r="G21" i="32" s="1"/>
  <c r="AI22" i="31"/>
  <c r="F22" i="32" s="1"/>
  <c r="G22" i="32" s="1"/>
  <c r="AI23" i="31"/>
  <c r="F23" i="32" s="1"/>
  <c r="G23" i="32" s="1"/>
  <c r="O23" i="32" s="1"/>
  <c r="AE23" i="32" s="1"/>
  <c r="AG23" i="32" s="1"/>
  <c r="N21" i="31"/>
  <c r="N22" i="31"/>
  <c r="N23" i="31"/>
  <c r="O22" i="32" l="1"/>
  <c r="O21" i="32"/>
  <c r="N21" i="30"/>
  <c r="N22" i="30"/>
  <c r="N23" i="30"/>
  <c r="AF21" i="29"/>
  <c r="AF22" i="29"/>
  <c r="F22" i="30" s="1"/>
  <c r="G22" i="30" s="1"/>
  <c r="T50" i="36" l="1"/>
  <c r="P50" i="36"/>
  <c r="T49" i="36"/>
  <c r="T48" i="36"/>
  <c r="F23" i="31"/>
  <c r="G23" i="31" s="1"/>
  <c r="O23" i="31" s="1"/>
  <c r="F22" i="31"/>
  <c r="G22" i="31" s="1"/>
  <c r="O22" i="31" s="1"/>
  <c r="F21" i="31"/>
  <c r="G21" i="31" s="1"/>
  <c r="O21" i="31" s="1"/>
  <c r="AE21" i="32"/>
  <c r="AG21" i="32" s="1"/>
  <c r="AE22" i="32"/>
  <c r="AG22" i="32" s="1"/>
  <c r="O22" i="30"/>
  <c r="AG22" i="30" s="1"/>
  <c r="AI22" i="30" s="1"/>
  <c r="O23" i="30"/>
  <c r="AG23" i="30" s="1"/>
  <c r="AI23" i="30" s="1"/>
  <c r="F21" i="30"/>
  <c r="G21" i="30" s="1"/>
  <c r="F21" i="29"/>
  <c r="G21" i="29" s="1"/>
  <c r="O21" i="29" s="1"/>
  <c r="F22" i="29"/>
  <c r="G22" i="29" s="1"/>
  <c r="O22" i="29" s="1"/>
  <c r="O21" i="30" l="1"/>
  <c r="AG21" i="30" s="1"/>
  <c r="AI21" i="30" s="1"/>
  <c r="AH21" i="31"/>
  <c r="AJ21" i="31" s="1"/>
  <c r="AH22" i="31"/>
  <c r="AJ22" i="31" s="1"/>
  <c r="AH23" i="31"/>
  <c r="AJ23" i="31" s="1"/>
  <c r="AE21" i="29"/>
  <c r="AG21" i="29" s="1"/>
  <c r="AE22" i="29"/>
  <c r="AG22" i="29" s="1"/>
  <c r="N21" i="26" l="1"/>
  <c r="CN21" i="36" s="1"/>
  <c r="N21" i="25" l="1"/>
  <c r="N22" i="25"/>
  <c r="CJ22" i="36" s="1"/>
  <c r="P49" i="36" s="1"/>
  <c r="F4" i="26"/>
  <c r="F5" i="26"/>
  <c r="F6" i="26"/>
  <c r="F7" i="26"/>
  <c r="F8" i="26"/>
  <c r="F9" i="26"/>
  <c r="F10" i="26"/>
  <c r="F11" i="26"/>
  <c r="F12" i="26"/>
  <c r="F13" i="26"/>
  <c r="G13" i="26" s="1"/>
  <c r="O13" i="26" s="1"/>
  <c r="F14" i="26"/>
  <c r="F15" i="26"/>
  <c r="F16" i="26"/>
  <c r="F17" i="26"/>
  <c r="F18" i="26"/>
  <c r="F19" i="26"/>
  <c r="F21" i="26"/>
  <c r="G21" i="26" s="1"/>
  <c r="O21" i="26" s="1"/>
  <c r="CJ21" i="36" l="1"/>
  <c r="AF13" i="26"/>
  <c r="AH13" i="26" s="1"/>
  <c r="AF21" i="26"/>
  <c r="AH21" i="26" s="1"/>
  <c r="F20" i="26"/>
  <c r="N22" i="24"/>
  <c r="N23" i="24"/>
  <c r="P48" i="36" l="1"/>
  <c r="G74" i="36" s="1"/>
  <c r="B74" i="36" s="1"/>
  <c r="C74" i="36" s="1"/>
  <c r="J74" i="36" s="1"/>
  <c r="K74" i="36" s="1"/>
  <c r="CF23" i="36"/>
  <c r="CF22" i="36"/>
  <c r="DY23" i="36"/>
  <c r="EA23" i="36" s="1"/>
  <c r="EC23" i="36" s="1"/>
  <c r="DY21" i="36"/>
  <c r="EA21" i="36" s="1"/>
  <c r="EC21" i="36" s="1"/>
  <c r="DY22" i="36"/>
  <c r="EA22" i="36" s="1"/>
  <c r="EC22" i="36" s="1"/>
  <c r="F21" i="25"/>
  <c r="AI22" i="24"/>
  <c r="F22" i="25" s="1"/>
  <c r="L49" i="36" l="1"/>
  <c r="F75" i="36" s="1"/>
  <c r="L50" i="36"/>
  <c r="F76" i="36" s="1"/>
  <c r="I74" i="36"/>
  <c r="G75" i="36"/>
  <c r="G76" i="36"/>
  <c r="AG21" i="23"/>
  <c r="F21" i="24" s="1"/>
  <c r="G21" i="24" s="1"/>
  <c r="O21" i="24" s="1"/>
  <c r="AH21" i="24" s="1"/>
  <c r="AJ21" i="24" s="1"/>
  <c r="AG22" i="23"/>
  <c r="I76" i="36" l="1"/>
  <c r="I75" i="36"/>
  <c r="O23" i="24"/>
  <c r="AH23" i="24" s="1"/>
  <c r="AJ23" i="24" s="1"/>
  <c r="G23" i="25"/>
  <c r="O23" i="25" s="1"/>
  <c r="AG23" i="25" s="1"/>
  <c r="AI23" i="25" s="1"/>
  <c r="AF22" i="23"/>
  <c r="AH22" i="23" s="1"/>
  <c r="F22" i="24"/>
  <c r="G22" i="24" s="1"/>
  <c r="G22" i="25"/>
  <c r="O22" i="25" s="1"/>
  <c r="AG22" i="25" s="1"/>
  <c r="AI22" i="25" s="1"/>
  <c r="G21" i="25"/>
  <c r="O21" i="25" s="1"/>
  <c r="AG21" i="25" s="1"/>
  <c r="AI21" i="25" s="1"/>
  <c r="O22" i="24" l="1"/>
  <c r="AF21" i="23"/>
  <c r="AH21" i="23" s="1"/>
  <c r="AG4" i="23"/>
  <c r="AG5" i="23"/>
  <c r="AG6" i="23"/>
  <c r="AG7" i="23"/>
  <c r="AG8" i="23"/>
  <c r="AG9" i="23"/>
  <c r="AG10" i="23"/>
  <c r="AG11" i="23"/>
  <c r="AG12" i="23"/>
  <c r="AG13" i="23"/>
  <c r="AG14" i="23"/>
  <c r="AG15" i="23"/>
  <c r="AG16" i="23"/>
  <c r="AG17" i="23"/>
  <c r="AG18" i="23"/>
  <c r="AG19" i="23"/>
  <c r="AG20" i="23"/>
  <c r="AG3" i="23"/>
  <c r="AF4" i="22"/>
  <c r="AF5" i="22"/>
  <c r="AF6" i="22"/>
  <c r="AF7" i="22"/>
  <c r="AF8" i="22"/>
  <c r="AF9" i="22"/>
  <c r="AF10" i="22"/>
  <c r="AF11" i="22"/>
  <c r="AF12" i="22"/>
  <c r="AF13" i="22"/>
  <c r="AF14" i="22"/>
  <c r="AF15" i="22"/>
  <c r="AF16" i="22"/>
  <c r="AF17" i="22"/>
  <c r="AF18" i="22"/>
  <c r="AF19" i="22"/>
  <c r="AF20" i="22"/>
  <c r="F20" i="23" s="1"/>
  <c r="G20" i="23" s="1"/>
  <c r="AF3" i="22"/>
  <c r="AG26" i="23" l="1"/>
  <c r="F5" i="23"/>
  <c r="AF26" i="22"/>
  <c r="F11" i="23"/>
  <c r="G11" i="23" s="1"/>
  <c r="O11" i="23" s="1"/>
  <c r="F14" i="23"/>
  <c r="G14" i="23" s="1"/>
  <c r="O14" i="23" s="1"/>
  <c r="F13" i="23"/>
  <c r="G13" i="23" s="1"/>
  <c r="O13" i="23" s="1"/>
  <c r="F9" i="23"/>
  <c r="G9" i="23" s="1"/>
  <c r="O9" i="23" s="1"/>
  <c r="F19" i="23"/>
  <c r="G19" i="23" s="1"/>
  <c r="O19" i="23" s="1"/>
  <c r="F18" i="23"/>
  <c r="G18" i="23" s="1"/>
  <c r="O18" i="23" s="1"/>
  <c r="F4" i="23"/>
  <c r="G4" i="23" s="1"/>
  <c r="O4" i="23" s="1"/>
  <c r="F6" i="23"/>
  <c r="G6" i="23" s="1"/>
  <c r="O6" i="23" s="1"/>
  <c r="F17" i="23"/>
  <c r="G17" i="23" s="1"/>
  <c r="O17" i="23" s="1"/>
  <c r="F16" i="23"/>
  <c r="G16" i="23" s="1"/>
  <c r="O16" i="23" s="1"/>
  <c r="F15" i="23"/>
  <c r="G15" i="23" s="1"/>
  <c r="O15" i="23" s="1"/>
  <c r="F12" i="23"/>
  <c r="G12" i="23" s="1"/>
  <c r="O12" i="23" s="1"/>
  <c r="F8" i="23"/>
  <c r="G8" i="23" s="1"/>
  <c r="O8" i="23" s="1"/>
  <c r="F7" i="23"/>
  <c r="G7" i="23" s="1"/>
  <c r="O7" i="23" s="1"/>
  <c r="F10" i="23"/>
  <c r="G10" i="23" s="1"/>
  <c r="O10" i="23" s="1"/>
  <c r="AH22" i="24"/>
  <c r="O20" i="23"/>
  <c r="G5" i="23" l="1"/>
  <c r="AJ22" i="24"/>
  <c r="AG3" i="20"/>
  <c r="AG26" i="20" s="1"/>
  <c r="AF3" i="18" l="1"/>
  <c r="AF26" i="18" s="1"/>
  <c r="F3" i="19" l="1"/>
  <c r="F26" i="19" s="1"/>
  <c r="DX24" i="36"/>
  <c r="O17" i="33" l="1"/>
  <c r="O18" i="33"/>
  <c r="O19" i="33"/>
  <c r="O20" i="33"/>
  <c r="N17" i="32"/>
  <c r="N18" i="32"/>
  <c r="N19" i="32"/>
  <c r="N20" i="32"/>
  <c r="AI17" i="31"/>
  <c r="F17" i="32" s="1"/>
  <c r="G17" i="32" s="1"/>
  <c r="AI18" i="31"/>
  <c r="F18" i="32" s="1"/>
  <c r="G18" i="32" s="1"/>
  <c r="AI19" i="31"/>
  <c r="F19" i="32" s="1"/>
  <c r="G19" i="32" s="1"/>
  <c r="AI20" i="31"/>
  <c r="F20" i="32" s="1"/>
  <c r="G20" i="32" s="1"/>
  <c r="R44" i="36" l="1"/>
  <c r="R47" i="36"/>
  <c r="R46" i="36"/>
  <c r="R45" i="36"/>
  <c r="O19" i="32"/>
  <c r="AE19" i="32" s="1"/>
  <c r="AG19" i="32" s="1"/>
  <c r="P18" i="33"/>
  <c r="AG18" i="33" s="1"/>
  <c r="AI18" i="33" s="1"/>
  <c r="O20" i="32"/>
  <c r="AE20" i="32" s="1"/>
  <c r="P19" i="33"/>
  <c r="AG19" i="33" s="1"/>
  <c r="AI19" i="33" s="1"/>
  <c r="P20" i="33"/>
  <c r="AG20" i="33" s="1"/>
  <c r="AI20" i="33" s="1"/>
  <c r="O17" i="32"/>
  <c r="AE17" i="32" s="1"/>
  <c r="O18" i="32"/>
  <c r="AE18" i="32" s="1"/>
  <c r="P17" i="33"/>
  <c r="AG17" i="33" s="1"/>
  <c r="AI17" i="33" s="1"/>
  <c r="N17" i="30"/>
  <c r="N18" i="30"/>
  <c r="N19" i="30"/>
  <c r="N20" i="30"/>
  <c r="AF17" i="29"/>
  <c r="F17" i="30" s="1"/>
  <c r="G17" i="30" s="1"/>
  <c r="AF18" i="29"/>
  <c r="F18" i="30" s="1"/>
  <c r="G18" i="30" s="1"/>
  <c r="AF19" i="29"/>
  <c r="F19" i="30" s="1"/>
  <c r="G19" i="30" s="1"/>
  <c r="AF20" i="29"/>
  <c r="F20" i="30" s="1"/>
  <c r="G20" i="30" s="1"/>
  <c r="F17" i="29"/>
  <c r="G17" i="29" s="1"/>
  <c r="F18" i="29"/>
  <c r="G18" i="29" s="1"/>
  <c r="F19" i="29"/>
  <c r="G19" i="29" s="1"/>
  <c r="F20" i="29"/>
  <c r="G20" i="29" s="1"/>
  <c r="N17" i="26"/>
  <c r="CN17" i="36" s="1"/>
  <c r="N18" i="26"/>
  <c r="CN18" i="36" s="1"/>
  <c r="N19" i="26"/>
  <c r="CN19" i="36" s="1"/>
  <c r="N20" i="26"/>
  <c r="CN20" i="36" s="1"/>
  <c r="G20" i="26"/>
  <c r="G17" i="26"/>
  <c r="G18" i="26"/>
  <c r="G19" i="26"/>
  <c r="N17" i="25"/>
  <c r="CJ17" i="36" s="1"/>
  <c r="N18" i="25"/>
  <c r="CJ18" i="36" s="1"/>
  <c r="N19" i="25"/>
  <c r="CJ19" i="36" s="1"/>
  <c r="N20" i="25"/>
  <c r="CJ20" i="36" s="1"/>
  <c r="AI17" i="24"/>
  <c r="AI18" i="24"/>
  <c r="AI19" i="24"/>
  <c r="F19" i="25" s="1"/>
  <c r="AI20" i="24"/>
  <c r="F20" i="25" s="1"/>
  <c r="F20" i="31" l="1"/>
  <c r="G20" i="31" s="1"/>
  <c r="F19" i="31"/>
  <c r="G19" i="31" s="1"/>
  <c r="F18" i="31"/>
  <c r="G18" i="31" s="1"/>
  <c r="F17" i="31"/>
  <c r="G17" i="31" s="1"/>
  <c r="F18" i="25"/>
  <c r="G18" i="25" s="1"/>
  <c r="O18" i="25" s="1"/>
  <c r="AG18" i="25" s="1"/>
  <c r="AI18" i="25" s="1"/>
  <c r="F17" i="25"/>
  <c r="G17" i="25" s="1"/>
  <c r="O17" i="25" s="1"/>
  <c r="AG17" i="25" s="1"/>
  <c r="AI17" i="25" s="1"/>
  <c r="AG17" i="32"/>
  <c r="AG20" i="32"/>
  <c r="AG18" i="32"/>
  <c r="G19" i="25"/>
  <c r="O19" i="25" s="1"/>
  <c r="AG19" i="25" s="1"/>
  <c r="AI19" i="25" s="1"/>
  <c r="O18" i="30"/>
  <c r="AG18" i="30" s="1"/>
  <c r="AI18" i="30" s="1"/>
  <c r="O17" i="30"/>
  <c r="AG17" i="30" s="1"/>
  <c r="AI17" i="30" s="1"/>
  <c r="O17" i="26"/>
  <c r="O19" i="30"/>
  <c r="AG19" i="30" s="1"/>
  <c r="AI19" i="30" s="1"/>
  <c r="O20" i="29"/>
  <c r="O18" i="29"/>
  <c r="O19" i="29"/>
  <c r="O17" i="29"/>
  <c r="O20" i="30"/>
  <c r="AG20" i="30" s="1"/>
  <c r="AI20" i="30" s="1"/>
  <c r="O18" i="26"/>
  <c r="O20" i="26"/>
  <c r="O19" i="26"/>
  <c r="F17" i="24"/>
  <c r="G17" i="24" s="1"/>
  <c r="F18" i="24"/>
  <c r="G18" i="24" s="1"/>
  <c r="F19" i="24"/>
  <c r="G19" i="24" s="1"/>
  <c r="F20" i="24"/>
  <c r="G20" i="24" s="1"/>
  <c r="N17" i="22"/>
  <c r="BX17" i="36" s="1"/>
  <c r="N18" i="22"/>
  <c r="BX18" i="36" s="1"/>
  <c r="N19" i="22"/>
  <c r="BX19" i="36" s="1"/>
  <c r="N20" i="22"/>
  <c r="BX20" i="36" s="1"/>
  <c r="AF19" i="26" l="1"/>
  <c r="AH19" i="26" s="1"/>
  <c r="AF18" i="26"/>
  <c r="AH18" i="26" s="1"/>
  <c r="AF20" i="26"/>
  <c r="AH20" i="26" s="1"/>
  <c r="AF17" i="26"/>
  <c r="AH17" i="26" s="1"/>
  <c r="AE19" i="29"/>
  <c r="AG19" i="29" s="1"/>
  <c r="AE17" i="29"/>
  <c r="AG17" i="29" s="1"/>
  <c r="AE18" i="29"/>
  <c r="AG18" i="29" s="1"/>
  <c r="AE20" i="29"/>
  <c r="AG20" i="29" s="1"/>
  <c r="G20" i="25"/>
  <c r="AF19" i="23" l="1"/>
  <c r="AH19" i="23" s="1"/>
  <c r="AF20" i="23"/>
  <c r="AF18" i="23"/>
  <c r="AH18" i="23" s="1"/>
  <c r="AF17" i="23"/>
  <c r="AH17" i="23" s="1"/>
  <c r="O20" i="25"/>
  <c r="AG17" i="21"/>
  <c r="F17" i="22" s="1"/>
  <c r="G17" i="22" s="1"/>
  <c r="O17" i="22" s="1"/>
  <c r="AE17" i="22" s="1"/>
  <c r="AG17" i="22" s="1"/>
  <c r="AG18" i="21"/>
  <c r="F18" i="22" s="1"/>
  <c r="G18" i="22" s="1"/>
  <c r="O18" i="22" s="1"/>
  <c r="AE18" i="22" s="1"/>
  <c r="AG18" i="22" s="1"/>
  <c r="AG19" i="21"/>
  <c r="F19" i="22" s="1"/>
  <c r="G19" i="22" s="1"/>
  <c r="O19" i="22" s="1"/>
  <c r="AE19" i="22" s="1"/>
  <c r="AG19" i="22" s="1"/>
  <c r="AG20" i="21"/>
  <c r="F20" i="22" s="1"/>
  <c r="G20" i="22" s="1"/>
  <c r="O20" i="22" s="1"/>
  <c r="AE20" i="22" s="1"/>
  <c r="AG20" i="22" s="1"/>
  <c r="AH20" i="23" l="1"/>
  <c r="AG20" i="25"/>
  <c r="O17" i="21"/>
  <c r="AF17" i="21" s="1"/>
  <c r="AH17" i="21" s="1"/>
  <c r="O18" i="21"/>
  <c r="AF18" i="21" s="1"/>
  <c r="AH18" i="21" s="1"/>
  <c r="O19" i="21"/>
  <c r="AF19" i="21" s="1"/>
  <c r="AH19" i="21" s="1"/>
  <c r="O20" i="21"/>
  <c r="AF20" i="21" s="1"/>
  <c r="AH20" i="21" s="1"/>
  <c r="AI20" i="25" l="1"/>
  <c r="N3" i="17" l="1"/>
  <c r="BD3" i="36" l="1"/>
  <c r="BD25" i="36" s="1"/>
  <c r="N26" i="17"/>
  <c r="D70" i="36"/>
  <c r="D71" i="36"/>
  <c r="D72" i="36"/>
  <c r="D73" i="36"/>
  <c r="AG20" i="37" l="1"/>
  <c r="F20" i="39" s="1"/>
  <c r="G20" i="39" s="1"/>
  <c r="O20" i="39" s="1"/>
  <c r="AG20" i="39" s="1"/>
  <c r="AI20" i="39" s="1"/>
  <c r="AG16" i="37"/>
  <c r="F16" i="39" s="1"/>
  <c r="G16" i="39" s="1"/>
  <c r="O16" i="39" s="1"/>
  <c r="AG16" i="39" s="1"/>
  <c r="AI16" i="39" s="1"/>
  <c r="AG15" i="37"/>
  <c r="F15" i="39" s="1"/>
  <c r="G15" i="39" s="1"/>
  <c r="O15" i="39" s="1"/>
  <c r="AG15" i="39" s="1"/>
  <c r="AI15" i="39" s="1"/>
  <c r="AG14" i="37"/>
  <c r="F14" i="39" s="1"/>
  <c r="G14" i="39" s="1"/>
  <c r="O14" i="39" s="1"/>
  <c r="AG14" i="39" s="1"/>
  <c r="AI14" i="39" s="1"/>
  <c r="AG13" i="37"/>
  <c r="F13" i="39" s="1"/>
  <c r="G13" i="39" s="1"/>
  <c r="O13" i="39" s="1"/>
  <c r="AG13" i="39" s="1"/>
  <c r="AI13" i="39" s="1"/>
  <c r="AG12" i="37"/>
  <c r="F12" i="39" s="1"/>
  <c r="G12" i="39" s="1"/>
  <c r="O12" i="39" s="1"/>
  <c r="AG12" i="39" s="1"/>
  <c r="AI12" i="39" s="1"/>
  <c r="AG11" i="37"/>
  <c r="F11" i="39" s="1"/>
  <c r="G11" i="39" s="1"/>
  <c r="O11" i="39" s="1"/>
  <c r="AG11" i="39" s="1"/>
  <c r="AI11" i="39" s="1"/>
  <c r="AG10" i="37"/>
  <c r="F10" i="39" s="1"/>
  <c r="G10" i="39" s="1"/>
  <c r="O10" i="39" s="1"/>
  <c r="AG10" i="39" s="1"/>
  <c r="AI10" i="39" s="1"/>
  <c r="AG9" i="37"/>
  <c r="F9" i="39" s="1"/>
  <c r="G9" i="39" s="1"/>
  <c r="O9" i="39" s="1"/>
  <c r="AG9" i="39" s="1"/>
  <c r="AI9" i="39" s="1"/>
  <c r="AG8" i="37"/>
  <c r="F8" i="39" s="1"/>
  <c r="G8" i="39" s="1"/>
  <c r="O8" i="39" s="1"/>
  <c r="AG8" i="39" s="1"/>
  <c r="AI8" i="39" s="1"/>
  <c r="AG7" i="37"/>
  <c r="F7" i="39" s="1"/>
  <c r="G7" i="39" s="1"/>
  <c r="O7" i="39" s="1"/>
  <c r="AG7" i="39" s="1"/>
  <c r="AI7" i="39" s="1"/>
  <c r="AG6" i="37"/>
  <c r="F6" i="39" s="1"/>
  <c r="G6" i="39" s="1"/>
  <c r="O6" i="39" s="1"/>
  <c r="AG6" i="39" s="1"/>
  <c r="AI6" i="39" s="1"/>
  <c r="AG5" i="37"/>
  <c r="F5" i="39" s="1"/>
  <c r="G5" i="39" s="1"/>
  <c r="O5" i="39" s="1"/>
  <c r="AG5" i="39" s="1"/>
  <c r="AI5" i="39" s="1"/>
  <c r="AG4" i="37"/>
  <c r="F4" i="39" s="1"/>
  <c r="AG3" i="37"/>
  <c r="F3" i="39" s="1"/>
  <c r="G3" i="39" s="1"/>
  <c r="O3" i="39" s="1"/>
  <c r="AG3" i="39" s="1"/>
  <c r="AI3" i="39" s="1"/>
  <c r="O3" i="37"/>
  <c r="P17" i="37"/>
  <c r="AF17" i="37" s="1"/>
  <c r="AH17" i="37" s="1"/>
  <c r="P18" i="37"/>
  <c r="AF18" i="37" s="1"/>
  <c r="AH18" i="37" s="1"/>
  <c r="P19" i="37"/>
  <c r="AF19" i="37" s="1"/>
  <c r="AH19" i="37" s="1"/>
  <c r="O25" i="37" l="1"/>
  <c r="D3" i="36"/>
  <c r="D25" i="36" s="1"/>
  <c r="F25" i="39"/>
  <c r="G4" i="39"/>
  <c r="AG25" i="37"/>
  <c r="N17" i="31"/>
  <c r="N18" i="31"/>
  <c r="N19" i="31"/>
  <c r="N20" i="31"/>
  <c r="T46" i="36" l="1"/>
  <c r="P46" i="36"/>
  <c r="T44" i="36"/>
  <c r="P44" i="36"/>
  <c r="T45" i="36"/>
  <c r="P45" i="36"/>
  <c r="T47" i="36"/>
  <c r="P47" i="36"/>
  <c r="D30" i="36"/>
  <c r="D56" i="36" s="1"/>
  <c r="O4" i="39"/>
  <c r="G25" i="39"/>
  <c r="O18" i="31"/>
  <c r="AH18" i="31" s="1"/>
  <c r="AJ18" i="31" s="1"/>
  <c r="O17" i="31"/>
  <c r="AH17" i="31" s="1"/>
  <c r="AJ17" i="31" s="1"/>
  <c r="O19" i="31"/>
  <c r="AH19" i="31" s="1"/>
  <c r="AJ19" i="31" s="1"/>
  <c r="O20" i="31"/>
  <c r="AH20" i="31" s="1"/>
  <c r="AJ20" i="31" s="1"/>
  <c r="P20" i="37"/>
  <c r="AF20" i="37" s="1"/>
  <c r="AH20" i="37" s="1"/>
  <c r="AG4" i="39" l="1"/>
  <c r="O25" i="39"/>
  <c r="N17" i="24"/>
  <c r="N18" i="24"/>
  <c r="N19" i="24"/>
  <c r="N20" i="24"/>
  <c r="CF18" i="36" l="1"/>
  <c r="CF19" i="36"/>
  <c r="CF20" i="36"/>
  <c r="CF17" i="36"/>
  <c r="AI4" i="39"/>
  <c r="AI25" i="39" s="1"/>
  <c r="AG25" i="39"/>
  <c r="O19" i="24"/>
  <c r="AH19" i="24" s="1"/>
  <c r="AJ19" i="24" s="1"/>
  <c r="O20" i="24"/>
  <c r="AH20" i="24" s="1"/>
  <c r="AJ20" i="24" s="1"/>
  <c r="O18" i="24"/>
  <c r="AH18" i="24" s="1"/>
  <c r="AJ18" i="24" s="1"/>
  <c r="O17" i="24"/>
  <c r="AH17" i="24" s="1"/>
  <c r="AJ17" i="24" s="1"/>
  <c r="L44" i="36" l="1"/>
  <c r="F70" i="36" s="1"/>
  <c r="L46" i="36"/>
  <c r="F72" i="36" s="1"/>
  <c r="L47" i="36"/>
  <c r="F73" i="36" s="1"/>
  <c r="L45" i="36"/>
  <c r="F71" i="36" s="1"/>
  <c r="G70" i="36"/>
  <c r="G72" i="36"/>
  <c r="G73" i="36"/>
  <c r="G71" i="36"/>
  <c r="DZ19" i="36"/>
  <c r="DZ3" i="36"/>
  <c r="DZ4" i="36"/>
  <c r="DZ12" i="36"/>
  <c r="DZ8" i="36"/>
  <c r="DZ10" i="36"/>
  <c r="DZ16" i="36"/>
  <c r="DW17" i="36" l="1"/>
  <c r="DZ17" i="36"/>
  <c r="DZ9" i="36"/>
  <c r="DZ20" i="36"/>
  <c r="DW18" i="36"/>
  <c r="DZ5" i="36"/>
  <c r="DW20" i="36"/>
  <c r="DZ6" i="36"/>
  <c r="DZ11" i="36"/>
  <c r="DZ18" i="36"/>
  <c r="DZ7" i="36"/>
  <c r="DZ14" i="36"/>
  <c r="DW19" i="36"/>
  <c r="DZ13" i="36"/>
  <c r="E70" i="36"/>
  <c r="B70" i="36" s="1"/>
  <c r="C70" i="36" s="1"/>
  <c r="J70" i="36" s="1"/>
  <c r="K70" i="36" s="1"/>
  <c r="E71" i="36"/>
  <c r="E72" i="36"/>
  <c r="E73" i="36"/>
  <c r="I70" i="36" l="1"/>
  <c r="B72" i="36"/>
  <c r="C72" i="36" s="1"/>
  <c r="J72" i="36" s="1"/>
  <c r="K72" i="36" s="1"/>
  <c r="B73" i="36"/>
  <c r="C73" i="36" s="1"/>
  <c r="J73" i="36" s="1"/>
  <c r="K73" i="36" s="1"/>
  <c r="B71" i="36"/>
  <c r="C71" i="36" s="1"/>
  <c r="J71" i="36" s="1"/>
  <c r="K71" i="36" s="1"/>
  <c r="I71" i="36" l="1"/>
  <c r="I72" i="36"/>
  <c r="I73" i="36"/>
  <c r="O14" i="33"/>
  <c r="O15" i="33"/>
  <c r="O16" i="33"/>
  <c r="N14" i="32" l="1"/>
  <c r="N15" i="32"/>
  <c r="N16" i="32"/>
  <c r="N14" i="31" l="1"/>
  <c r="N15" i="31"/>
  <c r="N16" i="31"/>
  <c r="N14" i="30"/>
  <c r="N15" i="30"/>
  <c r="N16" i="30"/>
  <c r="T43" i="36" l="1"/>
  <c r="T42" i="36"/>
  <c r="T41" i="36"/>
  <c r="N14" i="26"/>
  <c r="CN14" i="36" s="1"/>
  <c r="N15" i="26"/>
  <c r="CN15" i="36" s="1"/>
  <c r="N16" i="26"/>
  <c r="CN16" i="36" s="1"/>
  <c r="N14" i="25" l="1"/>
  <c r="CJ14" i="36" s="1"/>
  <c r="P41" i="36" s="1"/>
  <c r="N15" i="25"/>
  <c r="CJ15" i="36" s="1"/>
  <c r="P42" i="36" s="1"/>
  <c r="N16" i="25"/>
  <c r="CJ16" i="36" s="1"/>
  <c r="P43" i="36" s="1"/>
  <c r="N14" i="24" l="1"/>
  <c r="CF14" i="36" s="1"/>
  <c r="N15" i="24"/>
  <c r="CF15" i="36" s="1"/>
  <c r="N16" i="24"/>
  <c r="CF16" i="36" s="1"/>
  <c r="N14" i="22" l="1"/>
  <c r="BX14" i="36" s="1"/>
  <c r="L41" i="36" s="1"/>
  <c r="N15" i="22"/>
  <c r="BX15" i="36" s="1"/>
  <c r="L42" i="36" s="1"/>
  <c r="N16" i="22"/>
  <c r="BX16" i="36" s="1"/>
  <c r="L43" i="36" s="1"/>
  <c r="F69" i="36" l="1"/>
  <c r="G69" i="36"/>
  <c r="F68" i="36"/>
  <c r="G68" i="36"/>
  <c r="F67" i="36"/>
  <c r="G67" i="36"/>
  <c r="AF3" i="16" l="1"/>
  <c r="AF26" i="16" s="1"/>
  <c r="AF3" i="15"/>
  <c r="AF26" i="15" s="1"/>
  <c r="F3" i="17" l="1"/>
  <c r="F26" i="17" s="1"/>
  <c r="D67" i="36" l="1"/>
  <c r="D68" i="36"/>
  <c r="D69" i="36"/>
  <c r="E68" i="36" l="1"/>
  <c r="E67" i="36"/>
  <c r="B67" i="36" s="1"/>
  <c r="C67" i="36" s="1"/>
  <c r="J67" i="36" s="1"/>
  <c r="K67" i="36" s="1"/>
  <c r="E69" i="36"/>
  <c r="DY18" i="36"/>
  <c r="DY19" i="36"/>
  <c r="DY20" i="36"/>
  <c r="I67" i="36" l="1"/>
  <c r="B69" i="36"/>
  <c r="C69" i="36" s="1"/>
  <c r="J69" i="36" s="1"/>
  <c r="K69" i="36" s="1"/>
  <c r="B68" i="36"/>
  <c r="C68" i="36" s="1"/>
  <c r="J68" i="36" s="1"/>
  <c r="K68" i="36" s="1"/>
  <c r="O14" i="21"/>
  <c r="O15" i="21"/>
  <c r="O16" i="21"/>
  <c r="I68" i="36" l="1"/>
  <c r="I69" i="36"/>
  <c r="G3" i="17"/>
  <c r="G3" i="10"/>
  <c r="O13" i="33"/>
  <c r="O12" i="33"/>
  <c r="O11" i="33"/>
  <c r="O5" i="33"/>
  <c r="O4" i="33"/>
  <c r="P16" i="33"/>
  <c r="AG16" i="33" s="1"/>
  <c r="P15" i="33"/>
  <c r="AG15" i="33" s="1"/>
  <c r="P14" i="33"/>
  <c r="AG14" i="33" s="1"/>
  <c r="N13" i="32"/>
  <c r="N12" i="32"/>
  <c r="N11" i="32"/>
  <c r="N10" i="32"/>
  <c r="N9" i="32"/>
  <c r="N8" i="32"/>
  <c r="N7" i="32"/>
  <c r="N6" i="32"/>
  <c r="N5" i="32"/>
  <c r="N4" i="32"/>
  <c r="AF3" i="32"/>
  <c r="AF25" i="32" s="1"/>
  <c r="N3" i="32"/>
  <c r="AI16" i="31"/>
  <c r="F16" i="32" s="1"/>
  <c r="G16" i="32" s="1"/>
  <c r="AI15" i="31"/>
  <c r="F15" i="32" s="1"/>
  <c r="G15" i="32" s="1"/>
  <c r="AI14" i="31"/>
  <c r="F14" i="32" s="1"/>
  <c r="G14" i="32" s="1"/>
  <c r="AI13" i="31"/>
  <c r="F13" i="32" s="1"/>
  <c r="G13" i="32" s="1"/>
  <c r="N13" i="31"/>
  <c r="AI12" i="31"/>
  <c r="F12" i="32" s="1"/>
  <c r="G12" i="32" s="1"/>
  <c r="N12" i="31"/>
  <c r="AI11" i="31"/>
  <c r="F11" i="32" s="1"/>
  <c r="G11" i="32" s="1"/>
  <c r="N11" i="31"/>
  <c r="AI10" i="31"/>
  <c r="F10" i="32" s="1"/>
  <c r="G10" i="32" s="1"/>
  <c r="N10" i="31"/>
  <c r="AI9" i="31"/>
  <c r="F9" i="32" s="1"/>
  <c r="G9" i="32" s="1"/>
  <c r="N9" i="31"/>
  <c r="AI8" i="31"/>
  <c r="F8" i="32" s="1"/>
  <c r="G8" i="32" s="1"/>
  <c r="N8" i="31"/>
  <c r="AI7" i="31"/>
  <c r="N7" i="31"/>
  <c r="AI6" i="31"/>
  <c r="F6" i="32" s="1"/>
  <c r="G6" i="32" s="1"/>
  <c r="N6" i="31"/>
  <c r="AI5" i="31"/>
  <c r="F5" i="32" s="1"/>
  <c r="G5" i="32" s="1"/>
  <c r="N5" i="31"/>
  <c r="AI4" i="31"/>
  <c r="F4" i="32" s="1"/>
  <c r="G4" i="32" s="1"/>
  <c r="N4" i="31"/>
  <c r="AI3" i="31"/>
  <c r="F15" i="31"/>
  <c r="N13" i="30"/>
  <c r="N12" i="30"/>
  <c r="N11" i="30"/>
  <c r="N10" i="30"/>
  <c r="N9" i="30"/>
  <c r="N8" i="30"/>
  <c r="N7" i="30"/>
  <c r="F6" i="31"/>
  <c r="G6" i="31" s="1"/>
  <c r="N6" i="30"/>
  <c r="F5" i="31"/>
  <c r="G5" i="31" s="1"/>
  <c r="N5" i="30"/>
  <c r="N4" i="30"/>
  <c r="N3" i="30"/>
  <c r="AF16" i="29"/>
  <c r="F16" i="30" s="1"/>
  <c r="G16" i="30" s="1"/>
  <c r="AF15" i="29"/>
  <c r="F15" i="30" s="1"/>
  <c r="G15" i="30" s="1"/>
  <c r="AF14" i="29"/>
  <c r="F14" i="30" s="1"/>
  <c r="G14" i="30" s="1"/>
  <c r="AF13" i="29"/>
  <c r="F13" i="30" s="1"/>
  <c r="G13" i="30" s="1"/>
  <c r="AF12" i="29"/>
  <c r="F12" i="30" s="1"/>
  <c r="G12" i="30" s="1"/>
  <c r="AF11" i="29"/>
  <c r="F11" i="30" s="1"/>
  <c r="G11" i="30" s="1"/>
  <c r="AF10" i="29"/>
  <c r="F10" i="30" s="1"/>
  <c r="G10" i="30" s="1"/>
  <c r="AF9" i="29"/>
  <c r="F9" i="30" s="1"/>
  <c r="G9" i="30" s="1"/>
  <c r="AF8" i="29"/>
  <c r="F8" i="30" s="1"/>
  <c r="G8" i="30" s="1"/>
  <c r="AF7" i="29"/>
  <c r="F7" i="30" s="1"/>
  <c r="G7" i="30" s="1"/>
  <c r="AF6" i="29"/>
  <c r="F6" i="30" s="1"/>
  <c r="G6" i="30" s="1"/>
  <c r="AF5" i="29"/>
  <c r="F5" i="30" s="1"/>
  <c r="G5" i="30" s="1"/>
  <c r="AF4" i="29"/>
  <c r="AF3" i="29"/>
  <c r="N3" i="29"/>
  <c r="F16" i="29"/>
  <c r="G16" i="29" s="1"/>
  <c r="O16" i="29" s="1"/>
  <c r="AE16" i="29" s="1"/>
  <c r="F15" i="29"/>
  <c r="G15" i="29" s="1"/>
  <c r="O15" i="29" s="1"/>
  <c r="AE15" i="29" s="1"/>
  <c r="F14" i="29"/>
  <c r="G14" i="29" s="1"/>
  <c r="O14" i="29" s="1"/>
  <c r="F13" i="29"/>
  <c r="G13" i="29" s="1"/>
  <c r="F12" i="29"/>
  <c r="G12" i="29" s="1"/>
  <c r="F11" i="29"/>
  <c r="G11" i="29" s="1"/>
  <c r="F10" i="29"/>
  <c r="G10" i="29" s="1"/>
  <c r="F9" i="29"/>
  <c r="G9" i="29" s="1"/>
  <c r="F8" i="29"/>
  <c r="G8" i="29" s="1"/>
  <c r="F7" i="29"/>
  <c r="F6" i="29"/>
  <c r="G6" i="29" s="1"/>
  <c r="F5" i="29"/>
  <c r="G5" i="29" s="1"/>
  <c r="F4" i="29"/>
  <c r="AH3" i="28"/>
  <c r="AH25" i="28" s="1"/>
  <c r="N3" i="28"/>
  <c r="N3" i="27"/>
  <c r="CR3" i="36" s="1"/>
  <c r="N12" i="26"/>
  <c r="CN12" i="36" s="1"/>
  <c r="N11" i="26"/>
  <c r="CN11" i="36" s="1"/>
  <c r="N10" i="26"/>
  <c r="CN10" i="36" s="1"/>
  <c r="N9" i="26"/>
  <c r="CN9" i="36" s="1"/>
  <c r="N8" i="26"/>
  <c r="CN8" i="36" s="1"/>
  <c r="N7" i="26"/>
  <c r="CN7" i="36" s="1"/>
  <c r="N6" i="26"/>
  <c r="CN6" i="36" s="1"/>
  <c r="N5" i="26"/>
  <c r="CN5" i="36" s="1"/>
  <c r="N4" i="26"/>
  <c r="CN4" i="36" s="1"/>
  <c r="N3" i="26"/>
  <c r="CN3" i="36" s="1"/>
  <c r="G16" i="26"/>
  <c r="G15" i="26"/>
  <c r="O15" i="26" s="1"/>
  <c r="G14" i="26"/>
  <c r="O14" i="26" s="1"/>
  <c r="N13" i="25"/>
  <c r="CJ13" i="36" s="1"/>
  <c r="G12" i="26"/>
  <c r="N12" i="25"/>
  <c r="CJ12" i="36" s="1"/>
  <c r="G11" i="26"/>
  <c r="N11" i="25"/>
  <c r="CJ11" i="36" s="1"/>
  <c r="G10" i="26"/>
  <c r="N10" i="25"/>
  <c r="CJ10" i="36" s="1"/>
  <c r="G9" i="26"/>
  <c r="N9" i="25"/>
  <c r="CJ9" i="36" s="1"/>
  <c r="G8" i="26"/>
  <c r="N8" i="25"/>
  <c r="CJ8" i="36" s="1"/>
  <c r="G7" i="26"/>
  <c r="N7" i="25"/>
  <c r="CJ7" i="36" s="1"/>
  <c r="G6" i="26"/>
  <c r="N6" i="25"/>
  <c r="CJ6" i="36" s="1"/>
  <c r="G5" i="26"/>
  <c r="N5" i="25"/>
  <c r="CJ5" i="36" s="1"/>
  <c r="G4" i="26"/>
  <c r="N4" i="25"/>
  <c r="CJ4" i="36" s="1"/>
  <c r="N3" i="25"/>
  <c r="CJ3" i="36" s="1"/>
  <c r="AI16" i="24"/>
  <c r="AI15" i="24"/>
  <c r="F15" i="25" s="1"/>
  <c r="AI14" i="24"/>
  <c r="F14" i="25" s="1"/>
  <c r="AI13" i="24"/>
  <c r="F13" i="25" s="1"/>
  <c r="N13" i="24"/>
  <c r="CF13" i="36" s="1"/>
  <c r="AI12" i="24"/>
  <c r="F12" i="25" s="1"/>
  <c r="N12" i="24"/>
  <c r="CF12" i="36" s="1"/>
  <c r="AI11" i="24"/>
  <c r="F11" i="25" s="1"/>
  <c r="N11" i="24"/>
  <c r="CF11" i="36" s="1"/>
  <c r="AI10" i="24"/>
  <c r="F10" i="25" s="1"/>
  <c r="N10" i="24"/>
  <c r="CF10" i="36" s="1"/>
  <c r="AI9" i="24"/>
  <c r="F9" i="25" s="1"/>
  <c r="N9" i="24"/>
  <c r="CF9" i="36" s="1"/>
  <c r="AI8" i="24"/>
  <c r="F8" i="25" s="1"/>
  <c r="N8" i="24"/>
  <c r="CF8" i="36" s="1"/>
  <c r="AI7" i="24"/>
  <c r="F7" i="25" s="1"/>
  <c r="N7" i="24"/>
  <c r="CF7" i="36" s="1"/>
  <c r="AI6" i="24"/>
  <c r="F6" i="25" s="1"/>
  <c r="N6" i="24"/>
  <c r="CF6" i="36" s="1"/>
  <c r="AI5" i="24"/>
  <c r="F5" i="25" s="1"/>
  <c r="N5" i="24"/>
  <c r="CF5" i="36" s="1"/>
  <c r="AI4" i="24"/>
  <c r="F4" i="25" s="1"/>
  <c r="N4" i="24"/>
  <c r="CF4" i="36" s="1"/>
  <c r="AI3" i="24"/>
  <c r="N3" i="24"/>
  <c r="F16" i="24"/>
  <c r="F14" i="24"/>
  <c r="G14" i="24" s="1"/>
  <c r="O14" i="24" s="1"/>
  <c r="AH14" i="24" s="1"/>
  <c r="F13" i="24"/>
  <c r="G13" i="24" s="1"/>
  <c r="F12" i="24"/>
  <c r="G12" i="24" s="1"/>
  <c r="F11" i="24"/>
  <c r="G11" i="24" s="1"/>
  <c r="F10" i="24"/>
  <c r="F9" i="24"/>
  <c r="G9" i="24" s="1"/>
  <c r="F8" i="24"/>
  <c r="G8" i="24" s="1"/>
  <c r="F7" i="24"/>
  <c r="G7" i="24" s="1"/>
  <c r="F6" i="24"/>
  <c r="G6" i="24" s="1"/>
  <c r="F5" i="24"/>
  <c r="G5" i="24" s="1"/>
  <c r="N5" i="23"/>
  <c r="CB5" i="36" s="1"/>
  <c r="F4" i="24"/>
  <c r="G4" i="24" s="1"/>
  <c r="AF16" i="23"/>
  <c r="AF15" i="23"/>
  <c r="AF14" i="23"/>
  <c r="N13" i="22"/>
  <c r="BX13" i="36" s="1"/>
  <c r="L40" i="36" s="1"/>
  <c r="N12" i="22"/>
  <c r="BX12" i="36" s="1"/>
  <c r="L39" i="36" s="1"/>
  <c r="N11" i="22"/>
  <c r="BX11" i="36" s="1"/>
  <c r="L38" i="36" s="1"/>
  <c r="N10" i="22"/>
  <c r="BX10" i="36" s="1"/>
  <c r="N9" i="22"/>
  <c r="BX9" i="36" s="1"/>
  <c r="N8" i="22"/>
  <c r="BX8" i="36" s="1"/>
  <c r="N7" i="22"/>
  <c r="BX7" i="36" s="1"/>
  <c r="N6" i="22"/>
  <c r="BX6" i="36" s="1"/>
  <c r="N5" i="22"/>
  <c r="BX5" i="36" s="1"/>
  <c r="L32" i="36" s="1"/>
  <c r="N4" i="22"/>
  <c r="BX4" i="36" s="1"/>
  <c r="L31" i="36" s="1"/>
  <c r="N3" i="22"/>
  <c r="BX3" i="36" s="1"/>
  <c r="AG16" i="21"/>
  <c r="F16" i="22" s="1"/>
  <c r="G16" i="22" s="1"/>
  <c r="O16" i="22" s="1"/>
  <c r="AG15" i="21"/>
  <c r="F15" i="22" s="1"/>
  <c r="G15" i="22" s="1"/>
  <c r="O15" i="22" s="1"/>
  <c r="AE15" i="22" s="1"/>
  <c r="AG15" i="22" s="1"/>
  <c r="AG14" i="21"/>
  <c r="F14" i="22" s="1"/>
  <c r="G14" i="22" s="1"/>
  <c r="O14" i="22" s="1"/>
  <c r="AE14" i="22" s="1"/>
  <c r="AG14" i="22" s="1"/>
  <c r="AG13" i="21"/>
  <c r="F13" i="22" s="1"/>
  <c r="G13" i="22" s="1"/>
  <c r="AG12" i="21"/>
  <c r="F12" i="22" s="1"/>
  <c r="G12" i="22" s="1"/>
  <c r="AG11" i="21"/>
  <c r="F11" i="22" s="1"/>
  <c r="AG10" i="21"/>
  <c r="F10" i="22" s="1"/>
  <c r="G10" i="22" s="1"/>
  <c r="AG9" i="21"/>
  <c r="F9" i="22" s="1"/>
  <c r="G9" i="22" s="1"/>
  <c r="AG8" i="21"/>
  <c r="AG7" i="21"/>
  <c r="F7" i="22" s="1"/>
  <c r="G7" i="22" s="1"/>
  <c r="AG6" i="21"/>
  <c r="F6" i="22" s="1"/>
  <c r="G6" i="22" s="1"/>
  <c r="AG5" i="21"/>
  <c r="F5" i="22" s="1"/>
  <c r="G5" i="22" s="1"/>
  <c r="AG4" i="21"/>
  <c r="F4" i="22" s="1"/>
  <c r="G4" i="22" s="1"/>
  <c r="AG3" i="21"/>
  <c r="N3" i="21"/>
  <c r="N3" i="20"/>
  <c r="BP3" i="36" s="1"/>
  <c r="BP25" i="36" s="1"/>
  <c r="AH3" i="19"/>
  <c r="AH26" i="19" s="1"/>
  <c r="N3" i="19"/>
  <c r="N3" i="18"/>
  <c r="N3" i="16"/>
  <c r="AG3" i="14"/>
  <c r="AG26" i="14" s="1"/>
  <c r="N3" i="14"/>
  <c r="AR3" i="36" s="1"/>
  <c r="AF3" i="13"/>
  <c r="AF26" i="13" s="1"/>
  <c r="N3" i="13"/>
  <c r="AN3" i="36" s="1"/>
  <c r="AN25" i="36" s="1"/>
  <c r="D66" i="36"/>
  <c r="D65" i="36"/>
  <c r="D64" i="36"/>
  <c r="D63" i="36"/>
  <c r="D31" i="36"/>
  <c r="AF3" i="10"/>
  <c r="AF26" i="10" s="1"/>
  <c r="L34" i="36" l="1"/>
  <c r="L35" i="36"/>
  <c r="D35" i="36"/>
  <c r="D61" i="36" s="1"/>
  <c r="P34" i="36"/>
  <c r="D36" i="36"/>
  <c r="D62" i="36" s="1"/>
  <c r="L33" i="36"/>
  <c r="P31" i="36"/>
  <c r="D34" i="36"/>
  <c r="D60" i="36" s="1"/>
  <c r="L36" i="36"/>
  <c r="P32" i="36"/>
  <c r="G58" i="36" s="1"/>
  <c r="D32" i="36"/>
  <c r="D58" i="36" s="1"/>
  <c r="L37" i="36"/>
  <c r="F63" i="36" s="1"/>
  <c r="D33" i="36"/>
  <c r="D59" i="36" s="1"/>
  <c r="P40" i="36"/>
  <c r="G66" i="36" s="1"/>
  <c r="P33" i="36"/>
  <c r="P35" i="36"/>
  <c r="P37" i="36"/>
  <c r="P38" i="36"/>
  <c r="T39" i="36"/>
  <c r="P39" i="36"/>
  <c r="G65" i="36" s="1"/>
  <c r="T36" i="36"/>
  <c r="P36" i="36"/>
  <c r="G62" i="36" s="1"/>
  <c r="CV25" i="36"/>
  <c r="P30" i="36"/>
  <c r="G56" i="36" s="1"/>
  <c r="T33" i="36"/>
  <c r="BT3" i="36"/>
  <c r="N26" i="21"/>
  <c r="F65" i="36"/>
  <c r="DL25" i="36"/>
  <c r="T32" i="36"/>
  <c r="T40" i="36"/>
  <c r="F58" i="36"/>
  <c r="DD25" i="36"/>
  <c r="CZ25" i="36"/>
  <c r="T34" i="36"/>
  <c r="DH25" i="36"/>
  <c r="DT25" i="36"/>
  <c r="CF3" i="36"/>
  <c r="N26" i="24"/>
  <c r="T35" i="36"/>
  <c r="AZ3" i="36"/>
  <c r="AZ25" i="36" s="1"/>
  <c r="N26" i="16"/>
  <c r="F3" i="11"/>
  <c r="F26" i="11" s="1"/>
  <c r="N26" i="18"/>
  <c r="BH3" i="36"/>
  <c r="T37" i="36"/>
  <c r="BL3" i="36"/>
  <c r="BL25" i="36" s="1"/>
  <c r="N26" i="19"/>
  <c r="T38" i="36"/>
  <c r="N25" i="28"/>
  <c r="CR25" i="36"/>
  <c r="AF14" i="26"/>
  <c r="AH14" i="26" s="1"/>
  <c r="AF15" i="26"/>
  <c r="AH15" i="26" s="1"/>
  <c r="CN25" i="36"/>
  <c r="N25" i="27"/>
  <c r="N26" i="25"/>
  <c r="N25" i="26"/>
  <c r="F3" i="25"/>
  <c r="AI26" i="24"/>
  <c r="CF25" i="36"/>
  <c r="BX25" i="36"/>
  <c r="N26" i="23"/>
  <c r="N26" i="22"/>
  <c r="CB25" i="36"/>
  <c r="F8" i="22"/>
  <c r="AG26" i="21"/>
  <c r="N26" i="20"/>
  <c r="O3" i="17"/>
  <c r="O26" i="17" s="1"/>
  <c r="G26" i="17"/>
  <c r="AR25" i="36"/>
  <c r="E66" i="36"/>
  <c r="D57" i="36"/>
  <c r="N26" i="14"/>
  <c r="N26" i="13"/>
  <c r="E59" i="36"/>
  <c r="E61" i="36"/>
  <c r="E64" i="36"/>
  <c r="DP25" i="36"/>
  <c r="R32" i="36"/>
  <c r="DW5" i="36"/>
  <c r="T31" i="36"/>
  <c r="F57" i="36"/>
  <c r="F59" i="36"/>
  <c r="G59" i="36"/>
  <c r="F60" i="36"/>
  <c r="G60" i="36"/>
  <c r="F61" i="36"/>
  <c r="G61" i="36"/>
  <c r="F62" i="36"/>
  <c r="F66" i="36"/>
  <c r="G63" i="36"/>
  <c r="F64" i="36"/>
  <c r="G64" i="36"/>
  <c r="E58" i="36"/>
  <c r="E62" i="36"/>
  <c r="E60" i="36"/>
  <c r="E63" i="36"/>
  <c r="E57" i="36"/>
  <c r="E65" i="36"/>
  <c r="N25" i="31"/>
  <c r="N25" i="29"/>
  <c r="O25" i="33"/>
  <c r="AI25" i="31"/>
  <c r="N25" i="30"/>
  <c r="AF25" i="29"/>
  <c r="AE14" i="29"/>
  <c r="AG14" i="29" s="1"/>
  <c r="G10" i="24"/>
  <c r="O10" i="24" s="1"/>
  <c r="AH10" i="24" s="1"/>
  <c r="AJ10" i="24" s="1"/>
  <c r="O16" i="30"/>
  <c r="AG16" i="30" s="1"/>
  <c r="AI16" i="30" s="1"/>
  <c r="O15" i="30"/>
  <c r="AG15" i="30" s="1"/>
  <c r="AI15" i="30" s="1"/>
  <c r="O14" i="30"/>
  <c r="AG14" i="30" s="1"/>
  <c r="AI14" i="30" s="1"/>
  <c r="F7" i="32"/>
  <c r="G7" i="32" s="1"/>
  <c r="O7" i="32" s="1"/>
  <c r="AE7" i="32" s="1"/>
  <c r="G4" i="29"/>
  <c r="O4" i="29" s="1"/>
  <c r="F4" i="30"/>
  <c r="F7" i="31"/>
  <c r="G7" i="31" s="1"/>
  <c r="O7" i="31" s="1"/>
  <c r="F14" i="31"/>
  <c r="G14" i="31" s="1"/>
  <c r="O14" i="31" s="1"/>
  <c r="F11" i="31"/>
  <c r="G11" i="31" s="1"/>
  <c r="O11" i="31" s="1"/>
  <c r="F8" i="31"/>
  <c r="G8" i="31" s="1"/>
  <c r="O8" i="31" s="1"/>
  <c r="F12" i="31"/>
  <c r="G12" i="31" s="1"/>
  <c r="O12" i="31" s="1"/>
  <c r="F9" i="31"/>
  <c r="G9" i="31" s="1"/>
  <c r="O9" i="31" s="1"/>
  <c r="F13" i="31"/>
  <c r="G13" i="31" s="1"/>
  <c r="O13" i="31" s="1"/>
  <c r="F10" i="31"/>
  <c r="G10" i="31" s="1"/>
  <c r="O10" i="31" s="1"/>
  <c r="F16" i="25"/>
  <c r="G16" i="25" s="1"/>
  <c r="O16" i="25" s="1"/>
  <c r="AG16" i="25" s="1"/>
  <c r="AI16" i="25" s="1"/>
  <c r="G16" i="24"/>
  <c r="G14" i="25"/>
  <c r="O14" i="25" s="1"/>
  <c r="AG14" i="25" s="1"/>
  <c r="AI14" i="25" s="1"/>
  <c r="G4" i="25"/>
  <c r="G9" i="25"/>
  <c r="O9" i="25" s="1"/>
  <c r="AG9" i="25" s="1"/>
  <c r="G5" i="25"/>
  <c r="O5" i="25" s="1"/>
  <c r="AG5" i="25" s="1"/>
  <c r="AI5" i="25" s="1"/>
  <c r="G6" i="25"/>
  <c r="O6" i="25" s="1"/>
  <c r="AG6" i="25" s="1"/>
  <c r="G11" i="25"/>
  <c r="O11" i="25" s="1"/>
  <c r="AG11" i="25" s="1"/>
  <c r="AI11" i="25" s="1"/>
  <c r="G12" i="25"/>
  <c r="O12" i="25" s="1"/>
  <c r="AG12" i="25" s="1"/>
  <c r="AI12" i="25" s="1"/>
  <c r="G7" i="25"/>
  <c r="O7" i="25" s="1"/>
  <c r="AG7" i="25" s="1"/>
  <c r="AI7" i="25" s="1"/>
  <c r="G13" i="25"/>
  <c r="O13" i="25" s="1"/>
  <c r="AG13" i="25" s="1"/>
  <c r="AI13" i="25" s="1"/>
  <c r="G8" i="25"/>
  <c r="O8" i="25" s="1"/>
  <c r="AG8" i="25" s="1"/>
  <c r="AI8" i="25" s="1"/>
  <c r="N25" i="32"/>
  <c r="F16" i="31"/>
  <c r="G16" i="31" s="1"/>
  <c r="O16" i="31" s="1"/>
  <c r="O14" i="32"/>
  <c r="O15" i="32"/>
  <c r="O16" i="32"/>
  <c r="O16" i="26"/>
  <c r="G11" i="22"/>
  <c r="O11" i="22" s="1"/>
  <c r="P5" i="33"/>
  <c r="AG5" i="33" s="1"/>
  <c r="AI5" i="33" s="1"/>
  <c r="O12" i="30"/>
  <c r="AG12" i="30" s="1"/>
  <c r="AI12" i="30" s="1"/>
  <c r="G7" i="29"/>
  <c r="O7" i="29" s="1"/>
  <c r="AG8" i="33"/>
  <c r="AI8" i="33" s="1"/>
  <c r="F3" i="29"/>
  <c r="F25" i="29" s="1"/>
  <c r="F4" i="31"/>
  <c r="O12" i="22"/>
  <c r="AE12" i="22" s="1"/>
  <c r="AG12" i="22" s="1"/>
  <c r="O13" i="29"/>
  <c r="O4" i="21"/>
  <c r="AF4" i="21" s="1"/>
  <c r="AH4" i="21" s="1"/>
  <c r="O10" i="21"/>
  <c r="AF10" i="21" s="1"/>
  <c r="AH10" i="21" s="1"/>
  <c r="O8" i="21"/>
  <c r="F3" i="20"/>
  <c r="F26" i="20" s="1"/>
  <c r="O6" i="21"/>
  <c r="AF6" i="21" s="1"/>
  <c r="AH6" i="21" s="1"/>
  <c r="O11" i="21"/>
  <c r="AF11" i="21" s="1"/>
  <c r="AH11" i="21" s="1"/>
  <c r="AF15" i="21"/>
  <c r="AH15" i="21" s="1"/>
  <c r="O5" i="21"/>
  <c r="O9" i="21"/>
  <c r="AF9" i="21" s="1"/>
  <c r="AH9" i="21" s="1"/>
  <c r="AF14" i="21"/>
  <c r="AH14" i="21" s="1"/>
  <c r="O12" i="21"/>
  <c r="AF12" i="21" s="1"/>
  <c r="AH12" i="21" s="1"/>
  <c r="F3" i="18"/>
  <c r="F26" i="18" s="1"/>
  <c r="O7" i="21"/>
  <c r="AF7" i="21" s="1"/>
  <c r="AH7" i="21" s="1"/>
  <c r="O13" i="21"/>
  <c r="AF13" i="21" s="1"/>
  <c r="AH13" i="21" s="1"/>
  <c r="AF16" i="21"/>
  <c r="AH16" i="21" s="1"/>
  <c r="DX20" i="36"/>
  <c r="EA20" i="36" s="1"/>
  <c r="EC20" i="36" s="1"/>
  <c r="O6" i="22"/>
  <c r="AE6" i="22" s="1"/>
  <c r="AG6" i="22" s="1"/>
  <c r="O5" i="26"/>
  <c r="DY8" i="36"/>
  <c r="O6" i="31"/>
  <c r="O6" i="24"/>
  <c r="AH6" i="24" s="1"/>
  <c r="O8" i="26"/>
  <c r="O7" i="22"/>
  <c r="O11" i="32"/>
  <c r="AE11" i="32" s="1"/>
  <c r="O9" i="24"/>
  <c r="AH9" i="24" s="1"/>
  <c r="O9" i="26"/>
  <c r="O9" i="29"/>
  <c r="O5" i="23"/>
  <c r="AH16" i="23"/>
  <c r="AH14" i="23"/>
  <c r="O12" i="29"/>
  <c r="AH15" i="23"/>
  <c r="O7" i="26"/>
  <c r="P4" i="33"/>
  <c r="AG4" i="33" s="1"/>
  <c r="AI4" i="33" s="1"/>
  <c r="O10" i="22"/>
  <c r="AE10" i="22" s="1"/>
  <c r="AG10" i="22" s="1"/>
  <c r="O13" i="22"/>
  <c r="AE13" i="22" s="1"/>
  <c r="AG13" i="22" s="1"/>
  <c r="O10" i="29"/>
  <c r="O6" i="26"/>
  <c r="O10" i="30"/>
  <c r="AG10" i="30" s="1"/>
  <c r="AI10" i="30" s="1"/>
  <c r="P12" i="33"/>
  <c r="O9" i="22"/>
  <c r="AE9" i="22" s="1"/>
  <c r="AG9" i="22" s="1"/>
  <c r="AI16" i="33"/>
  <c r="AI14" i="33"/>
  <c r="P11" i="33"/>
  <c r="AG11" i="33" s="1"/>
  <c r="AI11" i="33" s="1"/>
  <c r="AG7" i="33"/>
  <c r="AI7" i="33" s="1"/>
  <c r="P13" i="33"/>
  <c r="AG13" i="33" s="1"/>
  <c r="AI13" i="33" s="1"/>
  <c r="AI15" i="33"/>
  <c r="AG6" i="33"/>
  <c r="AI6" i="33" s="1"/>
  <c r="G3" i="33"/>
  <c r="O10" i="32"/>
  <c r="AE10" i="32" s="1"/>
  <c r="O13" i="32"/>
  <c r="AE13" i="32" s="1"/>
  <c r="O6" i="32"/>
  <c r="AE6" i="32" s="1"/>
  <c r="O5" i="32"/>
  <c r="AE5" i="32" s="1"/>
  <c r="O4" i="32"/>
  <c r="AE4" i="32" s="1"/>
  <c r="O12" i="32"/>
  <c r="AE12" i="32" s="1"/>
  <c r="O9" i="32"/>
  <c r="AE9" i="32" s="1"/>
  <c r="O8" i="32"/>
  <c r="AE8" i="32" s="1"/>
  <c r="F3" i="32"/>
  <c r="G3" i="32" s="1"/>
  <c r="O5" i="31"/>
  <c r="O9" i="30"/>
  <c r="AG9" i="30" s="1"/>
  <c r="AI9" i="30" s="1"/>
  <c r="O8" i="30"/>
  <c r="AG8" i="30" s="1"/>
  <c r="AI8" i="30" s="1"/>
  <c r="O5" i="30"/>
  <c r="AG5" i="30" s="1"/>
  <c r="AI5" i="30" s="1"/>
  <c r="G15" i="31"/>
  <c r="O15" i="31" s="1"/>
  <c r="F3" i="31"/>
  <c r="AG16" i="29"/>
  <c r="O11" i="30"/>
  <c r="AG11" i="30" s="1"/>
  <c r="AI11" i="30" s="1"/>
  <c r="O7" i="30"/>
  <c r="AG7" i="30" s="1"/>
  <c r="AI7" i="30" s="1"/>
  <c r="O6" i="30"/>
  <c r="AG6" i="30" s="1"/>
  <c r="AI6" i="30" s="1"/>
  <c r="F3" i="30"/>
  <c r="AG15" i="29"/>
  <c r="O5" i="29"/>
  <c r="AE5" i="29" s="1"/>
  <c r="O8" i="29"/>
  <c r="AE8" i="29" s="1"/>
  <c r="O6" i="29"/>
  <c r="AE6" i="29" s="1"/>
  <c r="O11" i="29"/>
  <c r="AE11" i="29" s="1"/>
  <c r="F25" i="28"/>
  <c r="O4" i="26"/>
  <c r="O10" i="26"/>
  <c r="O12" i="26"/>
  <c r="O11" i="26"/>
  <c r="F3" i="26"/>
  <c r="F25" i="26" s="1"/>
  <c r="O12" i="24"/>
  <c r="AH12" i="24" s="1"/>
  <c r="O7" i="24"/>
  <c r="AH7" i="24" s="1"/>
  <c r="O13" i="24"/>
  <c r="AH13" i="24" s="1"/>
  <c r="O11" i="24"/>
  <c r="AH11" i="24" s="1"/>
  <c r="O4" i="24"/>
  <c r="AH4" i="24" s="1"/>
  <c r="AJ14" i="24"/>
  <c r="G15" i="25"/>
  <c r="O15" i="25" s="1"/>
  <c r="AG15" i="25" s="1"/>
  <c r="AI15" i="25" s="1"/>
  <c r="O8" i="24"/>
  <c r="AH8" i="24" s="1"/>
  <c r="F15" i="24"/>
  <c r="G15" i="24" s="1"/>
  <c r="O15" i="24" s="1"/>
  <c r="AH15" i="24" s="1"/>
  <c r="F3" i="24"/>
  <c r="AE16" i="22"/>
  <c r="AG16" i="22" s="1"/>
  <c r="F3" i="23"/>
  <c r="F26" i="23" s="1"/>
  <c r="O4" i="22"/>
  <c r="AE4" i="22" s="1"/>
  <c r="AG4" i="22" s="1"/>
  <c r="F3" i="22"/>
  <c r="F3" i="21"/>
  <c r="F26" i="21" s="1"/>
  <c r="F26" i="16"/>
  <c r="F3" i="15"/>
  <c r="F26" i="15" s="1"/>
  <c r="F3" i="14"/>
  <c r="F26" i="14" s="1"/>
  <c r="F3" i="12"/>
  <c r="F3" i="13"/>
  <c r="F26" i="13" s="1"/>
  <c r="O13" i="30"/>
  <c r="AG13" i="30" s="1"/>
  <c r="AI13" i="30" s="1"/>
  <c r="O5" i="24"/>
  <c r="AH5" i="24" s="1"/>
  <c r="O5" i="22"/>
  <c r="AE5" i="22" s="1"/>
  <c r="AG5" i="22" s="1"/>
  <c r="G26" i="11" l="1"/>
  <c r="B66" i="36"/>
  <c r="C66" i="36" s="1"/>
  <c r="J66" i="36" s="1"/>
  <c r="K66" i="36" s="1"/>
  <c r="F26" i="24"/>
  <c r="B63" i="36"/>
  <c r="C63" i="36" s="1"/>
  <c r="J63" i="36" s="1"/>
  <c r="K63" i="36" s="1"/>
  <c r="B60" i="36"/>
  <c r="C60" i="36" s="1"/>
  <c r="J60" i="36" s="1"/>
  <c r="K60" i="36" s="1"/>
  <c r="B62" i="36"/>
  <c r="C62" i="36" s="1"/>
  <c r="J62" i="36" s="1"/>
  <c r="K62" i="36" s="1"/>
  <c r="B65" i="36"/>
  <c r="C65" i="36" s="1"/>
  <c r="J65" i="36" s="1"/>
  <c r="K65" i="36" s="1"/>
  <c r="B58" i="36"/>
  <c r="C58" i="36" s="1"/>
  <c r="J58" i="36" s="1"/>
  <c r="K58" i="36" s="1"/>
  <c r="B64" i="36"/>
  <c r="C64" i="36" s="1"/>
  <c r="J64" i="36" s="1"/>
  <c r="K64" i="36" s="1"/>
  <c r="B61" i="36"/>
  <c r="C61" i="36" s="1"/>
  <c r="J61" i="36" s="1"/>
  <c r="K61" i="36" s="1"/>
  <c r="BH25" i="36"/>
  <c r="L30" i="36"/>
  <c r="F56" i="36" s="1"/>
  <c r="B56" i="36" s="1"/>
  <c r="C56" i="36" s="1"/>
  <c r="J56" i="36" s="1"/>
  <c r="K56" i="36" s="1"/>
  <c r="B59" i="36"/>
  <c r="C59" i="36" s="1"/>
  <c r="J59" i="36" s="1"/>
  <c r="K59" i="36" s="1"/>
  <c r="R33" i="36"/>
  <c r="DW6" i="36"/>
  <c r="R40" i="36"/>
  <c r="DW13" i="36"/>
  <c r="R41" i="36"/>
  <c r="DW14" i="36"/>
  <c r="G3" i="12"/>
  <c r="G26" i="12" s="1"/>
  <c r="F26" i="12"/>
  <c r="DN25" i="36"/>
  <c r="F26" i="25"/>
  <c r="R42" i="36"/>
  <c r="DW15" i="36"/>
  <c r="H30" i="36"/>
  <c r="E56" i="36" s="1"/>
  <c r="AF6" i="26"/>
  <c r="AH6" i="26" s="1"/>
  <c r="AF9" i="26"/>
  <c r="AH9" i="26" s="1"/>
  <c r="AF7" i="26"/>
  <c r="AH7" i="26" s="1"/>
  <c r="AF8" i="26"/>
  <c r="AH8" i="26" s="1"/>
  <c r="AF11" i="26"/>
  <c r="AH11" i="26" s="1"/>
  <c r="AF5" i="26"/>
  <c r="AH5" i="26" s="1"/>
  <c r="AF12" i="26"/>
  <c r="AH12" i="26" s="1"/>
  <c r="AF10" i="26"/>
  <c r="AH10" i="26" s="1"/>
  <c r="AF4" i="26"/>
  <c r="AH4" i="26" s="1"/>
  <c r="AF16" i="26"/>
  <c r="AH16" i="26" s="1"/>
  <c r="CJ25" i="36"/>
  <c r="O4" i="25"/>
  <c r="AF8" i="21"/>
  <c r="G8" i="22"/>
  <c r="F26" i="22"/>
  <c r="BT25" i="36"/>
  <c r="G57" i="36"/>
  <c r="I63" i="36"/>
  <c r="G3" i="18"/>
  <c r="G26" i="18" s="1"/>
  <c r="I60" i="36"/>
  <c r="I66" i="36"/>
  <c r="D52" i="36"/>
  <c r="T30" i="36"/>
  <c r="T52" i="36" s="1"/>
  <c r="R43" i="36"/>
  <c r="DW16" i="36"/>
  <c r="R39" i="36"/>
  <c r="DW12" i="36"/>
  <c r="R38" i="36"/>
  <c r="DW11" i="36"/>
  <c r="R37" i="36"/>
  <c r="DW10" i="36"/>
  <c r="R36" i="36"/>
  <c r="DW9" i="36"/>
  <c r="R35" i="36"/>
  <c r="DW8" i="36"/>
  <c r="R34" i="36"/>
  <c r="DW7" i="36"/>
  <c r="R31" i="36"/>
  <c r="DW4" i="36"/>
  <c r="R30" i="36"/>
  <c r="DW3" i="36"/>
  <c r="AI9" i="25"/>
  <c r="O3" i="11"/>
  <c r="O26" i="11" s="1"/>
  <c r="G25" i="37"/>
  <c r="H3" i="33"/>
  <c r="H25" i="33" s="1"/>
  <c r="G25" i="33"/>
  <c r="AG12" i="33"/>
  <c r="G3" i="28"/>
  <c r="G25" i="28" s="1"/>
  <c r="DY24" i="36"/>
  <c r="EA24" i="36" s="1"/>
  <c r="EC24" i="36" s="1"/>
  <c r="G4" i="30"/>
  <c r="O4" i="30" s="1"/>
  <c r="AG4" i="30" s="1"/>
  <c r="AI4" i="30" s="1"/>
  <c r="G3" i="31"/>
  <c r="F25" i="31"/>
  <c r="F25" i="30"/>
  <c r="G3" i="30"/>
  <c r="G3" i="27"/>
  <c r="G25" i="27" s="1"/>
  <c r="D79" i="36"/>
  <c r="AH13" i="31"/>
  <c r="AJ13" i="31" s="1"/>
  <c r="AH5" i="31"/>
  <c r="AJ5" i="31" s="1"/>
  <c r="AH9" i="31"/>
  <c r="AJ9" i="31" s="1"/>
  <c r="H25" i="37"/>
  <c r="AH12" i="31"/>
  <c r="AJ12" i="31" s="1"/>
  <c r="AH8" i="31"/>
  <c r="AJ8" i="31" s="1"/>
  <c r="AH15" i="31"/>
  <c r="AJ15" i="31" s="1"/>
  <c r="AH11" i="31"/>
  <c r="AJ11" i="31" s="1"/>
  <c r="AH14" i="31"/>
  <c r="AJ14" i="31" s="1"/>
  <c r="AH6" i="31"/>
  <c r="AJ6" i="31" s="1"/>
  <c r="AH7" i="31"/>
  <c r="AJ7" i="31" s="1"/>
  <c r="AH16" i="31"/>
  <c r="AJ16" i="31" s="1"/>
  <c r="AH10" i="31"/>
  <c r="AJ10" i="31" s="1"/>
  <c r="O16" i="24"/>
  <c r="G3" i="23"/>
  <c r="G26" i="23" s="1"/>
  <c r="P6" i="37"/>
  <c r="AF6" i="37" s="1"/>
  <c r="AH6" i="37" s="1"/>
  <c r="P15" i="37"/>
  <c r="AF15" i="37" s="1"/>
  <c r="AH15" i="37" s="1"/>
  <c r="P8" i="37"/>
  <c r="AF8" i="37" s="1"/>
  <c r="AH8" i="37" s="1"/>
  <c r="P14" i="37"/>
  <c r="P16" i="37"/>
  <c r="AF16" i="37" s="1"/>
  <c r="AH16" i="37" s="1"/>
  <c r="P13" i="37"/>
  <c r="AF13" i="37" s="1"/>
  <c r="AH13" i="37" s="1"/>
  <c r="P12" i="37"/>
  <c r="AF12" i="37" s="1"/>
  <c r="AH12" i="37" s="1"/>
  <c r="P11" i="37"/>
  <c r="AF11" i="37" s="1"/>
  <c r="AH11" i="37" s="1"/>
  <c r="P10" i="37"/>
  <c r="AF10" i="37" s="1"/>
  <c r="AH10" i="37" s="1"/>
  <c r="P9" i="37"/>
  <c r="AF9" i="37" s="1"/>
  <c r="AH9" i="37" s="1"/>
  <c r="P7" i="37"/>
  <c r="AF7" i="37" s="1"/>
  <c r="AH7" i="37" s="1"/>
  <c r="P5" i="37"/>
  <c r="AF5" i="37" s="1"/>
  <c r="AH5" i="37" s="1"/>
  <c r="P4" i="37"/>
  <c r="AF4" i="37" s="1"/>
  <c r="AH4" i="37" s="1"/>
  <c r="G25" i="32"/>
  <c r="F25" i="32"/>
  <c r="AE16" i="32"/>
  <c r="AG16" i="32" s="1"/>
  <c r="AE15" i="32"/>
  <c r="AG15" i="32" s="1"/>
  <c r="AE14" i="32"/>
  <c r="AG14" i="32" s="1"/>
  <c r="G10" i="25"/>
  <c r="AE11" i="22"/>
  <c r="AG11" i="22" s="1"/>
  <c r="AF5" i="21"/>
  <c r="AG9" i="33"/>
  <c r="AG11" i="32"/>
  <c r="AG9" i="32"/>
  <c r="AG7" i="32"/>
  <c r="AG8" i="32"/>
  <c r="AG12" i="32"/>
  <c r="AG4" i="32"/>
  <c r="AG5" i="32"/>
  <c r="AG6" i="32"/>
  <c r="AG13" i="32"/>
  <c r="AG10" i="32"/>
  <c r="AF11" i="23"/>
  <c r="AH11" i="23" s="1"/>
  <c r="AF7" i="23"/>
  <c r="AH7" i="23" s="1"/>
  <c r="AF6" i="23"/>
  <c r="AH6" i="23" s="1"/>
  <c r="AE12" i="29"/>
  <c r="AG12" i="29" s="1"/>
  <c r="AF9" i="23"/>
  <c r="AH9" i="23" s="1"/>
  <c r="AE10" i="29"/>
  <c r="AG10" i="29" s="1"/>
  <c r="AF12" i="23"/>
  <c r="AH12" i="23" s="1"/>
  <c r="AF8" i="23"/>
  <c r="AH8" i="23" s="1"/>
  <c r="AF5" i="23"/>
  <c r="AF4" i="23"/>
  <c r="AH4" i="23" s="1"/>
  <c r="AE13" i="29"/>
  <c r="AG13" i="29" s="1"/>
  <c r="AF13" i="23"/>
  <c r="AH13" i="23" s="1"/>
  <c r="AE7" i="29"/>
  <c r="AG7" i="29" s="1"/>
  <c r="AE9" i="29"/>
  <c r="AG9" i="29" s="1"/>
  <c r="AE4" i="29"/>
  <c r="AI6" i="25"/>
  <c r="AF10" i="23"/>
  <c r="DY12" i="36"/>
  <c r="DY6" i="36"/>
  <c r="DY16" i="36"/>
  <c r="DY17" i="36"/>
  <c r="DY15" i="36"/>
  <c r="AE7" i="22"/>
  <c r="AG7" i="22" s="1"/>
  <c r="DY14" i="36"/>
  <c r="DY9" i="36"/>
  <c r="DY7" i="36"/>
  <c r="DY4" i="36"/>
  <c r="DY11" i="36"/>
  <c r="DY5" i="36"/>
  <c r="DY13" i="36"/>
  <c r="DY10" i="36"/>
  <c r="G3" i="29"/>
  <c r="G25" i="29" s="1"/>
  <c r="AG10" i="33"/>
  <c r="AI10" i="33" s="1"/>
  <c r="G4" i="31"/>
  <c r="DZ15" i="36"/>
  <c r="DZ25" i="36" s="1"/>
  <c r="AG3" i="17"/>
  <c r="AG26" i="17" s="1"/>
  <c r="G3" i="20"/>
  <c r="G26" i="20" s="1"/>
  <c r="AJ6" i="24"/>
  <c r="AJ11" i="24"/>
  <c r="AJ13" i="24"/>
  <c r="AJ12" i="24"/>
  <c r="AJ7" i="24"/>
  <c r="AJ15" i="24"/>
  <c r="AJ5" i="24"/>
  <c r="AJ8" i="24"/>
  <c r="AJ4" i="24"/>
  <c r="AJ9" i="24"/>
  <c r="AG8" i="29"/>
  <c r="AG11" i="29"/>
  <c r="AG6" i="29"/>
  <c r="AG5" i="29"/>
  <c r="G3" i="26"/>
  <c r="G25" i="26" s="1"/>
  <c r="G3" i="25"/>
  <c r="G3" i="24"/>
  <c r="G26" i="24" s="1"/>
  <c r="G3" i="22"/>
  <c r="G3" i="21"/>
  <c r="G26" i="21" s="1"/>
  <c r="G3" i="19"/>
  <c r="G26" i="19" s="1"/>
  <c r="G3" i="16"/>
  <c r="O3" i="16" s="1"/>
  <c r="G3" i="15"/>
  <c r="G26" i="15" s="1"/>
  <c r="G3" i="14"/>
  <c r="G26" i="14" s="1"/>
  <c r="G3" i="13"/>
  <c r="G26" i="13" s="1"/>
  <c r="I65" i="36" l="1"/>
  <c r="H52" i="36"/>
  <c r="I61" i="36"/>
  <c r="L52" i="36"/>
  <c r="I58" i="36"/>
  <c r="I62" i="36"/>
  <c r="I59" i="36"/>
  <c r="P3" i="33"/>
  <c r="AG3" i="33" s="1"/>
  <c r="AG25" i="33" s="1"/>
  <c r="I64" i="36"/>
  <c r="B57" i="36"/>
  <c r="O3" i="12"/>
  <c r="O26" i="12" s="1"/>
  <c r="AI3" i="11"/>
  <c r="AI26" i="11" s="1"/>
  <c r="G26" i="25"/>
  <c r="AG4" i="25"/>
  <c r="AI4" i="25" s="1"/>
  <c r="AH5" i="23"/>
  <c r="P52" i="36"/>
  <c r="G26" i="22"/>
  <c r="O8" i="22"/>
  <c r="AH8" i="21"/>
  <c r="G26" i="16"/>
  <c r="O26" i="16"/>
  <c r="R52" i="36"/>
  <c r="DW25" i="36"/>
  <c r="AI3" i="17"/>
  <c r="AI26" i="17" s="1"/>
  <c r="G25" i="31"/>
  <c r="G25" i="30"/>
  <c r="G79" i="36"/>
  <c r="AF14" i="37"/>
  <c r="AI12" i="33"/>
  <c r="F79" i="36"/>
  <c r="O3" i="23"/>
  <c r="O26" i="23" s="1"/>
  <c r="AG4" i="29"/>
  <c r="AH16" i="24"/>
  <c r="AH10" i="23"/>
  <c r="O10" i="25"/>
  <c r="AH5" i="21"/>
  <c r="AI9" i="33"/>
  <c r="P3" i="37"/>
  <c r="P25" i="37" s="1"/>
  <c r="O3" i="29"/>
  <c r="O25" i="29" s="1"/>
  <c r="O4" i="31"/>
  <c r="AH4" i="31" s="1"/>
  <c r="O3" i="18"/>
  <c r="O26" i="18" s="1"/>
  <c r="O3" i="20"/>
  <c r="O26" i="20" s="1"/>
  <c r="O3" i="27"/>
  <c r="O25" i="27" s="1"/>
  <c r="O3" i="13"/>
  <c r="O26" i="13" s="1"/>
  <c r="O3" i="32"/>
  <c r="O3" i="31"/>
  <c r="O3" i="30"/>
  <c r="O25" i="30" s="1"/>
  <c r="O3" i="28"/>
  <c r="O25" i="28" s="1"/>
  <c r="O3" i="26"/>
  <c r="O25" i="26" s="1"/>
  <c r="O3" i="25"/>
  <c r="O26" i="25" s="1"/>
  <c r="O3" i="24"/>
  <c r="O26" i="24" s="1"/>
  <c r="O3" i="22"/>
  <c r="O3" i="21"/>
  <c r="O26" i="21" s="1"/>
  <c r="O3" i="19"/>
  <c r="O26" i="19" s="1"/>
  <c r="O3" i="15"/>
  <c r="O26" i="15" s="1"/>
  <c r="O3" i="14"/>
  <c r="O26" i="14" s="1"/>
  <c r="P25" i="33" l="1"/>
  <c r="C57" i="36"/>
  <c r="J57" i="36" s="1"/>
  <c r="K57" i="36" s="1"/>
  <c r="B79" i="36"/>
  <c r="I57" i="36"/>
  <c r="AK3" i="11"/>
  <c r="AK26" i="11" s="1"/>
  <c r="AE8" i="22"/>
  <c r="O26" i="22"/>
  <c r="AE3" i="13"/>
  <c r="AE26" i="13" s="1"/>
  <c r="AH14" i="37"/>
  <c r="AH3" i="31"/>
  <c r="O25" i="31"/>
  <c r="AG3" i="28"/>
  <c r="AG25" i="28" s="1"/>
  <c r="AJ16" i="24"/>
  <c r="AF3" i="26"/>
  <c r="AF25" i="26" s="1"/>
  <c r="AE3" i="32"/>
  <c r="AE25" i="32" s="1"/>
  <c r="O25" i="32"/>
  <c r="AG10" i="25"/>
  <c r="AE3" i="16"/>
  <c r="AE26" i="16" s="1"/>
  <c r="AG3" i="25"/>
  <c r="AG26" i="25" s="1"/>
  <c r="AF3" i="23"/>
  <c r="AF26" i="23" s="1"/>
  <c r="AG3" i="12"/>
  <c r="AF3" i="37"/>
  <c r="AF25" i="37" s="1"/>
  <c r="AE3" i="29"/>
  <c r="AE25" i="29" s="1"/>
  <c r="AF3" i="20"/>
  <c r="AF26" i="20" s="1"/>
  <c r="AE3" i="18"/>
  <c r="AE26" i="18" s="1"/>
  <c r="AG3" i="30"/>
  <c r="AG25" i="30" s="1"/>
  <c r="AE3" i="22"/>
  <c r="AF3" i="21"/>
  <c r="AF26" i="21" s="1"/>
  <c r="AG3" i="19"/>
  <c r="AG26" i="19" s="1"/>
  <c r="AE3" i="15"/>
  <c r="AE26" i="15" s="1"/>
  <c r="AF3" i="14"/>
  <c r="AF26" i="14" s="1"/>
  <c r="DX6" i="36"/>
  <c r="AG26" i="12" l="1"/>
  <c r="AI3" i="12"/>
  <c r="AG8" i="22"/>
  <c r="AE26" i="22"/>
  <c r="AG3" i="18"/>
  <c r="AG26" i="18" s="1"/>
  <c r="AJ3" i="31"/>
  <c r="AH25" i="31"/>
  <c r="DX3" i="36"/>
  <c r="AH3" i="37"/>
  <c r="AH25" i="37" s="1"/>
  <c r="AH3" i="26"/>
  <c r="AH25" i="26" s="1"/>
  <c r="AI10" i="25"/>
  <c r="AI26" i="12"/>
  <c r="DX10" i="36"/>
  <c r="EA10" i="36" s="1"/>
  <c r="EC10" i="36" s="1"/>
  <c r="DX18" i="36"/>
  <c r="EA18" i="36" s="1"/>
  <c r="EC18" i="36" s="1"/>
  <c r="DX13" i="36"/>
  <c r="EA13" i="36" s="1"/>
  <c r="EC13" i="36" s="1"/>
  <c r="DX12" i="36"/>
  <c r="EA12" i="36" s="1"/>
  <c r="EC12" i="36" s="1"/>
  <c r="DX8" i="36"/>
  <c r="EA8" i="36" s="1"/>
  <c r="EC8" i="36" s="1"/>
  <c r="DX19" i="36"/>
  <c r="EA19" i="36" s="1"/>
  <c r="EC19" i="36" s="1"/>
  <c r="DX9" i="36"/>
  <c r="EA9" i="36" s="1"/>
  <c r="EC9" i="36" s="1"/>
  <c r="DX7" i="36"/>
  <c r="EA7" i="36" s="1"/>
  <c r="EC7" i="36" s="1"/>
  <c r="DX11" i="36"/>
  <c r="EA11" i="36" s="1"/>
  <c r="EC11" i="36" s="1"/>
  <c r="DX17" i="36"/>
  <c r="EA17" i="36" s="1"/>
  <c r="EC17" i="36" s="1"/>
  <c r="DX16" i="36"/>
  <c r="EA16" i="36" s="1"/>
  <c r="EC16" i="36" s="1"/>
  <c r="DX15" i="36"/>
  <c r="EA15" i="36" s="1"/>
  <c r="EC15" i="36" s="1"/>
  <c r="DX4" i="36"/>
  <c r="EA4" i="36" s="1"/>
  <c r="EC4" i="36" s="1"/>
  <c r="DX5" i="36"/>
  <c r="EA5" i="36" s="1"/>
  <c r="EC5" i="36" s="1"/>
  <c r="DX14" i="36"/>
  <c r="EA14" i="36" s="1"/>
  <c r="EC14" i="36" s="1"/>
  <c r="EA6" i="36"/>
  <c r="EC6" i="36" s="1"/>
  <c r="AG3" i="29"/>
  <c r="AG25" i="29" s="1"/>
  <c r="AJ4" i="31"/>
  <c r="AG3" i="16"/>
  <c r="AG26" i="16" s="1"/>
  <c r="AH3" i="20"/>
  <c r="AH26" i="20" s="1"/>
  <c r="AG3" i="13"/>
  <c r="AG26" i="13" s="1"/>
  <c r="DY3" i="36"/>
  <c r="DY25" i="36" s="1"/>
  <c r="AI3" i="33"/>
  <c r="AI25" i="33" s="1"/>
  <c r="AG3" i="32"/>
  <c r="AG25" i="32" s="1"/>
  <c r="AI25" i="30"/>
  <c r="AI3" i="28"/>
  <c r="AI25" i="28" s="1"/>
  <c r="AI3" i="25"/>
  <c r="AH3" i="23"/>
  <c r="AH26" i="23" s="1"/>
  <c r="AG3" i="22"/>
  <c r="AH3" i="21"/>
  <c r="AH26" i="21" s="1"/>
  <c r="AI3" i="19"/>
  <c r="AI26" i="19" s="1"/>
  <c r="AG3" i="15"/>
  <c r="AG26" i="15" s="1"/>
  <c r="AH3" i="14"/>
  <c r="AH26" i="14" s="1"/>
  <c r="AI26" i="25" l="1"/>
  <c r="AG26" i="22"/>
  <c r="EA3" i="36"/>
  <c r="AJ25" i="31"/>
  <c r="I56" i="36" l="1"/>
  <c r="O3" i="10"/>
  <c r="E79" i="36" l="1"/>
  <c r="AE3" i="10"/>
  <c r="AE26" i="10" s="1"/>
  <c r="I79" i="36" l="1"/>
  <c r="C79" i="36"/>
  <c r="AG3" i="10"/>
  <c r="AG26" i="10" s="1"/>
  <c r="AH3" i="24"/>
  <c r="AH26" i="24" s="1"/>
  <c r="AJ3" i="24" l="1"/>
  <c r="AJ26" i="24" s="1"/>
  <c r="AI3" i="27"/>
  <c r="AI25" i="27" s="1"/>
  <c r="DX25" i="36"/>
  <c r="EA25" i="36" l="1"/>
  <c r="AK3" i="27"/>
  <c r="AK25" i="27" s="1"/>
  <c r="EC3" i="36" l="1"/>
  <c r="EC25" i="36" s="1"/>
</calcChain>
</file>

<file path=xl/comments1.xml><?xml version="1.0" encoding="utf-8"?>
<comments xmlns="http://schemas.openxmlformats.org/spreadsheetml/2006/main">
  <authors>
    <author>Windows User</author>
  </authors>
  <commentList>
    <comment ref="E4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hàng trả bị xì
</t>
        </r>
      </text>
    </comment>
    <comment ref="F1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hàng vô thiếu 1 (phiếu 150 thực nhận 149 túi)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AK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 Tâm trả lại kho </t>
        </r>
      </text>
    </comment>
    <comment ref="E12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dư 2 ( phiếu 270 thực nhận 272 )
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E3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trả nhà máy 23 túi gà lỗi</t>
        </r>
      </text>
    </comment>
    <comment ref="E4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trả nhà máy 1 túi lỗi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E4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nhà máy xuất thiếu 1
</t>
        </r>
      </text>
    </comment>
    <comment ref="AG4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trung chuyển đà nẵng trả lại 3 nhưng cửa hàng báo thiếu 4
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E3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nhà máy thiếu 1 thùng
phiếu 572 thực nhận 520
</t>
        </r>
      </text>
    </comment>
    <comment ref="E12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nhà máy dư 1 thùng phiếu 180 thực nhận 270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AG11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 thái thiếu 1 nướng kho xuất thêm ( kiểm tra lại đơn )</t>
        </r>
      </text>
    </comment>
  </commentList>
</comments>
</file>

<file path=xl/comments7.xml><?xml version="1.0" encoding="utf-8"?>
<comments xmlns="http://schemas.openxmlformats.org/spreadsheetml/2006/main">
  <authors>
    <author>Windows User</author>
  </authors>
  <commentList>
    <comment ref="E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nhà máy xuát dư 4 gói
phiếu 240 thực nhận 244
</t>
        </r>
      </text>
    </comment>
  </commentList>
</comments>
</file>

<file path=xl/comments8.xml><?xml version="1.0" encoding="utf-8"?>
<comments xmlns="http://schemas.openxmlformats.org/spreadsheetml/2006/main">
  <authors>
    <author>Windows User</author>
  </authors>
  <commentList>
    <comment ref="AH7" authorId="0" shapeId="0">
      <text>
        <r>
          <rPr>
            <sz val="10"/>
            <color indexed="81"/>
            <rFont val="Tahoma"/>
            <family val="2"/>
          </rPr>
          <t>TRUNG CHUYỂN WIN ĐÓNG THIẾU 1 TAI ( XUẤT THÊM 1 TAI )</t>
        </r>
      </text>
    </comment>
  </commentList>
</comments>
</file>

<file path=xl/comments9.xml><?xml version="1.0" encoding="utf-8"?>
<comments xmlns="http://schemas.openxmlformats.org/spreadsheetml/2006/main">
  <authors>
    <author>Windows User</author>
  </authors>
  <commentList>
    <comment ref="AG3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 thái mượn mà chưa trả </t>
        </r>
      </text>
    </comment>
  </commentList>
</comments>
</file>

<file path=xl/sharedStrings.xml><?xml version="1.0" encoding="utf-8"?>
<sst xmlns="http://schemas.openxmlformats.org/spreadsheetml/2006/main" count="2523" uniqueCount="222">
  <si>
    <t>Mã hàng</t>
  </si>
  <si>
    <t>mega</t>
  </si>
  <si>
    <t>coop</t>
  </si>
  <si>
    <t>Trung chuyển</t>
  </si>
  <si>
    <t>Số lượng hàng sau khi trung chuyển</t>
  </si>
  <si>
    <t>SL tồn kho</t>
  </si>
  <si>
    <t>Tổng SL trung chuyển</t>
  </si>
  <si>
    <t>bigC</t>
  </si>
  <si>
    <t xml:space="preserve"> </t>
  </si>
  <si>
    <t>Minh</t>
  </si>
  <si>
    <t>SL hàng đi TP</t>
  </si>
  <si>
    <t>Thịnh</t>
  </si>
  <si>
    <t xml:space="preserve">Số lượng nhập kho </t>
  </si>
  <si>
    <t>Tâm</t>
  </si>
  <si>
    <t>Khang</t>
  </si>
  <si>
    <t>lotte</t>
  </si>
  <si>
    <t>a.Thực</t>
  </si>
  <si>
    <t>SL đầu ngày</t>
  </si>
  <si>
    <t>Hàng xì</t>
  </si>
  <si>
    <t>số lượng sọt</t>
  </si>
  <si>
    <t>sọt lẻ</t>
  </si>
  <si>
    <t>quy cách sọt</t>
  </si>
  <si>
    <t>SL tồn thực tế trong kho</t>
  </si>
  <si>
    <t>chênh lệch</t>
  </si>
  <si>
    <t>win</t>
  </si>
  <si>
    <t>a.Thanh</t>
  </si>
  <si>
    <t xml:space="preserve">sáng </t>
  </si>
  <si>
    <t>chiều</t>
  </si>
  <si>
    <t>family</t>
  </si>
  <si>
    <t>SL cuối ngày</t>
  </si>
  <si>
    <t>A Đảng</t>
  </si>
  <si>
    <t>A Ngọc</t>
  </si>
  <si>
    <t>hàng nhập</t>
  </si>
  <si>
    <t>hàng xì kho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</si>
  <si>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</si>
  <si>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</si>
  <si>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</si>
  <si>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</si>
  <si>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</si>
  <si>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</si>
  <si>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</si>
  <si>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</si>
  <si>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</si>
  <si>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</si>
  <si>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</si>
  <si>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</si>
  <si>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</si>
  <si>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</si>
  <si>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</si>
  <si>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</si>
  <si>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</si>
  <si>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</si>
  <si>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</si>
  <si>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</si>
  <si>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</si>
  <si>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</si>
  <si>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</si>
  <si>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</si>
  <si>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</si>
  <si>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</si>
  <si>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</si>
  <si>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</si>
  <si>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</si>
  <si>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</si>
  <si>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TỔNG</t>
  </si>
  <si>
    <t>giao trực tiếp</t>
  </si>
  <si>
    <t>giao DC</t>
  </si>
  <si>
    <t>Tồn đầu kỳ</t>
  </si>
  <si>
    <t>file kho</t>
  </si>
  <si>
    <t>tồn kho thực tế</t>
  </si>
  <si>
    <t>C Diễm</t>
  </si>
  <si>
    <t>sáng</t>
  </si>
  <si>
    <t>chiều 2</t>
  </si>
  <si>
    <t>A Thạch</t>
  </si>
  <si>
    <t>ngày 31</t>
  </si>
  <si>
    <t>C Thơm</t>
  </si>
  <si>
    <t>hàng mẫu</t>
  </si>
  <si>
    <t>sáng 2</t>
  </si>
  <si>
    <t xml:space="preserve">Khang </t>
  </si>
  <si>
    <t>gs25</t>
  </si>
  <si>
    <t>A Thanh</t>
  </si>
  <si>
    <t>a.đảng</t>
  </si>
  <si>
    <t>chiều 3</t>
  </si>
  <si>
    <t xml:space="preserve">khang </t>
  </si>
  <si>
    <t>đổi hàng</t>
  </si>
  <si>
    <t>xuất mẫu</t>
  </si>
  <si>
    <t xml:space="preserve">a Đảng </t>
  </si>
  <si>
    <t>a Đảng</t>
  </si>
  <si>
    <t xml:space="preserve">chiều </t>
  </si>
  <si>
    <t>Hải sale</t>
  </si>
  <si>
    <t>TC ĐN</t>
  </si>
  <si>
    <t>Xuất trả</t>
  </si>
  <si>
    <t>nhà máy</t>
  </si>
  <si>
    <t>đà nẵng</t>
  </si>
  <si>
    <t xml:space="preserve">Minh </t>
  </si>
  <si>
    <t>A Tân</t>
  </si>
  <si>
    <t>Bán lẻ</t>
  </si>
  <si>
    <t>lấy mẫu</t>
  </si>
  <si>
    <t>bigc</t>
  </si>
  <si>
    <t>Thơ</t>
  </si>
  <si>
    <t>Hàng trả</t>
  </si>
  <si>
    <t>Tuần 1</t>
  </si>
  <si>
    <t>sl dự kiến còn lại</t>
  </si>
  <si>
    <t>Tuần 2</t>
  </si>
  <si>
    <t>Tuần 3</t>
  </si>
  <si>
    <t>Tuần 4</t>
  </si>
  <si>
    <t>A.Thanh</t>
  </si>
  <si>
    <t>a.Thạch</t>
  </si>
  <si>
    <t>hàng tặng</t>
  </si>
  <si>
    <t>hàng đổi</t>
  </si>
  <si>
    <t>A Thực</t>
  </si>
  <si>
    <t>CK Vũng Tàu</t>
  </si>
  <si>
    <t>Hàng tặng</t>
  </si>
  <si>
    <t>Sale</t>
  </si>
  <si>
    <t>A Phong</t>
  </si>
  <si>
    <t>khách chị Thơm</t>
  </si>
  <si>
    <t>Mẫu</t>
  </si>
  <si>
    <t>kiểm nghiệm</t>
  </si>
  <si>
    <t>Sale + A Thạch</t>
  </si>
  <si>
    <t>Chị Thơm</t>
  </si>
  <si>
    <t>a.Thanh sale</t>
  </si>
  <si>
    <t>hàng tặng XLHN</t>
  </si>
  <si>
    <t>A Thanh sale</t>
  </si>
  <si>
    <t>Tâm GH</t>
  </si>
  <si>
    <t>mua lẻ</t>
  </si>
  <si>
    <t>Phong sale</t>
  </si>
  <si>
    <t>Thơ sale</t>
  </si>
  <si>
    <t>tặng quà</t>
  </si>
  <si>
    <t>C.Diễm</t>
  </si>
  <si>
    <t>A TÂm</t>
  </si>
  <si>
    <t xml:space="preserve">Tâm </t>
  </si>
  <si>
    <t>C.Thơm</t>
  </si>
  <si>
    <t>C.Thơ sale</t>
  </si>
  <si>
    <t xml:space="preserve">A.Đảng </t>
  </si>
  <si>
    <t>COOP</t>
  </si>
  <si>
    <t>LOTTE</t>
  </si>
  <si>
    <t>TRẢ NHÀ MÁY</t>
  </si>
  <si>
    <t>sampling</t>
  </si>
  <si>
    <t>XUẤT TRẢ NHÀ MÁY</t>
  </si>
  <si>
    <t>A Minh</t>
  </si>
  <si>
    <t>phong kho</t>
  </si>
  <si>
    <t>A.Ngọc</t>
  </si>
  <si>
    <t>A.Thái</t>
  </si>
  <si>
    <t>a.Thái</t>
  </si>
  <si>
    <t>hàng kiểm nghiệm</t>
  </si>
  <si>
    <t>A Khang</t>
  </si>
  <si>
    <t>A Thái</t>
  </si>
  <si>
    <t>a.Đảng</t>
  </si>
  <si>
    <t>A Tâm</t>
  </si>
  <si>
    <t>mẫu</t>
  </si>
  <si>
    <t>khách lẻ</t>
  </si>
  <si>
    <t>c.Diễm</t>
  </si>
  <si>
    <t>a.Thaí</t>
  </si>
  <si>
    <t>xuát trả nhà máy</t>
  </si>
  <si>
    <t>tc đà nẵng</t>
  </si>
  <si>
    <t>c.Thơ  sale</t>
  </si>
  <si>
    <t>kiểm dịch</t>
  </si>
  <si>
    <t xml:space="preserve">a.Thực </t>
  </si>
  <si>
    <t xml:space="preserve">mega </t>
  </si>
  <si>
    <t>Tuần 1 ( 1-7/4 )</t>
  </si>
  <si>
    <t>a.Khang</t>
  </si>
  <si>
    <t>Chân giò heo muối 300g</t>
  </si>
  <si>
    <t>Chân giò heo muối 500g</t>
  </si>
  <si>
    <t>Bắp bò muối 300g</t>
  </si>
  <si>
    <t>Tai heo muối 200g</t>
  </si>
  <si>
    <t>Tai heo muối 400g</t>
  </si>
  <si>
    <t>Mọc Nấm Hương 250g</t>
  </si>
  <si>
    <t>Giò Tai Lưỡi Xào 250g</t>
  </si>
  <si>
    <t>Chả nướng 300g</t>
  </si>
  <si>
    <t>Chả cốm 300g</t>
  </si>
  <si>
    <t>Giò lụa cây 250g</t>
  </si>
  <si>
    <t>Bắp giò heo muối vị Tayaki Coop Select 450g</t>
  </si>
  <si>
    <t>Gà hun cỏ xạ hương Coop Select 500g</t>
  </si>
  <si>
    <t>Gà muối hun khói 300g</t>
  </si>
  <si>
    <t>Chân gà thảo mộc 150g</t>
  </si>
  <si>
    <t>Chân gà xì dầu 150g</t>
  </si>
  <si>
    <t>Sườn hun khói 200g</t>
  </si>
  <si>
    <t>Gà xì dầu 500g</t>
  </si>
  <si>
    <t>Giò lụa 500g</t>
  </si>
  <si>
    <t>Giò tai nấm hương 500g</t>
  </si>
  <si>
    <t>Bắp bò muối 500g</t>
  </si>
  <si>
    <t>Gà hun cỏ xạ hương 1kg</t>
  </si>
  <si>
    <t>Gà muối 500g</t>
  </si>
  <si>
    <t>Gà muối hun khói 300g mẫu</t>
  </si>
  <si>
    <t>intimex</t>
  </si>
  <si>
    <t>Tuần 2 ( 8-14/4 )</t>
  </si>
  <si>
    <t>a.Minh</t>
  </si>
  <si>
    <t>Gà muối hun khói 300g nguyên miếng</t>
  </si>
  <si>
    <t>test</t>
  </si>
  <si>
    <t>A.Thực</t>
  </si>
  <si>
    <t>a.khang</t>
  </si>
  <si>
    <t>a thái</t>
  </si>
  <si>
    <t>KHO</t>
  </si>
  <si>
    <t xml:space="preserve">NGƯỜI KIỂM </t>
  </si>
  <si>
    <t>GDVN</t>
  </si>
  <si>
    <t>a.Tâm</t>
  </si>
  <si>
    <t xml:space="preserve">a.Thanh </t>
  </si>
  <si>
    <t>c.Thơ sale</t>
  </si>
  <si>
    <t xml:space="preserve"> 4209 ( Tâm)</t>
  </si>
  <si>
    <t>GĐVN</t>
  </si>
  <si>
    <t>Tuần 3 ( 15-21/4 )</t>
  </si>
  <si>
    <t xml:space="preserve">chành xe </t>
  </si>
  <si>
    <t xml:space="preserve"> sampling</t>
  </si>
  <si>
    <t>Tuần 4 ( 22-28/4 )</t>
  </si>
  <si>
    <t>Tuần 5 ( 29-31/3 )</t>
  </si>
  <si>
    <t>TB/TUẦN</t>
  </si>
  <si>
    <t>TỔNG SL BÁN</t>
  </si>
  <si>
    <t>sampling (Trâm)</t>
  </si>
  <si>
    <t>a.Ngọc</t>
  </si>
  <si>
    <t>c.Diẽm</t>
  </si>
  <si>
    <t>a.Hải sale</t>
  </si>
  <si>
    <t>24.4</t>
  </si>
  <si>
    <t>25.4</t>
  </si>
  <si>
    <t>PHIẾU XUẤT HÀNG XÌ TỪ 24/4-27/4</t>
  </si>
  <si>
    <t>ĐÀ NẴNG</t>
  </si>
  <si>
    <t>gdvn</t>
  </si>
  <si>
    <t>A.thái</t>
  </si>
  <si>
    <t>Chân gà xì dầu 150g ( 2 chân )</t>
  </si>
  <si>
    <t>chị vi</t>
  </si>
  <si>
    <t>sáng 3</t>
  </si>
  <si>
    <t>C.Thơ</t>
  </si>
  <si>
    <t>A.Thạch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</si>
</sst>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/d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26"/>
      <name val="Calibri"/>
      <family val="2"/>
      <scheme val="minor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b/>
      <u val="singleAccounting"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2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9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4" borderId="1" xfId="1" applyNumberFormat="1" applyFont="1" applyFill="1" applyBorder="1"/>
    <xf numFmtId="0" fontId="5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0" fillId="5" borderId="1" xfId="0" applyNumberFormat="1" applyFill="1" applyBorder="1"/>
    <xf numFmtId="164" fontId="0" fillId="0" borderId="1" xfId="1" applyNumberFormat="1" applyFont="1" applyBorder="1"/>
    <xf numFmtId="164" fontId="5" fillId="0" borderId="1" xfId="0" applyNumberFormat="1" applyFont="1" applyBorder="1"/>
    <xf numFmtId="164" fontId="5" fillId="0" borderId="1" xfId="1" applyNumberFormat="1" applyFont="1" applyBorder="1"/>
    <xf numFmtId="164" fontId="6" fillId="0" borderId="1" xfId="0" applyNumberFormat="1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7" fillId="3" borderId="1" xfId="1" applyNumberFormat="1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/>
    </xf>
    <xf numFmtId="0" fontId="5" fillId="0" borderId="4" xfId="0" applyFont="1" applyBorder="1"/>
    <xf numFmtId="164" fontId="7" fillId="0" borderId="1" xfId="1" applyNumberFormat="1" applyFont="1" applyBorder="1"/>
    <xf numFmtId="164" fontId="6" fillId="2" borderId="1" xfId="0" applyNumberFormat="1" applyFont="1" applyFill="1" applyBorder="1"/>
    <xf numFmtId="164" fontId="5" fillId="2" borderId="1" xfId="1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0" fillId="2" borderId="1" xfId="1" applyNumberFormat="1" applyFont="1" applyFill="1" applyBorder="1"/>
    <xf numFmtId="0" fontId="0" fillId="2" borderId="0" xfId="0" applyFill="1"/>
    <xf numFmtId="164" fontId="1" fillId="0" borderId="1" xfId="1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/>
    </xf>
    <xf numFmtId="164" fontId="0" fillId="7" borderId="1" xfId="1" applyNumberFormat="1" applyFont="1" applyFill="1" applyBorder="1"/>
    <xf numFmtId="164" fontId="6" fillId="7" borderId="1" xfId="1" applyNumberFormat="1" applyFont="1" applyFill="1" applyBorder="1"/>
    <xf numFmtId="164" fontId="0" fillId="3" borderId="1" xfId="1" applyNumberFormat="1" applyFont="1" applyFill="1" applyBorder="1"/>
    <xf numFmtId="164" fontId="0" fillId="8" borderId="1" xfId="0" applyNumberFormat="1" applyFill="1" applyBorder="1"/>
    <xf numFmtId="0" fontId="12" fillId="0" borderId="3" xfId="0" applyFont="1" applyBorder="1" applyAlignment="1">
      <alignment horizontal="center"/>
    </xf>
    <xf numFmtId="164" fontId="7" fillId="2" borderId="1" xfId="1" applyNumberFormat="1" applyFont="1" applyFill="1" applyBorder="1"/>
    <xf numFmtId="0" fontId="13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64" fontId="0" fillId="0" borderId="0" xfId="0" applyNumberFormat="1"/>
    <xf numFmtId="164" fontId="7" fillId="3" borderId="3" xfId="1" applyNumberFormat="1" applyFont="1" applyFill="1" applyBorder="1"/>
    <xf numFmtId="0" fontId="7" fillId="0" borderId="1" xfId="0" applyFont="1" applyBorder="1"/>
    <xf numFmtId="164" fontId="0" fillId="8" borderId="0" xfId="0" applyNumberFormat="1" applyFill="1"/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9" xfId="0" applyNumberFormat="1" applyFont="1" applyBorder="1"/>
    <xf numFmtId="164" fontId="0" fillId="9" borderId="0" xfId="0" applyNumberFormat="1" applyFill="1"/>
    <xf numFmtId="0" fontId="11" fillId="2" borderId="0" xfId="0" applyFont="1" applyFill="1"/>
    <xf numFmtId="164" fontId="11" fillId="0" borderId="0" xfId="1" applyNumberFormat="1" applyFont="1" applyFill="1" applyBorder="1"/>
    <xf numFmtId="0" fontId="4" fillId="2" borderId="0" xfId="0" applyFont="1" applyFill="1" applyAlignment="1">
      <alignment vertical="center"/>
    </xf>
    <xf numFmtId="164" fontId="5" fillId="0" borderId="1" xfId="1" applyNumberFormat="1" applyFont="1" applyBorder="1" applyAlignment="1">
      <alignment horizontal="center" vertical="center"/>
    </xf>
    <xf numFmtId="164" fontId="0" fillId="2" borderId="1" xfId="0" applyNumberFormat="1" applyFill="1" applyBorder="1"/>
    <xf numFmtId="164" fontId="9" fillId="2" borderId="1" xfId="0" applyNumberFormat="1" applyFont="1" applyFill="1" applyBorder="1"/>
    <xf numFmtId="0" fontId="5" fillId="2" borderId="0" xfId="0" applyFont="1" applyFill="1"/>
    <xf numFmtId="49" fontId="14" fillId="10" borderId="1" xfId="0" applyNumberFormat="1" applyFont="1" applyFill="1" applyBorder="1" applyAlignment="1">
      <alignment horizontal="center" vertical="center"/>
    </xf>
    <xf numFmtId="0" fontId="11" fillId="3" borderId="0" xfId="0" applyFont="1" applyFill="1"/>
    <xf numFmtId="0" fontId="4" fillId="3" borderId="0" xfId="0" applyFont="1" applyFill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0" fillId="11" borderId="1" xfId="0" applyNumberFormat="1" applyFill="1" applyBorder="1"/>
    <xf numFmtId="164" fontId="1" fillId="2" borderId="1" xfId="1" applyNumberFormat="1" applyFont="1" applyFill="1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4" fontId="5" fillId="0" borderId="4" xfId="1" applyNumberFormat="1" applyFont="1" applyFill="1" applyBorder="1"/>
    <xf numFmtId="164" fontId="0" fillId="2" borderId="0" xfId="0" applyNumberFormat="1" applyFill="1"/>
    <xf numFmtId="164" fontId="11" fillId="2" borderId="0" xfId="1" applyNumberFormat="1" applyFont="1" applyFill="1" applyBorder="1"/>
    <xf numFmtId="164" fontId="20" fillId="2" borderId="1" xfId="1" applyNumberFormat="1" applyFont="1" applyFill="1" applyBorder="1" applyAlignment="1">
      <alignment horizontal="center" vertical="center" wrapText="1"/>
    </xf>
    <xf numFmtId="164" fontId="21" fillId="0" borderId="1" xfId="1" applyNumberFormat="1" applyFont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/>
    <xf numFmtId="0" fontId="23" fillId="10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0" fillId="6" borderId="1" xfId="1" applyNumberFormat="1" applyFont="1" applyFill="1" applyBorder="1"/>
    <xf numFmtId="0" fontId="2" fillId="10" borderId="1" xfId="0" applyFont="1" applyFill="1" applyBorder="1" applyAlignment="1">
      <alignment horizontal="center" vertical="center"/>
    </xf>
    <xf numFmtId="164" fontId="0" fillId="10" borderId="1" xfId="1" applyNumberFormat="1" applyFont="1" applyFill="1" applyBorder="1"/>
    <xf numFmtId="164" fontId="6" fillId="3" borderId="1" xfId="0" applyNumberFormat="1" applyFont="1" applyFill="1" applyBorder="1"/>
    <xf numFmtId="164" fontId="0" fillId="0" borderId="1" xfId="0" applyNumberFormat="1" applyBorder="1"/>
    <xf numFmtId="164" fontId="0" fillId="10" borderId="1" xfId="0" applyNumberFormat="1" applyFill="1" applyBorder="1"/>
    <xf numFmtId="164" fontId="24" fillId="2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7" borderId="1" xfId="0" applyFill="1" applyBorder="1"/>
    <xf numFmtId="164" fontId="25" fillId="0" borderId="1" xfId="1" applyNumberFormat="1" applyFont="1" applyBorder="1"/>
    <xf numFmtId="164" fontId="25" fillId="2" borderId="1" xfId="1" applyNumberFormat="1" applyFont="1" applyFill="1" applyBorder="1"/>
    <xf numFmtId="164" fontId="5" fillId="12" borderId="1" xfId="0" applyNumberFormat="1" applyFont="1" applyFill="1" applyBorder="1"/>
    <xf numFmtId="164" fontId="5" fillId="2" borderId="9" xfId="0" applyNumberFormat="1" applyFont="1" applyFill="1" applyBorder="1"/>
    <xf numFmtId="49" fontId="27" fillId="10" borderId="1" xfId="0" applyNumberFormat="1" applyFont="1" applyFill="1" applyBorder="1" applyAlignment="1">
      <alignment horizontal="center" vertical="center"/>
    </xf>
    <xf numFmtId="164" fontId="28" fillId="0" borderId="1" xfId="1" applyNumberFormat="1" applyFont="1" applyBorder="1"/>
    <xf numFmtId="164" fontId="27" fillId="0" borderId="1" xfId="1" applyNumberFormat="1" applyFont="1" applyBorder="1"/>
    <xf numFmtId="0" fontId="14" fillId="10" borderId="1" xfId="0" applyFont="1" applyFill="1" applyBorder="1" applyAlignment="1">
      <alignment horizontal="center" vertical="center"/>
    </xf>
    <xf numFmtId="164" fontId="25" fillId="0" borderId="1" xfId="1" applyNumberFormat="1" applyFont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26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5" fillId="0" borderId="1" xfId="1" applyNumberFormat="1" applyFont="1" applyBorder="1" applyAlignment="1">
      <alignment horizontal="left" vertical="center" indent="1"/>
    </xf>
    <xf numFmtId="164" fontId="29" fillId="0" borderId="1" xfId="1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Continuous"/>
    </xf>
    <xf numFmtId="0" fontId="31" fillId="0" borderId="1" xfId="0" applyFont="1" applyBorder="1" applyAlignment="1">
      <alignment horizontal="centerContinuous"/>
    </xf>
    <xf numFmtId="0" fontId="30" fillId="0" borderId="2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164" fontId="30" fillId="0" borderId="1" xfId="1" applyNumberFormat="1" applyFont="1" applyBorder="1"/>
    <xf numFmtId="0" fontId="34" fillId="0" borderId="1" xfId="0" applyFont="1" applyBorder="1"/>
    <xf numFmtId="164" fontId="30" fillId="4" borderId="1" xfId="1" applyNumberFormat="1" applyFont="1" applyFill="1" applyBorder="1"/>
    <xf numFmtId="164" fontId="30" fillId="5" borderId="1" xfId="0" applyNumberFormat="1" applyFont="1" applyFill="1" applyBorder="1"/>
    <xf numFmtId="164" fontId="34" fillId="0" borderId="1" xfId="1" applyNumberFormat="1" applyFont="1" applyBorder="1"/>
    <xf numFmtId="164" fontId="34" fillId="0" borderId="1" xfId="0" applyNumberFormat="1" applyFont="1" applyBorder="1"/>
    <xf numFmtId="164" fontId="32" fillId="0" borderId="1" xfId="0" applyNumberFormat="1" applyFont="1" applyBorder="1"/>
    <xf numFmtId="0" fontId="30" fillId="0" borderId="0" xfId="0" applyFont="1"/>
    <xf numFmtId="164" fontId="35" fillId="3" borderId="1" xfId="1" applyNumberFormat="1" applyFont="1" applyFill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164" fontId="0" fillId="2" borderId="1" xfId="1" applyNumberFormat="1" applyFont="1" applyFill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164" fontId="0" fillId="2" borderId="1" xfId="1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164" fontId="0" fillId="0" borderId="1" xfId="1" applyNumberFormat="1" applyFont="1" applyBorder="1" applyAlignment="1">
      <alignment horizontal="right" vertical="top"/>
    </xf>
    <xf numFmtId="164" fontId="5" fillId="0" borderId="3" xfId="1" applyNumberFormat="1" applyFont="1" applyBorder="1"/>
    <xf numFmtId="164" fontId="0" fillId="13" borderId="1" xfId="1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left" vertical="top"/>
    </xf>
    <xf numFmtId="0" fontId="33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36" fillId="2" borderId="1" xfId="0" applyFont="1" applyFill="1" applyBorder="1" applyAlignment="1">
      <alignment horizontal="left" vertical="top"/>
    </xf>
    <xf numFmtId="0" fontId="36" fillId="2" borderId="1" xfId="0" applyFont="1" applyFill="1" applyBorder="1" applyAlignment="1">
      <alignment horizontal="left" vertical="top" wrapText="1"/>
    </xf>
    <xf numFmtId="0" fontId="36" fillId="2" borderId="2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5" fillId="2" borderId="3" xfId="1" applyNumberFormat="1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top" wrapText="1"/>
    </xf>
    <xf numFmtId="0" fontId="37" fillId="0" borderId="1" xfId="0" applyFont="1" applyBorder="1" applyAlignment="1">
      <alignment horizontal="left" vertical="top" wrapText="1"/>
    </xf>
    <xf numFmtId="0" fontId="39" fillId="2" borderId="1" xfId="0" applyFont="1" applyFill="1" applyBorder="1" applyAlignment="1">
      <alignment horizontal="left" vertical="top"/>
    </xf>
    <xf numFmtId="0" fontId="39" fillId="2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0" xfId="0" applyBorder="1"/>
    <xf numFmtId="164" fontId="0" fillId="0" borderId="0" xfId="1" applyNumberFormat="1" applyFont="1" applyBorder="1"/>
    <xf numFmtId="164" fontId="5" fillId="0" borderId="0" xfId="1" applyNumberFormat="1" applyFont="1" applyBorder="1"/>
    <xf numFmtId="164" fontId="0" fillId="0" borderId="0" xfId="1" applyNumberFormat="1" applyFont="1" applyFill="1" applyBorder="1"/>
    <xf numFmtId="0" fontId="0" fillId="0" borderId="1" xfId="0" applyBorder="1" applyAlignment="1">
      <alignment horizontal="center" vertical="center"/>
    </xf>
    <xf numFmtId="0" fontId="42" fillId="0" borderId="0" xfId="0" applyFont="1"/>
    <xf numFmtId="0" fontId="0" fillId="13" borderId="1" xfId="0" applyFill="1" applyBorder="1"/>
    <xf numFmtId="0" fontId="0" fillId="5" borderId="1" xfId="0" applyFill="1" applyBorder="1"/>
    <xf numFmtId="0" fontId="7" fillId="3" borderId="1" xfId="0" applyFont="1" applyFill="1" applyBorder="1"/>
    <xf numFmtId="0" fontId="42" fillId="0" borderId="3" xfId="0" applyFont="1" applyBorder="1" applyAlignment="1">
      <alignment horizontal="center" vertical="center"/>
    </xf>
    <xf numFmtId="164" fontId="0" fillId="0" borderId="3" xfId="1" applyNumberFormat="1" applyFont="1" applyBorder="1"/>
    <xf numFmtId="0" fontId="42" fillId="0" borderId="2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1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6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164" fontId="0" fillId="5" borderId="1" xfId="0" applyNumberFormat="1" applyFont="1" applyFill="1" applyBorder="1"/>
    <xf numFmtId="164" fontId="0" fillId="0" borderId="1" xfId="0" applyNumberFormat="1" applyFont="1" applyBorder="1"/>
    <xf numFmtId="0" fontId="11" fillId="2" borderId="1" xfId="0" applyFont="1" applyFill="1" applyBorder="1" applyAlignment="1">
      <alignment horizontal="center"/>
    </xf>
    <xf numFmtId="0" fontId="44" fillId="2" borderId="1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 wrapText="1"/>
    </xf>
    <xf numFmtId="0" fontId="0" fillId="0" borderId="3" xfId="0" applyFont="1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wrapText="1"/>
    </xf>
    <xf numFmtId="0" fontId="31" fillId="4" borderId="3" xfId="0" applyFont="1" applyFill="1" applyBorder="1" applyAlignment="1">
      <alignment horizontal="center" wrapText="1"/>
    </xf>
    <xf numFmtId="0" fontId="31" fillId="5" borderId="2" xfId="0" applyFont="1" applyFill="1" applyBorder="1" applyAlignment="1">
      <alignment horizontal="center" wrapText="1"/>
    </xf>
    <xf numFmtId="0" fontId="31" fillId="5" borderId="3" xfId="0" applyFont="1" applyFill="1" applyBorder="1" applyAlignment="1">
      <alignment horizontal="center" wrapText="1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center" vertical="center" wrapText="1"/>
    </xf>
    <xf numFmtId="0" fontId="37" fillId="6" borderId="3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wrapText="1"/>
    </xf>
    <xf numFmtId="0" fontId="37" fillId="4" borderId="3" xfId="0" applyFont="1" applyFill="1" applyBorder="1" applyAlignment="1">
      <alignment horizontal="center" wrapText="1"/>
    </xf>
    <xf numFmtId="0" fontId="37" fillId="5" borderId="2" xfId="0" applyFont="1" applyFill="1" applyBorder="1" applyAlignment="1">
      <alignment horizontal="center" wrapText="1"/>
    </xf>
    <xf numFmtId="0" fontId="37" fillId="5" borderId="3" xfId="0" applyFont="1" applyFill="1" applyBorder="1" applyAlignment="1">
      <alignment horizontal="center" wrapText="1"/>
    </xf>
    <xf numFmtId="0" fontId="42" fillId="0" borderId="9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wrapText="1"/>
    </xf>
    <xf numFmtId="0" fontId="37" fillId="0" borderId="3" xfId="0" applyFont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6" fillId="10" borderId="1" xfId="0" applyNumberFormat="1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5" fontId="6" fillId="6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8"/>
  <sheetViews>
    <sheetView zoomScaleNormal="100" workbookViewId="0">
      <pane xSplit="4" topLeftCell="X1" activePane="topRight" state="frozen"/>
      <selection pane="topRight" activeCell="D3" sqref="D3"/>
    </sheetView>
  </sheetViews>
  <sheetFormatPr defaultRowHeight="15" x14ac:dyDescent="0.25"/>
  <cols>
    <col min="1" max="1" width="34.5703125" customWidth="1"/>
    <col min="2" max="5" width="8.28515625" customWidth="1"/>
    <col min="6" max="6" width="14.140625" customWidth="1"/>
    <col min="7" max="8" width="9.85546875" customWidth="1"/>
    <col min="10" max="10" width="11.7109375" customWidth="1"/>
    <col min="15" max="15" width="12.7109375" customWidth="1"/>
    <col min="16" max="16" width="16.42578125" customWidth="1"/>
    <col min="17" max="21" width="10.85546875" customWidth="1"/>
    <col min="22" max="22" width="11.85546875" customWidth="1"/>
    <col min="23" max="23" width="14.85546875" customWidth="1"/>
    <col min="24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2" t="s">
        <v>100</v>
      </c>
      <c r="F1" s="186" t="s">
        <v>12</v>
      </c>
      <c r="G1" s="186" t="s">
        <v>5</v>
      </c>
      <c r="H1" s="198" t="s">
        <v>17</v>
      </c>
      <c r="I1" s="3" t="s">
        <v>3</v>
      </c>
      <c r="J1" s="3"/>
      <c r="K1" s="3"/>
      <c r="L1" s="23"/>
      <c r="M1" s="3"/>
      <c r="N1" s="3"/>
      <c r="O1" s="199" t="s">
        <v>6</v>
      </c>
      <c r="P1" s="201" t="s">
        <v>4</v>
      </c>
      <c r="Q1" s="5" t="s">
        <v>25</v>
      </c>
      <c r="R1" s="5" t="s">
        <v>16</v>
      </c>
      <c r="S1" s="5" t="s">
        <v>11</v>
      </c>
      <c r="T1" s="5" t="s">
        <v>13</v>
      </c>
      <c r="U1" s="5" t="s">
        <v>9</v>
      </c>
      <c r="V1" s="5" t="s">
        <v>14</v>
      </c>
      <c r="W1" s="5" t="s">
        <v>120</v>
      </c>
      <c r="X1" s="5" t="s">
        <v>25</v>
      </c>
      <c r="Y1" s="5" t="s">
        <v>155</v>
      </c>
      <c r="Z1" s="5" t="s">
        <v>112</v>
      </c>
      <c r="AA1" s="5" t="s">
        <v>143</v>
      </c>
      <c r="AB1" s="5" t="s">
        <v>14</v>
      </c>
      <c r="AC1" s="4" t="s">
        <v>113</v>
      </c>
      <c r="AD1" s="188" t="s">
        <v>18</v>
      </c>
      <c r="AE1" s="203" t="s">
        <v>10</v>
      </c>
      <c r="AF1" s="203" t="s">
        <v>29</v>
      </c>
      <c r="AG1" s="194" t="s">
        <v>22</v>
      </c>
      <c r="AH1" s="196" t="s">
        <v>23</v>
      </c>
    </row>
    <row r="2" spans="1:34" x14ac:dyDescent="0.25">
      <c r="A2" s="189"/>
      <c r="B2" s="191"/>
      <c r="C2" s="191"/>
      <c r="D2" s="189"/>
      <c r="E2" s="193"/>
      <c r="F2" s="187"/>
      <c r="G2" s="187"/>
      <c r="H2" s="198"/>
      <c r="I2" s="17" t="s">
        <v>24</v>
      </c>
      <c r="J2" s="17" t="s">
        <v>154</v>
      </c>
      <c r="K2" s="17" t="s">
        <v>15</v>
      </c>
      <c r="L2" s="17" t="s">
        <v>1</v>
      </c>
      <c r="M2" s="2" t="s">
        <v>2</v>
      </c>
      <c r="N2" s="2" t="s">
        <v>7</v>
      </c>
      <c r="O2" s="200"/>
      <c r="P2" s="202"/>
      <c r="Q2" s="4" t="s">
        <v>26</v>
      </c>
      <c r="R2" s="4" t="s">
        <v>26</v>
      </c>
      <c r="S2" s="4" t="s">
        <v>26</v>
      </c>
      <c r="T2" s="4" t="s">
        <v>71</v>
      </c>
      <c r="U2" s="4" t="s">
        <v>26</v>
      </c>
      <c r="V2" s="4" t="s">
        <v>26</v>
      </c>
      <c r="W2" s="4" t="s">
        <v>121</v>
      </c>
      <c r="X2" s="4" t="s">
        <v>27</v>
      </c>
      <c r="Y2" s="4" t="s">
        <v>109</v>
      </c>
      <c r="Z2" s="4" t="s">
        <v>156</v>
      </c>
      <c r="AA2" s="4" t="s">
        <v>27</v>
      </c>
      <c r="AB2" s="4" t="s">
        <v>27</v>
      </c>
      <c r="AC2" s="16" t="s">
        <v>108</v>
      </c>
      <c r="AD2" s="189"/>
      <c r="AE2" s="204"/>
      <c r="AF2" s="204"/>
      <c r="AG2" s="195"/>
      <c r="AH2" s="197"/>
    </row>
    <row r="3" spans="1:34" ht="18" customHeight="1" x14ac:dyDescent="0.25">
      <c r="A3" s="145" t="s">
        <v>182</v>
      </c>
      <c r="B3" s="21">
        <v>33</v>
      </c>
      <c r="C3" s="9">
        <v>18</v>
      </c>
      <c r="D3" s="9"/>
      <c r="E3" s="136"/>
      <c r="F3" s="12"/>
      <c r="G3" s="1">
        <v>594</v>
      </c>
      <c r="H3" s="22">
        <f>SUM(F3:G3)</f>
        <v>594</v>
      </c>
      <c r="I3" s="7"/>
      <c r="J3" s="28"/>
      <c r="K3" s="7"/>
      <c r="L3" s="7"/>
      <c r="M3" s="7"/>
      <c r="N3" s="7"/>
      <c r="O3" s="6">
        <f t="shared" ref="O3:O23" si="0">SUBTOTAL(9,I3:N3)</f>
        <v>0</v>
      </c>
      <c r="P3" s="11">
        <f t="shared" ref="P3:P23" si="1">H3-O3</f>
        <v>594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/>
      <c r="AF3" s="15">
        <f t="shared" ref="AF3:AF20" si="2">P3-AE3</f>
        <v>594</v>
      </c>
      <c r="AG3" s="7">
        <f t="shared" ref="AG3:AG24" si="3">(B3*C3)+D3</f>
        <v>594</v>
      </c>
      <c r="AH3" s="13">
        <f>AG3+AD3-AF3</f>
        <v>0</v>
      </c>
    </row>
    <row r="4" spans="1:34" ht="18" customHeight="1" x14ac:dyDescent="0.25">
      <c r="A4" s="145" t="s">
        <v>161</v>
      </c>
      <c r="B4" s="21">
        <v>70</v>
      </c>
      <c r="C4" s="9">
        <v>11</v>
      </c>
      <c r="D4" s="9">
        <v>21</v>
      </c>
      <c r="E4" s="136">
        <v>1</v>
      </c>
      <c r="F4" s="12"/>
      <c r="G4" s="1">
        <v>791</v>
      </c>
      <c r="H4" s="22">
        <f t="shared" ref="H4:H24" si="4">SUM(F4:G4)</f>
        <v>791</v>
      </c>
      <c r="I4" s="7"/>
      <c r="J4" s="7"/>
      <c r="K4" s="7"/>
      <c r="L4" s="7"/>
      <c r="M4" s="7"/>
      <c r="N4" s="7"/>
      <c r="O4" s="6">
        <f t="shared" ref="O4:O20" si="5">SUBTOTAL(9,I4:N4)</f>
        <v>0</v>
      </c>
      <c r="P4" s="11">
        <f t="shared" ref="P4:P20" si="6">H4-O4</f>
        <v>791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/>
      <c r="AF4" s="15">
        <f t="shared" si="2"/>
        <v>791</v>
      </c>
      <c r="AG4" s="7">
        <f t="shared" si="3"/>
        <v>791</v>
      </c>
      <c r="AH4" s="13">
        <f t="shared" ref="AH4:AH20" si="7">AG4+AD4-AF4</f>
        <v>0</v>
      </c>
    </row>
    <row r="5" spans="1:34" ht="18" customHeight="1" x14ac:dyDescent="0.25">
      <c r="A5" s="145" t="s">
        <v>162</v>
      </c>
      <c r="B5" s="21">
        <v>45</v>
      </c>
      <c r="C5" s="9">
        <v>5</v>
      </c>
      <c r="D5" s="8">
        <v>7</v>
      </c>
      <c r="E5" s="137"/>
      <c r="F5" s="12"/>
      <c r="G5" s="1">
        <v>232</v>
      </c>
      <c r="H5" s="22">
        <f t="shared" si="4"/>
        <v>232</v>
      </c>
      <c r="I5" s="7"/>
      <c r="J5" s="7"/>
      <c r="K5" s="7"/>
      <c r="L5" s="7"/>
      <c r="M5" s="7"/>
      <c r="N5" s="7"/>
      <c r="O5" s="6">
        <f t="shared" si="5"/>
        <v>0</v>
      </c>
      <c r="P5" s="11">
        <f t="shared" si="6"/>
        <v>232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/>
      <c r="AF5" s="15">
        <f t="shared" si="2"/>
        <v>232</v>
      </c>
      <c r="AG5" s="7">
        <f t="shared" si="3"/>
        <v>232</v>
      </c>
      <c r="AH5" s="13">
        <f t="shared" si="7"/>
        <v>0</v>
      </c>
    </row>
    <row r="6" spans="1:34" ht="18" customHeight="1" x14ac:dyDescent="0.25">
      <c r="A6" s="145" t="s">
        <v>163</v>
      </c>
      <c r="B6" s="21">
        <v>60</v>
      </c>
      <c r="C6" s="9"/>
      <c r="D6" s="8"/>
      <c r="E6" s="137"/>
      <c r="F6" s="12"/>
      <c r="G6" s="1">
        <v>0</v>
      </c>
      <c r="H6" s="22">
        <f t="shared" si="4"/>
        <v>0</v>
      </c>
      <c r="I6" s="7"/>
      <c r="J6" s="7"/>
      <c r="K6" s="7"/>
      <c r="L6" s="7"/>
      <c r="M6" s="7"/>
      <c r="N6" s="7"/>
      <c r="O6" s="6">
        <f t="shared" si="5"/>
        <v>0</v>
      </c>
      <c r="P6" s="11">
        <f t="shared" si="6"/>
        <v>0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/>
      <c r="AF6" s="15">
        <f t="shared" si="2"/>
        <v>0</v>
      </c>
      <c r="AG6" s="7">
        <f t="shared" si="3"/>
        <v>0</v>
      </c>
      <c r="AH6" s="13">
        <f t="shared" si="7"/>
        <v>0</v>
      </c>
    </row>
    <row r="7" spans="1:34" ht="18" customHeight="1" x14ac:dyDescent="0.25">
      <c r="A7" s="145" t="s">
        <v>164</v>
      </c>
      <c r="B7" s="21">
        <v>120</v>
      </c>
      <c r="C7" s="9">
        <v>5</v>
      </c>
      <c r="D7" s="9">
        <v>16</v>
      </c>
      <c r="E7" s="136"/>
      <c r="F7" s="12"/>
      <c r="G7" s="1">
        <v>616</v>
      </c>
      <c r="H7" s="22">
        <f t="shared" si="4"/>
        <v>616</v>
      </c>
      <c r="I7" s="7"/>
      <c r="J7" s="7"/>
      <c r="K7" s="7"/>
      <c r="L7" s="7"/>
      <c r="M7" s="7"/>
      <c r="N7" s="7"/>
      <c r="O7" s="6">
        <f t="shared" si="5"/>
        <v>0</v>
      </c>
      <c r="P7" s="11">
        <f t="shared" si="6"/>
        <v>616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/>
      <c r="AF7" s="15">
        <f t="shared" si="2"/>
        <v>616</v>
      </c>
      <c r="AG7" s="7">
        <f t="shared" si="3"/>
        <v>616</v>
      </c>
      <c r="AH7" s="13">
        <f t="shared" si="7"/>
        <v>0</v>
      </c>
    </row>
    <row r="8" spans="1:34" s="31" customFormat="1" ht="18" customHeight="1" x14ac:dyDescent="0.25">
      <c r="A8" s="145" t="s">
        <v>165</v>
      </c>
      <c r="B8" s="21">
        <v>40</v>
      </c>
      <c r="C8" s="9">
        <v>2</v>
      </c>
      <c r="D8" s="8">
        <v>2</v>
      </c>
      <c r="E8" s="137"/>
      <c r="F8" s="30"/>
      <c r="G8" s="1">
        <v>82</v>
      </c>
      <c r="H8" s="22">
        <f t="shared" si="4"/>
        <v>82</v>
      </c>
      <c r="I8" s="28"/>
      <c r="J8" s="7"/>
      <c r="K8" s="28"/>
      <c r="L8" s="28"/>
      <c r="M8" s="28"/>
      <c r="N8" s="28"/>
      <c r="O8" s="30">
        <f t="shared" si="5"/>
        <v>0</v>
      </c>
      <c r="P8" s="58">
        <f t="shared" si="6"/>
        <v>82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13"/>
      <c r="AF8" s="26">
        <f t="shared" si="2"/>
        <v>82</v>
      </c>
      <c r="AG8" s="28">
        <f t="shared" si="3"/>
        <v>82</v>
      </c>
      <c r="AH8" s="29">
        <f t="shared" si="7"/>
        <v>0</v>
      </c>
    </row>
    <row r="9" spans="1:34" ht="18" customHeight="1" x14ac:dyDescent="0.25">
      <c r="A9" s="145" t="s">
        <v>166</v>
      </c>
      <c r="B9" s="21">
        <v>65</v>
      </c>
      <c r="C9" s="9">
        <v>3</v>
      </c>
      <c r="D9" s="8">
        <v>64</v>
      </c>
      <c r="E9" s="137"/>
      <c r="F9" s="12"/>
      <c r="G9" s="1">
        <v>259</v>
      </c>
      <c r="H9" s="22">
        <f t="shared" si="4"/>
        <v>259</v>
      </c>
      <c r="I9" s="7"/>
      <c r="J9" s="7"/>
      <c r="K9" s="7"/>
      <c r="L9" s="7"/>
      <c r="M9" s="7"/>
      <c r="N9" s="7"/>
      <c r="O9" s="6">
        <f t="shared" si="5"/>
        <v>0</v>
      </c>
      <c r="P9" s="11">
        <f t="shared" si="6"/>
        <v>259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/>
      <c r="AF9" s="15">
        <f t="shared" si="2"/>
        <v>259</v>
      </c>
      <c r="AG9" s="7">
        <f t="shared" si="3"/>
        <v>259</v>
      </c>
      <c r="AH9" s="13">
        <f t="shared" si="7"/>
        <v>0</v>
      </c>
    </row>
    <row r="10" spans="1:34" s="31" customFormat="1" ht="18" customHeight="1" x14ac:dyDescent="0.25">
      <c r="A10" s="145" t="s">
        <v>167</v>
      </c>
      <c r="B10" s="21">
        <v>100</v>
      </c>
      <c r="C10" s="9">
        <v>6</v>
      </c>
      <c r="D10" s="8">
        <v>43</v>
      </c>
      <c r="E10" s="137">
        <v>3</v>
      </c>
      <c r="F10" s="30"/>
      <c r="G10" s="1">
        <v>643</v>
      </c>
      <c r="H10" s="22">
        <f t="shared" si="4"/>
        <v>643</v>
      </c>
      <c r="I10" s="28"/>
      <c r="J10" s="28"/>
      <c r="K10" s="28"/>
      <c r="L10" s="28"/>
      <c r="M10" s="28"/>
      <c r="N10" s="28"/>
      <c r="O10" s="30">
        <f t="shared" si="5"/>
        <v>0</v>
      </c>
      <c r="P10" s="58">
        <f t="shared" si="6"/>
        <v>643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13"/>
      <c r="AF10" s="26">
        <f t="shared" si="2"/>
        <v>643</v>
      </c>
      <c r="AG10" s="28">
        <f t="shared" si="3"/>
        <v>643</v>
      </c>
      <c r="AH10" s="29">
        <f t="shared" si="7"/>
        <v>0</v>
      </c>
    </row>
    <row r="11" spans="1:34" ht="18" customHeight="1" x14ac:dyDescent="0.25">
      <c r="A11" s="145" t="s">
        <v>168</v>
      </c>
      <c r="B11" s="21">
        <v>85</v>
      </c>
      <c r="C11" s="9">
        <v>3</v>
      </c>
      <c r="D11" s="10">
        <v>6</v>
      </c>
      <c r="E11" s="138"/>
      <c r="F11" s="12"/>
      <c r="G11" s="1">
        <v>261</v>
      </c>
      <c r="H11" s="22">
        <f t="shared" si="4"/>
        <v>261</v>
      </c>
      <c r="I11" s="7"/>
      <c r="J11" s="7"/>
      <c r="K11" s="7"/>
      <c r="L11" s="7"/>
      <c r="M11" s="7"/>
      <c r="N11" s="7"/>
      <c r="O11" s="6">
        <f t="shared" si="5"/>
        <v>0</v>
      </c>
      <c r="P11" s="11">
        <f t="shared" si="6"/>
        <v>261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/>
      <c r="AF11" s="15">
        <f t="shared" si="2"/>
        <v>261</v>
      </c>
      <c r="AG11" s="7">
        <f t="shared" si="3"/>
        <v>261</v>
      </c>
      <c r="AH11" s="13">
        <f t="shared" si="7"/>
        <v>0</v>
      </c>
    </row>
    <row r="12" spans="1:34" ht="18" customHeight="1" x14ac:dyDescent="0.25">
      <c r="A12" s="145" t="s">
        <v>169</v>
      </c>
      <c r="B12" s="21">
        <v>50</v>
      </c>
      <c r="C12" s="9">
        <v>7</v>
      </c>
      <c r="D12" s="10">
        <v>10</v>
      </c>
      <c r="E12" s="138"/>
      <c r="F12" s="12"/>
      <c r="G12" s="1">
        <v>360</v>
      </c>
      <c r="H12" s="22">
        <f t="shared" si="4"/>
        <v>360</v>
      </c>
      <c r="I12" s="7"/>
      <c r="J12" s="7"/>
      <c r="K12" s="7"/>
      <c r="L12" s="7"/>
      <c r="M12" s="7"/>
      <c r="N12" s="7"/>
      <c r="O12" s="6">
        <f t="shared" si="5"/>
        <v>0</v>
      </c>
      <c r="P12" s="11">
        <f t="shared" si="6"/>
        <v>360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/>
      <c r="AF12" s="15">
        <f t="shared" si="2"/>
        <v>360</v>
      </c>
      <c r="AG12" s="7">
        <f t="shared" si="3"/>
        <v>360</v>
      </c>
      <c r="AH12" s="13">
        <f t="shared" si="7"/>
        <v>0</v>
      </c>
    </row>
    <row r="13" spans="1:34" s="31" customFormat="1" ht="18" customHeight="1" x14ac:dyDescent="0.25">
      <c r="A13" s="145" t="s">
        <v>170</v>
      </c>
      <c r="B13" s="21">
        <v>50</v>
      </c>
      <c r="C13" s="9"/>
      <c r="D13" s="10"/>
      <c r="E13" s="138"/>
      <c r="F13" s="30"/>
      <c r="G13" s="1">
        <v>0</v>
      </c>
      <c r="H13" s="22">
        <f t="shared" si="4"/>
        <v>0</v>
      </c>
      <c r="I13" s="28"/>
      <c r="J13" s="7"/>
      <c r="K13" s="28"/>
      <c r="L13" s="28"/>
      <c r="M13" s="28"/>
      <c r="N13" s="28"/>
      <c r="O13" s="6">
        <f t="shared" si="5"/>
        <v>0</v>
      </c>
      <c r="P13" s="11">
        <f t="shared" si="6"/>
        <v>0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13"/>
      <c r="AF13" s="26">
        <f t="shared" si="2"/>
        <v>0</v>
      </c>
      <c r="AG13" s="28">
        <f t="shared" si="3"/>
        <v>0</v>
      </c>
      <c r="AH13" s="29">
        <f t="shared" si="7"/>
        <v>0</v>
      </c>
    </row>
    <row r="14" spans="1:34" ht="18" customHeight="1" x14ac:dyDescent="0.25">
      <c r="A14" s="146" t="s">
        <v>171</v>
      </c>
      <c r="B14" s="21">
        <v>45</v>
      </c>
      <c r="C14" s="9"/>
      <c r="D14" s="10"/>
      <c r="E14" s="138"/>
      <c r="F14" s="12"/>
      <c r="G14" s="1">
        <v>0</v>
      </c>
      <c r="H14" s="22">
        <f t="shared" si="4"/>
        <v>0</v>
      </c>
      <c r="I14" s="7"/>
      <c r="J14" s="7"/>
      <c r="K14" s="7"/>
      <c r="L14" s="7"/>
      <c r="M14" s="7"/>
      <c r="N14" s="7"/>
      <c r="O14" s="6">
        <f t="shared" si="5"/>
        <v>0</v>
      </c>
      <c r="P14" s="11">
        <f t="shared" si="6"/>
        <v>0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/>
      <c r="AF14" s="15">
        <f t="shared" si="2"/>
        <v>0</v>
      </c>
      <c r="AG14" s="7">
        <f t="shared" si="3"/>
        <v>0</v>
      </c>
      <c r="AH14" s="13">
        <f t="shared" si="7"/>
        <v>0</v>
      </c>
    </row>
    <row r="15" spans="1:34" ht="18" customHeight="1" x14ac:dyDescent="0.25">
      <c r="A15" s="146" t="s">
        <v>172</v>
      </c>
      <c r="B15" s="21">
        <v>33</v>
      </c>
      <c r="C15" s="9"/>
      <c r="D15" s="10"/>
      <c r="E15" s="138"/>
      <c r="F15" s="12"/>
      <c r="G15" s="1">
        <v>0</v>
      </c>
      <c r="H15" s="22">
        <f t="shared" si="4"/>
        <v>0</v>
      </c>
      <c r="I15" s="7"/>
      <c r="J15" s="7"/>
      <c r="K15" s="7"/>
      <c r="L15" s="7"/>
      <c r="M15" s="7"/>
      <c r="N15" s="7"/>
      <c r="O15" s="6">
        <f t="shared" si="5"/>
        <v>0</v>
      </c>
      <c r="P15" s="11">
        <f t="shared" si="6"/>
        <v>0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/>
      <c r="AF15" s="15">
        <f t="shared" si="2"/>
        <v>0</v>
      </c>
      <c r="AG15" s="7">
        <f t="shared" si="3"/>
        <v>0</v>
      </c>
      <c r="AH15" s="13">
        <f t="shared" si="7"/>
        <v>0</v>
      </c>
    </row>
    <row r="16" spans="1:34" s="60" customFormat="1" ht="18" customHeight="1" x14ac:dyDescent="0.25">
      <c r="A16" s="145" t="s">
        <v>173</v>
      </c>
      <c r="B16" s="21">
        <v>45</v>
      </c>
      <c r="C16" s="9"/>
      <c r="D16" s="10">
        <v>161</v>
      </c>
      <c r="E16" s="138"/>
      <c r="F16" s="27">
        <v>149</v>
      </c>
      <c r="G16" s="1">
        <v>12</v>
      </c>
      <c r="H16" s="22">
        <f t="shared" si="4"/>
        <v>161</v>
      </c>
      <c r="I16" s="28"/>
      <c r="J16" s="7"/>
      <c r="K16" s="28"/>
      <c r="L16" s="28"/>
      <c r="M16" s="28"/>
      <c r="N16" s="28"/>
      <c r="O16" s="6">
        <f t="shared" si="5"/>
        <v>0</v>
      </c>
      <c r="P16" s="11">
        <f t="shared" si="6"/>
        <v>161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13"/>
      <c r="AF16" s="59">
        <f t="shared" si="2"/>
        <v>161</v>
      </c>
      <c r="AG16" s="28">
        <f t="shared" si="3"/>
        <v>161</v>
      </c>
      <c r="AH16" s="29">
        <f t="shared" si="7"/>
        <v>0</v>
      </c>
    </row>
    <row r="17" spans="1:34" ht="18" customHeight="1" x14ac:dyDescent="0.25">
      <c r="A17" s="145" t="s">
        <v>174</v>
      </c>
      <c r="B17" s="21">
        <v>100</v>
      </c>
      <c r="C17" s="9"/>
      <c r="D17" s="10">
        <v>27</v>
      </c>
      <c r="E17" s="138"/>
      <c r="F17" s="12"/>
      <c r="G17" s="1">
        <v>27</v>
      </c>
      <c r="H17" s="22">
        <f t="shared" si="4"/>
        <v>27</v>
      </c>
      <c r="I17" s="7"/>
      <c r="J17" s="7"/>
      <c r="K17" s="7"/>
      <c r="L17" s="7"/>
      <c r="M17" s="7"/>
      <c r="N17" s="7"/>
      <c r="O17" s="6">
        <f t="shared" si="5"/>
        <v>0</v>
      </c>
      <c r="P17" s="11">
        <f t="shared" si="6"/>
        <v>27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/>
      <c r="AF17" s="15">
        <f t="shared" si="2"/>
        <v>27</v>
      </c>
      <c r="AG17" s="7">
        <f t="shared" si="3"/>
        <v>27</v>
      </c>
      <c r="AH17" s="13">
        <f t="shared" si="7"/>
        <v>0</v>
      </c>
    </row>
    <row r="18" spans="1:34" ht="18" customHeight="1" x14ac:dyDescent="0.25">
      <c r="A18" s="145" t="s">
        <v>175</v>
      </c>
      <c r="B18" s="21">
        <v>100</v>
      </c>
      <c r="C18" s="9"/>
      <c r="D18" s="10">
        <v>23</v>
      </c>
      <c r="E18" s="138"/>
      <c r="F18" s="12"/>
      <c r="G18" s="1">
        <v>23</v>
      </c>
      <c r="H18" s="22">
        <f t="shared" si="4"/>
        <v>23</v>
      </c>
      <c r="I18" s="7"/>
      <c r="J18" s="7"/>
      <c r="K18" s="7"/>
      <c r="L18" s="7"/>
      <c r="M18" s="7"/>
      <c r="N18" s="7"/>
      <c r="O18" s="6">
        <f t="shared" si="5"/>
        <v>0</v>
      </c>
      <c r="P18" s="11">
        <f t="shared" si="6"/>
        <v>23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/>
      <c r="AF18" s="15">
        <f t="shared" si="2"/>
        <v>23</v>
      </c>
      <c r="AG18" s="7">
        <f t="shared" si="3"/>
        <v>23</v>
      </c>
      <c r="AH18" s="13">
        <f t="shared" si="7"/>
        <v>0</v>
      </c>
    </row>
    <row r="19" spans="1:34" ht="18" customHeight="1" x14ac:dyDescent="0.25">
      <c r="A19" s="145" t="s">
        <v>176</v>
      </c>
      <c r="B19" s="21">
        <v>50</v>
      </c>
      <c r="C19" s="9"/>
      <c r="D19" s="10">
        <v>10</v>
      </c>
      <c r="E19" s="138"/>
      <c r="F19" s="12"/>
      <c r="G19" s="1">
        <v>10</v>
      </c>
      <c r="H19" s="22">
        <f t="shared" si="4"/>
        <v>10</v>
      </c>
      <c r="I19" s="7"/>
      <c r="J19" s="7"/>
      <c r="K19" s="7"/>
      <c r="L19" s="7"/>
      <c r="M19" s="7"/>
      <c r="N19" s="7"/>
      <c r="O19" s="6">
        <f t="shared" si="5"/>
        <v>0</v>
      </c>
      <c r="P19" s="11">
        <f t="shared" si="6"/>
        <v>10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/>
      <c r="AF19" s="15">
        <f t="shared" si="2"/>
        <v>10</v>
      </c>
      <c r="AG19" s="7">
        <f t="shared" si="3"/>
        <v>10</v>
      </c>
      <c r="AH19" s="13">
        <f t="shared" si="7"/>
        <v>0</v>
      </c>
    </row>
    <row r="20" spans="1:34" ht="18" customHeight="1" x14ac:dyDescent="0.25">
      <c r="A20" s="145" t="s">
        <v>177</v>
      </c>
      <c r="B20" s="21">
        <v>33</v>
      </c>
      <c r="C20" s="10"/>
      <c r="D20" s="10">
        <v>130</v>
      </c>
      <c r="E20" s="138">
        <v>3</v>
      </c>
      <c r="F20" s="12">
        <v>104</v>
      </c>
      <c r="G20" s="1">
        <v>26</v>
      </c>
      <c r="H20" s="22">
        <f t="shared" si="4"/>
        <v>130</v>
      </c>
      <c r="I20" s="7"/>
      <c r="J20" s="7"/>
      <c r="K20" s="7"/>
      <c r="L20" s="7"/>
      <c r="M20" s="7"/>
      <c r="N20" s="7"/>
      <c r="O20" s="6">
        <f t="shared" si="5"/>
        <v>0</v>
      </c>
      <c r="P20" s="11">
        <f t="shared" si="6"/>
        <v>130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/>
      <c r="AF20" s="15">
        <f t="shared" si="2"/>
        <v>130</v>
      </c>
      <c r="AG20" s="7">
        <f t="shared" si="3"/>
        <v>130</v>
      </c>
      <c r="AH20" s="13">
        <f t="shared" si="7"/>
        <v>0</v>
      </c>
    </row>
    <row r="21" spans="1:34" ht="18" customHeight="1" x14ac:dyDescent="0.25">
      <c r="A21" s="145" t="s">
        <v>178</v>
      </c>
      <c r="B21" s="21"/>
      <c r="C21" s="10"/>
      <c r="D21" s="10"/>
      <c r="E21" s="138"/>
      <c r="F21" s="12"/>
      <c r="G21" s="1">
        <v>0</v>
      </c>
      <c r="H21" s="22">
        <f t="shared" si="4"/>
        <v>0</v>
      </c>
      <c r="I21" s="7"/>
      <c r="J21" s="7"/>
      <c r="K21" s="7"/>
      <c r="L21" s="7"/>
      <c r="M21" s="7"/>
      <c r="N21" s="7"/>
      <c r="O21" s="6">
        <f t="shared" si="0"/>
        <v>0</v>
      </c>
      <c r="P21" s="11">
        <f t="shared" si="1"/>
        <v>0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/>
      <c r="AF21" s="15">
        <f t="shared" ref="AF21:AF23" si="8">P21-AE21</f>
        <v>0</v>
      </c>
      <c r="AG21" s="7">
        <f t="shared" si="3"/>
        <v>0</v>
      </c>
      <c r="AH21" s="13">
        <f t="shared" ref="AH21:AH23" si="9">AG21+AD21-AF21</f>
        <v>0</v>
      </c>
    </row>
    <row r="22" spans="1:34" ht="18" customHeight="1" x14ac:dyDescent="0.25">
      <c r="A22" s="145" t="s">
        <v>179</v>
      </c>
      <c r="B22" s="21">
        <v>40</v>
      </c>
      <c r="C22" s="10"/>
      <c r="D22" s="10"/>
      <c r="E22" s="138"/>
      <c r="F22" s="12"/>
      <c r="G22" s="1">
        <v>0</v>
      </c>
      <c r="H22" s="22">
        <f t="shared" si="4"/>
        <v>0</v>
      </c>
      <c r="I22" s="7"/>
      <c r="J22" s="7"/>
      <c r="K22" s="7"/>
      <c r="L22" s="7"/>
      <c r="M22" s="7"/>
      <c r="N22" s="7"/>
      <c r="O22" s="6">
        <f t="shared" si="0"/>
        <v>0</v>
      </c>
      <c r="P22" s="11">
        <f t="shared" si="1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/>
      <c r="AF22" s="15">
        <f t="shared" si="8"/>
        <v>0</v>
      </c>
      <c r="AG22" s="7">
        <f t="shared" si="3"/>
        <v>0</v>
      </c>
      <c r="AH22" s="13">
        <f t="shared" si="9"/>
        <v>0</v>
      </c>
    </row>
    <row r="23" spans="1:34" ht="18" customHeight="1" x14ac:dyDescent="0.25">
      <c r="A23" s="145" t="s">
        <v>180</v>
      </c>
      <c r="B23" s="21">
        <v>30</v>
      </c>
      <c r="C23" s="10"/>
      <c r="D23" s="10"/>
      <c r="E23" s="138"/>
      <c r="F23" s="12"/>
      <c r="G23" s="1">
        <v>0</v>
      </c>
      <c r="H23" s="22">
        <f t="shared" si="4"/>
        <v>0</v>
      </c>
      <c r="I23" s="7"/>
      <c r="J23" s="7"/>
      <c r="K23" s="7"/>
      <c r="L23" s="7"/>
      <c r="M23" s="7"/>
      <c r="N23" s="7"/>
      <c r="O23" s="6">
        <f t="shared" si="0"/>
        <v>0</v>
      </c>
      <c r="P23" s="11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/>
      <c r="AF23" s="15">
        <f t="shared" si="8"/>
        <v>0</v>
      </c>
      <c r="AG23" s="7">
        <f t="shared" si="3"/>
        <v>0</v>
      </c>
      <c r="AH23" s="13">
        <f t="shared" si="9"/>
        <v>0</v>
      </c>
    </row>
    <row r="24" spans="1:34" ht="18" customHeight="1" x14ac:dyDescent="0.25">
      <c r="A24" s="147" t="s">
        <v>181</v>
      </c>
      <c r="B24" s="21">
        <v>15</v>
      </c>
      <c r="C24" s="10"/>
      <c r="D24" s="10"/>
      <c r="E24" s="138"/>
      <c r="F24" s="12"/>
      <c r="G24" s="1">
        <v>0</v>
      </c>
      <c r="H24" s="22">
        <f t="shared" si="4"/>
        <v>0</v>
      </c>
      <c r="I24" s="7"/>
      <c r="J24" s="7"/>
      <c r="K24" s="7"/>
      <c r="L24" s="7"/>
      <c r="M24" s="7"/>
      <c r="N24" s="7"/>
      <c r="O24" s="6">
        <f t="shared" ref="O24" si="10">SUBTOTAL(9,I24:N24)</f>
        <v>0</v>
      </c>
      <c r="P24" s="11">
        <f t="shared" ref="P24" si="11">H24-O24</f>
        <v>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/>
      <c r="AF24" s="15">
        <f t="shared" ref="AF24" si="12">P24-AE24</f>
        <v>0</v>
      </c>
      <c r="AG24" s="7">
        <f t="shared" si="3"/>
        <v>0</v>
      </c>
      <c r="AH24" s="13">
        <f t="shared" ref="AH24" si="13">AG24+AD24-AF24</f>
        <v>0</v>
      </c>
    </row>
    <row r="25" spans="1:34" ht="12.75" customHeight="1" x14ac:dyDescent="0.25">
      <c r="E25" s="19">
        <f t="shared" ref="E25:AH25" si="14">SUM(E3:E24)</f>
        <v>7</v>
      </c>
      <c r="F25" s="19">
        <f t="shared" si="14"/>
        <v>253</v>
      </c>
      <c r="G25" s="19">
        <f t="shared" si="14"/>
        <v>3936</v>
      </c>
      <c r="H25" s="19">
        <f t="shared" si="14"/>
        <v>4189</v>
      </c>
      <c r="I25" s="19">
        <f t="shared" si="14"/>
        <v>0</v>
      </c>
      <c r="J25" s="19">
        <f t="shared" si="14"/>
        <v>0</v>
      </c>
      <c r="K25" s="19">
        <f t="shared" si="14"/>
        <v>0</v>
      </c>
      <c r="L25" s="19">
        <f t="shared" si="14"/>
        <v>0</v>
      </c>
      <c r="M25" s="19">
        <f t="shared" si="14"/>
        <v>0</v>
      </c>
      <c r="N25" s="19">
        <f t="shared" si="14"/>
        <v>0</v>
      </c>
      <c r="O25" s="19">
        <f t="shared" si="14"/>
        <v>0</v>
      </c>
      <c r="P25" s="19">
        <f t="shared" si="14"/>
        <v>4189</v>
      </c>
      <c r="Q25" s="19">
        <f t="shared" si="14"/>
        <v>0</v>
      </c>
      <c r="R25" s="19">
        <f t="shared" si="14"/>
        <v>0</v>
      </c>
      <c r="S25" s="19">
        <f t="shared" si="14"/>
        <v>0</v>
      </c>
      <c r="T25" s="19">
        <f t="shared" si="14"/>
        <v>0</v>
      </c>
      <c r="U25" s="19">
        <f t="shared" si="14"/>
        <v>0</v>
      </c>
      <c r="V25" s="19">
        <f t="shared" si="14"/>
        <v>0</v>
      </c>
      <c r="W25" s="19">
        <f t="shared" si="14"/>
        <v>0</v>
      </c>
      <c r="X25" s="19">
        <f t="shared" si="14"/>
        <v>0</v>
      </c>
      <c r="Y25" s="19">
        <f t="shared" si="14"/>
        <v>0</v>
      </c>
      <c r="Z25" s="19">
        <f t="shared" si="14"/>
        <v>0</v>
      </c>
      <c r="AA25" s="19">
        <f t="shared" si="14"/>
        <v>0</v>
      </c>
      <c r="AB25" s="19">
        <f t="shared" si="14"/>
        <v>0</v>
      </c>
      <c r="AC25" s="19">
        <f t="shared" si="14"/>
        <v>0</v>
      </c>
      <c r="AD25" s="19">
        <f t="shared" si="14"/>
        <v>0</v>
      </c>
      <c r="AE25" s="19">
        <f t="shared" si="14"/>
        <v>0</v>
      </c>
      <c r="AF25" s="19">
        <f t="shared" si="14"/>
        <v>4189</v>
      </c>
      <c r="AG25" s="19">
        <f t="shared" si="14"/>
        <v>4189</v>
      </c>
      <c r="AH25" s="19">
        <f t="shared" si="14"/>
        <v>0</v>
      </c>
    </row>
    <row r="28" spans="1:34" x14ac:dyDescent="0.25">
      <c r="O28" t="s">
        <v>8</v>
      </c>
      <c r="Q28" s="18"/>
      <c r="R28" s="18"/>
      <c r="S28" s="18"/>
      <c r="T28" s="18"/>
      <c r="U28" s="18"/>
    </row>
  </sheetData>
  <mergeCells count="15">
    <mergeCell ref="AG1:AG2"/>
    <mergeCell ref="AH1:AH2"/>
    <mergeCell ref="H1:H2"/>
    <mergeCell ref="O1:O2"/>
    <mergeCell ref="P1:P2"/>
    <mergeCell ref="AD1:AD2"/>
    <mergeCell ref="AE1:AE2"/>
    <mergeCell ref="AF1:AF2"/>
    <mergeCell ref="G1:G2"/>
    <mergeCell ref="A1:A2"/>
    <mergeCell ref="B1:B2"/>
    <mergeCell ref="C1:C2"/>
    <mergeCell ref="D1:D2"/>
    <mergeCell ref="F1:F2"/>
    <mergeCell ref="E1:E2"/>
  </mergeCells>
  <pageMargins left="0.7" right="0.7" top="0.75" bottom="0.75" header="0.3" footer="0.3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tabSelected="1" zoomScaleNormal="100" workbookViewId="0">
      <pane xSplit="4" ySplit="2" topLeftCell="AA3" activePane="bottomRight" state="frozen"/>
      <selection pane="topRight" activeCell="E1" sqref="E1"/>
      <selection pane="bottomLeft" activeCell="A3" sqref="A3"/>
      <selection pane="bottomRight" activeCell="C6" sqref="C6"/>
    </sheetView>
  </sheetViews>
  <sheetFormatPr defaultRowHeight="15" x14ac:dyDescent="0.25"/>
  <cols>
    <col min="1" max="1" width="31.5703125" customWidth="1"/>
    <col min="2" max="2" width="12.140625" customWidth="1"/>
    <col min="3" max="3" width="11.140625" customWidth="1"/>
    <col min="4" max="4" width="10.28515625" customWidth="1"/>
    <col min="5" max="5" width="13" customWidth="1"/>
    <col min="6" max="6" width="17.140625" customWidth="1"/>
    <col min="7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7109375" customWidth="1"/>
    <col min="33" max="33" width="17.7109375" customWidth="1"/>
    <col min="37" max="37" width="24.42578125" bestFit="1" customWidth="1"/>
  </cols>
  <sheetData>
    <row r="1" spans="1:38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16</v>
      </c>
      <c r="R1" s="5" t="s">
        <v>25</v>
      </c>
      <c r="S1" s="5" t="s">
        <v>13</v>
      </c>
      <c r="T1" s="5" t="s">
        <v>139</v>
      </c>
      <c r="U1" s="5" t="s">
        <v>14</v>
      </c>
      <c r="V1" s="5" t="s">
        <v>25</v>
      </c>
      <c r="W1" s="5" t="s">
        <v>16</v>
      </c>
      <c r="X1" s="5" t="s">
        <v>143</v>
      </c>
      <c r="Y1" s="5" t="s">
        <v>221</v>
      </c>
      <c r="Z1" s="5" t="s">
        <v>9</v>
      </c>
      <c r="AA1" s="5" t="s">
        <v>14</v>
      </c>
      <c r="AB1" s="4" t="s">
        <v>220</v>
      </c>
      <c r="AC1" s="188" t="s">
        <v>18</v>
      </c>
      <c r="AD1" s="203" t="s">
        <v>10</v>
      </c>
      <c r="AE1" s="203" t="s">
        <v>29</v>
      </c>
      <c r="AF1" s="194" t="s">
        <v>22</v>
      </c>
      <c r="AG1" s="196" t="s">
        <v>23</v>
      </c>
    </row>
    <row r="2" spans="1:38" x14ac:dyDescent="0.25">
      <c r="A2" s="189"/>
      <c r="B2" s="191"/>
      <c r="C2" s="191"/>
      <c r="D2" s="189"/>
      <c r="E2" s="191"/>
      <c r="F2" s="191"/>
      <c r="G2" s="198"/>
      <c r="H2" s="17" t="s">
        <v>24</v>
      </c>
      <c r="I2" s="17" t="s">
        <v>79</v>
      </c>
      <c r="J2" s="17" t="s">
        <v>15</v>
      </c>
      <c r="K2" s="17" t="s">
        <v>184</v>
      </c>
      <c r="L2" s="2" t="s">
        <v>2</v>
      </c>
      <c r="M2" s="2" t="s">
        <v>7</v>
      </c>
      <c r="N2" s="200"/>
      <c r="O2" s="202"/>
      <c r="P2" s="4" t="s">
        <v>71</v>
      </c>
      <c r="Q2" s="4" t="s">
        <v>26</v>
      </c>
      <c r="R2" s="4" t="s">
        <v>77</v>
      </c>
      <c r="S2" s="4" t="s">
        <v>26</v>
      </c>
      <c r="T2" s="4" t="s">
        <v>71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149</v>
      </c>
      <c r="Z2" s="4" t="s">
        <v>27</v>
      </c>
      <c r="AA2" s="4" t="s">
        <v>27</v>
      </c>
      <c r="AB2" s="16" t="s">
        <v>109</v>
      </c>
      <c r="AC2" s="189"/>
      <c r="AD2" s="204"/>
      <c r="AE2" s="204"/>
      <c r="AF2" s="195"/>
      <c r="AG2" s="197"/>
    </row>
    <row r="3" spans="1:38" s="31" customFormat="1" ht="15" customHeight="1" x14ac:dyDescent="0.25">
      <c r="A3" s="139" t="s">
        <v>182</v>
      </c>
      <c r="B3" s="21">
        <v>33</v>
      </c>
      <c r="C3" s="9">
        <v>20</v>
      </c>
      <c r="D3" s="9">
        <v>10</v>
      </c>
      <c r="E3" s="30">
        <v>416</v>
      </c>
      <c r="F3" s="1">
        <f>'9.5'!AH3</f>
        <v>609</v>
      </c>
      <c r="G3" s="1">
        <f>SUM(E3:F3)</f>
        <v>1025</v>
      </c>
      <c r="H3" s="28">
        <v>11</v>
      </c>
      <c r="I3" s="28"/>
      <c r="J3" s="28"/>
      <c r="K3" s="28"/>
      <c r="L3" s="28">
        <v>25</v>
      </c>
      <c r="M3" s="28">
        <v>80</v>
      </c>
      <c r="N3" s="6">
        <f t="shared" ref="N3:N25" si="0">SUBTOTAL(9,H3:M3)</f>
        <v>116</v>
      </c>
      <c r="O3" s="65">
        <f t="shared" ref="O3:O25" si="1">G3-N3</f>
        <v>909</v>
      </c>
      <c r="P3" s="27"/>
      <c r="Q3" s="27">
        <v>24</v>
      </c>
      <c r="R3" s="27">
        <v>46</v>
      </c>
      <c r="S3" s="27"/>
      <c r="T3" s="27">
        <v>60</v>
      </c>
      <c r="U3" s="43">
        <v>25</v>
      </c>
      <c r="V3" s="43"/>
      <c r="W3" s="43">
        <v>47</v>
      </c>
      <c r="X3" s="43">
        <v>24</v>
      </c>
      <c r="Y3" s="43"/>
      <c r="Z3" s="43"/>
      <c r="AA3" s="43">
        <v>5</v>
      </c>
      <c r="AB3" s="43">
        <v>6</v>
      </c>
      <c r="AC3" s="27">
        <v>1</v>
      </c>
      <c r="AD3" s="29">
        <f>SUM(P3:AC3)</f>
        <v>238</v>
      </c>
      <c r="AE3" s="26">
        <f>O3-AD3</f>
        <v>671</v>
      </c>
      <c r="AF3" s="28">
        <f>(B3*C3)+D3</f>
        <v>670</v>
      </c>
      <c r="AG3" s="29">
        <f>AF3+AC3-AE3</f>
        <v>0</v>
      </c>
      <c r="AI3" s="70"/>
      <c r="AK3" s="54"/>
      <c r="AL3" s="71"/>
    </row>
    <row r="4" spans="1:38" s="31" customFormat="1" ht="15" customHeight="1" x14ac:dyDescent="0.25">
      <c r="A4" s="139" t="s">
        <v>161</v>
      </c>
      <c r="B4" s="21">
        <v>70</v>
      </c>
      <c r="C4" s="9">
        <v>6</v>
      </c>
      <c r="D4" s="9">
        <v>28</v>
      </c>
      <c r="E4" s="30"/>
      <c r="F4" s="1">
        <f>'9.5'!AH4</f>
        <v>805</v>
      </c>
      <c r="G4" s="1">
        <f t="shared" ref="G4:G24" si="2">SUM(E4:F4)</f>
        <v>805</v>
      </c>
      <c r="H4" s="28">
        <v>21</v>
      </c>
      <c r="I4" s="28"/>
      <c r="J4" s="28"/>
      <c r="K4" s="28"/>
      <c r="L4" s="28">
        <v>30</v>
      </c>
      <c r="M4" s="28">
        <v>20</v>
      </c>
      <c r="N4" s="6">
        <f t="shared" si="0"/>
        <v>71</v>
      </c>
      <c r="O4" s="65">
        <f t="shared" si="1"/>
        <v>734</v>
      </c>
      <c r="P4" s="27"/>
      <c r="Q4" s="27">
        <v>35</v>
      </c>
      <c r="R4" s="27">
        <v>57</v>
      </c>
      <c r="S4" s="27"/>
      <c r="T4" s="27">
        <v>65</v>
      </c>
      <c r="U4" s="27">
        <v>23</v>
      </c>
      <c r="V4" s="27"/>
      <c r="W4" s="27">
        <v>43</v>
      </c>
      <c r="X4" s="27">
        <v>54</v>
      </c>
      <c r="Y4" s="27">
        <v>2</v>
      </c>
      <c r="Z4" s="27"/>
      <c r="AA4" s="27">
        <v>5</v>
      </c>
      <c r="AB4" s="27">
        <v>1</v>
      </c>
      <c r="AC4" s="27"/>
      <c r="AD4" s="29">
        <f t="shared" ref="AD4:AD24" si="3">SUM(P4:AB4)</f>
        <v>285</v>
      </c>
      <c r="AE4" s="26">
        <f t="shared" ref="AE4:AE24" si="4">O4-AD4</f>
        <v>449</v>
      </c>
      <c r="AF4" s="28">
        <f t="shared" ref="AF4:AF25" si="5">(B4*C4)+D4</f>
        <v>448</v>
      </c>
      <c r="AG4" s="29">
        <f t="shared" ref="AG4:AG24" si="6">AF4+AC4-AE4</f>
        <v>-1</v>
      </c>
      <c r="AI4" s="70"/>
      <c r="AK4" s="54"/>
      <c r="AL4" s="71"/>
    </row>
    <row r="5" spans="1:38" ht="15" customHeight="1" x14ac:dyDescent="0.25">
      <c r="A5" s="139" t="s">
        <v>162</v>
      </c>
      <c r="B5" s="21">
        <v>45</v>
      </c>
      <c r="C5" s="8">
        <v>5</v>
      </c>
      <c r="D5" s="8">
        <v>4</v>
      </c>
      <c r="E5" s="12">
        <v>90</v>
      </c>
      <c r="F5" s="1">
        <f>'9.5'!AH5</f>
        <v>174</v>
      </c>
      <c r="G5" s="1">
        <f t="shared" si="2"/>
        <v>264</v>
      </c>
      <c r="H5" s="7"/>
      <c r="I5" s="7"/>
      <c r="J5" s="7"/>
      <c r="K5" s="7"/>
      <c r="L5" s="7">
        <v>3</v>
      </c>
      <c r="M5" s="7"/>
      <c r="N5" s="6">
        <f t="shared" si="0"/>
        <v>3</v>
      </c>
      <c r="O5" s="65">
        <f t="shared" si="1"/>
        <v>261</v>
      </c>
      <c r="P5" s="14"/>
      <c r="Q5" s="14">
        <v>3</v>
      </c>
      <c r="R5" s="14">
        <v>10</v>
      </c>
      <c r="S5" s="14"/>
      <c r="T5" s="14">
        <v>3</v>
      </c>
      <c r="U5" s="14">
        <v>10</v>
      </c>
      <c r="V5" s="14"/>
      <c r="W5" s="14">
        <v>3</v>
      </c>
      <c r="X5" s="14">
        <v>3</v>
      </c>
      <c r="Y5" s="14"/>
      <c r="Z5" s="14"/>
      <c r="AA5" s="14"/>
      <c r="AB5" s="14"/>
      <c r="AC5" s="14"/>
      <c r="AD5" s="29">
        <f t="shared" si="3"/>
        <v>32</v>
      </c>
      <c r="AE5" s="26">
        <f t="shared" si="4"/>
        <v>229</v>
      </c>
      <c r="AF5" s="28">
        <f t="shared" si="5"/>
        <v>229</v>
      </c>
      <c r="AG5" s="29">
        <f t="shared" si="6"/>
        <v>0</v>
      </c>
      <c r="AI5" s="49"/>
      <c r="AK5" s="54"/>
      <c r="AL5" s="55"/>
    </row>
    <row r="6" spans="1:38" ht="15" customHeight="1" x14ac:dyDescent="0.25">
      <c r="A6" s="139" t="s">
        <v>163</v>
      </c>
      <c r="B6" s="21">
        <v>60</v>
      </c>
      <c r="C6" s="8"/>
      <c r="D6" s="8"/>
      <c r="E6" s="12"/>
      <c r="F6" s="1">
        <f>'9.5'!AH6</f>
        <v>0</v>
      </c>
      <c r="G6" s="1">
        <f t="shared" si="2"/>
        <v>0</v>
      </c>
      <c r="H6" s="7"/>
      <c r="I6" s="7"/>
      <c r="J6" s="7"/>
      <c r="K6" s="7"/>
      <c r="L6" s="7"/>
      <c r="M6" s="7"/>
      <c r="N6" s="6">
        <f t="shared" si="0"/>
        <v>0</v>
      </c>
      <c r="O6" s="65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9">
        <f t="shared" si="3"/>
        <v>0</v>
      </c>
      <c r="AE6" s="26">
        <f t="shared" si="4"/>
        <v>0</v>
      </c>
      <c r="AF6" s="28">
        <f t="shared" si="5"/>
        <v>0</v>
      </c>
      <c r="AG6" s="29">
        <f t="shared" si="6"/>
        <v>0</v>
      </c>
      <c r="AI6" s="49"/>
      <c r="AK6" s="54"/>
      <c r="AL6" s="55"/>
    </row>
    <row r="7" spans="1:38" ht="15" customHeight="1" x14ac:dyDescent="0.25">
      <c r="A7" s="139" t="s">
        <v>164</v>
      </c>
      <c r="B7" s="21">
        <v>120</v>
      </c>
      <c r="C7" s="9">
        <v>5</v>
      </c>
      <c r="D7" s="9">
        <v>98</v>
      </c>
      <c r="E7" s="12">
        <v>240</v>
      </c>
      <c r="F7" s="1">
        <f>'9.5'!AH7</f>
        <v>567</v>
      </c>
      <c r="G7" s="1">
        <f t="shared" si="2"/>
        <v>807</v>
      </c>
      <c r="H7" s="7"/>
      <c r="I7" s="7"/>
      <c r="J7" s="7"/>
      <c r="K7" s="7"/>
      <c r="L7" s="7"/>
      <c r="M7" s="7"/>
      <c r="N7" s="6">
        <f t="shared" si="0"/>
        <v>0</v>
      </c>
      <c r="O7" s="65">
        <f t="shared" si="1"/>
        <v>807</v>
      </c>
      <c r="P7" s="14"/>
      <c r="Q7" s="14">
        <v>8</v>
      </c>
      <c r="R7" s="14">
        <v>31</v>
      </c>
      <c r="S7" s="14"/>
      <c r="T7" s="14">
        <v>36</v>
      </c>
      <c r="U7" s="14"/>
      <c r="V7" s="14"/>
      <c r="W7" s="14">
        <v>16</v>
      </c>
      <c r="X7" s="14">
        <v>16</v>
      </c>
      <c r="Y7" s="14">
        <v>2</v>
      </c>
      <c r="Z7" s="14"/>
      <c r="AA7" s="14"/>
      <c r="AB7" s="14"/>
      <c r="AC7" s="14"/>
      <c r="AD7" s="29">
        <f t="shared" si="3"/>
        <v>109</v>
      </c>
      <c r="AE7" s="26">
        <f t="shared" si="4"/>
        <v>698</v>
      </c>
      <c r="AF7" s="28">
        <f>(B7*C7)+D7</f>
        <v>698</v>
      </c>
      <c r="AG7" s="29">
        <f t="shared" si="6"/>
        <v>0</v>
      </c>
      <c r="AI7" s="49"/>
      <c r="AK7" s="54"/>
      <c r="AL7" s="55"/>
    </row>
    <row r="8" spans="1:38" ht="15" customHeight="1" x14ac:dyDescent="0.25">
      <c r="A8" s="139" t="s">
        <v>165</v>
      </c>
      <c r="B8" s="21">
        <v>40</v>
      </c>
      <c r="C8" s="8">
        <v>1</v>
      </c>
      <c r="D8" s="8">
        <v>26</v>
      </c>
      <c r="E8" s="12"/>
      <c r="F8" s="1">
        <f>'9.5'!AH8</f>
        <v>66</v>
      </c>
      <c r="G8" s="1">
        <f t="shared" si="2"/>
        <v>66</v>
      </c>
      <c r="H8" s="7"/>
      <c r="I8" s="7"/>
      <c r="J8" s="7"/>
      <c r="K8" s="7"/>
      <c r="L8" s="7"/>
      <c r="M8" s="7"/>
      <c r="N8" s="6">
        <f t="shared" si="0"/>
        <v>0</v>
      </c>
      <c r="O8" s="65">
        <f t="shared" si="1"/>
        <v>66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9">
        <f t="shared" si="3"/>
        <v>0</v>
      </c>
      <c r="AE8" s="26">
        <f t="shared" si="4"/>
        <v>66</v>
      </c>
      <c r="AF8" s="28">
        <f>(B8*C8)+D8</f>
        <v>66</v>
      </c>
      <c r="AG8" s="29">
        <f t="shared" si="6"/>
        <v>0</v>
      </c>
      <c r="AI8" s="49"/>
      <c r="AK8" s="62"/>
      <c r="AL8" s="55"/>
    </row>
    <row r="9" spans="1:38" s="31" customFormat="1" ht="15" customHeight="1" x14ac:dyDescent="0.25">
      <c r="A9" s="139" t="s">
        <v>166</v>
      </c>
      <c r="B9" s="21">
        <v>65</v>
      </c>
      <c r="C9" s="8">
        <v>4</v>
      </c>
      <c r="D9" s="8">
        <v>39</v>
      </c>
      <c r="E9" s="30">
        <v>138</v>
      </c>
      <c r="F9" s="1">
        <f>'9.5'!AH9</f>
        <v>244</v>
      </c>
      <c r="G9" s="1">
        <f t="shared" si="2"/>
        <v>382</v>
      </c>
      <c r="H9" s="28">
        <v>6</v>
      </c>
      <c r="I9" s="28"/>
      <c r="J9" s="28"/>
      <c r="K9" s="28"/>
      <c r="L9" s="28"/>
      <c r="M9" s="28">
        <v>10</v>
      </c>
      <c r="N9" s="6">
        <f t="shared" si="0"/>
        <v>16</v>
      </c>
      <c r="O9" s="65">
        <f t="shared" si="1"/>
        <v>366</v>
      </c>
      <c r="P9" s="27"/>
      <c r="Q9" s="27">
        <v>20</v>
      </c>
      <c r="R9" s="27">
        <v>12</v>
      </c>
      <c r="S9" s="27"/>
      <c r="T9" s="27">
        <v>14</v>
      </c>
      <c r="U9" s="27">
        <v>8</v>
      </c>
      <c r="V9" s="27"/>
      <c r="W9" s="27">
        <v>9</v>
      </c>
      <c r="X9" s="27">
        <v>4</v>
      </c>
      <c r="Y9" s="27"/>
      <c r="Z9" s="27"/>
      <c r="AA9" s="27"/>
      <c r="AB9" s="27"/>
      <c r="AC9" s="27"/>
      <c r="AD9" s="29">
        <f t="shared" si="3"/>
        <v>67</v>
      </c>
      <c r="AE9" s="26">
        <f t="shared" si="4"/>
        <v>299</v>
      </c>
      <c r="AF9" s="28">
        <f t="shared" si="5"/>
        <v>299</v>
      </c>
      <c r="AG9" s="29">
        <f t="shared" si="6"/>
        <v>0</v>
      </c>
      <c r="AI9" s="70"/>
      <c r="AK9" s="54"/>
      <c r="AL9" s="71"/>
    </row>
    <row r="10" spans="1:38" s="31" customFormat="1" ht="15" customHeight="1" x14ac:dyDescent="0.25">
      <c r="A10" s="139" t="s">
        <v>167</v>
      </c>
      <c r="B10" s="21">
        <v>100</v>
      </c>
      <c r="C10" s="8">
        <v>1</v>
      </c>
      <c r="D10" s="8">
        <v>23</v>
      </c>
      <c r="E10" s="30"/>
      <c r="F10" s="1">
        <f>'9.5'!AH10</f>
        <v>311</v>
      </c>
      <c r="G10" s="1">
        <f t="shared" si="2"/>
        <v>311</v>
      </c>
      <c r="H10" s="28">
        <v>5</v>
      </c>
      <c r="I10" s="28"/>
      <c r="J10" s="28"/>
      <c r="K10" s="28"/>
      <c r="L10" s="28"/>
      <c r="M10" s="28">
        <v>4</v>
      </c>
      <c r="N10" s="6">
        <f t="shared" si="0"/>
        <v>9</v>
      </c>
      <c r="O10" s="65">
        <f t="shared" si="1"/>
        <v>302</v>
      </c>
      <c r="P10" s="27"/>
      <c r="Q10" s="27">
        <v>24</v>
      </c>
      <c r="R10" s="27">
        <v>33</v>
      </c>
      <c r="S10" s="27"/>
      <c r="T10" s="43">
        <v>28</v>
      </c>
      <c r="U10" s="43">
        <v>27</v>
      </c>
      <c r="V10" s="43"/>
      <c r="W10" s="43">
        <v>29</v>
      </c>
      <c r="X10" s="43">
        <v>35</v>
      </c>
      <c r="Y10" s="43">
        <v>2</v>
      </c>
      <c r="Z10" s="43"/>
      <c r="AA10" s="43"/>
      <c r="AB10" s="43">
        <v>1</v>
      </c>
      <c r="AC10" s="27"/>
      <c r="AD10" s="29">
        <f t="shared" si="3"/>
        <v>179</v>
      </c>
      <c r="AE10" s="26">
        <f t="shared" si="4"/>
        <v>123</v>
      </c>
      <c r="AF10" s="28">
        <f t="shared" si="5"/>
        <v>123</v>
      </c>
      <c r="AG10" s="29">
        <f t="shared" si="6"/>
        <v>0</v>
      </c>
      <c r="AI10" s="70"/>
      <c r="AK10" s="56"/>
      <c r="AL10" s="71"/>
    </row>
    <row r="11" spans="1:38" ht="15" customHeight="1" x14ac:dyDescent="0.25">
      <c r="A11" s="139" t="s">
        <v>168</v>
      </c>
      <c r="B11" s="21">
        <v>85</v>
      </c>
      <c r="C11" s="10">
        <v>1</v>
      </c>
      <c r="D11" s="10">
        <v>7</v>
      </c>
      <c r="E11" s="12"/>
      <c r="F11" s="1">
        <f>'9.5'!AH11</f>
        <v>156</v>
      </c>
      <c r="G11" s="1">
        <f t="shared" si="2"/>
        <v>156</v>
      </c>
      <c r="H11" s="7"/>
      <c r="I11" s="7"/>
      <c r="J11" s="7"/>
      <c r="K11" s="7"/>
      <c r="L11" s="7"/>
      <c r="M11" s="7"/>
      <c r="N11" s="6">
        <f t="shared" si="0"/>
        <v>0</v>
      </c>
      <c r="O11" s="65">
        <f t="shared" si="1"/>
        <v>156</v>
      </c>
      <c r="P11" s="14"/>
      <c r="Q11" s="14">
        <v>4</v>
      </c>
      <c r="R11" s="14">
        <v>31</v>
      </c>
      <c r="S11" s="27"/>
      <c r="T11" s="27">
        <v>15</v>
      </c>
      <c r="U11" s="27">
        <v>5</v>
      </c>
      <c r="V11" s="27"/>
      <c r="W11" s="14">
        <v>7</v>
      </c>
      <c r="X11" s="14">
        <v>2</v>
      </c>
      <c r="Y11" s="14"/>
      <c r="Z11" s="14"/>
      <c r="AA11" s="14"/>
      <c r="AB11" s="14"/>
      <c r="AC11" s="14"/>
      <c r="AD11" s="29">
        <f t="shared" si="3"/>
        <v>64</v>
      </c>
      <c r="AE11" s="26">
        <f t="shared" si="4"/>
        <v>92</v>
      </c>
      <c r="AF11" s="28">
        <f t="shared" si="5"/>
        <v>92</v>
      </c>
      <c r="AG11" s="29">
        <f t="shared" si="6"/>
        <v>0</v>
      </c>
      <c r="AI11" s="49"/>
      <c r="AK11" s="56"/>
      <c r="AL11" s="55"/>
    </row>
    <row r="12" spans="1:38" ht="15" customHeight="1" x14ac:dyDescent="0.25">
      <c r="A12" s="139" t="s">
        <v>169</v>
      </c>
      <c r="B12" s="21">
        <v>50</v>
      </c>
      <c r="C12" s="10">
        <v>6</v>
      </c>
      <c r="D12" s="10">
        <v>40</v>
      </c>
      <c r="E12" s="12">
        <v>270</v>
      </c>
      <c r="F12" s="1">
        <f>'9.5'!AH12</f>
        <v>198</v>
      </c>
      <c r="G12" s="1">
        <f t="shared" si="2"/>
        <v>468</v>
      </c>
      <c r="H12" s="7">
        <v>5</v>
      </c>
      <c r="I12" s="7"/>
      <c r="J12" s="7"/>
      <c r="K12" s="7"/>
      <c r="L12" s="7"/>
      <c r="M12" s="7"/>
      <c r="N12" s="6">
        <f t="shared" si="0"/>
        <v>5</v>
      </c>
      <c r="O12" s="65">
        <f t="shared" si="1"/>
        <v>463</v>
      </c>
      <c r="P12" s="14"/>
      <c r="Q12" s="14">
        <v>8</v>
      </c>
      <c r="R12" s="14">
        <v>29</v>
      </c>
      <c r="S12" s="27"/>
      <c r="T12" s="27">
        <v>45</v>
      </c>
      <c r="U12" s="27"/>
      <c r="V12" s="27"/>
      <c r="W12" s="14">
        <v>23</v>
      </c>
      <c r="X12" s="14">
        <v>18</v>
      </c>
      <c r="Y12" s="14"/>
      <c r="Z12" s="14"/>
      <c r="AA12" s="14"/>
      <c r="AB12" s="14"/>
      <c r="AC12" s="14"/>
      <c r="AD12" s="29">
        <f t="shared" si="3"/>
        <v>123</v>
      </c>
      <c r="AE12" s="26">
        <f t="shared" si="4"/>
        <v>340</v>
      </c>
      <c r="AF12" s="28">
        <f t="shared" si="5"/>
        <v>340</v>
      </c>
      <c r="AG12" s="29">
        <f t="shared" si="6"/>
        <v>0</v>
      </c>
      <c r="AI12" s="49"/>
      <c r="AK12" s="63"/>
      <c r="AL12" s="55"/>
    </row>
    <row r="13" spans="1:38" ht="15" customHeight="1" x14ac:dyDescent="0.25">
      <c r="A13" s="139" t="s">
        <v>170</v>
      </c>
      <c r="B13" s="21">
        <v>50</v>
      </c>
      <c r="C13" s="10"/>
      <c r="D13" s="10"/>
      <c r="E13" s="12"/>
      <c r="F13" s="1">
        <f>'9.5'!AH13</f>
        <v>0</v>
      </c>
      <c r="G13" s="1">
        <f t="shared" si="2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65">
        <f t="shared" si="1"/>
        <v>0</v>
      </c>
      <c r="P13" s="14"/>
      <c r="Q13" s="14"/>
      <c r="R13" s="14"/>
      <c r="S13" s="27"/>
      <c r="T13" s="27"/>
      <c r="U13" s="27"/>
      <c r="V13" s="27"/>
      <c r="W13" s="27"/>
      <c r="X13" s="14"/>
      <c r="Y13" s="14"/>
      <c r="Z13" s="14"/>
      <c r="AA13" s="27"/>
      <c r="AB13" s="14"/>
      <c r="AC13" s="14"/>
      <c r="AD13" s="29">
        <f t="shared" si="3"/>
        <v>0</v>
      </c>
      <c r="AE13" s="26">
        <f t="shared" si="4"/>
        <v>0</v>
      </c>
      <c r="AF13" s="28">
        <f t="shared" si="5"/>
        <v>0</v>
      </c>
      <c r="AG13" s="29">
        <f t="shared" si="6"/>
        <v>0</v>
      </c>
      <c r="AI13" s="49"/>
      <c r="AK13" s="56"/>
      <c r="AL13" s="55"/>
    </row>
    <row r="14" spans="1:38" s="31" customFormat="1" ht="15" customHeight="1" x14ac:dyDescent="0.25">
      <c r="A14" s="140" t="s">
        <v>171</v>
      </c>
      <c r="B14" s="21">
        <v>45</v>
      </c>
      <c r="C14" s="10">
        <v>10</v>
      </c>
      <c r="D14" s="10">
        <v>39</v>
      </c>
      <c r="E14" s="30">
        <v>540</v>
      </c>
      <c r="F14" s="1">
        <f>'9.5'!AH14</f>
        <v>0</v>
      </c>
      <c r="G14" s="1">
        <f t="shared" si="2"/>
        <v>540</v>
      </c>
      <c r="H14" s="28"/>
      <c r="I14" s="28"/>
      <c r="J14" s="28"/>
      <c r="K14" s="28"/>
      <c r="L14" s="28"/>
      <c r="M14" s="28"/>
      <c r="N14" s="6">
        <f t="shared" si="0"/>
        <v>0</v>
      </c>
      <c r="O14" s="65">
        <f t="shared" si="1"/>
        <v>540</v>
      </c>
      <c r="P14" s="27"/>
      <c r="Q14" s="27"/>
      <c r="R14" s="27"/>
      <c r="S14" s="27"/>
      <c r="T14" s="27"/>
      <c r="U14" s="27"/>
      <c r="V14" s="27">
        <v>21</v>
      </c>
      <c r="W14" s="27"/>
      <c r="X14" s="27"/>
      <c r="Y14" s="27"/>
      <c r="Z14" s="27"/>
      <c r="AA14" s="27">
        <v>30</v>
      </c>
      <c r="AB14" s="27"/>
      <c r="AC14" s="27"/>
      <c r="AD14" s="29">
        <f t="shared" si="3"/>
        <v>51</v>
      </c>
      <c r="AE14" s="26">
        <f t="shared" si="4"/>
        <v>489</v>
      </c>
      <c r="AF14" s="28">
        <f t="shared" si="5"/>
        <v>489</v>
      </c>
      <c r="AG14" s="29">
        <f t="shared" si="6"/>
        <v>0</v>
      </c>
      <c r="AI14" s="70"/>
    </row>
    <row r="15" spans="1:38" ht="15" customHeight="1" x14ac:dyDescent="0.25">
      <c r="A15" s="140" t="s">
        <v>172</v>
      </c>
      <c r="B15" s="21">
        <v>33</v>
      </c>
      <c r="C15" s="10">
        <v>7</v>
      </c>
      <c r="D15" s="10">
        <v>25</v>
      </c>
      <c r="E15" s="12">
        <v>312</v>
      </c>
      <c r="F15" s="1">
        <f>'9.5'!AH15</f>
        <v>0</v>
      </c>
      <c r="G15" s="1">
        <f t="shared" si="2"/>
        <v>312</v>
      </c>
      <c r="H15" s="7"/>
      <c r="I15" s="7"/>
      <c r="J15" s="7"/>
      <c r="K15" s="7"/>
      <c r="L15" s="7"/>
      <c r="M15" s="7"/>
      <c r="N15" s="6">
        <f t="shared" si="0"/>
        <v>0</v>
      </c>
      <c r="O15" s="65">
        <f t="shared" si="1"/>
        <v>312</v>
      </c>
      <c r="P15" s="14"/>
      <c r="Q15" s="14"/>
      <c r="R15" s="14"/>
      <c r="S15" s="27"/>
      <c r="T15" s="27"/>
      <c r="U15" s="27"/>
      <c r="V15" s="27">
        <v>26</v>
      </c>
      <c r="W15" s="14"/>
      <c r="X15" s="14"/>
      <c r="Y15" s="14"/>
      <c r="Z15" s="14"/>
      <c r="AA15" s="14">
        <v>30</v>
      </c>
      <c r="AB15" s="14"/>
      <c r="AC15" s="14"/>
      <c r="AD15" s="29">
        <f t="shared" si="3"/>
        <v>56</v>
      </c>
      <c r="AE15" s="26">
        <f t="shared" si="4"/>
        <v>256</v>
      </c>
      <c r="AF15" s="28">
        <f t="shared" si="5"/>
        <v>256</v>
      </c>
      <c r="AG15" s="29">
        <f t="shared" si="6"/>
        <v>0</v>
      </c>
      <c r="AI15" s="49"/>
    </row>
    <row r="16" spans="1:38" ht="15" customHeight="1" x14ac:dyDescent="0.25">
      <c r="A16" s="139" t="s">
        <v>173</v>
      </c>
      <c r="B16" s="21">
        <v>45</v>
      </c>
      <c r="C16" s="10"/>
      <c r="D16" s="10">
        <v>25</v>
      </c>
      <c r="E16" s="12"/>
      <c r="F16" s="1">
        <f>'9.5'!AH16</f>
        <v>56</v>
      </c>
      <c r="G16" s="1">
        <f t="shared" si="2"/>
        <v>56</v>
      </c>
      <c r="H16" s="7">
        <v>5</v>
      </c>
      <c r="I16" s="7"/>
      <c r="J16" s="7"/>
      <c r="K16" s="7"/>
      <c r="L16" s="7"/>
      <c r="M16" s="7"/>
      <c r="N16" s="6">
        <f t="shared" si="0"/>
        <v>5</v>
      </c>
      <c r="O16" s="65">
        <f t="shared" si="1"/>
        <v>51</v>
      </c>
      <c r="P16" s="14"/>
      <c r="Q16" s="14"/>
      <c r="R16" s="14"/>
      <c r="S16" s="27"/>
      <c r="T16" s="27"/>
      <c r="U16" s="27"/>
      <c r="V16" s="27"/>
      <c r="W16" s="14"/>
      <c r="X16" s="14">
        <v>24</v>
      </c>
      <c r="Y16" s="14"/>
      <c r="Z16" s="27"/>
      <c r="AA16" s="14"/>
      <c r="AB16" s="14"/>
      <c r="AC16" s="14">
        <v>2</v>
      </c>
      <c r="AD16" s="29">
        <f t="shared" si="3"/>
        <v>24</v>
      </c>
      <c r="AE16" s="26">
        <f t="shared" si="4"/>
        <v>27</v>
      </c>
      <c r="AF16" s="28">
        <f t="shared" si="5"/>
        <v>25</v>
      </c>
      <c r="AG16" s="29">
        <f t="shared" si="6"/>
        <v>0</v>
      </c>
      <c r="AI16" s="49"/>
    </row>
    <row r="17" spans="1:35" ht="15" customHeight="1" x14ac:dyDescent="0.25">
      <c r="A17" s="139" t="s">
        <v>174</v>
      </c>
      <c r="B17" s="21">
        <v>100</v>
      </c>
      <c r="C17" s="10"/>
      <c r="D17" s="10">
        <v>27</v>
      </c>
      <c r="E17" s="12"/>
      <c r="F17" s="1">
        <f>'9.5'!AH17</f>
        <v>27</v>
      </c>
      <c r="G17" s="1">
        <f t="shared" si="2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65">
        <f t="shared" si="1"/>
        <v>27</v>
      </c>
      <c r="P17" s="14"/>
      <c r="Q17" s="14"/>
      <c r="R17" s="14"/>
      <c r="S17" s="27"/>
      <c r="T17" s="27"/>
      <c r="U17" s="27"/>
      <c r="V17" s="27"/>
      <c r="W17" s="14"/>
      <c r="X17" s="14"/>
      <c r="Y17" s="14"/>
      <c r="Z17" s="14"/>
      <c r="AA17" s="14"/>
      <c r="AB17" s="14"/>
      <c r="AC17" s="14"/>
      <c r="AD17" s="29">
        <f t="shared" si="3"/>
        <v>0</v>
      </c>
      <c r="AE17" s="26">
        <f t="shared" si="4"/>
        <v>27</v>
      </c>
      <c r="AF17" s="28">
        <f t="shared" si="5"/>
        <v>27</v>
      </c>
      <c r="AG17" s="29">
        <f t="shared" si="6"/>
        <v>0</v>
      </c>
      <c r="AI17" s="49"/>
    </row>
    <row r="18" spans="1:35" ht="15" customHeight="1" x14ac:dyDescent="0.25">
      <c r="A18" s="139" t="s">
        <v>175</v>
      </c>
      <c r="B18" s="21">
        <v>100</v>
      </c>
      <c r="C18" s="10"/>
      <c r="D18" s="10">
        <v>11</v>
      </c>
      <c r="E18" s="12"/>
      <c r="F18" s="1">
        <f>'9.5'!AH18</f>
        <v>16</v>
      </c>
      <c r="G18" s="1">
        <f t="shared" si="2"/>
        <v>16</v>
      </c>
      <c r="H18" s="7"/>
      <c r="I18" s="7"/>
      <c r="J18" s="7"/>
      <c r="K18" s="7"/>
      <c r="L18" s="7"/>
      <c r="M18" s="7"/>
      <c r="N18" s="6">
        <f t="shared" si="0"/>
        <v>0</v>
      </c>
      <c r="O18" s="65">
        <f t="shared" si="1"/>
        <v>16</v>
      </c>
      <c r="P18" s="14"/>
      <c r="Q18" s="14"/>
      <c r="R18" s="14"/>
      <c r="S18" s="27"/>
      <c r="T18" s="27"/>
      <c r="U18" s="27"/>
      <c r="V18" s="27"/>
      <c r="W18" s="14">
        <v>5</v>
      </c>
      <c r="X18" s="14"/>
      <c r="Y18" s="14"/>
      <c r="Z18" s="14"/>
      <c r="AA18" s="14"/>
      <c r="AB18" s="14"/>
      <c r="AC18" s="14"/>
      <c r="AD18" s="29">
        <f t="shared" si="3"/>
        <v>5</v>
      </c>
      <c r="AE18" s="26">
        <f t="shared" si="4"/>
        <v>11</v>
      </c>
      <c r="AF18" s="28">
        <f t="shared" si="5"/>
        <v>11</v>
      </c>
      <c r="AG18" s="29">
        <f t="shared" si="6"/>
        <v>0</v>
      </c>
      <c r="AI18" s="49"/>
    </row>
    <row r="19" spans="1:35" ht="15" customHeight="1" x14ac:dyDescent="0.25">
      <c r="A19" s="139" t="s">
        <v>176</v>
      </c>
      <c r="B19" s="21">
        <v>50</v>
      </c>
      <c r="C19" s="10"/>
      <c r="D19" s="10">
        <v>6</v>
      </c>
      <c r="E19" s="12"/>
      <c r="F19" s="1">
        <f>'9.5'!AH19</f>
        <v>8</v>
      </c>
      <c r="G19" s="1">
        <f t="shared" si="2"/>
        <v>8</v>
      </c>
      <c r="H19" s="7"/>
      <c r="I19" s="7"/>
      <c r="J19" s="7"/>
      <c r="K19" s="7"/>
      <c r="L19" s="7"/>
      <c r="M19" s="7"/>
      <c r="N19" s="6">
        <f t="shared" si="0"/>
        <v>0</v>
      </c>
      <c r="O19" s="65">
        <f t="shared" si="1"/>
        <v>8</v>
      </c>
      <c r="P19" s="14"/>
      <c r="Q19" s="14"/>
      <c r="R19" s="14">
        <v>2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9">
        <f t="shared" si="3"/>
        <v>2</v>
      </c>
      <c r="AE19" s="26">
        <f t="shared" si="4"/>
        <v>6</v>
      </c>
      <c r="AF19" s="28">
        <f t="shared" si="5"/>
        <v>6</v>
      </c>
      <c r="AG19" s="29">
        <f t="shared" si="6"/>
        <v>0</v>
      </c>
      <c r="AI19" s="49"/>
    </row>
    <row r="20" spans="1:35" ht="15" customHeight="1" x14ac:dyDescent="0.25">
      <c r="A20" s="139" t="s">
        <v>177</v>
      </c>
      <c r="B20" s="21">
        <v>33</v>
      </c>
      <c r="C20" s="10">
        <v>2</v>
      </c>
      <c r="D20" s="10">
        <v>24</v>
      </c>
      <c r="E20" s="12"/>
      <c r="F20" s="1">
        <f>'9.5'!AH20</f>
        <v>107</v>
      </c>
      <c r="G20" s="1">
        <f t="shared" si="2"/>
        <v>107</v>
      </c>
      <c r="H20" s="7">
        <v>5</v>
      </c>
      <c r="I20" s="7"/>
      <c r="J20" s="7"/>
      <c r="K20" s="7"/>
      <c r="L20" s="7"/>
      <c r="M20" s="7"/>
      <c r="N20" s="6">
        <f t="shared" si="0"/>
        <v>5</v>
      </c>
      <c r="O20" s="65">
        <f t="shared" si="1"/>
        <v>102</v>
      </c>
      <c r="P20" s="14"/>
      <c r="Q20" s="14"/>
      <c r="R20" s="14"/>
      <c r="S20" s="14"/>
      <c r="T20" s="14"/>
      <c r="U20" s="14">
        <v>5</v>
      </c>
      <c r="V20" s="14"/>
      <c r="W20" s="14">
        <v>7</v>
      </c>
      <c r="X20" s="14"/>
      <c r="Y20" s="14"/>
      <c r="Z20" s="14"/>
      <c r="AA20" s="14"/>
      <c r="AB20" s="14"/>
      <c r="AC20" s="14"/>
      <c r="AD20" s="29">
        <f t="shared" si="3"/>
        <v>12</v>
      </c>
      <c r="AE20" s="26">
        <f t="shared" si="4"/>
        <v>90</v>
      </c>
      <c r="AF20" s="28">
        <f t="shared" si="5"/>
        <v>90</v>
      </c>
      <c r="AG20" s="29">
        <f t="shared" si="6"/>
        <v>0</v>
      </c>
      <c r="AI20" s="49"/>
    </row>
    <row r="21" spans="1:35" ht="15" customHeight="1" x14ac:dyDescent="0.25">
      <c r="A21" s="139" t="s">
        <v>178</v>
      </c>
      <c r="B21" s="21">
        <v>40</v>
      </c>
      <c r="C21" s="10"/>
      <c r="D21" s="10"/>
      <c r="E21" s="12"/>
      <c r="F21" s="1">
        <f>'9.5'!AH21</f>
        <v>0</v>
      </c>
      <c r="G21" s="1">
        <f t="shared" si="2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65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3"/>
        <v>0</v>
      </c>
      <c r="AE21" s="26">
        <f t="shared" si="4"/>
        <v>0</v>
      </c>
      <c r="AF21" s="28">
        <f t="shared" si="5"/>
        <v>0</v>
      </c>
      <c r="AG21" s="29">
        <f t="shared" si="6"/>
        <v>0</v>
      </c>
      <c r="AI21" s="49"/>
    </row>
    <row r="22" spans="1:35" ht="15" customHeight="1" x14ac:dyDescent="0.25">
      <c r="A22" s="139" t="s">
        <v>179</v>
      </c>
      <c r="B22" s="21">
        <v>40</v>
      </c>
      <c r="C22" s="10"/>
      <c r="D22" s="10"/>
      <c r="E22" s="12"/>
      <c r="F22" s="1">
        <f>'9.5'!AH22</f>
        <v>0</v>
      </c>
      <c r="G22" s="1">
        <f t="shared" si="2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65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3"/>
        <v>0</v>
      </c>
      <c r="AE22" s="26">
        <f t="shared" si="4"/>
        <v>0</v>
      </c>
      <c r="AF22" s="28">
        <f t="shared" si="5"/>
        <v>0</v>
      </c>
      <c r="AG22" s="29">
        <f t="shared" si="6"/>
        <v>0</v>
      </c>
      <c r="AI22" s="49"/>
    </row>
    <row r="23" spans="1:35" ht="15" customHeight="1" x14ac:dyDescent="0.25">
      <c r="A23" s="139" t="s">
        <v>180</v>
      </c>
      <c r="B23" s="21">
        <v>30</v>
      </c>
      <c r="C23" s="10"/>
      <c r="D23" s="10"/>
      <c r="E23" s="12"/>
      <c r="F23" s="1">
        <f>'9.5'!AH23</f>
        <v>0</v>
      </c>
      <c r="G23" s="1">
        <f t="shared" si="2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65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3"/>
        <v>0</v>
      </c>
      <c r="AE23" s="26">
        <f t="shared" si="4"/>
        <v>0</v>
      </c>
      <c r="AF23" s="28">
        <f t="shared" si="5"/>
        <v>0</v>
      </c>
      <c r="AG23" s="29">
        <f t="shared" si="6"/>
        <v>0</v>
      </c>
      <c r="AI23" s="49"/>
    </row>
    <row r="24" spans="1:35" ht="15" customHeight="1" x14ac:dyDescent="0.25">
      <c r="A24" s="139" t="s">
        <v>181</v>
      </c>
      <c r="B24" s="21">
        <v>25</v>
      </c>
      <c r="C24" s="10"/>
      <c r="D24" s="10"/>
      <c r="E24" s="12"/>
      <c r="F24" s="1">
        <f>'9.5'!AH24</f>
        <v>0</v>
      </c>
      <c r="G24" s="1">
        <f t="shared" si="2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65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3"/>
        <v>0</v>
      </c>
      <c r="AE24" s="26">
        <f t="shared" si="4"/>
        <v>0</v>
      </c>
      <c r="AF24" s="28">
        <f t="shared" si="5"/>
        <v>0</v>
      </c>
      <c r="AG24" s="29">
        <f t="shared" si="6"/>
        <v>0</v>
      </c>
      <c r="AI24" s="49"/>
    </row>
    <row r="25" spans="1:35" ht="15" customHeight="1" x14ac:dyDescent="0.25">
      <c r="A25" s="139" t="s">
        <v>217</v>
      </c>
      <c r="B25" s="21">
        <v>20</v>
      </c>
      <c r="C25" s="10"/>
      <c r="D25" s="10">
        <v>10</v>
      </c>
      <c r="E25" s="12"/>
      <c r="F25" s="1">
        <f>'9.5'!AH25</f>
        <v>20</v>
      </c>
      <c r="G25" s="1">
        <f>SUM(E25:F25)</f>
        <v>20</v>
      </c>
      <c r="H25" s="7"/>
      <c r="I25" s="7"/>
      <c r="J25" s="7"/>
      <c r="K25" s="7"/>
      <c r="L25" s="7"/>
      <c r="M25" s="7"/>
      <c r="N25" s="6">
        <f t="shared" si="0"/>
        <v>0</v>
      </c>
      <c r="O25" s="65">
        <f t="shared" si="1"/>
        <v>20</v>
      </c>
      <c r="P25" s="14"/>
      <c r="Q25" s="14"/>
      <c r="R25" s="14"/>
      <c r="S25" s="14"/>
      <c r="T25" s="14"/>
      <c r="U25" s="14"/>
      <c r="V25" s="14"/>
      <c r="W25" s="14"/>
      <c r="X25" s="14"/>
      <c r="Y25" s="14">
        <v>10</v>
      </c>
      <c r="Z25" s="14"/>
      <c r="AA25" s="14"/>
      <c r="AB25" s="14"/>
      <c r="AC25" s="14"/>
      <c r="AD25" s="29">
        <f>SUM(P25:AB25)</f>
        <v>10</v>
      </c>
      <c r="AE25" s="26">
        <f>O25-AD25</f>
        <v>10</v>
      </c>
      <c r="AF25" s="28">
        <f t="shared" si="5"/>
        <v>10</v>
      </c>
      <c r="AG25" s="29">
        <f>AF25+AC25-AE25</f>
        <v>0</v>
      </c>
      <c r="AI25" s="49"/>
    </row>
    <row r="26" spans="1:35" ht="12.75" customHeight="1" x14ac:dyDescent="0.25">
      <c r="E26" s="19">
        <f>SUM(E3:E25)</f>
        <v>2006</v>
      </c>
      <c r="F26" s="19">
        <f t="shared" ref="F26:AI26" si="7">SUM(F3:F25)</f>
        <v>3364</v>
      </c>
      <c r="G26" s="19">
        <f t="shared" si="7"/>
        <v>5370</v>
      </c>
      <c r="H26" s="19">
        <f t="shared" si="7"/>
        <v>58</v>
      </c>
      <c r="I26" s="19">
        <f t="shared" si="7"/>
        <v>0</v>
      </c>
      <c r="J26" s="19">
        <f t="shared" si="7"/>
        <v>0</v>
      </c>
      <c r="K26" s="19">
        <f t="shared" si="7"/>
        <v>0</v>
      </c>
      <c r="L26" s="19">
        <f t="shared" si="7"/>
        <v>58</v>
      </c>
      <c r="M26" s="19">
        <f t="shared" si="7"/>
        <v>114</v>
      </c>
      <c r="N26" s="19">
        <f t="shared" si="7"/>
        <v>230</v>
      </c>
      <c r="O26" s="19">
        <f t="shared" si="7"/>
        <v>5140</v>
      </c>
      <c r="P26" s="19">
        <f t="shared" si="7"/>
        <v>0</v>
      </c>
      <c r="Q26" s="19">
        <f t="shared" si="7"/>
        <v>126</v>
      </c>
      <c r="R26" s="19">
        <f t="shared" si="7"/>
        <v>251</v>
      </c>
      <c r="S26" s="19">
        <f t="shared" si="7"/>
        <v>0</v>
      </c>
      <c r="T26" s="19">
        <f t="shared" si="7"/>
        <v>266</v>
      </c>
      <c r="U26" s="19">
        <f t="shared" si="7"/>
        <v>103</v>
      </c>
      <c r="V26" s="19">
        <f t="shared" si="7"/>
        <v>47</v>
      </c>
      <c r="W26" s="19">
        <f t="shared" si="7"/>
        <v>189</v>
      </c>
      <c r="X26" s="19">
        <f t="shared" si="7"/>
        <v>180</v>
      </c>
      <c r="Y26" s="19">
        <f t="shared" si="7"/>
        <v>16</v>
      </c>
      <c r="Z26" s="19">
        <f t="shared" si="7"/>
        <v>0</v>
      </c>
      <c r="AA26" s="19">
        <f t="shared" si="7"/>
        <v>70</v>
      </c>
      <c r="AB26" s="19">
        <f t="shared" si="7"/>
        <v>8</v>
      </c>
      <c r="AC26" s="19">
        <f t="shared" si="7"/>
        <v>3</v>
      </c>
      <c r="AD26" s="19">
        <f t="shared" si="7"/>
        <v>1257</v>
      </c>
      <c r="AE26" s="19">
        <f t="shared" si="7"/>
        <v>3883</v>
      </c>
      <c r="AF26" s="19">
        <f t="shared" si="7"/>
        <v>3879</v>
      </c>
      <c r="AG26" s="19">
        <f t="shared" si="7"/>
        <v>-1</v>
      </c>
      <c r="AH26" s="19">
        <f t="shared" si="7"/>
        <v>0</v>
      </c>
      <c r="AI26" s="19">
        <f t="shared" si="7"/>
        <v>0</v>
      </c>
    </row>
    <row r="29" spans="1:35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L11" sqref="L11"/>
    </sheetView>
  </sheetViews>
  <sheetFormatPr defaultRowHeight="15" x14ac:dyDescent="0.25"/>
  <cols>
    <col min="1" max="1" width="36.7109375" customWidth="1"/>
    <col min="2" max="2" width="10.28515625" customWidth="1"/>
    <col min="3" max="3" width="11.7109375" customWidth="1"/>
    <col min="4" max="4" width="13.5703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80</v>
      </c>
      <c r="Q1" s="5" t="s">
        <v>16</v>
      </c>
      <c r="R1" s="5" t="s">
        <v>25</v>
      </c>
      <c r="S1" s="5" t="s">
        <v>13</v>
      </c>
      <c r="T1" s="5" t="s">
        <v>9</v>
      </c>
      <c r="U1" s="5" t="s">
        <v>14</v>
      </c>
      <c r="V1" s="5" t="s">
        <v>80</v>
      </c>
      <c r="W1" s="5" t="s">
        <v>143</v>
      </c>
      <c r="X1" s="5" t="s">
        <v>78</v>
      </c>
      <c r="Y1" s="5" t="s">
        <v>13</v>
      </c>
      <c r="Z1" s="5" t="s">
        <v>9</v>
      </c>
      <c r="AA1" s="5" t="s">
        <v>131</v>
      </c>
      <c r="AB1" s="4" t="s">
        <v>128</v>
      </c>
      <c r="AC1" s="5"/>
      <c r="AD1" s="188" t="s">
        <v>18</v>
      </c>
      <c r="AE1" s="203" t="s">
        <v>10</v>
      </c>
      <c r="AF1" s="203" t="s">
        <v>29</v>
      </c>
      <c r="AG1" s="194" t="s">
        <v>22</v>
      </c>
      <c r="AH1" s="196" t="s">
        <v>23</v>
      </c>
    </row>
    <row r="2" spans="1:34" x14ac:dyDescent="0.25">
      <c r="A2" s="189"/>
      <c r="B2" s="191"/>
      <c r="C2" s="191"/>
      <c r="D2" s="189"/>
      <c r="E2" s="191"/>
      <c r="F2" s="191"/>
      <c r="G2" s="198"/>
      <c r="H2" s="17" t="s">
        <v>24</v>
      </c>
      <c r="I2" s="17" t="s">
        <v>15</v>
      </c>
      <c r="J2" s="17" t="s">
        <v>28</v>
      </c>
      <c r="K2" s="17" t="s">
        <v>1</v>
      </c>
      <c r="L2" s="2" t="s">
        <v>2</v>
      </c>
      <c r="M2" s="2" t="s">
        <v>98</v>
      </c>
      <c r="N2" s="200"/>
      <c r="O2" s="202"/>
      <c r="P2" s="4" t="s">
        <v>26</v>
      </c>
      <c r="Q2" s="4" t="s">
        <v>26</v>
      </c>
      <c r="R2" s="4" t="s">
        <v>77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71</v>
      </c>
      <c r="Y2" s="4" t="s">
        <v>27</v>
      </c>
      <c r="Z2" s="4" t="s">
        <v>27</v>
      </c>
      <c r="AA2" s="5" t="s">
        <v>108</v>
      </c>
      <c r="AB2" s="16" t="s">
        <v>76</v>
      </c>
      <c r="AC2" s="16"/>
      <c r="AD2" s="189"/>
      <c r="AE2" s="204"/>
      <c r="AF2" s="204"/>
      <c r="AG2" s="195"/>
      <c r="AH2" s="197"/>
    </row>
    <row r="3" spans="1:34" ht="20.100000000000001" customHeight="1" x14ac:dyDescent="0.25">
      <c r="A3" s="141" t="s">
        <v>182</v>
      </c>
      <c r="B3" s="21">
        <v>33</v>
      </c>
      <c r="C3" s="9"/>
      <c r="D3" s="9"/>
      <c r="E3" s="12"/>
      <c r="F3" s="1">
        <f>'10.5'!AF3</f>
        <v>670</v>
      </c>
      <c r="G3" s="22">
        <f t="shared" ref="G3:G25" si="0">SUM(E3:F3)</f>
        <v>670</v>
      </c>
      <c r="H3" s="7"/>
      <c r="I3" s="7"/>
      <c r="J3" s="7"/>
      <c r="K3" s="7"/>
      <c r="L3" s="7">
        <v>15</v>
      </c>
      <c r="M3" s="7"/>
      <c r="N3" s="6">
        <f t="shared" ref="N3:N25" si="1">SUBTOTAL(9,H3:M3)</f>
        <v>15</v>
      </c>
      <c r="O3" s="11">
        <f t="shared" ref="O3:O25" si="2">G3-N3</f>
        <v>655</v>
      </c>
      <c r="P3" s="14"/>
      <c r="Q3" s="14"/>
      <c r="R3" s="14"/>
      <c r="S3" s="14"/>
      <c r="T3" s="14"/>
      <c r="U3" s="25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25" si="3">O3-AE3</f>
        <v>655</v>
      </c>
      <c r="AG3" s="7">
        <f t="shared" ref="AG3:AG25" si="4">(B3*C3)+D3</f>
        <v>0</v>
      </c>
      <c r="AH3" s="13">
        <f>AG3+AD3-AF3</f>
        <v>-655</v>
      </c>
    </row>
    <row r="4" spans="1:34" ht="20.100000000000001" customHeight="1" x14ac:dyDescent="0.25">
      <c r="A4" s="141" t="s">
        <v>161</v>
      </c>
      <c r="B4" s="21">
        <v>70</v>
      </c>
      <c r="C4" s="9"/>
      <c r="D4" s="9"/>
      <c r="E4" s="12"/>
      <c r="F4" s="1">
        <f>'10.5'!AF4</f>
        <v>448</v>
      </c>
      <c r="G4" s="22">
        <f t="shared" si="0"/>
        <v>448</v>
      </c>
      <c r="H4" s="7"/>
      <c r="I4" s="7"/>
      <c r="J4" s="7"/>
      <c r="K4" s="7"/>
      <c r="L4" s="7">
        <v>10</v>
      </c>
      <c r="M4" s="7"/>
      <c r="N4" s="6">
        <f t="shared" si="1"/>
        <v>10</v>
      </c>
      <c r="O4" s="11">
        <f t="shared" si="2"/>
        <v>438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4" si="5">SUM(P4:AC4)</f>
        <v>0</v>
      </c>
      <c r="AF4" s="15">
        <f t="shared" si="3"/>
        <v>438</v>
      </c>
      <c r="AG4" s="7">
        <f t="shared" si="4"/>
        <v>0</v>
      </c>
      <c r="AH4" s="13">
        <f t="shared" ref="AH4:AH24" si="6">AG4+AD4-AF4</f>
        <v>-438</v>
      </c>
    </row>
    <row r="5" spans="1:34" ht="20.100000000000001" customHeight="1" x14ac:dyDescent="0.25">
      <c r="A5" s="141" t="s">
        <v>162</v>
      </c>
      <c r="B5" s="21">
        <v>45</v>
      </c>
      <c r="C5" s="8"/>
      <c r="D5" s="8"/>
      <c r="E5" s="12"/>
      <c r="F5" s="1">
        <f>'10.5'!AF5</f>
        <v>229</v>
      </c>
      <c r="G5" s="22">
        <f t="shared" si="0"/>
        <v>229</v>
      </c>
      <c r="H5" s="7"/>
      <c r="I5" s="7"/>
      <c r="J5" s="7"/>
      <c r="K5" s="7"/>
      <c r="L5" s="7">
        <v>10</v>
      </c>
      <c r="M5" s="7"/>
      <c r="N5" s="6">
        <f t="shared" si="1"/>
        <v>10</v>
      </c>
      <c r="O5" s="11">
        <f t="shared" si="2"/>
        <v>219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5"/>
        <v>0</v>
      </c>
      <c r="AF5" s="15">
        <f t="shared" si="3"/>
        <v>219</v>
      </c>
      <c r="AG5" s="7">
        <f t="shared" si="4"/>
        <v>0</v>
      </c>
      <c r="AH5" s="13">
        <f t="shared" si="6"/>
        <v>-219</v>
      </c>
    </row>
    <row r="6" spans="1:34" ht="20.100000000000001" customHeight="1" x14ac:dyDescent="0.25">
      <c r="A6" s="141" t="s">
        <v>163</v>
      </c>
      <c r="B6" s="21">
        <v>60</v>
      </c>
      <c r="C6" s="8"/>
      <c r="D6" s="8"/>
      <c r="E6" s="12"/>
      <c r="F6" s="1">
        <f>'10.5'!AF6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3"/>
        <v>0</v>
      </c>
      <c r="AG6" s="7">
        <f t="shared" si="4"/>
        <v>0</v>
      </c>
      <c r="AH6" s="13">
        <f t="shared" si="6"/>
        <v>0</v>
      </c>
    </row>
    <row r="7" spans="1:34" ht="20.100000000000001" customHeight="1" x14ac:dyDescent="0.25">
      <c r="A7" s="141" t="s">
        <v>164</v>
      </c>
      <c r="B7" s="21">
        <v>120</v>
      </c>
      <c r="C7" s="9"/>
      <c r="D7" s="9"/>
      <c r="E7" s="12"/>
      <c r="F7" s="1">
        <f>'10.5'!AF7</f>
        <v>698</v>
      </c>
      <c r="G7" s="22">
        <f t="shared" si="0"/>
        <v>698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698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5"/>
        <v>0</v>
      </c>
      <c r="AF7" s="15">
        <f t="shared" si="3"/>
        <v>698</v>
      </c>
      <c r="AG7" s="7">
        <f t="shared" si="4"/>
        <v>0</v>
      </c>
      <c r="AH7" s="13">
        <f t="shared" si="6"/>
        <v>-698</v>
      </c>
    </row>
    <row r="8" spans="1:34" ht="20.100000000000001" customHeight="1" x14ac:dyDescent="0.25">
      <c r="A8" s="141" t="s">
        <v>165</v>
      </c>
      <c r="B8" s="21">
        <v>40</v>
      </c>
      <c r="C8" s="8"/>
      <c r="D8" s="8"/>
      <c r="E8" s="12"/>
      <c r="F8" s="1">
        <f>'10.5'!AF8</f>
        <v>66</v>
      </c>
      <c r="G8" s="22">
        <f t="shared" si="0"/>
        <v>66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66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5"/>
        <v>0</v>
      </c>
      <c r="AF8" s="15">
        <f t="shared" si="3"/>
        <v>66</v>
      </c>
      <c r="AG8" s="7">
        <f t="shared" si="4"/>
        <v>0</v>
      </c>
      <c r="AH8" s="13">
        <f t="shared" si="6"/>
        <v>-66</v>
      </c>
    </row>
    <row r="9" spans="1:34" ht="20.100000000000001" customHeight="1" x14ac:dyDescent="0.25">
      <c r="A9" s="141" t="s">
        <v>166</v>
      </c>
      <c r="B9" s="21">
        <v>65</v>
      </c>
      <c r="C9" s="8"/>
      <c r="D9" s="8"/>
      <c r="E9" s="12"/>
      <c r="F9" s="1">
        <f>'10.5'!AF9</f>
        <v>299</v>
      </c>
      <c r="G9" s="22">
        <f t="shared" si="0"/>
        <v>299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299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5"/>
        <v>0</v>
      </c>
      <c r="AF9" s="15">
        <f t="shared" si="3"/>
        <v>299</v>
      </c>
      <c r="AG9" s="7">
        <f t="shared" si="4"/>
        <v>0</v>
      </c>
      <c r="AH9" s="13">
        <f t="shared" si="6"/>
        <v>-299</v>
      </c>
    </row>
    <row r="10" spans="1:34" ht="20.100000000000001" customHeight="1" x14ac:dyDescent="0.25">
      <c r="A10" s="141" t="s">
        <v>167</v>
      </c>
      <c r="B10" s="21">
        <v>100</v>
      </c>
      <c r="C10" s="8"/>
      <c r="D10" s="8"/>
      <c r="E10" s="12"/>
      <c r="F10" s="1">
        <f>'10.5'!AF10</f>
        <v>123</v>
      </c>
      <c r="G10" s="22">
        <f t="shared" si="0"/>
        <v>123</v>
      </c>
      <c r="H10" s="7"/>
      <c r="I10" s="7"/>
      <c r="J10" s="7"/>
      <c r="K10" s="7"/>
      <c r="L10" s="7">
        <v>10</v>
      </c>
      <c r="M10" s="7"/>
      <c r="N10" s="6">
        <f t="shared" si="1"/>
        <v>10</v>
      </c>
      <c r="O10" s="11">
        <f t="shared" si="2"/>
        <v>113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5"/>
        <v>0</v>
      </c>
      <c r="AF10" s="15">
        <f t="shared" si="3"/>
        <v>113</v>
      </c>
      <c r="AG10" s="7">
        <f t="shared" si="4"/>
        <v>0</v>
      </c>
      <c r="AH10" s="13">
        <f t="shared" si="6"/>
        <v>-113</v>
      </c>
    </row>
    <row r="11" spans="1:34" ht="20.100000000000001" customHeight="1" x14ac:dyDescent="0.25">
      <c r="A11" s="141" t="s">
        <v>168</v>
      </c>
      <c r="B11" s="21">
        <v>85</v>
      </c>
      <c r="C11" s="10"/>
      <c r="D11" s="10"/>
      <c r="E11" s="12"/>
      <c r="F11" s="1">
        <f>'10.5'!AF11</f>
        <v>92</v>
      </c>
      <c r="G11" s="22">
        <f t="shared" si="0"/>
        <v>92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92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5"/>
        <v>0</v>
      </c>
      <c r="AF11" s="15">
        <f t="shared" si="3"/>
        <v>92</v>
      </c>
      <c r="AG11" s="7">
        <f t="shared" si="4"/>
        <v>0</v>
      </c>
      <c r="AH11" s="13">
        <f t="shared" si="6"/>
        <v>-92</v>
      </c>
    </row>
    <row r="12" spans="1:34" ht="20.100000000000001" customHeight="1" x14ac:dyDescent="0.25">
      <c r="A12" s="141" t="s">
        <v>169</v>
      </c>
      <c r="B12" s="21">
        <v>50</v>
      </c>
      <c r="C12" s="10"/>
      <c r="D12" s="10"/>
      <c r="E12" s="12"/>
      <c r="F12" s="1">
        <f>'10.5'!AF12</f>
        <v>340</v>
      </c>
      <c r="G12" s="22">
        <f t="shared" si="0"/>
        <v>340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340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25"/>
      <c r="AC12" s="14"/>
      <c r="AD12" s="14"/>
      <c r="AE12" s="13">
        <f t="shared" si="5"/>
        <v>0</v>
      </c>
      <c r="AF12" s="15">
        <f t="shared" si="3"/>
        <v>340</v>
      </c>
      <c r="AG12" s="7">
        <f t="shared" si="4"/>
        <v>0</v>
      </c>
      <c r="AH12" s="13">
        <f t="shared" si="6"/>
        <v>-340</v>
      </c>
    </row>
    <row r="13" spans="1:34" ht="20.100000000000001" customHeight="1" x14ac:dyDescent="0.25">
      <c r="A13" s="141" t="s">
        <v>170</v>
      </c>
      <c r="B13" s="21">
        <v>50</v>
      </c>
      <c r="C13" s="10"/>
      <c r="D13" s="10"/>
      <c r="E13" s="12"/>
      <c r="F13" s="1">
        <f>'10.5'!AF13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3"/>
        <v>0</v>
      </c>
      <c r="AG13" s="7">
        <f t="shared" si="4"/>
        <v>0</v>
      </c>
      <c r="AH13" s="13">
        <f t="shared" si="6"/>
        <v>0</v>
      </c>
    </row>
    <row r="14" spans="1:34" ht="20.100000000000001" customHeight="1" x14ac:dyDescent="0.25">
      <c r="A14" s="268" t="s">
        <v>171</v>
      </c>
      <c r="B14" s="21">
        <v>45</v>
      </c>
      <c r="C14" s="10"/>
      <c r="D14" s="10"/>
      <c r="E14" s="12"/>
      <c r="F14" s="1">
        <f>'10.5'!AF14</f>
        <v>489</v>
      </c>
      <c r="G14" s="22">
        <f t="shared" si="0"/>
        <v>489</v>
      </c>
      <c r="H14" s="7"/>
      <c r="I14" s="7"/>
      <c r="J14" s="7"/>
      <c r="K14" s="7"/>
      <c r="L14" s="7">
        <v>50</v>
      </c>
      <c r="M14" s="7"/>
      <c r="N14" s="6">
        <f t="shared" si="1"/>
        <v>50</v>
      </c>
      <c r="O14" s="11">
        <f t="shared" si="2"/>
        <v>439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0</v>
      </c>
      <c r="AF14" s="15">
        <f t="shared" si="3"/>
        <v>439</v>
      </c>
      <c r="AG14" s="7">
        <f t="shared" si="4"/>
        <v>0</v>
      </c>
      <c r="AH14" s="13">
        <f t="shared" si="6"/>
        <v>-439</v>
      </c>
    </row>
    <row r="15" spans="1:34" ht="20.100000000000001" customHeight="1" x14ac:dyDescent="0.25">
      <c r="A15" s="268" t="s">
        <v>172</v>
      </c>
      <c r="B15" s="21">
        <v>33</v>
      </c>
      <c r="C15" s="10"/>
      <c r="D15" s="10"/>
      <c r="E15" s="12"/>
      <c r="F15" s="1">
        <f>'10.5'!AF15</f>
        <v>256</v>
      </c>
      <c r="G15" s="22">
        <f t="shared" si="0"/>
        <v>256</v>
      </c>
      <c r="H15" s="7"/>
      <c r="I15" s="7"/>
      <c r="J15" s="7"/>
      <c r="K15" s="7"/>
      <c r="L15" s="7">
        <v>50</v>
      </c>
      <c r="M15" s="7"/>
      <c r="N15" s="6">
        <f t="shared" si="1"/>
        <v>50</v>
      </c>
      <c r="O15" s="11">
        <f t="shared" si="2"/>
        <v>206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0</v>
      </c>
      <c r="AF15" s="15">
        <f t="shared" si="3"/>
        <v>206</v>
      </c>
      <c r="AG15" s="7">
        <f t="shared" si="4"/>
        <v>0</v>
      </c>
      <c r="AH15" s="13">
        <f t="shared" si="6"/>
        <v>-206</v>
      </c>
    </row>
    <row r="16" spans="1:34" ht="20.100000000000001" customHeight="1" x14ac:dyDescent="0.25">
      <c r="A16" s="141" t="s">
        <v>173</v>
      </c>
      <c r="B16" s="21">
        <v>45</v>
      </c>
      <c r="C16" s="10"/>
      <c r="D16" s="10"/>
      <c r="E16" s="12"/>
      <c r="F16" s="1">
        <f>'10.5'!AF16</f>
        <v>25</v>
      </c>
      <c r="G16" s="22">
        <f t="shared" si="0"/>
        <v>25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25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5"/>
        <v>0</v>
      </c>
      <c r="AF16" s="15">
        <f t="shared" si="3"/>
        <v>25</v>
      </c>
      <c r="AG16" s="7">
        <f t="shared" si="4"/>
        <v>0</v>
      </c>
      <c r="AH16" s="13">
        <f t="shared" si="6"/>
        <v>-25</v>
      </c>
    </row>
    <row r="17" spans="1:35" ht="20.100000000000001" customHeight="1" x14ac:dyDescent="0.25">
      <c r="A17" s="141" t="s">
        <v>174</v>
      </c>
      <c r="B17" s="21">
        <v>100</v>
      </c>
      <c r="C17" s="10"/>
      <c r="D17" s="10"/>
      <c r="E17" s="12"/>
      <c r="F17" s="1">
        <f>'10.5'!AF17</f>
        <v>27</v>
      </c>
      <c r="G17" s="22">
        <f t="shared" si="0"/>
        <v>27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/>
      <c r="AE17" s="13">
        <f t="shared" si="5"/>
        <v>0</v>
      </c>
      <c r="AF17" s="15">
        <f t="shared" si="3"/>
        <v>27</v>
      </c>
      <c r="AG17" s="7">
        <f t="shared" si="4"/>
        <v>0</v>
      </c>
      <c r="AH17" s="13">
        <f t="shared" si="6"/>
        <v>-27</v>
      </c>
      <c r="AI17" s="41"/>
    </row>
    <row r="18" spans="1:35" ht="20.100000000000001" customHeight="1" x14ac:dyDescent="0.25">
      <c r="A18" s="141" t="s">
        <v>175</v>
      </c>
      <c r="B18" s="21">
        <v>100</v>
      </c>
      <c r="C18" s="10"/>
      <c r="D18" s="10"/>
      <c r="E18" s="12"/>
      <c r="F18" s="1">
        <f>'10.5'!AF18</f>
        <v>11</v>
      </c>
      <c r="G18" s="22">
        <f t="shared" si="0"/>
        <v>11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11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/>
      <c r="AE18" s="13">
        <f t="shared" si="5"/>
        <v>0</v>
      </c>
      <c r="AF18" s="15">
        <f t="shared" si="3"/>
        <v>11</v>
      </c>
      <c r="AG18" s="7">
        <f t="shared" si="4"/>
        <v>0</v>
      </c>
      <c r="AH18" s="13">
        <f t="shared" si="6"/>
        <v>-11</v>
      </c>
      <c r="AI18" s="41"/>
    </row>
    <row r="19" spans="1:35" ht="20.100000000000001" customHeight="1" x14ac:dyDescent="0.25">
      <c r="A19" s="141" t="s">
        <v>176</v>
      </c>
      <c r="B19" s="21">
        <v>50</v>
      </c>
      <c r="C19" s="10"/>
      <c r="D19" s="10"/>
      <c r="E19" s="12"/>
      <c r="F19" s="1">
        <f>'10.5'!AF19</f>
        <v>6</v>
      </c>
      <c r="G19" s="22">
        <f t="shared" si="0"/>
        <v>6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6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/>
      <c r="AE19" s="13">
        <f t="shared" si="5"/>
        <v>0</v>
      </c>
      <c r="AF19" s="15">
        <f t="shared" si="3"/>
        <v>6</v>
      </c>
      <c r="AG19" s="7">
        <f t="shared" si="4"/>
        <v>0</v>
      </c>
      <c r="AH19" s="13">
        <f t="shared" si="6"/>
        <v>-6</v>
      </c>
      <c r="AI19" s="41"/>
    </row>
    <row r="20" spans="1:35" ht="20.100000000000001" customHeight="1" x14ac:dyDescent="0.25">
      <c r="A20" s="141" t="s">
        <v>177</v>
      </c>
      <c r="B20" s="21">
        <v>33</v>
      </c>
      <c r="C20" s="10"/>
      <c r="D20" s="10"/>
      <c r="E20" s="12"/>
      <c r="F20" s="1">
        <f>'10.5'!AF20</f>
        <v>90</v>
      </c>
      <c r="G20" s="22">
        <f t="shared" si="0"/>
        <v>90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90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/>
      <c r="AE20" s="13">
        <f t="shared" si="5"/>
        <v>0</v>
      </c>
      <c r="AF20" s="15">
        <f t="shared" si="3"/>
        <v>90</v>
      </c>
      <c r="AG20" s="7">
        <f t="shared" si="4"/>
        <v>0</v>
      </c>
      <c r="AH20" s="13">
        <f t="shared" si="6"/>
        <v>-90</v>
      </c>
      <c r="AI20" s="41"/>
    </row>
    <row r="21" spans="1:35" ht="20.100000000000001" customHeight="1" x14ac:dyDescent="0.25">
      <c r="A21" s="141" t="s">
        <v>178</v>
      </c>
      <c r="B21" s="21">
        <v>40</v>
      </c>
      <c r="C21" s="10"/>
      <c r="D21" s="10"/>
      <c r="E21" s="12"/>
      <c r="F21" s="1">
        <f>'10.5'!AF21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/>
      <c r="AE21" s="13">
        <f t="shared" si="5"/>
        <v>0</v>
      </c>
      <c r="AF21" s="15">
        <f t="shared" si="3"/>
        <v>0</v>
      </c>
      <c r="AG21" s="7">
        <f t="shared" si="4"/>
        <v>0</v>
      </c>
      <c r="AH21" s="13">
        <f t="shared" si="6"/>
        <v>0</v>
      </c>
      <c r="AI21" s="49"/>
    </row>
    <row r="22" spans="1:35" ht="20.100000000000001" customHeight="1" x14ac:dyDescent="0.25">
      <c r="A22" s="141" t="s">
        <v>179</v>
      </c>
      <c r="B22" s="21">
        <v>40</v>
      </c>
      <c r="C22" s="10"/>
      <c r="D22" s="10"/>
      <c r="E22" s="12"/>
      <c r="F22" s="1">
        <f>'10.5'!AF22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/>
      <c r="AE22" s="13">
        <f t="shared" si="5"/>
        <v>0</v>
      </c>
      <c r="AF22" s="15">
        <f t="shared" si="3"/>
        <v>0</v>
      </c>
      <c r="AG22" s="7">
        <f t="shared" si="4"/>
        <v>0</v>
      </c>
      <c r="AH22" s="13">
        <f t="shared" si="6"/>
        <v>0</v>
      </c>
      <c r="AI22" s="49"/>
    </row>
    <row r="23" spans="1:35" ht="20.100000000000001" customHeight="1" x14ac:dyDescent="0.25">
      <c r="A23" s="141" t="s">
        <v>180</v>
      </c>
      <c r="B23" s="21">
        <v>30</v>
      </c>
      <c r="C23" s="10"/>
      <c r="D23" s="10"/>
      <c r="E23" s="12"/>
      <c r="F23" s="1">
        <f>'10.5'!AF23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/>
      <c r="AE23" s="13">
        <f t="shared" si="5"/>
        <v>0</v>
      </c>
      <c r="AF23" s="15">
        <f t="shared" si="3"/>
        <v>0</v>
      </c>
      <c r="AG23" s="7">
        <f t="shared" si="4"/>
        <v>0</v>
      </c>
      <c r="AH23" s="13">
        <f t="shared" si="6"/>
        <v>0</v>
      </c>
      <c r="AI23" s="49"/>
    </row>
    <row r="24" spans="1:35" ht="20.100000000000001" customHeight="1" x14ac:dyDescent="0.25">
      <c r="A24" s="141" t="s">
        <v>181</v>
      </c>
      <c r="B24" s="21">
        <v>25</v>
      </c>
      <c r="C24" s="10"/>
      <c r="D24" s="10"/>
      <c r="E24" s="12"/>
      <c r="F24" s="1">
        <f>'10.5'!AF24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/>
      <c r="AE24" s="13">
        <f t="shared" si="5"/>
        <v>0</v>
      </c>
      <c r="AF24" s="15">
        <f t="shared" si="3"/>
        <v>0</v>
      </c>
      <c r="AG24" s="7">
        <f t="shared" si="4"/>
        <v>0</v>
      </c>
      <c r="AH24" s="13">
        <f t="shared" si="6"/>
        <v>0</v>
      </c>
      <c r="AI24" s="49"/>
    </row>
    <row r="25" spans="1:35" ht="20.100000000000001" customHeight="1" x14ac:dyDescent="0.25">
      <c r="A25" s="141" t="s">
        <v>183</v>
      </c>
      <c r="B25" s="21">
        <v>45</v>
      </c>
      <c r="C25" s="10"/>
      <c r="D25" s="10"/>
      <c r="E25" s="12"/>
      <c r="F25" s="1">
        <f>'10.5'!AF25</f>
        <v>10</v>
      </c>
      <c r="G25" s="22">
        <f t="shared" si="0"/>
        <v>10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10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3">
        <f>SUM(P25:AC25)</f>
        <v>0</v>
      </c>
      <c r="AF25" s="15">
        <f t="shared" si="3"/>
        <v>10</v>
      </c>
      <c r="AG25" s="7">
        <f t="shared" si="4"/>
        <v>0</v>
      </c>
      <c r="AH25" s="13">
        <f>AG25+AD25-AF25</f>
        <v>-10</v>
      </c>
      <c r="AI25" s="49"/>
    </row>
    <row r="26" spans="1:35" ht="12.75" customHeight="1" x14ac:dyDescent="0.25">
      <c r="E26" s="19">
        <f>SUM(E3:E25)</f>
        <v>0</v>
      </c>
      <c r="F26" s="19">
        <f t="shared" ref="F26:AH26" si="7">SUM(F3:F25)</f>
        <v>3879</v>
      </c>
      <c r="G26" s="19">
        <f t="shared" si="7"/>
        <v>3879</v>
      </c>
      <c r="H26" s="19">
        <f t="shared" si="7"/>
        <v>0</v>
      </c>
      <c r="I26" s="19">
        <f t="shared" si="7"/>
        <v>0</v>
      </c>
      <c r="J26" s="19">
        <f t="shared" si="7"/>
        <v>0</v>
      </c>
      <c r="K26" s="19">
        <f t="shared" si="7"/>
        <v>0</v>
      </c>
      <c r="L26" s="19">
        <f t="shared" si="7"/>
        <v>145</v>
      </c>
      <c r="M26" s="19">
        <f t="shared" si="7"/>
        <v>0</v>
      </c>
      <c r="N26" s="19">
        <f t="shared" si="7"/>
        <v>145</v>
      </c>
      <c r="O26" s="19">
        <f t="shared" si="7"/>
        <v>3734</v>
      </c>
      <c r="P26" s="19">
        <f t="shared" si="7"/>
        <v>0</v>
      </c>
      <c r="Q26" s="19">
        <f t="shared" si="7"/>
        <v>0</v>
      </c>
      <c r="R26" s="19">
        <f t="shared" si="7"/>
        <v>0</v>
      </c>
      <c r="S26" s="19">
        <f t="shared" si="7"/>
        <v>0</v>
      </c>
      <c r="T26" s="19">
        <f t="shared" si="7"/>
        <v>0</v>
      </c>
      <c r="U26" s="19">
        <f t="shared" si="7"/>
        <v>0</v>
      </c>
      <c r="V26" s="19">
        <f t="shared" si="7"/>
        <v>0</v>
      </c>
      <c r="W26" s="19">
        <f t="shared" si="7"/>
        <v>0</v>
      </c>
      <c r="X26" s="19">
        <f t="shared" si="7"/>
        <v>0</v>
      </c>
      <c r="Y26" s="19">
        <f t="shared" si="7"/>
        <v>0</v>
      </c>
      <c r="Z26" s="19">
        <f t="shared" si="7"/>
        <v>0</v>
      </c>
      <c r="AA26" s="19">
        <f t="shared" si="7"/>
        <v>0</v>
      </c>
      <c r="AB26" s="19">
        <f t="shared" si="7"/>
        <v>0</v>
      </c>
      <c r="AC26" s="19">
        <f t="shared" si="7"/>
        <v>0</v>
      </c>
      <c r="AD26" s="19">
        <f t="shared" si="7"/>
        <v>0</v>
      </c>
      <c r="AE26" s="19">
        <f t="shared" si="7"/>
        <v>0</v>
      </c>
      <c r="AF26" s="19">
        <f t="shared" si="7"/>
        <v>3734</v>
      </c>
      <c r="AG26" s="19">
        <f t="shared" si="7"/>
        <v>0</v>
      </c>
      <c r="AH26" s="19">
        <f t="shared" si="7"/>
        <v>-3734</v>
      </c>
    </row>
    <row r="29" spans="1:35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="55" zoomScaleNormal="55" workbookViewId="0">
      <selection activeCell="J6" sqref="J6"/>
    </sheetView>
  </sheetViews>
  <sheetFormatPr defaultColWidth="9.140625" defaultRowHeight="28.5" x14ac:dyDescent="0.25"/>
  <cols>
    <col min="1" max="1" width="53.140625" style="103" customWidth="1"/>
    <col min="2" max="5" width="10.7109375" style="103" customWidth="1"/>
    <col min="6" max="7" width="10.7109375" style="105" customWidth="1"/>
    <col min="8" max="9" width="10.7109375" style="103" customWidth="1"/>
    <col min="10" max="10" width="10.7109375" style="105" customWidth="1"/>
    <col min="11" max="17" width="10.7109375" style="103" customWidth="1"/>
    <col min="18" max="16384" width="9.140625" style="103"/>
  </cols>
  <sheetData>
    <row r="1" spans="1:19" ht="36" customHeight="1" x14ac:dyDescent="0.25">
      <c r="A1" s="243" t="s">
        <v>213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</row>
    <row r="2" spans="1:19" s="101" customFormat="1" ht="24" customHeight="1" x14ac:dyDescent="0.25">
      <c r="A2" s="77" t="s">
        <v>0</v>
      </c>
      <c r="B2" s="78" t="s">
        <v>64</v>
      </c>
      <c r="C2" s="95" t="s">
        <v>211</v>
      </c>
      <c r="D2" s="61" t="s">
        <v>212</v>
      </c>
      <c r="E2" s="98">
        <v>26.4</v>
      </c>
      <c r="F2" s="100">
        <v>27.4</v>
      </c>
      <c r="G2" s="95"/>
      <c r="H2" s="61"/>
      <c r="I2" s="61"/>
      <c r="J2" s="100"/>
      <c r="K2" s="98"/>
      <c r="L2" s="98"/>
      <c r="M2" s="98"/>
      <c r="N2" s="98"/>
      <c r="O2" s="98"/>
      <c r="P2" s="98"/>
      <c r="Q2" s="98"/>
      <c r="R2" s="157"/>
      <c r="S2" s="157"/>
    </row>
    <row r="3" spans="1:19" ht="27.95" customHeight="1" x14ac:dyDescent="0.45">
      <c r="A3" s="141" t="s">
        <v>182</v>
      </c>
      <c r="B3" s="86">
        <f>SUM(C3:S3)</f>
        <v>12</v>
      </c>
      <c r="C3" s="91">
        <v>1</v>
      </c>
      <c r="D3" s="91">
        <v>2</v>
      </c>
      <c r="E3" s="91">
        <v>3</v>
      </c>
      <c r="F3" s="91">
        <v>6</v>
      </c>
      <c r="G3" s="92"/>
      <c r="H3" s="92"/>
      <c r="I3" s="91"/>
      <c r="J3" s="91"/>
      <c r="K3" s="91"/>
      <c r="L3" s="91"/>
      <c r="M3" s="91"/>
      <c r="N3" s="91"/>
      <c r="O3" s="102"/>
      <c r="P3" s="92"/>
      <c r="Q3" s="91"/>
      <c r="R3" s="158"/>
      <c r="S3" s="157"/>
    </row>
    <row r="4" spans="1:19" ht="27.95" customHeight="1" x14ac:dyDescent="0.45">
      <c r="A4" s="155" t="s">
        <v>161</v>
      </c>
      <c r="B4" s="86">
        <f t="shared" ref="B4:B20" si="0">SUM(C4:S4)</f>
        <v>3</v>
      </c>
      <c r="C4" s="97"/>
      <c r="D4" s="91"/>
      <c r="E4" s="91"/>
      <c r="F4" s="91">
        <v>3</v>
      </c>
      <c r="G4" s="92"/>
      <c r="H4" s="91"/>
      <c r="I4" s="91"/>
      <c r="J4" s="91"/>
      <c r="K4" s="91"/>
      <c r="L4" s="91"/>
      <c r="M4" s="91"/>
      <c r="N4" s="91"/>
      <c r="O4" s="102"/>
      <c r="P4" s="91"/>
      <c r="Q4" s="92"/>
      <c r="R4" s="158"/>
      <c r="S4" s="157"/>
    </row>
    <row r="5" spans="1:19" ht="27.95" customHeight="1" x14ac:dyDescent="0.45">
      <c r="A5" s="155" t="s">
        <v>162</v>
      </c>
      <c r="B5" s="86">
        <f t="shared" si="0"/>
        <v>1</v>
      </c>
      <c r="C5" s="97"/>
      <c r="D5" s="91"/>
      <c r="E5" s="91">
        <v>1</v>
      </c>
      <c r="F5" s="91"/>
      <c r="G5" s="91"/>
      <c r="H5" s="91"/>
      <c r="I5" s="91"/>
      <c r="J5" s="91"/>
      <c r="K5" s="91"/>
      <c r="L5" s="91"/>
      <c r="M5" s="91"/>
      <c r="N5" s="91"/>
      <c r="O5" s="102"/>
      <c r="P5" s="91"/>
      <c r="Q5" s="91"/>
      <c r="R5" s="158"/>
      <c r="S5" s="157"/>
    </row>
    <row r="6" spans="1:19" ht="27.95" customHeight="1" x14ac:dyDescent="0.45">
      <c r="A6" s="155" t="s">
        <v>163</v>
      </c>
      <c r="B6" s="8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102"/>
      <c r="P6" s="91"/>
      <c r="Q6" s="91"/>
      <c r="R6" s="158"/>
      <c r="S6" s="157"/>
    </row>
    <row r="7" spans="1:19" ht="27.95" customHeight="1" x14ac:dyDescent="0.45">
      <c r="A7" s="155" t="s">
        <v>164</v>
      </c>
      <c r="B7" s="86">
        <f t="shared" si="0"/>
        <v>3</v>
      </c>
      <c r="C7" s="91"/>
      <c r="D7" s="91">
        <v>1</v>
      </c>
      <c r="E7" s="91">
        <v>2</v>
      </c>
      <c r="F7" s="91"/>
      <c r="G7" s="91"/>
      <c r="H7" s="91"/>
      <c r="I7" s="91"/>
      <c r="J7" s="91"/>
      <c r="K7" s="91"/>
      <c r="L7" s="91"/>
      <c r="M7" s="91"/>
      <c r="N7" s="91"/>
      <c r="O7" s="102"/>
      <c r="P7" s="91"/>
      <c r="Q7" s="92"/>
      <c r="R7" s="158"/>
      <c r="S7" s="157"/>
    </row>
    <row r="8" spans="1:19" ht="27.95" customHeight="1" x14ac:dyDescent="0.45">
      <c r="A8" s="155" t="s">
        <v>165</v>
      </c>
      <c r="B8" s="8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102"/>
      <c r="P8" s="91"/>
      <c r="Q8" s="91"/>
      <c r="R8" s="158"/>
      <c r="S8" s="157"/>
    </row>
    <row r="9" spans="1:19" ht="27.95" customHeight="1" x14ac:dyDescent="0.45">
      <c r="A9" s="155" t="s">
        <v>166</v>
      </c>
      <c r="B9" s="86">
        <f t="shared" si="0"/>
        <v>1</v>
      </c>
      <c r="C9" s="91"/>
      <c r="D9" s="91"/>
      <c r="E9" s="91">
        <v>1</v>
      </c>
      <c r="F9" s="91"/>
      <c r="G9" s="91"/>
      <c r="H9" s="91"/>
      <c r="I9" s="91"/>
      <c r="J9" s="91"/>
      <c r="K9" s="91"/>
      <c r="L9" s="91"/>
      <c r="M9" s="91"/>
      <c r="N9" s="91"/>
      <c r="O9" s="102"/>
      <c r="P9" s="91"/>
      <c r="Q9" s="92"/>
      <c r="R9" s="158"/>
      <c r="S9" s="157"/>
    </row>
    <row r="10" spans="1:19" ht="27.95" customHeight="1" x14ac:dyDescent="0.45">
      <c r="A10" s="155" t="s">
        <v>167</v>
      </c>
      <c r="B10" s="86">
        <f t="shared" si="0"/>
        <v>1</v>
      </c>
      <c r="C10" s="91"/>
      <c r="D10" s="91"/>
      <c r="E10" s="91">
        <v>1</v>
      </c>
      <c r="F10" s="91"/>
      <c r="G10" s="92"/>
      <c r="H10" s="91"/>
      <c r="I10" s="91"/>
      <c r="J10" s="91"/>
      <c r="K10" s="91"/>
      <c r="L10" s="91"/>
      <c r="M10" s="96"/>
      <c r="N10" s="91"/>
      <c r="O10" s="102"/>
      <c r="P10" s="92"/>
      <c r="Q10" s="92"/>
      <c r="R10" s="158"/>
      <c r="S10" s="157"/>
    </row>
    <row r="11" spans="1:19" ht="27.95" customHeight="1" x14ac:dyDescent="0.45">
      <c r="A11" s="155" t="s">
        <v>168</v>
      </c>
      <c r="B11" s="86">
        <f t="shared" si="0"/>
        <v>1</v>
      </c>
      <c r="C11" s="91"/>
      <c r="D11" s="91"/>
      <c r="E11" s="91">
        <v>1</v>
      </c>
      <c r="F11" s="91"/>
      <c r="G11" s="91"/>
      <c r="H11" s="91"/>
      <c r="I11" s="91"/>
      <c r="J11" s="91"/>
      <c r="K11" s="91"/>
      <c r="L11" s="91"/>
      <c r="M11" s="92"/>
      <c r="N11" s="91"/>
      <c r="O11" s="102"/>
      <c r="P11" s="91"/>
      <c r="Q11" s="91"/>
      <c r="R11" s="158"/>
      <c r="S11" s="157"/>
    </row>
    <row r="12" spans="1:19" ht="27.95" customHeight="1" x14ac:dyDescent="0.45">
      <c r="A12" s="155" t="s">
        <v>169</v>
      </c>
      <c r="B12" s="86">
        <f t="shared" si="0"/>
        <v>1</v>
      </c>
      <c r="C12" s="91"/>
      <c r="D12" s="91"/>
      <c r="E12" s="91"/>
      <c r="F12" s="91">
        <v>1</v>
      </c>
      <c r="G12" s="91"/>
      <c r="H12" s="91"/>
      <c r="I12" s="91"/>
      <c r="J12" s="91"/>
      <c r="K12" s="91"/>
      <c r="L12" s="91"/>
      <c r="M12" s="92"/>
      <c r="N12" s="91"/>
      <c r="O12" s="102"/>
      <c r="P12" s="91"/>
      <c r="Q12" s="91"/>
      <c r="R12" s="158"/>
      <c r="S12" s="157"/>
    </row>
    <row r="13" spans="1:19" ht="27.95" customHeight="1" x14ac:dyDescent="0.45">
      <c r="A13" s="155" t="s">
        <v>170</v>
      </c>
      <c r="B13" s="86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102"/>
      <c r="P13" s="91"/>
      <c r="Q13" s="91"/>
      <c r="R13" s="158"/>
      <c r="S13" s="157"/>
    </row>
    <row r="14" spans="1:19" ht="27.95" customHeight="1" x14ac:dyDescent="0.45">
      <c r="A14" s="156" t="s">
        <v>171</v>
      </c>
      <c r="B14" s="86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102"/>
      <c r="P14" s="91"/>
      <c r="Q14" s="91"/>
      <c r="R14" s="158"/>
      <c r="S14" s="157"/>
    </row>
    <row r="15" spans="1:19" ht="27.95" customHeight="1" x14ac:dyDescent="0.45">
      <c r="A15" s="156" t="s">
        <v>172</v>
      </c>
      <c r="B15" s="86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102"/>
      <c r="P15" s="91"/>
      <c r="Q15" s="91"/>
      <c r="R15" s="158"/>
      <c r="S15" s="157"/>
    </row>
    <row r="16" spans="1:19" ht="27.95" customHeight="1" x14ac:dyDescent="0.45">
      <c r="A16" s="155" t="s">
        <v>173</v>
      </c>
      <c r="B16" s="86">
        <f t="shared" si="0"/>
        <v>2</v>
      </c>
      <c r="C16" s="91"/>
      <c r="D16" s="91">
        <v>1</v>
      </c>
      <c r="E16" s="91">
        <v>1</v>
      </c>
      <c r="F16" s="91"/>
      <c r="G16" s="91"/>
      <c r="H16" s="91"/>
      <c r="I16" s="91"/>
      <c r="J16" s="91"/>
      <c r="K16" s="91"/>
      <c r="L16" s="91"/>
      <c r="M16" s="91"/>
      <c r="N16" s="91"/>
      <c r="O16" s="102"/>
      <c r="P16" s="91"/>
      <c r="Q16" s="91"/>
      <c r="R16" s="158"/>
      <c r="S16" s="157"/>
    </row>
    <row r="17" spans="1:19" ht="27.95" customHeight="1" x14ac:dyDescent="0.45">
      <c r="A17" s="155" t="s">
        <v>174</v>
      </c>
      <c r="B17" s="86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102"/>
      <c r="P17" s="91"/>
      <c r="Q17" s="91"/>
      <c r="R17" s="158"/>
      <c r="S17" s="157"/>
    </row>
    <row r="18" spans="1:19" ht="27.95" customHeight="1" x14ac:dyDescent="0.45">
      <c r="A18" s="155" t="s">
        <v>175</v>
      </c>
      <c r="B18" s="86">
        <f t="shared" si="0"/>
        <v>1</v>
      </c>
      <c r="C18" s="91">
        <v>1</v>
      </c>
      <c r="D18" s="91"/>
      <c r="E18" s="91"/>
      <c r="F18" s="91"/>
      <c r="G18" s="92"/>
      <c r="H18" s="91"/>
      <c r="I18" s="91"/>
      <c r="J18" s="91"/>
      <c r="K18" s="91"/>
      <c r="L18" s="91"/>
      <c r="M18" s="91"/>
      <c r="N18" s="91"/>
      <c r="O18" s="102"/>
      <c r="P18" s="91"/>
      <c r="Q18" s="91"/>
      <c r="R18" s="158"/>
      <c r="S18" s="157"/>
    </row>
    <row r="19" spans="1:19" ht="27.95" customHeight="1" x14ac:dyDescent="0.45">
      <c r="A19" s="155" t="s">
        <v>176</v>
      </c>
      <c r="B19" s="86"/>
      <c r="C19" s="99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102"/>
      <c r="P19" s="91"/>
      <c r="Q19" s="91"/>
      <c r="R19" s="158"/>
      <c r="S19" s="157"/>
    </row>
    <row r="20" spans="1:19" ht="27.95" customHeight="1" x14ac:dyDescent="0.45">
      <c r="A20" s="155" t="s">
        <v>177</v>
      </c>
      <c r="B20" s="86">
        <f t="shared" si="0"/>
        <v>2</v>
      </c>
      <c r="C20" s="99"/>
      <c r="D20" s="91">
        <v>2</v>
      </c>
      <c r="E20" s="91"/>
      <c r="F20" s="91"/>
      <c r="G20" s="92"/>
      <c r="H20" s="91"/>
      <c r="I20" s="91"/>
      <c r="J20" s="91"/>
      <c r="K20" s="91"/>
      <c r="L20" s="91"/>
      <c r="M20" s="91"/>
      <c r="N20" s="91"/>
      <c r="O20" s="102"/>
      <c r="P20" s="91"/>
      <c r="Q20" s="91"/>
      <c r="R20" s="158"/>
      <c r="S20" s="157"/>
    </row>
    <row r="21" spans="1:19" ht="27.95" customHeight="1" x14ac:dyDescent="0.45">
      <c r="A21" s="155" t="s">
        <v>178</v>
      </c>
      <c r="B21" s="86"/>
      <c r="C21" s="99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9"/>
      <c r="P21" s="91"/>
      <c r="Q21" s="91"/>
      <c r="R21" s="158"/>
      <c r="S21" s="157"/>
    </row>
    <row r="22" spans="1:19" ht="27.95" customHeight="1" x14ac:dyDescent="0.45">
      <c r="A22" s="155" t="s">
        <v>179</v>
      </c>
      <c r="B22" s="86"/>
      <c r="C22" s="102"/>
      <c r="D22" s="99"/>
      <c r="E22" s="91"/>
      <c r="F22" s="91"/>
      <c r="G22" s="91"/>
      <c r="H22" s="91"/>
      <c r="I22" s="104"/>
      <c r="J22" s="91"/>
      <c r="K22" s="91"/>
      <c r="L22" s="107"/>
      <c r="M22" s="91"/>
      <c r="N22" s="91"/>
      <c r="O22" s="99"/>
      <c r="P22" s="91"/>
      <c r="Q22" s="91"/>
      <c r="R22" s="158"/>
      <c r="S22" s="157"/>
    </row>
    <row r="23" spans="1:19" ht="27.95" customHeight="1" x14ac:dyDescent="0.45">
      <c r="A23" s="155" t="s">
        <v>180</v>
      </c>
      <c r="B23" s="86"/>
      <c r="C23" s="102"/>
      <c r="D23" s="99"/>
      <c r="E23" s="91"/>
      <c r="F23" s="99"/>
      <c r="G23" s="91"/>
      <c r="H23" s="91"/>
      <c r="I23" s="104"/>
      <c r="J23" s="91"/>
      <c r="K23" s="91"/>
      <c r="L23" s="107"/>
      <c r="M23" s="106"/>
      <c r="N23" s="99"/>
      <c r="O23" s="99"/>
      <c r="P23" s="91"/>
      <c r="Q23" s="17"/>
      <c r="R23" s="158"/>
      <c r="S23" s="157"/>
    </row>
    <row r="24" spans="1:19" ht="27.95" customHeight="1" x14ac:dyDescent="0.45">
      <c r="A24" s="155" t="s">
        <v>181</v>
      </c>
      <c r="B24" s="86"/>
      <c r="C24" s="102"/>
      <c r="D24" s="99"/>
      <c r="E24" s="91"/>
      <c r="F24" s="99"/>
      <c r="G24" s="91"/>
      <c r="H24" s="91"/>
      <c r="I24" s="104"/>
      <c r="J24" s="91"/>
      <c r="K24" s="91"/>
      <c r="L24" s="107"/>
      <c r="M24" s="106"/>
      <c r="N24" s="99"/>
      <c r="O24" s="99"/>
      <c r="P24" s="91"/>
      <c r="Q24" s="17"/>
      <c r="R24" s="158"/>
      <c r="S24" s="157"/>
    </row>
    <row r="25" spans="1:19" ht="27.95" customHeight="1" x14ac:dyDescent="0.45">
      <c r="A25" s="155" t="s">
        <v>187</v>
      </c>
      <c r="B25" s="86"/>
      <c r="C25" s="102"/>
      <c r="D25" s="99"/>
      <c r="E25" s="91"/>
      <c r="F25" s="99"/>
      <c r="G25" s="91"/>
      <c r="H25" s="91"/>
      <c r="I25" s="104"/>
      <c r="J25" s="91"/>
      <c r="K25" s="91"/>
      <c r="L25" s="107"/>
      <c r="M25" s="106"/>
      <c r="N25" s="99"/>
      <c r="O25" s="99"/>
      <c r="P25" s="91"/>
      <c r="Q25" s="17"/>
      <c r="R25" s="158"/>
      <c r="S25" s="157"/>
    </row>
    <row r="26" spans="1:19" ht="24" customHeight="1" x14ac:dyDescent="0.25">
      <c r="A26" s="64" t="s">
        <v>64</v>
      </c>
      <c r="B26" s="86">
        <f>SUM(C26:S26)</f>
        <v>28</v>
      </c>
      <c r="C26" s="74">
        <f>SUM(C3:C3:C25)</f>
        <v>2</v>
      </c>
      <c r="D26" s="74">
        <f>SUM(D3:D3:D23)</f>
        <v>6</v>
      </c>
      <c r="E26" s="74">
        <f>SUM(E3:E3:E23)</f>
        <v>10</v>
      </c>
      <c r="F26" s="74">
        <f>SUM(F3:F3:F23)</f>
        <v>10</v>
      </c>
      <c r="G26" s="74">
        <f>SUM(G3:G3:G23)</f>
        <v>0</v>
      </c>
      <c r="H26" s="74">
        <f>SUM(H3:H3:H23)</f>
        <v>0</v>
      </c>
      <c r="I26" s="74">
        <f>SUM(I3:I3:I23)</f>
        <v>0</v>
      </c>
      <c r="J26" s="74">
        <f>SUM(J3:J3:J23)</f>
        <v>0</v>
      </c>
      <c r="K26" s="74">
        <f>SUM(K3:K3:K23)</f>
        <v>0</v>
      </c>
      <c r="L26" s="74">
        <f>SUM(L3:L3:L23)</f>
        <v>0</v>
      </c>
      <c r="M26" s="74">
        <f>SUM(M3:M3:M23)</f>
        <v>0</v>
      </c>
      <c r="N26" s="74">
        <f>SUM(N3:N3:N23)</f>
        <v>0</v>
      </c>
      <c r="O26" s="74">
        <f>SUM(O3:O3:O23)</f>
        <v>0</v>
      </c>
      <c r="P26" s="74">
        <f>SUM(P3:P3:P23)</f>
        <v>0</v>
      </c>
      <c r="Q26" s="74">
        <f>SUM(Q3:Q3:Q23)</f>
        <v>0</v>
      </c>
      <c r="R26" s="74">
        <f>SUM(R3:R3:R23)</f>
        <v>0</v>
      </c>
      <c r="S26" s="74">
        <f>SUM(S3:S3:S23)</f>
        <v>0</v>
      </c>
    </row>
    <row r="27" spans="1:19" ht="24" customHeight="1" x14ac:dyDescent="0.25">
      <c r="A27" s="239" t="s">
        <v>192</v>
      </c>
      <c r="B27" s="240"/>
      <c r="C27" s="240"/>
      <c r="D27" s="240"/>
      <c r="E27" s="240"/>
      <c r="F27" s="240"/>
      <c r="G27" s="240"/>
      <c r="H27" s="240"/>
      <c r="J27" s="241" t="s">
        <v>193</v>
      </c>
      <c r="K27" s="241"/>
      <c r="L27" s="241"/>
      <c r="M27" s="241"/>
      <c r="N27" s="241"/>
      <c r="O27" s="241"/>
      <c r="P27" s="241"/>
      <c r="Q27" s="241"/>
    </row>
    <row r="28" spans="1:19" ht="24" customHeight="1" x14ac:dyDescent="0.25">
      <c r="A28" s="239"/>
      <c r="B28" s="240"/>
      <c r="C28" s="240"/>
      <c r="D28" s="240"/>
      <c r="E28" s="240"/>
      <c r="F28" s="240"/>
      <c r="G28" s="240"/>
      <c r="H28" s="240"/>
      <c r="J28" s="242"/>
      <c r="K28" s="242"/>
      <c r="L28" s="242"/>
      <c r="M28" s="242"/>
      <c r="N28" s="242"/>
      <c r="O28" s="242"/>
      <c r="P28" s="242"/>
      <c r="Q28" s="242"/>
    </row>
    <row r="29" spans="1:19" ht="24" customHeight="1" x14ac:dyDescent="0.25">
      <c r="A29" s="239"/>
      <c r="B29" s="240"/>
      <c r="C29" s="240"/>
      <c r="D29" s="240"/>
      <c r="E29" s="240"/>
      <c r="F29" s="240"/>
      <c r="G29" s="240"/>
      <c r="H29" s="240"/>
      <c r="J29" s="242"/>
      <c r="K29" s="242"/>
      <c r="L29" s="242"/>
      <c r="M29" s="242"/>
      <c r="N29" s="242"/>
      <c r="O29" s="242"/>
      <c r="P29" s="242"/>
      <c r="Q29" s="242"/>
    </row>
  </sheetData>
  <mergeCells count="4">
    <mergeCell ref="A27:A29"/>
    <mergeCell ref="B27:H29"/>
    <mergeCell ref="J27:Q29"/>
    <mergeCell ref="A1:Q1"/>
  </mergeCells>
  <phoneticPr fontId="10" type="noConversion"/>
  <pageMargins left="0.25" right="0.25" top="0.75" bottom="0.75" header="0.3" footer="0.3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79"/>
  <sheetViews>
    <sheetView workbookViewId="0">
      <pane xSplit="1" ySplit="2" topLeftCell="V3" activePane="bottomRight" state="frozen"/>
      <selection pane="topRight" activeCell="B1" sqref="B1"/>
      <selection pane="bottomLeft" activeCell="A3" sqref="A3"/>
      <selection pane="bottomRight" activeCell="AG3" sqref="AG3:AG25"/>
    </sheetView>
  </sheetViews>
  <sheetFormatPr defaultRowHeight="15" x14ac:dyDescent="0.25"/>
  <cols>
    <col min="1" max="1" width="25.85546875" customWidth="1"/>
    <col min="2" max="3" width="13.140625" customWidth="1"/>
    <col min="4" max="4" width="19.7109375" customWidth="1"/>
    <col min="5" max="126" width="13.140625" customWidth="1"/>
    <col min="127" max="131" width="13.7109375" customWidth="1"/>
    <col min="132" max="132" width="15.85546875" customWidth="1"/>
    <col min="133" max="133" width="10.85546875" customWidth="1"/>
  </cols>
  <sheetData>
    <row r="1" spans="1:133" x14ac:dyDescent="0.25">
      <c r="A1" s="188" t="s">
        <v>0</v>
      </c>
      <c r="B1" s="249" t="s">
        <v>34</v>
      </c>
      <c r="C1" s="249"/>
      <c r="D1" s="249"/>
      <c r="E1" s="249"/>
      <c r="F1" s="248" t="s">
        <v>35</v>
      </c>
      <c r="G1" s="248"/>
      <c r="H1" s="248"/>
      <c r="I1" s="248"/>
      <c r="J1" s="249" t="s">
        <v>36</v>
      </c>
      <c r="K1" s="249"/>
      <c r="L1" s="249"/>
      <c r="M1" s="249"/>
      <c r="N1" s="248" t="s">
        <v>37</v>
      </c>
      <c r="O1" s="248"/>
      <c r="P1" s="248"/>
      <c r="Q1" s="248"/>
      <c r="R1" s="249" t="s">
        <v>38</v>
      </c>
      <c r="S1" s="249"/>
      <c r="T1" s="249"/>
      <c r="U1" s="249"/>
      <c r="V1" s="248" t="s">
        <v>39</v>
      </c>
      <c r="W1" s="248"/>
      <c r="X1" s="248"/>
      <c r="Y1" s="248"/>
      <c r="Z1" s="249" t="s">
        <v>40</v>
      </c>
      <c r="AA1" s="249"/>
      <c r="AB1" s="249"/>
      <c r="AC1" s="249"/>
      <c r="AD1" s="248" t="s">
        <v>41</v>
      </c>
      <c r="AE1" s="248"/>
      <c r="AF1" s="248"/>
      <c r="AG1" s="248"/>
      <c r="AH1" s="249" t="s">
        <v>42</v>
      </c>
      <c r="AI1" s="249"/>
      <c r="AJ1" s="249"/>
      <c r="AK1" s="249"/>
      <c r="AL1" s="248" t="s">
        <v>43</v>
      </c>
      <c r="AM1" s="248"/>
      <c r="AN1" s="248"/>
      <c r="AO1" s="248"/>
      <c r="AP1" s="249" t="s">
        <v>44</v>
      </c>
      <c r="AQ1" s="249"/>
      <c r="AR1" s="249"/>
      <c r="AS1" s="249"/>
      <c r="AT1" s="248" t="s">
        <v>45</v>
      </c>
      <c r="AU1" s="248"/>
      <c r="AV1" s="248"/>
      <c r="AW1" s="248"/>
      <c r="AX1" s="249" t="s">
        <v>46</v>
      </c>
      <c r="AY1" s="249"/>
      <c r="AZ1" s="249"/>
      <c r="BA1" s="249"/>
      <c r="BB1" s="248" t="s">
        <v>47</v>
      </c>
      <c r="BC1" s="248"/>
      <c r="BD1" s="248"/>
      <c r="BE1" s="248"/>
      <c r="BF1" s="249" t="s">
        <v>48</v>
      </c>
      <c r="BG1" s="249"/>
      <c r="BH1" s="249"/>
      <c r="BI1" s="249"/>
      <c r="BJ1" s="248" t="s">
        <v>49</v>
      </c>
      <c r="BK1" s="248"/>
      <c r="BL1" s="248"/>
      <c r="BM1" s="248"/>
      <c r="BN1" s="249" t="s">
        <v>50</v>
      </c>
      <c r="BO1" s="249"/>
      <c r="BP1" s="249"/>
      <c r="BQ1" s="249"/>
      <c r="BR1" s="248" t="s">
        <v>51</v>
      </c>
      <c r="BS1" s="248"/>
      <c r="BT1" s="248"/>
      <c r="BU1" s="248"/>
      <c r="BV1" s="249" t="s">
        <v>52</v>
      </c>
      <c r="BW1" s="249"/>
      <c r="BX1" s="249"/>
      <c r="BY1" s="249"/>
      <c r="BZ1" s="248" t="s">
        <v>53</v>
      </c>
      <c r="CA1" s="248"/>
      <c r="CB1" s="248"/>
      <c r="CC1" s="248"/>
      <c r="CD1" s="249" t="s">
        <v>54</v>
      </c>
      <c r="CE1" s="249"/>
      <c r="CF1" s="249"/>
      <c r="CG1" s="249"/>
      <c r="CH1" s="248" t="s">
        <v>55</v>
      </c>
      <c r="CI1" s="248"/>
      <c r="CJ1" s="248"/>
      <c r="CK1" s="248"/>
      <c r="CL1" s="249" t="s">
        <v>56</v>
      </c>
      <c r="CM1" s="249"/>
      <c r="CN1" s="249"/>
      <c r="CO1" s="249"/>
      <c r="CP1" s="248" t="s">
        <v>57</v>
      </c>
      <c r="CQ1" s="248"/>
      <c r="CR1" s="248"/>
      <c r="CS1" s="248"/>
      <c r="CT1" s="249" t="s">
        <v>58</v>
      </c>
      <c r="CU1" s="249"/>
      <c r="CV1" s="249"/>
      <c r="CW1" s="249"/>
      <c r="CX1" s="248" t="s">
        <v>59</v>
      </c>
      <c r="CY1" s="248"/>
      <c r="CZ1" s="248"/>
      <c r="DA1" s="248"/>
      <c r="DB1" s="249" t="s">
        <v>60</v>
      </c>
      <c r="DC1" s="249"/>
      <c r="DD1" s="249"/>
      <c r="DE1" s="249"/>
      <c r="DF1" s="248" t="s">
        <v>61</v>
      </c>
      <c r="DG1" s="248"/>
      <c r="DH1" s="248"/>
      <c r="DI1" s="248"/>
      <c r="DJ1" s="249" t="s">
        <v>62</v>
      </c>
      <c r="DK1" s="249"/>
      <c r="DL1" s="249"/>
      <c r="DM1" s="249"/>
      <c r="DN1" s="248" t="s">
        <v>63</v>
      </c>
      <c r="DO1" s="248"/>
      <c r="DP1" s="248"/>
      <c r="DQ1" s="248"/>
      <c r="DR1" s="249" t="s">
        <v>74</v>
      </c>
      <c r="DS1" s="249"/>
      <c r="DT1" s="249"/>
      <c r="DU1" s="249"/>
      <c r="DV1" s="246" t="s">
        <v>64</v>
      </c>
      <c r="DW1" s="247"/>
      <c r="DX1" s="247"/>
      <c r="DY1" s="247"/>
      <c r="DZ1" s="247"/>
      <c r="EA1" s="247"/>
      <c r="EB1" s="247"/>
      <c r="EC1" s="247"/>
    </row>
    <row r="2" spans="1:133" x14ac:dyDescent="0.25">
      <c r="A2" s="189"/>
      <c r="B2" s="34" t="s">
        <v>32</v>
      </c>
      <c r="C2" s="34" t="s">
        <v>65</v>
      </c>
      <c r="D2" s="34" t="s">
        <v>66</v>
      </c>
      <c r="E2" s="34" t="s">
        <v>33</v>
      </c>
      <c r="F2" s="35" t="s">
        <v>32</v>
      </c>
      <c r="G2" s="35" t="s">
        <v>65</v>
      </c>
      <c r="H2" s="35" t="s">
        <v>66</v>
      </c>
      <c r="I2" s="35" t="s">
        <v>33</v>
      </c>
      <c r="J2" s="34" t="s">
        <v>32</v>
      </c>
      <c r="K2" s="34" t="s">
        <v>65</v>
      </c>
      <c r="L2" s="34" t="s">
        <v>66</v>
      </c>
      <c r="M2" s="34" t="s">
        <v>33</v>
      </c>
      <c r="N2" s="35" t="s">
        <v>32</v>
      </c>
      <c r="O2" s="35" t="s">
        <v>65</v>
      </c>
      <c r="P2" s="35" t="s">
        <v>66</v>
      </c>
      <c r="Q2" s="35" t="s">
        <v>33</v>
      </c>
      <c r="R2" s="34" t="s">
        <v>32</v>
      </c>
      <c r="S2" s="34" t="s">
        <v>65</v>
      </c>
      <c r="T2" s="34" t="s">
        <v>66</v>
      </c>
      <c r="U2" s="34" t="s">
        <v>33</v>
      </c>
      <c r="V2" s="35" t="s">
        <v>32</v>
      </c>
      <c r="W2" s="35" t="s">
        <v>65</v>
      </c>
      <c r="X2" s="35" t="s">
        <v>66</v>
      </c>
      <c r="Y2" s="35" t="s">
        <v>33</v>
      </c>
      <c r="Z2" s="34" t="s">
        <v>32</v>
      </c>
      <c r="AA2" s="34" t="s">
        <v>65</v>
      </c>
      <c r="AB2" s="34" t="s">
        <v>66</v>
      </c>
      <c r="AC2" s="34" t="s">
        <v>33</v>
      </c>
      <c r="AD2" s="35" t="s">
        <v>32</v>
      </c>
      <c r="AE2" s="35" t="s">
        <v>65</v>
      </c>
      <c r="AF2" s="35" t="s">
        <v>66</v>
      </c>
      <c r="AG2" s="35" t="s">
        <v>33</v>
      </c>
      <c r="AH2" s="34" t="s">
        <v>32</v>
      </c>
      <c r="AI2" s="34" t="s">
        <v>65</v>
      </c>
      <c r="AJ2" s="34" t="s">
        <v>66</v>
      </c>
      <c r="AK2" s="34" t="s">
        <v>33</v>
      </c>
      <c r="AL2" s="35" t="s">
        <v>32</v>
      </c>
      <c r="AM2" s="35" t="s">
        <v>65</v>
      </c>
      <c r="AN2" s="35" t="s">
        <v>66</v>
      </c>
      <c r="AO2" s="35" t="s">
        <v>33</v>
      </c>
      <c r="AP2" s="34" t="s">
        <v>32</v>
      </c>
      <c r="AQ2" s="34" t="s">
        <v>65</v>
      </c>
      <c r="AR2" s="34" t="s">
        <v>66</v>
      </c>
      <c r="AS2" s="34" t="s">
        <v>33</v>
      </c>
      <c r="AT2" s="35" t="s">
        <v>32</v>
      </c>
      <c r="AU2" s="35" t="s">
        <v>65</v>
      </c>
      <c r="AV2" s="35" t="s">
        <v>66</v>
      </c>
      <c r="AW2" s="35" t="s">
        <v>33</v>
      </c>
      <c r="AX2" s="34" t="s">
        <v>32</v>
      </c>
      <c r="AY2" s="34" t="s">
        <v>65</v>
      </c>
      <c r="AZ2" s="34" t="s">
        <v>66</v>
      </c>
      <c r="BA2" s="34" t="s">
        <v>33</v>
      </c>
      <c r="BB2" s="35" t="s">
        <v>32</v>
      </c>
      <c r="BC2" s="35" t="s">
        <v>65</v>
      </c>
      <c r="BD2" s="35" t="s">
        <v>66</v>
      </c>
      <c r="BE2" s="35" t="s">
        <v>33</v>
      </c>
      <c r="BF2" s="34" t="s">
        <v>32</v>
      </c>
      <c r="BG2" s="34" t="s">
        <v>65</v>
      </c>
      <c r="BH2" s="34" t="s">
        <v>66</v>
      </c>
      <c r="BI2" s="34" t="s">
        <v>33</v>
      </c>
      <c r="BJ2" s="35" t="s">
        <v>32</v>
      </c>
      <c r="BK2" s="35" t="s">
        <v>65</v>
      </c>
      <c r="BL2" s="35" t="s">
        <v>66</v>
      </c>
      <c r="BM2" s="35" t="s">
        <v>33</v>
      </c>
      <c r="BN2" s="34" t="s">
        <v>32</v>
      </c>
      <c r="BO2" s="34" t="s">
        <v>65</v>
      </c>
      <c r="BP2" s="34" t="s">
        <v>66</v>
      </c>
      <c r="BQ2" s="34" t="s">
        <v>33</v>
      </c>
      <c r="BR2" s="35" t="s">
        <v>32</v>
      </c>
      <c r="BS2" s="35" t="s">
        <v>65</v>
      </c>
      <c r="BT2" s="35" t="s">
        <v>66</v>
      </c>
      <c r="BU2" s="35" t="s">
        <v>33</v>
      </c>
      <c r="BV2" s="34" t="s">
        <v>32</v>
      </c>
      <c r="BW2" s="34" t="s">
        <v>65</v>
      </c>
      <c r="BX2" s="34" t="s">
        <v>66</v>
      </c>
      <c r="BY2" s="34" t="s">
        <v>33</v>
      </c>
      <c r="BZ2" s="35" t="s">
        <v>32</v>
      </c>
      <c r="CA2" s="35" t="s">
        <v>65</v>
      </c>
      <c r="CB2" s="35" t="s">
        <v>66</v>
      </c>
      <c r="CC2" s="35" t="s">
        <v>33</v>
      </c>
      <c r="CD2" s="34" t="s">
        <v>32</v>
      </c>
      <c r="CE2" s="34" t="s">
        <v>65</v>
      </c>
      <c r="CF2" s="34" t="s">
        <v>66</v>
      </c>
      <c r="CG2" s="34" t="s">
        <v>33</v>
      </c>
      <c r="CH2" s="35" t="s">
        <v>32</v>
      </c>
      <c r="CI2" s="35" t="s">
        <v>65</v>
      </c>
      <c r="CJ2" s="35" t="s">
        <v>66</v>
      </c>
      <c r="CK2" s="35" t="s">
        <v>33</v>
      </c>
      <c r="CL2" s="34" t="s">
        <v>32</v>
      </c>
      <c r="CM2" s="34" t="s">
        <v>65</v>
      </c>
      <c r="CN2" s="34" t="s">
        <v>66</v>
      </c>
      <c r="CO2" s="34" t="s">
        <v>33</v>
      </c>
      <c r="CP2" s="35" t="s">
        <v>32</v>
      </c>
      <c r="CQ2" s="35" t="s">
        <v>65</v>
      </c>
      <c r="CR2" s="35" t="s">
        <v>66</v>
      </c>
      <c r="CS2" s="35" t="s">
        <v>33</v>
      </c>
      <c r="CT2" s="34" t="s">
        <v>32</v>
      </c>
      <c r="CU2" s="34" t="s">
        <v>65</v>
      </c>
      <c r="CV2" s="34" t="s">
        <v>66</v>
      </c>
      <c r="CW2" s="34" t="s">
        <v>33</v>
      </c>
      <c r="CX2" s="35" t="s">
        <v>32</v>
      </c>
      <c r="CY2" s="35" t="s">
        <v>65</v>
      </c>
      <c r="CZ2" s="35" t="s">
        <v>66</v>
      </c>
      <c r="DA2" s="35" t="s">
        <v>33</v>
      </c>
      <c r="DB2" s="34" t="s">
        <v>32</v>
      </c>
      <c r="DC2" s="34" t="s">
        <v>65</v>
      </c>
      <c r="DD2" s="34" t="s">
        <v>66</v>
      </c>
      <c r="DE2" s="34" t="s">
        <v>33</v>
      </c>
      <c r="DF2" s="35" t="s">
        <v>32</v>
      </c>
      <c r="DG2" s="35" t="s">
        <v>65</v>
      </c>
      <c r="DH2" s="35" t="s">
        <v>66</v>
      </c>
      <c r="DI2" s="35" t="s">
        <v>33</v>
      </c>
      <c r="DJ2" s="34" t="s">
        <v>32</v>
      </c>
      <c r="DK2" s="34" t="s">
        <v>65</v>
      </c>
      <c r="DL2" s="34" t="s">
        <v>66</v>
      </c>
      <c r="DM2" s="34" t="s">
        <v>33</v>
      </c>
      <c r="DN2" s="35" t="s">
        <v>32</v>
      </c>
      <c r="DO2" s="35" t="s">
        <v>65</v>
      </c>
      <c r="DP2" s="35" t="s">
        <v>66</v>
      </c>
      <c r="DQ2" s="35" t="s">
        <v>33</v>
      </c>
      <c r="DR2" s="34" t="s">
        <v>32</v>
      </c>
      <c r="DS2" s="34" t="s">
        <v>65</v>
      </c>
      <c r="DT2" s="34" t="s">
        <v>66</v>
      </c>
      <c r="DU2" s="34" t="s">
        <v>33</v>
      </c>
      <c r="DV2" s="37" t="s">
        <v>67</v>
      </c>
      <c r="DW2" s="37" t="s">
        <v>32</v>
      </c>
      <c r="DX2" s="37" t="s">
        <v>65</v>
      </c>
      <c r="DY2" s="37" t="s">
        <v>66</v>
      </c>
      <c r="DZ2" s="37" t="s">
        <v>33</v>
      </c>
      <c r="EA2" s="37" t="s">
        <v>68</v>
      </c>
      <c r="EB2" s="37" t="s">
        <v>69</v>
      </c>
      <c r="EC2" s="37" t="s">
        <v>23</v>
      </c>
    </row>
    <row r="3" spans="1:133" x14ac:dyDescent="0.25">
      <c r="A3" s="142" t="s">
        <v>182</v>
      </c>
      <c r="B3" s="33">
        <f>'1.5'!F3</f>
        <v>0</v>
      </c>
      <c r="C3" s="33">
        <f>'1.5'!AE3</f>
        <v>0</v>
      </c>
      <c r="D3" s="33">
        <f>'1.5'!O3</f>
        <v>0</v>
      </c>
      <c r="E3" s="33">
        <f>'1.5'!AD3</f>
        <v>0</v>
      </c>
      <c r="F3" s="36">
        <f>'2.5'!E3</f>
        <v>520</v>
      </c>
      <c r="G3" s="36">
        <f>'2.5'!AF3</f>
        <v>146</v>
      </c>
      <c r="H3" s="36">
        <f>'2.5'!N3</f>
        <v>129</v>
      </c>
      <c r="I3" s="36">
        <f>'2.5'!AE3</f>
        <v>2</v>
      </c>
      <c r="J3" s="33">
        <f>'3.5'!E3</f>
        <v>260</v>
      </c>
      <c r="K3" s="33">
        <f>'3.5'!AD3</f>
        <v>214</v>
      </c>
      <c r="L3" s="33">
        <f>'3.5'!N3</f>
        <v>107</v>
      </c>
      <c r="M3" s="33">
        <f>'3.5'!AC3</f>
        <v>6</v>
      </c>
      <c r="N3" s="36">
        <f>'4.5'!F3</f>
        <v>770</v>
      </c>
      <c r="O3" s="36">
        <f>'4.5'!AE3</f>
        <v>252</v>
      </c>
      <c r="P3" s="36">
        <f>'4.5'!N3</f>
        <v>35</v>
      </c>
      <c r="Q3" s="36">
        <f>'4.5'!AD3</f>
        <v>3</v>
      </c>
      <c r="R3" s="33">
        <f>'5.5'!E3</f>
        <v>0</v>
      </c>
      <c r="S3" s="33">
        <f>'5.5'!AD3</f>
        <v>0</v>
      </c>
      <c r="T3" s="33">
        <f>'5.5'!N3</f>
        <v>0</v>
      </c>
      <c r="U3" s="33">
        <f>'5.5'!AC3</f>
        <v>0</v>
      </c>
      <c r="V3" s="36">
        <f>'6.5'!F3</f>
        <v>480</v>
      </c>
      <c r="W3" s="36">
        <f>'6.5'!AE3</f>
        <v>70</v>
      </c>
      <c r="X3" s="36">
        <f>'6.5'!N3</f>
        <v>219</v>
      </c>
      <c r="Y3" s="36">
        <f>'6.5'!AD3</f>
        <v>3</v>
      </c>
      <c r="Z3" s="33">
        <f>'7.5'!E3</f>
        <v>536</v>
      </c>
      <c r="AA3" s="33">
        <f>'7.5'!AD3</f>
        <v>190</v>
      </c>
      <c r="AB3" s="33">
        <f>'7.5'!N3</f>
        <v>329</v>
      </c>
      <c r="AC3" s="33">
        <f>'7.5'!AC3</f>
        <v>1</v>
      </c>
      <c r="AD3" s="36">
        <f>'8.5'!E3</f>
        <v>312</v>
      </c>
      <c r="AE3" s="36">
        <f>'8.5'!AH3</f>
        <v>343</v>
      </c>
      <c r="AF3" s="36">
        <f>'8.5'!N3</f>
        <v>114</v>
      </c>
      <c r="AG3" s="36">
        <f>'8.5'!AG3</f>
        <v>2</v>
      </c>
      <c r="AH3" s="33">
        <f>'9.5'!E3</f>
        <v>260</v>
      </c>
      <c r="AI3" s="33">
        <f>'9.5'!AF3</f>
        <v>165</v>
      </c>
      <c r="AJ3" s="33">
        <f>'9.5'!N3</f>
        <v>63</v>
      </c>
      <c r="AK3" s="33">
        <f>'9.5'!AE3</f>
        <v>0</v>
      </c>
      <c r="AL3" s="36">
        <f>'10.5'!E3</f>
        <v>416</v>
      </c>
      <c r="AM3" s="36">
        <f>'10.5'!AD3</f>
        <v>238</v>
      </c>
      <c r="AN3" s="36">
        <f>'10.5'!N3</f>
        <v>116</v>
      </c>
      <c r="AO3" s="36">
        <f>'10.5'!AC3</f>
        <v>1</v>
      </c>
      <c r="AP3" s="33">
        <f>'11.5'!E3</f>
        <v>0</v>
      </c>
      <c r="AQ3" s="33">
        <f>'11.5'!AE3</f>
        <v>0</v>
      </c>
      <c r="AR3" s="33">
        <f>'11.5'!N3</f>
        <v>15</v>
      </c>
      <c r="AS3" s="33">
        <f>'11.5'!AD3</f>
        <v>0</v>
      </c>
      <c r="AT3" s="36">
        <f>'12.4'!E3</f>
        <v>601</v>
      </c>
      <c r="AU3" s="36">
        <f>'12.4'!AD3</f>
        <v>487</v>
      </c>
      <c r="AV3" s="36">
        <f>'12.4'!N3</f>
        <v>59</v>
      </c>
      <c r="AW3" s="36">
        <f>'12.4'!AC3</f>
        <v>5</v>
      </c>
      <c r="AX3" s="33">
        <f>'13.4'!E3</f>
        <v>42</v>
      </c>
      <c r="AY3" s="33">
        <f>'13.4'!AD3</f>
        <v>337</v>
      </c>
      <c r="AZ3" s="33">
        <f>'13.4'!N3</f>
        <v>32</v>
      </c>
      <c r="BA3" s="33">
        <f>'13.4'!AC3</f>
        <v>0</v>
      </c>
      <c r="BB3" s="36">
        <f>'14.4'!E3</f>
        <v>0</v>
      </c>
      <c r="BC3" s="36">
        <f>'14.4'!AF3</f>
        <v>0</v>
      </c>
      <c r="BD3" s="36">
        <f>'14.4'!N3</f>
        <v>0</v>
      </c>
      <c r="BE3" s="36">
        <f>'14.4'!AE3</f>
        <v>0</v>
      </c>
      <c r="BF3" s="33">
        <f>'15.4'!E3</f>
        <v>728</v>
      </c>
      <c r="BG3" s="33">
        <f>'15.4'!AD3</f>
        <v>113</v>
      </c>
      <c r="BH3" s="33">
        <f>'15.4'!N3</f>
        <v>356</v>
      </c>
      <c r="BI3" s="33">
        <f>'15.4'!AC3</f>
        <v>1</v>
      </c>
      <c r="BJ3" s="36">
        <f>'16.4'!E3</f>
        <v>832</v>
      </c>
      <c r="BK3" s="36">
        <f>'16.4'!AF3</f>
        <v>235</v>
      </c>
      <c r="BL3" s="36">
        <f>'16.4'!N3</f>
        <v>283</v>
      </c>
      <c r="BM3" s="36">
        <f>'16.4'!AE3</f>
        <v>1</v>
      </c>
      <c r="BN3" s="33">
        <f>'17.4'!E3</f>
        <v>0</v>
      </c>
      <c r="BO3" s="33">
        <f>'17.4'!AE3</f>
        <v>315</v>
      </c>
      <c r="BP3" s="33">
        <f>'17.4'!N3</f>
        <v>60</v>
      </c>
      <c r="BQ3" s="33">
        <f>'17.4'!AD3</f>
        <v>4</v>
      </c>
      <c r="BR3" s="36">
        <f>'18.4'!E3</f>
        <v>0</v>
      </c>
      <c r="BS3" s="36">
        <f>'18.4'!AE3</f>
        <v>0</v>
      </c>
      <c r="BT3" s="36">
        <f>'18.4'!N3</f>
        <v>0</v>
      </c>
      <c r="BU3" s="36">
        <f>'18.4'!AD3</f>
        <v>0</v>
      </c>
      <c r="BV3" s="33">
        <f>'19.4'!E3</f>
        <v>1248</v>
      </c>
      <c r="BW3" s="33">
        <f>'19.4'!AD3</f>
        <v>293</v>
      </c>
      <c r="BX3" s="33">
        <f>'19.4'!N3</f>
        <v>15</v>
      </c>
      <c r="BY3" s="33">
        <f>'19.4'!AC3</f>
        <v>3</v>
      </c>
      <c r="BZ3" s="36">
        <f>'20.4'!E3</f>
        <v>1040</v>
      </c>
      <c r="CA3" s="36">
        <f>'20.4'!AE3</f>
        <v>549</v>
      </c>
      <c r="CB3" s="36">
        <f>'20.4'!N3</f>
        <v>55</v>
      </c>
      <c r="CC3" s="36">
        <f>'20.4'!AD3</f>
        <v>0</v>
      </c>
      <c r="CD3" s="33">
        <f>'21.4'!E3</f>
        <v>0</v>
      </c>
      <c r="CE3" s="33">
        <f>'21.4'!AG3</f>
        <v>0</v>
      </c>
      <c r="CF3" s="33">
        <f>'21.4'!N3</f>
        <v>0</v>
      </c>
      <c r="CG3" s="33">
        <f>'21.4'!AF3</f>
        <v>0</v>
      </c>
      <c r="CH3" s="36">
        <f>'22.4'!E3</f>
        <v>0</v>
      </c>
      <c r="CI3" s="36">
        <f>'22.4'!AF3</f>
        <v>57</v>
      </c>
      <c r="CJ3" s="36">
        <f>'22.4'!N3</f>
        <v>521</v>
      </c>
      <c r="CK3" s="36">
        <f>'22.4'!AE3</f>
        <v>9</v>
      </c>
      <c r="CL3" s="33">
        <f>'23.4'!E3</f>
        <v>988</v>
      </c>
      <c r="CM3" s="33">
        <f>'23.4'!AE3</f>
        <v>186</v>
      </c>
      <c r="CN3" s="33">
        <f>'23.4'!N3</f>
        <v>433</v>
      </c>
      <c r="CO3" s="33">
        <f>'23.4'!AD3</f>
        <v>6</v>
      </c>
      <c r="CP3" s="36">
        <f>'24.4'!E3</f>
        <v>0</v>
      </c>
      <c r="CQ3" s="36">
        <f>'24.4'!AH3</f>
        <v>393</v>
      </c>
      <c r="CR3" s="36">
        <f>'24.4'!N3</f>
        <v>81</v>
      </c>
      <c r="CS3" s="36">
        <f>'24.4'!AG3</f>
        <v>1</v>
      </c>
      <c r="CT3" s="33">
        <f>'25.4'!E3</f>
        <v>520</v>
      </c>
      <c r="CU3" s="33">
        <f>'25.4'!AF3</f>
        <v>117</v>
      </c>
      <c r="CV3" s="33">
        <f>'25.4'!N3</f>
        <v>434</v>
      </c>
      <c r="CW3" s="33">
        <f>'25.4'!AE3</f>
        <v>2</v>
      </c>
      <c r="CX3" s="36">
        <f>'26.4'!E3</f>
        <v>312</v>
      </c>
      <c r="CY3" s="36">
        <f>'26.4'!AD3</f>
        <v>314</v>
      </c>
      <c r="CZ3" s="36">
        <f>'26.4'!N3</f>
        <v>278</v>
      </c>
      <c r="DA3" s="36">
        <f>'26.4'!AC3</f>
        <v>3</v>
      </c>
      <c r="DB3" s="33">
        <f>'27.4'!E3</f>
        <v>728</v>
      </c>
      <c r="DC3" s="33">
        <f>'27.4'!AF3</f>
        <v>718</v>
      </c>
      <c r="DD3" s="33">
        <f>'27.4'!N3</f>
        <v>10</v>
      </c>
      <c r="DE3" s="33">
        <f>'27.4'!AE3</f>
        <v>6</v>
      </c>
      <c r="DF3" s="36">
        <f>'28.4'!E3</f>
        <v>0</v>
      </c>
      <c r="DG3" s="36">
        <f>'28.4'!AG3</f>
        <v>0</v>
      </c>
      <c r="DH3" s="36">
        <f>'28.4'!N3</f>
        <v>0</v>
      </c>
      <c r="DI3" s="36">
        <f>'28.4'!AF3</f>
        <v>0</v>
      </c>
      <c r="DJ3" s="33">
        <f>'29.4'!E3</f>
        <v>0</v>
      </c>
      <c r="DK3" s="33">
        <f>'29.4'!AD3</f>
        <v>0</v>
      </c>
      <c r="DL3" s="33">
        <f>'29.4'!N3</f>
        <v>0</v>
      </c>
      <c r="DM3" s="33">
        <f>'29.4'!AC3</f>
        <v>0</v>
      </c>
      <c r="DN3" s="36">
        <f>'30.4'!F3</f>
        <v>0</v>
      </c>
      <c r="DO3" s="36">
        <f>'30.4'!AF3</f>
        <v>0</v>
      </c>
      <c r="DP3" s="36">
        <f>'30.4'!O3</f>
        <v>0</v>
      </c>
      <c r="DQ3" s="36">
        <f>'30.4'!AE3</f>
        <v>0</v>
      </c>
      <c r="DR3" s="33">
        <f>'31.4'!F3</f>
        <v>0</v>
      </c>
      <c r="DS3" s="33">
        <f>'31.4'!AF3</f>
        <v>0</v>
      </c>
      <c r="DT3" s="33">
        <f>'31.4'!O3</f>
        <v>0</v>
      </c>
      <c r="DU3" s="33">
        <f>'31.4'!AE3</f>
        <v>0</v>
      </c>
      <c r="DV3" s="38">
        <f>'3.5'!F3</f>
        <v>837</v>
      </c>
      <c r="DW3" s="38">
        <f t="shared" ref="DW3:DW24" si="0">SUMIF($B$2:$DU$2,"hàng nhập",B3:DU3)</f>
        <v>10593</v>
      </c>
      <c r="DX3" s="38">
        <f>SUMIF($B$2:$DU$2,"giao trực tiếp",B3:DU3)</f>
        <v>5732</v>
      </c>
      <c r="DY3" s="38">
        <f t="shared" ref="DY3:DY24" si="1">SUMIF($B$2:$DU$2,"giao DC",B3:DU3)</f>
        <v>3744</v>
      </c>
      <c r="DZ3" s="38">
        <f t="shared" ref="DZ3:DZ24" si="2">SUMIF($B$2:$DU$2,"hàng xì kho",B3:DU3)</f>
        <v>59</v>
      </c>
      <c r="EA3" s="38">
        <f>DW3+DV3-DX3-DY3-DZ3</f>
        <v>1895</v>
      </c>
      <c r="EB3" s="38"/>
      <c r="EC3" s="39">
        <f>EB3-EA3</f>
        <v>-1895</v>
      </c>
    </row>
    <row r="4" spans="1:133" x14ac:dyDescent="0.25">
      <c r="A4" s="142" t="s">
        <v>161</v>
      </c>
      <c r="B4" s="33">
        <f>'1.5'!F4</f>
        <v>0</v>
      </c>
      <c r="C4" s="33">
        <f>'1.5'!AE4</f>
        <v>0</v>
      </c>
      <c r="D4" s="33">
        <f>'1.5'!O4</f>
        <v>0</v>
      </c>
      <c r="E4" s="33">
        <f>'1.5'!AD4</f>
        <v>0</v>
      </c>
      <c r="F4" s="36">
        <f>'2.5'!E4</f>
        <v>420</v>
      </c>
      <c r="G4" s="36">
        <f>'2.5'!AF4</f>
        <v>213</v>
      </c>
      <c r="H4" s="36">
        <f>'2.5'!N4</f>
        <v>262</v>
      </c>
      <c r="I4" s="36">
        <f>'2.5'!AE4</f>
        <v>2</v>
      </c>
      <c r="J4" s="33">
        <f>'3.5'!E4</f>
        <v>420</v>
      </c>
      <c r="K4" s="33">
        <f>'3.5'!AD4</f>
        <v>199</v>
      </c>
      <c r="L4" s="33">
        <f>'3.5'!N4</f>
        <v>122</v>
      </c>
      <c r="M4" s="33">
        <f>'3.5'!AC4</f>
        <v>0</v>
      </c>
      <c r="N4" s="36">
        <f>'4.5'!F4</f>
        <v>833</v>
      </c>
      <c r="O4" s="36">
        <f>'4.5'!AE4</f>
        <v>266</v>
      </c>
      <c r="P4" s="36">
        <f>'4.5'!N4</f>
        <v>35</v>
      </c>
      <c r="Q4" s="36">
        <f>'4.5'!AD4</f>
        <v>1</v>
      </c>
      <c r="R4" s="33">
        <f>'5.5'!E4</f>
        <v>0</v>
      </c>
      <c r="S4" s="33">
        <f>'5.5'!AD4</f>
        <v>0</v>
      </c>
      <c r="T4" s="33">
        <f>'5.5'!N4</f>
        <v>0</v>
      </c>
      <c r="U4" s="33">
        <f>'5.5'!AC4</f>
        <v>0</v>
      </c>
      <c r="V4" s="36">
        <f>'6.5'!F4</f>
        <v>531</v>
      </c>
      <c r="W4" s="36">
        <f>'6.5'!AE4</f>
        <v>90</v>
      </c>
      <c r="X4" s="36">
        <f>'6.5'!N4</f>
        <v>362</v>
      </c>
      <c r="Y4" s="36">
        <f>'6.5'!AD4</f>
        <v>0</v>
      </c>
      <c r="Z4" s="33">
        <f>'7.5'!E4</f>
        <v>560</v>
      </c>
      <c r="AA4" s="33">
        <f>'7.5'!AD4</f>
        <v>270</v>
      </c>
      <c r="AB4" s="33">
        <f>'7.5'!N4</f>
        <v>461</v>
      </c>
      <c r="AC4" s="33">
        <f>'7.5'!AC4</f>
        <v>1</v>
      </c>
      <c r="AD4" s="36">
        <f>'8.5'!E4</f>
        <v>560</v>
      </c>
      <c r="AE4" s="36">
        <f>'8.5'!AH4</f>
        <v>301</v>
      </c>
      <c r="AF4" s="36">
        <f>'8.5'!N4</f>
        <v>225</v>
      </c>
      <c r="AG4" s="36">
        <f>'8.5'!AG4</f>
        <v>0</v>
      </c>
      <c r="AH4" s="33">
        <f>'9.5'!E4</f>
        <v>420</v>
      </c>
      <c r="AI4" s="33">
        <f>'9.5'!AF4</f>
        <v>217</v>
      </c>
      <c r="AJ4" s="33">
        <f>'9.5'!N4</f>
        <v>39</v>
      </c>
      <c r="AK4" s="33">
        <f>'9.5'!AE4</f>
        <v>0</v>
      </c>
      <c r="AL4" s="36">
        <f>'10.5'!E4</f>
        <v>0</v>
      </c>
      <c r="AM4" s="36">
        <f>'10.5'!AD4</f>
        <v>285</v>
      </c>
      <c r="AN4" s="36">
        <f>'10.5'!N4</f>
        <v>71</v>
      </c>
      <c r="AO4" s="36">
        <f>'10.5'!AC4</f>
        <v>0</v>
      </c>
      <c r="AP4" s="33">
        <f>'11.5'!E4</f>
        <v>0</v>
      </c>
      <c r="AQ4" s="33">
        <f>'11.5'!AE4</f>
        <v>0</v>
      </c>
      <c r="AR4" s="33">
        <f>'11.5'!N4</f>
        <v>10</v>
      </c>
      <c r="AS4" s="33">
        <f>'11.5'!AD4</f>
        <v>0</v>
      </c>
      <c r="AT4" s="36">
        <f>'12.4'!E4</f>
        <v>699</v>
      </c>
      <c r="AU4" s="36">
        <f>'12.4'!AD4</f>
        <v>253</v>
      </c>
      <c r="AV4" s="36">
        <f>'12.4'!N4</f>
        <v>138</v>
      </c>
      <c r="AW4" s="36">
        <f>'12.4'!AC4</f>
        <v>1</v>
      </c>
      <c r="AX4" s="33">
        <f>'13.4'!E4</f>
        <v>0</v>
      </c>
      <c r="AY4" s="33">
        <f>'13.4'!AD4</f>
        <v>204</v>
      </c>
      <c r="AZ4" s="33">
        <f>'13.4'!N4</f>
        <v>49</v>
      </c>
      <c r="BA4" s="33">
        <f>'13.4'!AC4</f>
        <v>0</v>
      </c>
      <c r="BB4" s="36">
        <f>'14.4'!E4</f>
        <v>0</v>
      </c>
      <c r="BC4" s="36">
        <f>'14.4'!AF4</f>
        <v>0</v>
      </c>
      <c r="BD4" s="36">
        <f>'14.4'!N4</f>
        <v>0</v>
      </c>
      <c r="BE4" s="36">
        <f>'14.4'!AE4</f>
        <v>0</v>
      </c>
      <c r="BF4" s="33">
        <f>'15.4'!E4</f>
        <v>839</v>
      </c>
      <c r="BG4" s="33">
        <f>'15.4'!AD4</f>
        <v>113</v>
      </c>
      <c r="BH4" s="33">
        <f>'15.4'!N4</f>
        <v>472</v>
      </c>
      <c r="BI4" s="33">
        <f>'15.4'!AC4</f>
        <v>0</v>
      </c>
      <c r="BJ4" s="36">
        <f>'16.4'!E4</f>
        <v>1071</v>
      </c>
      <c r="BK4" s="36">
        <f>'16.4'!AF4</f>
        <v>298</v>
      </c>
      <c r="BL4" s="36">
        <f>'16.4'!N4</f>
        <v>545</v>
      </c>
      <c r="BM4" s="36">
        <f>'16.4'!AE4</f>
        <v>2</v>
      </c>
      <c r="BN4" s="33">
        <f>'17.4'!E4</f>
        <v>0</v>
      </c>
      <c r="BO4" s="33">
        <f>'17.4'!AE4</f>
        <v>307</v>
      </c>
      <c r="BP4" s="33">
        <f>'17.4'!N4</f>
        <v>133</v>
      </c>
      <c r="BQ4" s="33">
        <f>'17.4'!AD4</f>
        <v>0</v>
      </c>
      <c r="BR4" s="36">
        <f>'18.4'!E4</f>
        <v>0</v>
      </c>
      <c r="BS4" s="36">
        <f>'18.4'!AE4</f>
        <v>0</v>
      </c>
      <c r="BT4" s="36">
        <f>'18.4'!N4</f>
        <v>0</v>
      </c>
      <c r="BU4" s="36">
        <f>'18.4'!AD4</f>
        <v>0</v>
      </c>
      <c r="BV4" s="33">
        <f>'19.4'!E4</f>
        <v>1680</v>
      </c>
      <c r="BW4" s="33">
        <f>'19.4'!AD4</f>
        <v>348</v>
      </c>
      <c r="BX4" s="33">
        <f>'19.4'!N4</f>
        <v>120</v>
      </c>
      <c r="BY4" s="33">
        <f>'19.4'!AC4</f>
        <v>0</v>
      </c>
      <c r="BZ4" s="36">
        <f>'20.4'!E4</f>
        <v>700</v>
      </c>
      <c r="CA4" s="36">
        <f>'20.4'!AE4</f>
        <v>694</v>
      </c>
      <c r="CB4" s="36">
        <f>'20.4'!N4</f>
        <v>100</v>
      </c>
      <c r="CC4" s="36">
        <f>'20.4'!AD4</f>
        <v>0</v>
      </c>
      <c r="CD4" s="33">
        <f>'21.4'!E4</f>
        <v>0</v>
      </c>
      <c r="CE4" s="33">
        <f>'21.4'!AG4</f>
        <v>0</v>
      </c>
      <c r="CF4" s="33">
        <f>'21.4'!N4</f>
        <v>0</v>
      </c>
      <c r="CG4" s="33">
        <f>'21.4'!AF4</f>
        <v>0</v>
      </c>
      <c r="CH4" s="36">
        <f>'22.4'!E4</f>
        <v>0</v>
      </c>
      <c r="CI4" s="36">
        <f>'22.4'!AF4</f>
        <v>76</v>
      </c>
      <c r="CJ4" s="36">
        <f>'22.4'!N4</f>
        <v>475</v>
      </c>
      <c r="CK4" s="36">
        <f>'22.4'!AE4</f>
        <v>2</v>
      </c>
      <c r="CL4" s="33">
        <f>'23.4'!E4</f>
        <v>1260</v>
      </c>
      <c r="CM4" s="33">
        <f>'23.4'!AE4</f>
        <v>241</v>
      </c>
      <c r="CN4" s="33">
        <f>'23.4'!N4</f>
        <v>544</v>
      </c>
      <c r="CO4" s="33">
        <f>'23.4'!AD4</f>
        <v>3</v>
      </c>
      <c r="CP4" s="36">
        <f>'24.4'!E4</f>
        <v>0</v>
      </c>
      <c r="CQ4" s="36">
        <f>'24.4'!AH4</f>
        <v>359</v>
      </c>
      <c r="CR4" s="36">
        <f>'24.4'!N4</f>
        <v>192</v>
      </c>
      <c r="CS4" s="36">
        <f>'24.4'!AG4</f>
        <v>0</v>
      </c>
      <c r="CT4" s="33">
        <f>'25.4'!E4</f>
        <v>618</v>
      </c>
      <c r="CU4" s="33">
        <f>'25.4'!AF4</f>
        <v>98</v>
      </c>
      <c r="CV4" s="33">
        <f>'25.4'!N4</f>
        <v>404</v>
      </c>
      <c r="CW4" s="33">
        <f>'25.4'!AE4</f>
        <v>0</v>
      </c>
      <c r="CX4" s="36">
        <f>'26.4'!E4</f>
        <v>700</v>
      </c>
      <c r="CY4" s="36">
        <f>'26.4'!AD4</f>
        <v>344</v>
      </c>
      <c r="CZ4" s="36">
        <f>'26.4'!N4</f>
        <v>336</v>
      </c>
      <c r="DA4" s="36">
        <f>'26.4'!AC4</f>
        <v>0</v>
      </c>
      <c r="DB4" s="33">
        <f>'27.4'!E4</f>
        <v>840</v>
      </c>
      <c r="DC4" s="33">
        <f>'27.4'!AF4</f>
        <v>874</v>
      </c>
      <c r="DD4" s="33">
        <f>'27.4'!N4</f>
        <v>0</v>
      </c>
      <c r="DE4" s="33">
        <f>'27.4'!AE4</f>
        <v>3</v>
      </c>
      <c r="DF4" s="36">
        <f>'28.4'!E4</f>
        <v>0</v>
      </c>
      <c r="DG4" s="36">
        <f>'28.4'!AG4</f>
        <v>0</v>
      </c>
      <c r="DH4" s="36">
        <f>'28.4'!N4</f>
        <v>0</v>
      </c>
      <c r="DI4" s="36">
        <f>'28.4'!AF4</f>
        <v>0</v>
      </c>
      <c r="DJ4" s="33">
        <f>'29.4'!E4</f>
        <v>0</v>
      </c>
      <c r="DK4" s="33">
        <f>'29.4'!AD4</f>
        <v>0</v>
      </c>
      <c r="DL4" s="33">
        <f>'29.4'!N4</f>
        <v>0</v>
      </c>
      <c r="DM4" s="33">
        <f>'29.4'!AC4</f>
        <v>0</v>
      </c>
      <c r="DN4" s="36">
        <f>'30.4'!F4</f>
        <v>0</v>
      </c>
      <c r="DO4" s="36">
        <f>'30.4'!AF4</f>
        <v>0</v>
      </c>
      <c r="DP4" s="36">
        <f>'30.4'!O4</f>
        <v>0</v>
      </c>
      <c r="DQ4" s="36">
        <f>'30.4'!AE4</f>
        <v>0</v>
      </c>
      <c r="DR4" s="33">
        <f>'31.4'!F4</f>
        <v>0</v>
      </c>
      <c r="DS4" s="33">
        <f>'31.4'!AF4</f>
        <v>0</v>
      </c>
      <c r="DT4" s="33">
        <f>'31.4'!O4</f>
        <v>0</v>
      </c>
      <c r="DU4" s="33">
        <f>'31.4'!AE4</f>
        <v>0</v>
      </c>
      <c r="DV4" s="38">
        <f>'3.5'!F4</f>
        <v>734</v>
      </c>
      <c r="DW4" s="38">
        <f t="shared" si="0"/>
        <v>12151</v>
      </c>
      <c r="DX4" s="38">
        <f t="shared" ref="DX4:DX24" si="3">SUMIF($B$2:$DU$2,"giao trực tiếp",B4:DU4)</f>
        <v>6050</v>
      </c>
      <c r="DY4" s="38">
        <f t="shared" si="1"/>
        <v>5095</v>
      </c>
      <c r="DZ4" s="38">
        <f t="shared" si="2"/>
        <v>15</v>
      </c>
      <c r="EA4" s="38">
        <f t="shared" ref="EA4:EA24" si="4">DW4+DV4-DX4-DY4-DZ4</f>
        <v>1725</v>
      </c>
      <c r="EB4" s="38"/>
      <c r="EC4" s="39">
        <f t="shared" ref="EC4:EC24" si="5">EB4-EA4</f>
        <v>-1725</v>
      </c>
    </row>
    <row r="5" spans="1:133" x14ac:dyDescent="0.25">
      <c r="A5" s="142" t="s">
        <v>162</v>
      </c>
      <c r="B5" s="33">
        <f>'1.5'!F5</f>
        <v>0</v>
      </c>
      <c r="C5" s="33">
        <f>'1.5'!AE5</f>
        <v>0</v>
      </c>
      <c r="D5" s="33">
        <f>'1.5'!O5</f>
        <v>0</v>
      </c>
      <c r="E5" s="33">
        <f>'1.5'!AD5</f>
        <v>0</v>
      </c>
      <c r="F5" s="36">
        <f>'2.5'!E5</f>
        <v>90</v>
      </c>
      <c r="G5" s="36">
        <f>'2.5'!AF5</f>
        <v>43</v>
      </c>
      <c r="H5" s="36">
        <f>'2.5'!N5</f>
        <v>150</v>
      </c>
      <c r="I5" s="36">
        <f>'2.5'!AE5</f>
        <v>0</v>
      </c>
      <c r="J5" s="33">
        <f>'3.5'!E5</f>
        <v>310</v>
      </c>
      <c r="K5" s="33">
        <f>'3.5'!AD5</f>
        <v>65</v>
      </c>
      <c r="L5" s="33">
        <f>'3.5'!N5</f>
        <v>45</v>
      </c>
      <c r="M5" s="33">
        <f>'3.5'!AC5</f>
        <v>0</v>
      </c>
      <c r="N5" s="36">
        <f>'4.5'!F5</f>
        <v>329</v>
      </c>
      <c r="O5" s="36">
        <f>'4.5'!AE5</f>
        <v>48</v>
      </c>
      <c r="P5" s="36">
        <f>'4.5'!N5</f>
        <v>15</v>
      </c>
      <c r="Q5" s="36">
        <f>'4.5'!AD5</f>
        <v>0</v>
      </c>
      <c r="R5" s="33">
        <f>'5.5'!E5</f>
        <v>0</v>
      </c>
      <c r="S5" s="33">
        <f>'5.5'!AD5</f>
        <v>0</v>
      </c>
      <c r="T5" s="33">
        <f>'5.5'!N5</f>
        <v>0</v>
      </c>
      <c r="U5" s="33">
        <f>'5.5'!AC5</f>
        <v>0</v>
      </c>
      <c r="V5" s="36">
        <f>'6.5'!F5</f>
        <v>266</v>
      </c>
      <c r="W5" s="36">
        <f>'6.5'!AE5</f>
        <v>29</v>
      </c>
      <c r="X5" s="36">
        <f>'6.5'!N5</f>
        <v>85</v>
      </c>
      <c r="Y5" s="36">
        <f>'6.5'!AD5</f>
        <v>0</v>
      </c>
      <c r="Z5" s="33">
        <f>'7.5'!E5</f>
        <v>49</v>
      </c>
      <c r="AA5" s="33">
        <f>'7.5'!AD5</f>
        <v>8</v>
      </c>
      <c r="AB5" s="33">
        <f>'7.5'!N5</f>
        <v>17</v>
      </c>
      <c r="AC5" s="33">
        <f>'7.5'!AC5</f>
        <v>0</v>
      </c>
      <c r="AD5" s="36">
        <f>'8.5'!E5</f>
        <v>180</v>
      </c>
      <c r="AE5" s="36">
        <f>'8.5'!AH5</f>
        <v>90</v>
      </c>
      <c r="AF5" s="36">
        <f>'8.5'!N5</f>
        <v>55</v>
      </c>
      <c r="AG5" s="36">
        <f>'8.5'!AG5</f>
        <v>1</v>
      </c>
      <c r="AH5" s="33">
        <f>'9.5'!E5</f>
        <v>0</v>
      </c>
      <c r="AI5" s="33">
        <f>'9.5'!AF5</f>
        <v>40</v>
      </c>
      <c r="AJ5" s="33">
        <f>'9.5'!N5</f>
        <v>35</v>
      </c>
      <c r="AK5" s="33">
        <f>'9.5'!AE5</f>
        <v>0</v>
      </c>
      <c r="AL5" s="36">
        <f>'10.5'!E5</f>
        <v>90</v>
      </c>
      <c r="AM5" s="36">
        <f>'10.5'!AD5</f>
        <v>32</v>
      </c>
      <c r="AN5" s="36">
        <f>'10.5'!N5</f>
        <v>3</v>
      </c>
      <c r="AO5" s="36">
        <f>'10.5'!AC5</f>
        <v>0</v>
      </c>
      <c r="AP5" s="33">
        <f>'11.5'!E5</f>
        <v>0</v>
      </c>
      <c r="AQ5" s="33">
        <f>'11.5'!AE5</f>
        <v>0</v>
      </c>
      <c r="AR5" s="33">
        <f>'11.5'!N5</f>
        <v>10</v>
      </c>
      <c r="AS5" s="33">
        <f>'11.5'!AD5</f>
        <v>0</v>
      </c>
      <c r="AT5" s="36">
        <f>'12.4'!E5</f>
        <v>90</v>
      </c>
      <c r="AU5" s="36">
        <f>'12.4'!AD5</f>
        <v>10</v>
      </c>
      <c r="AV5" s="36">
        <f>'12.4'!N5</f>
        <v>0</v>
      </c>
      <c r="AW5" s="36">
        <f>'12.4'!AC5</f>
        <v>0</v>
      </c>
      <c r="AX5" s="33">
        <f>'13.4'!E5</f>
        <v>0</v>
      </c>
      <c r="AY5" s="33">
        <f>'13.4'!AD5</f>
        <v>61</v>
      </c>
      <c r="AZ5" s="33">
        <f>'13.4'!N5</f>
        <v>20</v>
      </c>
      <c r="BA5" s="33">
        <f>'13.4'!AC5</f>
        <v>0</v>
      </c>
      <c r="BB5" s="36">
        <f>'14.4'!E5</f>
        <v>0</v>
      </c>
      <c r="BC5" s="36">
        <f>'14.4'!AF5</f>
        <v>0</v>
      </c>
      <c r="BD5" s="36">
        <f>'14.4'!N5</f>
        <v>0</v>
      </c>
      <c r="BE5" s="36">
        <f>'14.4'!AE5</f>
        <v>0</v>
      </c>
      <c r="BF5" s="33">
        <f>'15.4'!E5</f>
        <v>180</v>
      </c>
      <c r="BG5" s="33">
        <f>'15.4'!AD5</f>
        <v>33</v>
      </c>
      <c r="BH5" s="33">
        <f>'15.4'!N5</f>
        <v>75</v>
      </c>
      <c r="BI5" s="33">
        <f>'15.4'!AC5</f>
        <v>2</v>
      </c>
      <c r="BJ5" s="36">
        <f>'16.4'!E5</f>
        <v>180</v>
      </c>
      <c r="BK5" s="36">
        <f>'16.4'!AF5</f>
        <v>14</v>
      </c>
      <c r="BL5" s="36">
        <f>'16.4'!N5</f>
        <v>64</v>
      </c>
      <c r="BM5" s="36">
        <f>'16.4'!AE5</f>
        <v>0</v>
      </c>
      <c r="BN5" s="33">
        <f>'17.4'!E5</f>
        <v>0</v>
      </c>
      <c r="BO5" s="33">
        <f>'17.4'!AE5</f>
        <v>113</v>
      </c>
      <c r="BP5" s="33">
        <f>'17.4'!N5</f>
        <v>80</v>
      </c>
      <c r="BQ5" s="33">
        <f>'17.4'!AD5</f>
        <v>2</v>
      </c>
      <c r="BR5" s="36">
        <f>'18.4'!E5</f>
        <v>0</v>
      </c>
      <c r="BS5" s="36">
        <f>'18.4'!AE5</f>
        <v>0</v>
      </c>
      <c r="BT5" s="36">
        <f>'18.4'!N5</f>
        <v>0</v>
      </c>
      <c r="BU5" s="36">
        <f>'18.4'!AD5</f>
        <v>0</v>
      </c>
      <c r="BV5" s="33">
        <f>'19.4'!E5</f>
        <v>307</v>
      </c>
      <c r="BW5" s="33">
        <f>'19.4'!AD5</f>
        <v>62</v>
      </c>
      <c r="BX5" s="33">
        <f>'19.4'!N5</f>
        <v>60</v>
      </c>
      <c r="BY5" s="33">
        <f>'19.4'!AC5</f>
        <v>1</v>
      </c>
      <c r="BZ5" s="36">
        <f>'20.4'!E5</f>
        <v>0</v>
      </c>
      <c r="CA5" s="36">
        <f>'20.4'!AE5</f>
        <v>73</v>
      </c>
      <c r="CB5" s="36">
        <f>'20.4'!N5</f>
        <v>45</v>
      </c>
      <c r="CC5" s="36">
        <f>'20.4'!AD5</f>
        <v>0</v>
      </c>
      <c r="CD5" s="33">
        <f>'21.4'!E5</f>
        <v>0</v>
      </c>
      <c r="CE5" s="33">
        <f>'21.4'!AG5</f>
        <v>0</v>
      </c>
      <c r="CF5" s="33">
        <f>'21.4'!N5</f>
        <v>0</v>
      </c>
      <c r="CG5" s="33">
        <f>'21.4'!AF5</f>
        <v>0</v>
      </c>
      <c r="CH5" s="36">
        <f>'22.4'!E5</f>
        <v>110</v>
      </c>
      <c r="CI5" s="36">
        <f>'22.4'!AF5</f>
        <v>29</v>
      </c>
      <c r="CJ5" s="36">
        <f>'22.4'!N5</f>
        <v>40</v>
      </c>
      <c r="CK5" s="36">
        <f>'22.4'!AE5</f>
        <v>0</v>
      </c>
      <c r="CL5" s="33">
        <f>'23.4'!E5</f>
        <v>220</v>
      </c>
      <c r="CM5" s="33">
        <f>'23.4'!AE5</f>
        <v>45</v>
      </c>
      <c r="CN5" s="33">
        <f>'23.4'!N5</f>
        <v>28</v>
      </c>
      <c r="CO5" s="33">
        <f>'23.4'!AD5</f>
        <v>0</v>
      </c>
      <c r="CP5" s="36">
        <f>'24.4'!E5</f>
        <v>0</v>
      </c>
      <c r="CQ5" s="36">
        <f>'24.4'!AH5</f>
        <v>116</v>
      </c>
      <c r="CR5" s="36">
        <f>'24.4'!N5</f>
        <v>79</v>
      </c>
      <c r="CS5" s="36">
        <f>'24.4'!AG5</f>
        <v>0</v>
      </c>
      <c r="CT5" s="33">
        <f>'25.4'!E5</f>
        <v>442</v>
      </c>
      <c r="CU5" s="33">
        <f>'25.4'!AF5</f>
        <v>33</v>
      </c>
      <c r="CV5" s="33">
        <f>'25.4'!N5</f>
        <v>225</v>
      </c>
      <c r="CW5" s="33">
        <f>'25.4'!AE5</f>
        <v>0</v>
      </c>
      <c r="CX5" s="36">
        <f>'26.4'!E5</f>
        <v>54</v>
      </c>
      <c r="CY5" s="36">
        <f>'26.4'!AD5</f>
        <v>134</v>
      </c>
      <c r="CZ5" s="36">
        <f>'26.4'!N5</f>
        <v>20</v>
      </c>
      <c r="DA5" s="36">
        <f>'26.4'!AC5</f>
        <v>1</v>
      </c>
      <c r="DB5" s="33">
        <f>'27.4'!E5</f>
        <v>191</v>
      </c>
      <c r="DC5" s="33">
        <f>'27.4'!AF5</f>
        <v>106</v>
      </c>
      <c r="DD5" s="33">
        <f>'27.4'!N5</f>
        <v>0</v>
      </c>
      <c r="DE5" s="33">
        <f>'27.4'!AE5</f>
        <v>0</v>
      </c>
      <c r="DF5" s="36">
        <f>'28.4'!E5</f>
        <v>0</v>
      </c>
      <c r="DG5" s="36">
        <f>'28.4'!AG5</f>
        <v>0</v>
      </c>
      <c r="DH5" s="36">
        <f>'28.4'!N5</f>
        <v>0</v>
      </c>
      <c r="DI5" s="36">
        <f>'28.4'!AF5</f>
        <v>0</v>
      </c>
      <c r="DJ5" s="33">
        <f>'29.4'!E5</f>
        <v>0</v>
      </c>
      <c r="DK5" s="33">
        <f>'29.4'!AD5</f>
        <v>0</v>
      </c>
      <c r="DL5" s="33">
        <f>'29.4'!N5</f>
        <v>0</v>
      </c>
      <c r="DM5" s="33">
        <f>'29.4'!AC5</f>
        <v>0</v>
      </c>
      <c r="DN5" s="36">
        <f>'30.4'!F5</f>
        <v>0</v>
      </c>
      <c r="DO5" s="36">
        <f>'30.4'!AF5</f>
        <v>0</v>
      </c>
      <c r="DP5" s="36">
        <f>'30.4'!O5</f>
        <v>0</v>
      </c>
      <c r="DQ5" s="36">
        <f>'30.4'!AE5</f>
        <v>0</v>
      </c>
      <c r="DR5" s="33">
        <f>'31.4'!F5</f>
        <v>0</v>
      </c>
      <c r="DS5" s="33">
        <f>'31.4'!AF5</f>
        <v>0</v>
      </c>
      <c r="DT5" s="33">
        <f>'31.4'!O5</f>
        <v>0</v>
      </c>
      <c r="DU5" s="33">
        <f>'31.4'!AE5</f>
        <v>0</v>
      </c>
      <c r="DV5" s="38">
        <f>'3.5'!F5</f>
        <v>129</v>
      </c>
      <c r="DW5" s="38">
        <f t="shared" si="0"/>
        <v>3088</v>
      </c>
      <c r="DX5" s="38">
        <f t="shared" si="3"/>
        <v>1184</v>
      </c>
      <c r="DY5" s="38">
        <f t="shared" si="1"/>
        <v>1151</v>
      </c>
      <c r="DZ5" s="38">
        <f t="shared" si="2"/>
        <v>7</v>
      </c>
      <c r="EA5" s="38">
        <f t="shared" si="4"/>
        <v>875</v>
      </c>
      <c r="EB5" s="38"/>
      <c r="EC5" s="39">
        <f t="shared" si="5"/>
        <v>-875</v>
      </c>
    </row>
    <row r="6" spans="1:133" x14ac:dyDescent="0.25">
      <c r="A6" s="142" t="s">
        <v>163</v>
      </c>
      <c r="B6" s="33">
        <f>'1.5'!F6</f>
        <v>0</v>
      </c>
      <c r="C6" s="33">
        <f>'1.5'!AE6</f>
        <v>0</v>
      </c>
      <c r="D6" s="33">
        <f>'1.5'!O6</f>
        <v>0</v>
      </c>
      <c r="E6" s="33">
        <f>'1.5'!AD6</f>
        <v>0</v>
      </c>
      <c r="F6" s="36">
        <f>'2.5'!E6</f>
        <v>0</v>
      </c>
      <c r="G6" s="36">
        <f>'2.5'!AF6</f>
        <v>0</v>
      </c>
      <c r="H6" s="36">
        <f>'2.5'!N6</f>
        <v>0</v>
      </c>
      <c r="I6" s="36">
        <f>'2.5'!AE6</f>
        <v>0</v>
      </c>
      <c r="J6" s="33">
        <f>'3.5'!E6</f>
        <v>0</v>
      </c>
      <c r="K6" s="33">
        <f>'3.5'!AD6</f>
        <v>0</v>
      </c>
      <c r="L6" s="33">
        <f>'3.5'!N6</f>
        <v>0</v>
      </c>
      <c r="M6" s="33">
        <f>'3.5'!AC6</f>
        <v>0</v>
      </c>
      <c r="N6" s="36">
        <f>'4.5'!F6</f>
        <v>0</v>
      </c>
      <c r="O6" s="36">
        <f>'4.5'!AE6</f>
        <v>0</v>
      </c>
      <c r="P6" s="36">
        <f>'4.5'!N6</f>
        <v>0</v>
      </c>
      <c r="Q6" s="36">
        <f>'4.5'!AD6</f>
        <v>0</v>
      </c>
      <c r="R6" s="33">
        <f>'5.5'!E6</f>
        <v>0</v>
      </c>
      <c r="S6" s="33">
        <f>'5.5'!AD6</f>
        <v>0</v>
      </c>
      <c r="T6" s="33">
        <f>'5.5'!N6</f>
        <v>0</v>
      </c>
      <c r="U6" s="33">
        <f>'5.5'!AC6</f>
        <v>0</v>
      </c>
      <c r="V6" s="36">
        <f>'6.5'!F6</f>
        <v>0</v>
      </c>
      <c r="W6" s="36">
        <f>'6.5'!AE6</f>
        <v>0</v>
      </c>
      <c r="X6" s="36">
        <f>'6.5'!N6</f>
        <v>0</v>
      </c>
      <c r="Y6" s="36">
        <f>'6.5'!AD6</f>
        <v>0</v>
      </c>
      <c r="Z6" s="33">
        <f>'7.5'!E6</f>
        <v>0</v>
      </c>
      <c r="AA6" s="33">
        <f>'7.5'!AD6</f>
        <v>0</v>
      </c>
      <c r="AB6" s="33">
        <f>'7.5'!N6</f>
        <v>0</v>
      </c>
      <c r="AC6" s="33">
        <f>'7.5'!AC6</f>
        <v>0</v>
      </c>
      <c r="AD6" s="36">
        <f>'8.5'!E6</f>
        <v>0</v>
      </c>
      <c r="AE6" s="36">
        <f>'8.5'!AH6</f>
        <v>0</v>
      </c>
      <c r="AF6" s="36">
        <f>'8.5'!N6</f>
        <v>0</v>
      </c>
      <c r="AG6" s="36">
        <f>'8.5'!AG6</f>
        <v>0</v>
      </c>
      <c r="AH6" s="33">
        <f>'9.5'!E6</f>
        <v>0</v>
      </c>
      <c r="AI6" s="33">
        <f>'9.5'!AF6</f>
        <v>0</v>
      </c>
      <c r="AJ6" s="33">
        <f>'9.5'!N6</f>
        <v>0</v>
      </c>
      <c r="AK6" s="33">
        <f>'9.5'!AE6</f>
        <v>0</v>
      </c>
      <c r="AL6" s="36">
        <f>'10.5'!E6</f>
        <v>0</v>
      </c>
      <c r="AM6" s="36">
        <f>'10.5'!AD6</f>
        <v>0</v>
      </c>
      <c r="AN6" s="36">
        <f>'10.5'!N6</f>
        <v>0</v>
      </c>
      <c r="AO6" s="36">
        <f>'10.5'!AC6</f>
        <v>0</v>
      </c>
      <c r="AP6" s="33">
        <f>'11.5'!E6</f>
        <v>0</v>
      </c>
      <c r="AQ6" s="33">
        <f>'11.5'!AE6</f>
        <v>0</v>
      </c>
      <c r="AR6" s="33">
        <f>'11.5'!N6</f>
        <v>0</v>
      </c>
      <c r="AS6" s="33">
        <f>'11.5'!AD6</f>
        <v>0</v>
      </c>
      <c r="AT6" s="36">
        <f>'12.4'!E6</f>
        <v>0</v>
      </c>
      <c r="AU6" s="36">
        <f>'12.4'!AD6</f>
        <v>0</v>
      </c>
      <c r="AV6" s="36">
        <f>'12.4'!N6</f>
        <v>0</v>
      </c>
      <c r="AW6" s="36">
        <f>'12.4'!AC6</f>
        <v>0</v>
      </c>
      <c r="AX6" s="33">
        <f>'13.4'!E6</f>
        <v>0</v>
      </c>
      <c r="AY6" s="33">
        <f>'13.4'!AD6</f>
        <v>0</v>
      </c>
      <c r="AZ6" s="33">
        <f>'13.4'!N6</f>
        <v>0</v>
      </c>
      <c r="BA6" s="33">
        <f>'13.4'!AC6</f>
        <v>0</v>
      </c>
      <c r="BB6" s="36">
        <f>'14.4'!E6</f>
        <v>0</v>
      </c>
      <c r="BC6" s="36">
        <f>'14.4'!AF6</f>
        <v>0</v>
      </c>
      <c r="BD6" s="36">
        <f>'14.4'!N6</f>
        <v>0</v>
      </c>
      <c r="BE6" s="36">
        <f>'14.4'!AE6</f>
        <v>0</v>
      </c>
      <c r="BF6" s="33">
        <f>'15.4'!E6</f>
        <v>0</v>
      </c>
      <c r="BG6" s="33">
        <f>'15.4'!AD6</f>
        <v>0</v>
      </c>
      <c r="BH6" s="33">
        <f>'15.4'!N6</f>
        <v>0</v>
      </c>
      <c r="BI6" s="33">
        <f>'15.4'!AC6</f>
        <v>0</v>
      </c>
      <c r="BJ6" s="36">
        <f>'16.4'!E6</f>
        <v>0</v>
      </c>
      <c r="BK6" s="36">
        <f>'16.4'!AF6</f>
        <v>0</v>
      </c>
      <c r="BL6" s="36">
        <f>'16.4'!N6</f>
        <v>0</v>
      </c>
      <c r="BM6" s="36">
        <f>'16.4'!AE6</f>
        <v>0</v>
      </c>
      <c r="BN6" s="33">
        <f>'17.4'!E6</f>
        <v>0</v>
      </c>
      <c r="BO6" s="33">
        <f>'17.4'!AE6</f>
        <v>0</v>
      </c>
      <c r="BP6" s="33">
        <f>'17.4'!N6</f>
        <v>0</v>
      </c>
      <c r="BQ6" s="33">
        <f>'17.4'!AD6</f>
        <v>0</v>
      </c>
      <c r="BR6" s="36">
        <f>'18.4'!E6</f>
        <v>0</v>
      </c>
      <c r="BS6" s="36">
        <f>'18.4'!AE6</f>
        <v>0</v>
      </c>
      <c r="BT6" s="36">
        <f>'18.4'!N6</f>
        <v>0</v>
      </c>
      <c r="BU6" s="36">
        <f>'18.4'!AD6</f>
        <v>0</v>
      </c>
      <c r="BV6" s="33">
        <f>'19.4'!E6</f>
        <v>0</v>
      </c>
      <c r="BW6" s="33">
        <f>'19.4'!AD6</f>
        <v>0</v>
      </c>
      <c r="BX6" s="33">
        <f>'19.4'!N6</f>
        <v>0</v>
      </c>
      <c r="BY6" s="33">
        <f>'19.4'!AC6</f>
        <v>0</v>
      </c>
      <c r="BZ6" s="36">
        <f>'20.4'!E6</f>
        <v>0</v>
      </c>
      <c r="CA6" s="36">
        <f>'20.4'!AE6</f>
        <v>0</v>
      </c>
      <c r="CB6" s="36">
        <f>'20.4'!N6</f>
        <v>0</v>
      </c>
      <c r="CC6" s="36">
        <f>'20.4'!AD6</f>
        <v>0</v>
      </c>
      <c r="CD6" s="33">
        <f>'21.4'!E6</f>
        <v>0</v>
      </c>
      <c r="CE6" s="33">
        <f>'21.4'!AG6</f>
        <v>0</v>
      </c>
      <c r="CF6" s="33">
        <f>'21.4'!N6</f>
        <v>0</v>
      </c>
      <c r="CG6" s="33">
        <f>'21.4'!AF6</f>
        <v>0</v>
      </c>
      <c r="CH6" s="36">
        <f>'22.4'!E6</f>
        <v>0</v>
      </c>
      <c r="CI6" s="36">
        <f>'22.4'!AF6</f>
        <v>0</v>
      </c>
      <c r="CJ6" s="36">
        <f>'22.4'!N6</f>
        <v>0</v>
      </c>
      <c r="CK6" s="36">
        <f>'22.4'!AE6</f>
        <v>0</v>
      </c>
      <c r="CL6" s="33">
        <f>'23.4'!E6</f>
        <v>0</v>
      </c>
      <c r="CM6" s="33">
        <f>'23.4'!AE6</f>
        <v>0</v>
      </c>
      <c r="CN6" s="33">
        <f>'23.4'!N6</f>
        <v>0</v>
      </c>
      <c r="CO6" s="33">
        <f>'23.4'!AD6</f>
        <v>0</v>
      </c>
      <c r="CP6" s="36">
        <f>'24.4'!E6</f>
        <v>0</v>
      </c>
      <c r="CQ6" s="36">
        <f>'24.4'!AH6</f>
        <v>0</v>
      </c>
      <c r="CR6" s="36">
        <f>'24.4'!N6</f>
        <v>0</v>
      </c>
      <c r="CS6" s="36">
        <f>'24.4'!AG6</f>
        <v>0</v>
      </c>
      <c r="CT6" s="33">
        <f>'25.4'!E6</f>
        <v>0</v>
      </c>
      <c r="CU6" s="33">
        <f>'25.4'!AF6</f>
        <v>0</v>
      </c>
      <c r="CV6" s="33">
        <f>'25.4'!N6</f>
        <v>0</v>
      </c>
      <c r="CW6" s="33">
        <f>'25.4'!AE6</f>
        <v>0</v>
      </c>
      <c r="CX6" s="36">
        <f>'26.4'!E6</f>
        <v>0</v>
      </c>
      <c r="CY6" s="36">
        <f>'26.4'!AD6</f>
        <v>0</v>
      </c>
      <c r="CZ6" s="36">
        <f>'26.4'!N6</f>
        <v>0</v>
      </c>
      <c r="DA6" s="36">
        <f>'26.4'!AC6</f>
        <v>0</v>
      </c>
      <c r="DB6" s="33">
        <f>'27.4'!E6</f>
        <v>0</v>
      </c>
      <c r="DC6" s="33">
        <f>'27.4'!AF6</f>
        <v>0</v>
      </c>
      <c r="DD6" s="33">
        <f>'27.4'!N6</f>
        <v>0</v>
      </c>
      <c r="DE6" s="33">
        <f>'27.4'!AE6</f>
        <v>0</v>
      </c>
      <c r="DF6" s="36">
        <f>'28.4'!E6</f>
        <v>0</v>
      </c>
      <c r="DG6" s="36">
        <f>'28.4'!AG6</f>
        <v>0</v>
      </c>
      <c r="DH6" s="36">
        <f>'28.4'!N6</f>
        <v>0</v>
      </c>
      <c r="DI6" s="36">
        <f>'28.4'!AF6</f>
        <v>0</v>
      </c>
      <c r="DJ6" s="33">
        <f>'29.4'!E6</f>
        <v>0</v>
      </c>
      <c r="DK6" s="33">
        <f>'29.4'!AD6</f>
        <v>0</v>
      </c>
      <c r="DL6" s="33">
        <f>'29.4'!N6</f>
        <v>0</v>
      </c>
      <c r="DM6" s="33">
        <f>'29.4'!AC6</f>
        <v>0</v>
      </c>
      <c r="DN6" s="36">
        <f>'30.4'!F6</f>
        <v>0</v>
      </c>
      <c r="DO6" s="36">
        <f>'30.4'!AF6</f>
        <v>0</v>
      </c>
      <c r="DP6" s="36">
        <f>'30.4'!O6</f>
        <v>0</v>
      </c>
      <c r="DQ6" s="36">
        <f>'30.4'!AE6</f>
        <v>0</v>
      </c>
      <c r="DR6" s="33">
        <f>'31.4'!F6</f>
        <v>0</v>
      </c>
      <c r="DS6" s="33">
        <f>'31.4'!AF6</f>
        <v>0</v>
      </c>
      <c r="DT6" s="33">
        <f>'31.4'!O6</f>
        <v>0</v>
      </c>
      <c r="DU6" s="33">
        <f>'31.4'!AE6</f>
        <v>0</v>
      </c>
      <c r="DV6" s="38">
        <f>'3.5'!F6</f>
        <v>0</v>
      </c>
      <c r="DW6" s="38">
        <f t="shared" si="0"/>
        <v>0</v>
      </c>
      <c r="DX6" s="38">
        <f t="shared" si="3"/>
        <v>0</v>
      </c>
      <c r="DY6" s="38">
        <f t="shared" si="1"/>
        <v>0</v>
      </c>
      <c r="DZ6" s="38">
        <f t="shared" si="2"/>
        <v>0</v>
      </c>
      <c r="EA6" s="40">
        <f>DW6+DV6-DX6-DY6-DZ6</f>
        <v>0</v>
      </c>
      <c r="EB6" s="38"/>
      <c r="EC6" s="39">
        <f t="shared" si="5"/>
        <v>0</v>
      </c>
    </row>
    <row r="7" spans="1:133" x14ac:dyDescent="0.25">
      <c r="A7" s="142" t="s">
        <v>164</v>
      </c>
      <c r="B7" s="33">
        <f>'1.5'!F7</f>
        <v>0</v>
      </c>
      <c r="C7" s="33">
        <f>'1.5'!AE7</f>
        <v>0</v>
      </c>
      <c r="D7" s="33">
        <f>'1.5'!O7</f>
        <v>0</v>
      </c>
      <c r="E7" s="33">
        <f>'1.5'!AD7</f>
        <v>0</v>
      </c>
      <c r="F7" s="36">
        <f>'2.5'!E7</f>
        <v>0</v>
      </c>
      <c r="G7" s="36">
        <f>'2.5'!AF7</f>
        <v>64</v>
      </c>
      <c r="H7" s="36">
        <f>'2.5'!N7</f>
        <v>53</v>
      </c>
      <c r="I7" s="36">
        <f>'2.5'!AE7</f>
        <v>0</v>
      </c>
      <c r="J7" s="33">
        <f>'3.5'!E7</f>
        <v>0</v>
      </c>
      <c r="K7" s="33">
        <f>'3.5'!AD7</f>
        <v>64</v>
      </c>
      <c r="L7" s="33">
        <f>'3.5'!N7</f>
        <v>14</v>
      </c>
      <c r="M7" s="33">
        <f>'3.5'!AC7</f>
        <v>0</v>
      </c>
      <c r="N7" s="36">
        <f>'4.5'!F7</f>
        <v>421</v>
      </c>
      <c r="O7" s="36">
        <f>'4.5'!AE7</f>
        <v>44</v>
      </c>
      <c r="P7" s="36">
        <f>'4.5'!N7</f>
        <v>0</v>
      </c>
      <c r="Q7" s="36">
        <f>'4.5'!AD7</f>
        <v>0</v>
      </c>
      <c r="R7" s="33">
        <f>'5.5'!E7</f>
        <v>0</v>
      </c>
      <c r="S7" s="33">
        <f>'5.5'!AD7</f>
        <v>0</v>
      </c>
      <c r="T7" s="33">
        <f>'5.5'!N7</f>
        <v>0</v>
      </c>
      <c r="U7" s="33">
        <f>'5.5'!AC7</f>
        <v>0</v>
      </c>
      <c r="V7" s="36">
        <f>'6.5'!F7</f>
        <v>377</v>
      </c>
      <c r="W7" s="36">
        <f>'6.5'!AE7</f>
        <v>10</v>
      </c>
      <c r="X7" s="36">
        <f>'6.5'!N7</f>
        <v>117</v>
      </c>
      <c r="Y7" s="36">
        <f>'6.5'!AD7</f>
        <v>0</v>
      </c>
      <c r="Z7" s="33">
        <f>'7.5'!E7</f>
        <v>0</v>
      </c>
      <c r="AA7" s="33">
        <f>'7.5'!AD7</f>
        <v>66</v>
      </c>
      <c r="AB7" s="33">
        <f>'7.5'!N7</f>
        <v>154</v>
      </c>
      <c r="AC7" s="33">
        <f>'7.5'!AC7</f>
        <v>0</v>
      </c>
      <c r="AD7" s="36">
        <f>'8.5'!E7</f>
        <v>498</v>
      </c>
      <c r="AE7" s="36">
        <f>'8.5'!AH7</f>
        <v>123</v>
      </c>
      <c r="AF7" s="36">
        <f>'8.5'!N7</f>
        <v>13</v>
      </c>
      <c r="AG7" s="36">
        <f>'8.5'!AG7</f>
        <v>0</v>
      </c>
      <c r="AH7" s="33">
        <f>'9.5'!E7</f>
        <v>0</v>
      </c>
      <c r="AI7" s="33">
        <f>'9.5'!AF7</f>
        <v>62</v>
      </c>
      <c r="AJ7" s="33">
        <f>'9.5'!N7</f>
        <v>3</v>
      </c>
      <c r="AK7" s="33">
        <f>'9.5'!AE7</f>
        <v>0</v>
      </c>
      <c r="AL7" s="36">
        <f>'10.5'!E7</f>
        <v>240</v>
      </c>
      <c r="AM7" s="36">
        <f>'10.5'!AD7</f>
        <v>109</v>
      </c>
      <c r="AN7" s="36">
        <f>'10.5'!N7</f>
        <v>0</v>
      </c>
      <c r="AO7" s="36">
        <f>'10.5'!AC7</f>
        <v>0</v>
      </c>
      <c r="AP7" s="33">
        <f>'11.5'!E7</f>
        <v>0</v>
      </c>
      <c r="AQ7" s="33">
        <f>'11.5'!AE7</f>
        <v>0</v>
      </c>
      <c r="AR7" s="33">
        <f>'11.5'!N7</f>
        <v>0</v>
      </c>
      <c r="AS7" s="33">
        <f>'11.5'!AD7</f>
        <v>0</v>
      </c>
      <c r="AT7" s="36">
        <f>'12.4'!E7</f>
        <v>120</v>
      </c>
      <c r="AU7" s="36">
        <f>'12.4'!AD7</f>
        <v>102</v>
      </c>
      <c r="AV7" s="36">
        <f>'12.4'!N7</f>
        <v>44</v>
      </c>
      <c r="AW7" s="36">
        <f>'12.4'!AC7</f>
        <v>0</v>
      </c>
      <c r="AX7" s="33">
        <f>'13.4'!E7</f>
        <v>0</v>
      </c>
      <c r="AY7" s="33">
        <f>'13.4'!AD7</f>
        <v>80</v>
      </c>
      <c r="AZ7" s="33">
        <f>'13.4'!N7</f>
        <v>0</v>
      </c>
      <c r="BA7" s="33">
        <f>'13.4'!AC7</f>
        <v>1</v>
      </c>
      <c r="BB7" s="36">
        <f>'14.4'!E7</f>
        <v>0</v>
      </c>
      <c r="BC7" s="36">
        <f>'14.4'!AF7</f>
        <v>0</v>
      </c>
      <c r="BD7" s="36">
        <f>'14.4'!N7</f>
        <v>0</v>
      </c>
      <c r="BE7" s="36">
        <f>'14.4'!AE7</f>
        <v>0</v>
      </c>
      <c r="BF7" s="33">
        <f>'15.4'!E7</f>
        <v>240</v>
      </c>
      <c r="BG7" s="33">
        <f>'15.4'!AD7</f>
        <v>63</v>
      </c>
      <c r="BH7" s="33">
        <f>'15.4'!N7</f>
        <v>100</v>
      </c>
      <c r="BI7" s="33">
        <f>'15.4'!AC7</f>
        <v>0</v>
      </c>
      <c r="BJ7" s="36">
        <f>'16.4'!E7</f>
        <v>479</v>
      </c>
      <c r="BK7" s="36">
        <f>'16.4'!AF7</f>
        <v>61</v>
      </c>
      <c r="BL7" s="36">
        <f>'16.4'!N7</f>
        <v>77</v>
      </c>
      <c r="BM7" s="36">
        <f>'16.4'!AE7</f>
        <v>0</v>
      </c>
      <c r="BN7" s="33">
        <f>'17.4'!E7</f>
        <v>0</v>
      </c>
      <c r="BO7" s="33">
        <f>'17.4'!AE7</f>
        <v>77</v>
      </c>
      <c r="BP7" s="33">
        <f>'17.4'!N7</f>
        <v>0</v>
      </c>
      <c r="BQ7" s="33">
        <f>'17.4'!AD7</f>
        <v>0</v>
      </c>
      <c r="BR7" s="36">
        <f>'18.4'!E7</f>
        <v>0</v>
      </c>
      <c r="BS7" s="36">
        <f>'18.4'!AE7</f>
        <v>0</v>
      </c>
      <c r="BT7" s="36">
        <f>'18.4'!N7</f>
        <v>0</v>
      </c>
      <c r="BU7" s="36">
        <f>'18.4'!AD7</f>
        <v>0</v>
      </c>
      <c r="BV7" s="33">
        <f>'19.4'!E7</f>
        <v>0</v>
      </c>
      <c r="BW7" s="33">
        <f>'19.4'!AD7</f>
        <v>119</v>
      </c>
      <c r="BX7" s="33">
        <f>'19.4'!N7</f>
        <v>0</v>
      </c>
      <c r="BY7" s="33">
        <f>'19.4'!AC7</f>
        <v>0</v>
      </c>
      <c r="BZ7" s="36">
        <f>'20.4'!E7</f>
        <v>244</v>
      </c>
      <c r="CA7" s="36">
        <f>'20.4'!AE7</f>
        <v>36</v>
      </c>
      <c r="CB7" s="36">
        <f>'20.4'!N7</f>
        <v>0</v>
      </c>
      <c r="CC7" s="36">
        <f>'20.4'!AD7</f>
        <v>0</v>
      </c>
      <c r="CD7" s="33">
        <f>'21.4'!E7</f>
        <v>0</v>
      </c>
      <c r="CE7" s="33">
        <f>'21.4'!AG7</f>
        <v>0</v>
      </c>
      <c r="CF7" s="33">
        <f>'21.4'!N7</f>
        <v>0</v>
      </c>
      <c r="CG7" s="33">
        <f>'21.4'!AF7</f>
        <v>0</v>
      </c>
      <c r="CH7" s="36">
        <f>'22.4'!E7</f>
        <v>0</v>
      </c>
      <c r="CI7" s="36">
        <f>'22.4'!AF7</f>
        <v>23</v>
      </c>
      <c r="CJ7" s="36">
        <f>'22.4'!N7</f>
        <v>153</v>
      </c>
      <c r="CK7" s="36">
        <f>'22.4'!AE7</f>
        <v>0</v>
      </c>
      <c r="CL7" s="33">
        <f>'23.4'!E7</f>
        <v>537</v>
      </c>
      <c r="CM7" s="33">
        <f>'23.4'!AE7</f>
        <v>55</v>
      </c>
      <c r="CN7" s="33">
        <f>'23.4'!N7</f>
        <v>156</v>
      </c>
      <c r="CO7" s="33">
        <f>'23.4'!AD7</f>
        <v>0</v>
      </c>
      <c r="CP7" s="36">
        <f>'24.4'!E7</f>
        <v>0</v>
      </c>
      <c r="CQ7" s="36">
        <f>'24.4'!AH7</f>
        <v>29</v>
      </c>
      <c r="CR7" s="36">
        <f>'24.4'!N7</f>
        <v>12</v>
      </c>
      <c r="CS7" s="36">
        <f>'24.4'!AG7</f>
        <v>0</v>
      </c>
      <c r="CT7" s="33">
        <f>'25.4'!E7</f>
        <v>237</v>
      </c>
      <c r="CU7" s="33">
        <f>'25.4'!AF7</f>
        <v>14</v>
      </c>
      <c r="CV7" s="33">
        <f>'25.4'!N7</f>
        <v>146</v>
      </c>
      <c r="CW7" s="33">
        <f>'25.4'!AE7</f>
        <v>1</v>
      </c>
      <c r="CX7" s="36">
        <f>'26.4'!E7</f>
        <v>0</v>
      </c>
      <c r="CY7" s="36">
        <f>'26.4'!AD7</f>
        <v>96</v>
      </c>
      <c r="CZ7" s="36">
        <f>'26.4'!N7</f>
        <v>87</v>
      </c>
      <c r="DA7" s="36">
        <f>'26.4'!AC7</f>
        <v>2</v>
      </c>
      <c r="DB7" s="33">
        <f>'27.4'!E7</f>
        <v>240</v>
      </c>
      <c r="DC7" s="33">
        <f>'27.4'!AF7</f>
        <v>128</v>
      </c>
      <c r="DD7" s="33">
        <f>'27.4'!N7</f>
        <v>0</v>
      </c>
      <c r="DE7" s="33">
        <f>'27.4'!AE7</f>
        <v>0</v>
      </c>
      <c r="DF7" s="36">
        <f>'28.4'!E7</f>
        <v>0</v>
      </c>
      <c r="DG7" s="36">
        <f>'28.4'!AG7</f>
        <v>0</v>
      </c>
      <c r="DH7" s="36">
        <f>'28.4'!N7</f>
        <v>0</v>
      </c>
      <c r="DI7" s="36">
        <f>'28.4'!AF7</f>
        <v>0</v>
      </c>
      <c r="DJ7" s="33">
        <f>'29.4'!E7</f>
        <v>0</v>
      </c>
      <c r="DK7" s="33">
        <f>'29.4'!AD7</f>
        <v>0</v>
      </c>
      <c r="DL7" s="33">
        <f>'29.4'!N7</f>
        <v>0</v>
      </c>
      <c r="DM7" s="33">
        <f>'29.4'!AC7</f>
        <v>0</v>
      </c>
      <c r="DN7" s="36">
        <f>'30.4'!F7</f>
        <v>0</v>
      </c>
      <c r="DO7" s="36">
        <f>'30.4'!AF7</f>
        <v>0</v>
      </c>
      <c r="DP7" s="36">
        <f>'30.4'!O7</f>
        <v>0</v>
      </c>
      <c r="DQ7" s="36">
        <f>'30.4'!AE7</f>
        <v>0</v>
      </c>
      <c r="DR7" s="33">
        <f>'31.4'!F7</f>
        <v>0</v>
      </c>
      <c r="DS7" s="33">
        <f>'31.4'!AF7</f>
        <v>0</v>
      </c>
      <c r="DT7" s="33">
        <f>'31.4'!O7</f>
        <v>0</v>
      </c>
      <c r="DU7" s="33">
        <f>'31.4'!AE7</f>
        <v>0</v>
      </c>
      <c r="DV7" s="38">
        <f>'3.5'!F7</f>
        <v>499</v>
      </c>
      <c r="DW7" s="38">
        <f t="shared" si="0"/>
        <v>3633</v>
      </c>
      <c r="DX7" s="38">
        <f t="shared" si="3"/>
        <v>1425</v>
      </c>
      <c r="DY7" s="38">
        <f t="shared" si="1"/>
        <v>1129</v>
      </c>
      <c r="DZ7" s="38">
        <f t="shared" si="2"/>
        <v>4</v>
      </c>
      <c r="EA7" s="38">
        <f t="shared" si="4"/>
        <v>1574</v>
      </c>
      <c r="EB7" s="38"/>
      <c r="EC7" s="39">
        <f t="shared" si="5"/>
        <v>-1574</v>
      </c>
    </row>
    <row r="8" spans="1:133" x14ac:dyDescent="0.25">
      <c r="A8" s="142" t="s">
        <v>165</v>
      </c>
      <c r="B8" s="33">
        <f>'1.5'!F8</f>
        <v>0</v>
      </c>
      <c r="C8" s="33">
        <f>'1.5'!AE8</f>
        <v>0</v>
      </c>
      <c r="D8" s="33">
        <f>'1.5'!O8</f>
        <v>0</v>
      </c>
      <c r="E8" s="33">
        <f>'1.5'!AD8</f>
        <v>0</v>
      </c>
      <c r="F8" s="36">
        <f>'2.5'!E8</f>
        <v>41</v>
      </c>
      <c r="G8" s="36">
        <f>'2.5'!AF8</f>
        <v>0</v>
      </c>
      <c r="H8" s="36">
        <f>'2.5'!N8</f>
        <v>20</v>
      </c>
      <c r="I8" s="36">
        <f>'2.5'!AE8</f>
        <v>0</v>
      </c>
      <c r="J8" s="33">
        <f>'3.5'!E8</f>
        <v>0</v>
      </c>
      <c r="K8" s="33">
        <f>'3.5'!AD8</f>
        <v>0</v>
      </c>
      <c r="L8" s="33">
        <f>'3.5'!N8</f>
        <v>0</v>
      </c>
      <c r="M8" s="33">
        <f>'3.5'!AC8</f>
        <v>0</v>
      </c>
      <c r="N8" s="36">
        <f>'4.5'!F8</f>
        <v>103</v>
      </c>
      <c r="O8" s="36">
        <f>'4.5'!AE8</f>
        <v>0</v>
      </c>
      <c r="P8" s="36">
        <f>'4.5'!N8</f>
        <v>0</v>
      </c>
      <c r="Q8" s="36">
        <f>'4.5'!AD8</f>
        <v>0</v>
      </c>
      <c r="R8" s="33">
        <f>'5.5'!E8</f>
        <v>0</v>
      </c>
      <c r="S8" s="33">
        <f>'5.5'!AD8</f>
        <v>0</v>
      </c>
      <c r="T8" s="33">
        <f>'5.5'!N8</f>
        <v>0</v>
      </c>
      <c r="U8" s="33">
        <f>'5.5'!AC8</f>
        <v>0</v>
      </c>
      <c r="V8" s="36">
        <f>'6.5'!F8</f>
        <v>103</v>
      </c>
      <c r="W8" s="36">
        <f>'6.5'!AE8</f>
        <v>0</v>
      </c>
      <c r="X8" s="36">
        <f>'6.5'!N8</f>
        <v>0</v>
      </c>
      <c r="Y8" s="36">
        <f>'6.5'!AD8</f>
        <v>0</v>
      </c>
      <c r="Z8" s="33">
        <f>'7.5'!E8</f>
        <v>0</v>
      </c>
      <c r="AA8" s="33">
        <f>'7.5'!AD8</f>
        <v>0</v>
      </c>
      <c r="AB8" s="33">
        <f>'7.5'!N8</f>
        <v>3</v>
      </c>
      <c r="AC8" s="33">
        <f>'7.5'!AC8</f>
        <v>0</v>
      </c>
      <c r="AD8" s="36">
        <f>'8.5'!E8</f>
        <v>0</v>
      </c>
      <c r="AE8" s="36">
        <f>'8.5'!AH8</f>
        <v>13</v>
      </c>
      <c r="AF8" s="36">
        <f>'8.5'!N8</f>
        <v>0</v>
      </c>
      <c r="AG8" s="36">
        <f>'8.5'!AG8</f>
        <v>1</v>
      </c>
      <c r="AH8" s="33">
        <f>'9.5'!E8</f>
        <v>0</v>
      </c>
      <c r="AI8" s="33">
        <f>'9.5'!AF8</f>
        <v>0</v>
      </c>
      <c r="AJ8" s="33">
        <f>'9.5'!N8</f>
        <v>20</v>
      </c>
      <c r="AK8" s="33">
        <f>'9.5'!AE8</f>
        <v>0</v>
      </c>
      <c r="AL8" s="36">
        <f>'10.5'!E8</f>
        <v>0</v>
      </c>
      <c r="AM8" s="36">
        <f>'10.5'!AD8</f>
        <v>0</v>
      </c>
      <c r="AN8" s="36">
        <f>'10.5'!N8</f>
        <v>0</v>
      </c>
      <c r="AO8" s="36">
        <f>'10.5'!AC8</f>
        <v>0</v>
      </c>
      <c r="AP8" s="33">
        <f>'11.5'!E8</f>
        <v>0</v>
      </c>
      <c r="AQ8" s="33">
        <f>'11.5'!AE8</f>
        <v>0</v>
      </c>
      <c r="AR8" s="33">
        <f>'11.5'!N8</f>
        <v>0</v>
      </c>
      <c r="AS8" s="33">
        <f>'11.5'!AD8</f>
        <v>0</v>
      </c>
      <c r="AT8" s="36">
        <f>'12.4'!E8</f>
        <v>0</v>
      </c>
      <c r="AU8" s="36">
        <f>'12.4'!AD8</f>
        <v>3</v>
      </c>
      <c r="AV8" s="36">
        <f>'12.4'!N8</f>
        <v>0</v>
      </c>
      <c r="AW8" s="36">
        <f>'12.4'!AC8</f>
        <v>0</v>
      </c>
      <c r="AX8" s="33">
        <f>'13.4'!E8</f>
        <v>0</v>
      </c>
      <c r="AY8" s="33">
        <f>'13.4'!AD8</f>
        <v>0</v>
      </c>
      <c r="AZ8" s="33">
        <f>'13.4'!N8</f>
        <v>0</v>
      </c>
      <c r="BA8" s="33">
        <f>'13.4'!AC8</f>
        <v>0</v>
      </c>
      <c r="BB8" s="36">
        <f>'14.4'!E8</f>
        <v>0</v>
      </c>
      <c r="BC8" s="36">
        <f>'14.4'!AF8</f>
        <v>0</v>
      </c>
      <c r="BD8" s="36">
        <f>'14.4'!N8</f>
        <v>0</v>
      </c>
      <c r="BE8" s="36">
        <f>'14.4'!AE8</f>
        <v>0</v>
      </c>
      <c r="BF8" s="33">
        <f>'15.4'!E8</f>
        <v>0</v>
      </c>
      <c r="BG8" s="33">
        <f>'15.4'!AD8</f>
        <v>0</v>
      </c>
      <c r="BH8" s="33">
        <f>'15.4'!N8</f>
        <v>0</v>
      </c>
      <c r="BI8" s="33">
        <f>'15.4'!AC8</f>
        <v>0</v>
      </c>
      <c r="BJ8" s="36">
        <f>'16.4'!E8</f>
        <v>0</v>
      </c>
      <c r="BK8" s="36">
        <f>'16.4'!AF8</f>
        <v>0</v>
      </c>
      <c r="BL8" s="36">
        <f>'16.4'!N8</f>
        <v>15</v>
      </c>
      <c r="BM8" s="36">
        <f>'16.4'!AE8</f>
        <v>0</v>
      </c>
      <c r="BN8" s="33">
        <f>'17.4'!E8</f>
        <v>0</v>
      </c>
      <c r="BO8" s="33">
        <f>'17.4'!AE8</f>
        <v>10</v>
      </c>
      <c r="BP8" s="33">
        <f>'17.4'!N8</f>
        <v>0</v>
      </c>
      <c r="BQ8" s="33">
        <f>'17.4'!AD8</f>
        <v>0</v>
      </c>
      <c r="BR8" s="36">
        <f>'18.4'!E8</f>
        <v>0</v>
      </c>
      <c r="BS8" s="36">
        <f>'18.4'!AE8</f>
        <v>0</v>
      </c>
      <c r="BT8" s="36">
        <f>'18.4'!N8</f>
        <v>0</v>
      </c>
      <c r="BU8" s="36">
        <f>'18.4'!AD8</f>
        <v>0</v>
      </c>
      <c r="BV8" s="33">
        <f>'19.4'!E8</f>
        <v>70</v>
      </c>
      <c r="BW8" s="33">
        <f>'19.4'!AD8</f>
        <v>16</v>
      </c>
      <c r="BX8" s="33">
        <f>'19.4'!N8</f>
        <v>0</v>
      </c>
      <c r="BY8" s="33">
        <f>'19.4'!AC8</f>
        <v>0</v>
      </c>
      <c r="BZ8" s="36">
        <f>'20.4'!E8</f>
        <v>0</v>
      </c>
      <c r="CA8" s="36">
        <f>'20.4'!AE8</f>
        <v>2</v>
      </c>
      <c r="CB8" s="36">
        <f>'20.4'!N8</f>
        <v>10</v>
      </c>
      <c r="CC8" s="36">
        <f>'20.4'!AD8</f>
        <v>0</v>
      </c>
      <c r="CD8" s="33">
        <f>'21.4'!E8</f>
        <v>0</v>
      </c>
      <c r="CE8" s="33">
        <f>'21.4'!AG8</f>
        <v>0</v>
      </c>
      <c r="CF8" s="33">
        <f>'21.4'!N8</f>
        <v>0</v>
      </c>
      <c r="CG8" s="33">
        <f>'21.4'!AF8</f>
        <v>0</v>
      </c>
      <c r="CH8" s="36">
        <f>'22.4'!E8</f>
        <v>0</v>
      </c>
      <c r="CI8" s="36">
        <f>'22.4'!AF8</f>
        <v>0</v>
      </c>
      <c r="CJ8" s="36">
        <f>'22.4'!N8</f>
        <v>20</v>
      </c>
      <c r="CK8" s="36">
        <f>'22.4'!AE8</f>
        <v>0</v>
      </c>
      <c r="CL8" s="33">
        <f>'23.4'!E8</f>
        <v>80</v>
      </c>
      <c r="CM8" s="33">
        <f>'23.4'!AE8</f>
        <v>0</v>
      </c>
      <c r="CN8" s="33">
        <f>'23.4'!N8</f>
        <v>0</v>
      </c>
      <c r="CO8" s="33">
        <f>'23.4'!AD8</f>
        <v>0</v>
      </c>
      <c r="CP8" s="36">
        <f>'24.4'!E8</f>
        <v>0</v>
      </c>
      <c r="CQ8" s="36">
        <f>'24.4'!AH8</f>
        <v>3</v>
      </c>
      <c r="CR8" s="36">
        <f>'24.4'!N8</f>
        <v>0</v>
      </c>
      <c r="CS8" s="36">
        <f>'24.4'!AG8</f>
        <v>0</v>
      </c>
      <c r="CT8" s="33">
        <f>'25.4'!E8</f>
        <v>0</v>
      </c>
      <c r="CU8" s="33">
        <f>'25.4'!AF8</f>
        <v>0</v>
      </c>
      <c r="CV8" s="33">
        <f>'25.4'!N8</f>
        <v>35</v>
      </c>
      <c r="CW8" s="33">
        <f>'25.4'!AE8</f>
        <v>0</v>
      </c>
      <c r="CX8" s="36">
        <f>'26.4'!E8</f>
        <v>0</v>
      </c>
      <c r="CY8" s="36">
        <f>'26.4'!AD8</f>
        <v>32</v>
      </c>
      <c r="CZ8" s="36">
        <f>'26.4'!N8</f>
        <v>0</v>
      </c>
      <c r="DA8" s="36">
        <f>'26.4'!AC8</f>
        <v>0</v>
      </c>
      <c r="DB8" s="33">
        <f>'27.4'!E8</f>
        <v>14</v>
      </c>
      <c r="DC8" s="33">
        <f>'27.4'!AF8</f>
        <v>7</v>
      </c>
      <c r="DD8" s="33">
        <f>'27.4'!N8</f>
        <v>0</v>
      </c>
      <c r="DE8" s="33">
        <f>'27.4'!AE8</f>
        <v>0</v>
      </c>
      <c r="DF8" s="36">
        <f>'28.4'!E8</f>
        <v>0</v>
      </c>
      <c r="DG8" s="36">
        <f>'28.4'!AG8</f>
        <v>0</v>
      </c>
      <c r="DH8" s="36">
        <f>'28.4'!N8</f>
        <v>0</v>
      </c>
      <c r="DI8" s="36">
        <f>'28.4'!AF8</f>
        <v>0</v>
      </c>
      <c r="DJ8" s="33">
        <f>'29.4'!E8</f>
        <v>0</v>
      </c>
      <c r="DK8" s="33">
        <f>'29.4'!AD8</f>
        <v>0</v>
      </c>
      <c r="DL8" s="33">
        <f>'29.4'!N8</f>
        <v>0</v>
      </c>
      <c r="DM8" s="33">
        <f>'29.4'!AC8</f>
        <v>0</v>
      </c>
      <c r="DN8" s="36">
        <f>'30.4'!F8</f>
        <v>0</v>
      </c>
      <c r="DO8" s="36">
        <f>'30.4'!AF8</f>
        <v>0</v>
      </c>
      <c r="DP8" s="36">
        <f>'30.4'!O8</f>
        <v>0</v>
      </c>
      <c r="DQ8" s="36">
        <f>'30.4'!AE8</f>
        <v>0</v>
      </c>
      <c r="DR8" s="33">
        <f>'31.4'!F8</f>
        <v>0</v>
      </c>
      <c r="DS8" s="33">
        <f>'31.4'!AF8</f>
        <v>0</v>
      </c>
      <c r="DT8" s="33">
        <f>'31.4'!O8</f>
        <v>0</v>
      </c>
      <c r="DU8" s="33">
        <f>'31.4'!AE8</f>
        <v>0</v>
      </c>
      <c r="DV8" s="38">
        <f>'3.5'!F8</f>
        <v>103</v>
      </c>
      <c r="DW8" s="38">
        <f t="shared" si="0"/>
        <v>411</v>
      </c>
      <c r="DX8" s="38">
        <f t="shared" si="3"/>
        <v>86</v>
      </c>
      <c r="DY8" s="38">
        <f t="shared" si="1"/>
        <v>123</v>
      </c>
      <c r="DZ8" s="38">
        <f t="shared" si="2"/>
        <v>1</v>
      </c>
      <c r="EA8" s="40">
        <f t="shared" si="4"/>
        <v>304</v>
      </c>
      <c r="EB8" s="38"/>
      <c r="EC8" s="39">
        <f t="shared" si="5"/>
        <v>-304</v>
      </c>
    </row>
    <row r="9" spans="1:133" x14ac:dyDescent="0.25">
      <c r="A9" s="142" t="s">
        <v>166</v>
      </c>
      <c r="B9" s="33">
        <f>'1.5'!F9</f>
        <v>0</v>
      </c>
      <c r="C9" s="33">
        <f>'1.5'!AE9</f>
        <v>0</v>
      </c>
      <c r="D9" s="33">
        <f>'1.5'!O9</f>
        <v>0</v>
      </c>
      <c r="E9" s="33">
        <f>'1.5'!AD9</f>
        <v>0</v>
      </c>
      <c r="F9" s="36">
        <f>'2.5'!E9</f>
        <v>0</v>
      </c>
      <c r="G9" s="36">
        <f>'2.5'!AF9</f>
        <v>67</v>
      </c>
      <c r="H9" s="36">
        <f>'2.5'!N9</f>
        <v>26</v>
      </c>
      <c r="I9" s="36">
        <f>'2.5'!AE9</f>
        <v>1</v>
      </c>
      <c r="J9" s="33">
        <f>'3.5'!E9</f>
        <v>130</v>
      </c>
      <c r="K9" s="33">
        <f>'3.5'!AD9</f>
        <v>40</v>
      </c>
      <c r="L9" s="33">
        <f>'3.5'!N9</f>
        <v>6</v>
      </c>
      <c r="M9" s="33">
        <f>'3.5'!AC9</f>
        <v>0</v>
      </c>
      <c r="N9" s="36">
        <f>'4.5'!F9</f>
        <v>249</v>
      </c>
      <c r="O9" s="36">
        <f>'4.5'!AE9</f>
        <v>19</v>
      </c>
      <c r="P9" s="36">
        <f>'4.5'!N9</f>
        <v>0</v>
      </c>
      <c r="Q9" s="36">
        <f>'4.5'!AD9</f>
        <v>0</v>
      </c>
      <c r="R9" s="33">
        <f>'5.5'!E9</f>
        <v>0</v>
      </c>
      <c r="S9" s="33">
        <f>'5.5'!AD9</f>
        <v>0</v>
      </c>
      <c r="T9" s="33">
        <f>'5.5'!N9</f>
        <v>0</v>
      </c>
      <c r="U9" s="33">
        <f>'5.5'!AC9</f>
        <v>0</v>
      </c>
      <c r="V9" s="36">
        <f>'6.5'!F9</f>
        <v>230</v>
      </c>
      <c r="W9" s="36">
        <f>'6.5'!AE9</f>
        <v>0</v>
      </c>
      <c r="X9" s="36">
        <f>'6.5'!N9</f>
        <v>70</v>
      </c>
      <c r="Y9" s="36">
        <f>'6.5'!AD9</f>
        <v>0</v>
      </c>
      <c r="Z9" s="33">
        <f>'7.5'!E9</f>
        <v>0</v>
      </c>
      <c r="AA9" s="33">
        <f>'7.5'!AD9</f>
        <v>50</v>
      </c>
      <c r="AB9" s="33">
        <f>'7.5'!N9</f>
        <v>54</v>
      </c>
      <c r="AC9" s="33">
        <f>'7.5'!AC9</f>
        <v>0</v>
      </c>
      <c r="AD9" s="36">
        <f>'8.5'!E9</f>
        <v>130</v>
      </c>
      <c r="AE9" s="36">
        <f>'8.5'!AH9</f>
        <v>38</v>
      </c>
      <c r="AF9" s="36">
        <f>'8.5'!N9</f>
        <v>22</v>
      </c>
      <c r="AG9" s="36">
        <f>'8.5'!AG9</f>
        <v>0</v>
      </c>
      <c r="AH9" s="33">
        <f>'9.5'!E9</f>
        <v>0</v>
      </c>
      <c r="AI9" s="33">
        <f>'9.5'!AF9</f>
        <v>18</v>
      </c>
      <c r="AJ9" s="33">
        <f>'9.5'!N9</f>
        <v>0</v>
      </c>
      <c r="AK9" s="33">
        <f>'9.5'!AE9</f>
        <v>0</v>
      </c>
      <c r="AL9" s="36">
        <f>'10.5'!E9</f>
        <v>138</v>
      </c>
      <c r="AM9" s="36">
        <f>'10.5'!AD9</f>
        <v>67</v>
      </c>
      <c r="AN9" s="36">
        <f>'10.5'!N9</f>
        <v>16</v>
      </c>
      <c r="AO9" s="36">
        <f>'10.5'!AC9</f>
        <v>0</v>
      </c>
      <c r="AP9" s="33">
        <f>'11.5'!E9</f>
        <v>0</v>
      </c>
      <c r="AQ9" s="33">
        <f>'11.5'!AE9</f>
        <v>0</v>
      </c>
      <c r="AR9" s="33">
        <f>'11.5'!N9</f>
        <v>0</v>
      </c>
      <c r="AS9" s="33">
        <f>'11.5'!AD9</f>
        <v>0</v>
      </c>
      <c r="AT9" s="36">
        <f>'12.4'!E9</f>
        <v>130</v>
      </c>
      <c r="AU9" s="36">
        <f>'12.4'!AD9</f>
        <v>64</v>
      </c>
      <c r="AV9" s="36">
        <f>'12.4'!N9</f>
        <v>5</v>
      </c>
      <c r="AW9" s="36">
        <f>'12.4'!AC9</f>
        <v>0</v>
      </c>
      <c r="AX9" s="33">
        <f>'13.4'!E9</f>
        <v>0</v>
      </c>
      <c r="AY9" s="33">
        <f>'13.4'!AD9</f>
        <v>46</v>
      </c>
      <c r="AZ9" s="33">
        <f>'13.4'!N9</f>
        <v>0</v>
      </c>
      <c r="BA9" s="33">
        <f>'13.4'!AC9</f>
        <v>0</v>
      </c>
      <c r="BB9" s="36">
        <f>'14.4'!E9</f>
        <v>0</v>
      </c>
      <c r="BC9" s="36">
        <f>'14.4'!AF9</f>
        <v>0</v>
      </c>
      <c r="BD9" s="36">
        <f>'14.4'!N9</f>
        <v>0</v>
      </c>
      <c r="BE9" s="36">
        <f>'14.4'!AE9</f>
        <v>0</v>
      </c>
      <c r="BF9" s="33">
        <f>'15.4'!E9</f>
        <v>130</v>
      </c>
      <c r="BG9" s="33">
        <f>'15.4'!AD9</f>
        <v>33</v>
      </c>
      <c r="BH9" s="33">
        <f>'15.4'!N9</f>
        <v>85</v>
      </c>
      <c r="BI9" s="33">
        <f>'15.4'!AC9</f>
        <v>1</v>
      </c>
      <c r="BJ9" s="36">
        <f>'16.4'!E9</f>
        <v>130</v>
      </c>
      <c r="BK9" s="36">
        <f>'16.4'!AF9</f>
        <v>32</v>
      </c>
      <c r="BL9" s="36">
        <f>'16.4'!N9</f>
        <v>31</v>
      </c>
      <c r="BM9" s="36">
        <f>'16.4'!AE9</f>
        <v>0</v>
      </c>
      <c r="BN9" s="33">
        <f>'17.4'!E9</f>
        <v>0</v>
      </c>
      <c r="BO9" s="33">
        <f>'17.4'!AE9</f>
        <v>38</v>
      </c>
      <c r="BP9" s="33">
        <f>'17.4'!N9</f>
        <v>0</v>
      </c>
      <c r="BQ9" s="33">
        <f>'17.4'!AD9</f>
        <v>0</v>
      </c>
      <c r="BR9" s="36">
        <f>'18.4'!E9</f>
        <v>0</v>
      </c>
      <c r="BS9" s="36">
        <f>'18.4'!AE9</f>
        <v>0</v>
      </c>
      <c r="BT9" s="36">
        <f>'18.4'!N9</f>
        <v>0</v>
      </c>
      <c r="BU9" s="36">
        <f>'18.4'!AD9</f>
        <v>0</v>
      </c>
      <c r="BV9" s="33">
        <f>'19.4'!E9</f>
        <v>130</v>
      </c>
      <c r="BW9" s="33">
        <f>'19.4'!AD9</f>
        <v>77</v>
      </c>
      <c r="BX9" s="33">
        <f>'19.4'!N9</f>
        <v>5</v>
      </c>
      <c r="BY9" s="33">
        <f>'19.4'!AC9</f>
        <v>0</v>
      </c>
      <c r="BZ9" s="36">
        <f>'20.4'!E9</f>
        <v>0</v>
      </c>
      <c r="CA9" s="36">
        <f>'20.4'!AE9</f>
        <v>18</v>
      </c>
      <c r="CB9" s="36">
        <f>'20.4'!N9</f>
        <v>0</v>
      </c>
      <c r="CC9" s="36">
        <f>'20.4'!AD9</f>
        <v>0</v>
      </c>
      <c r="CD9" s="33">
        <f>'21.4'!E9</f>
        <v>0</v>
      </c>
      <c r="CE9" s="33">
        <f>'21.4'!AG9</f>
        <v>0</v>
      </c>
      <c r="CF9" s="33">
        <f>'21.4'!N9</f>
        <v>0</v>
      </c>
      <c r="CG9" s="33">
        <f>'21.4'!AF9</f>
        <v>0</v>
      </c>
      <c r="CH9" s="36">
        <f>'22.4'!E9</f>
        <v>0</v>
      </c>
      <c r="CI9" s="36">
        <f>'22.4'!AF9</f>
        <v>1</v>
      </c>
      <c r="CJ9" s="36">
        <f>'22.4'!N9</f>
        <v>73</v>
      </c>
      <c r="CK9" s="36">
        <f>'22.4'!AE9</f>
        <v>0</v>
      </c>
      <c r="CL9" s="33">
        <f>'23.4'!E9</f>
        <v>260</v>
      </c>
      <c r="CM9" s="33">
        <f>'23.4'!AE9</f>
        <v>22</v>
      </c>
      <c r="CN9" s="33">
        <f>'23.4'!N9</f>
        <v>27</v>
      </c>
      <c r="CO9" s="33">
        <f>'23.4'!AD9</f>
        <v>0</v>
      </c>
      <c r="CP9" s="36">
        <f>'24.4'!E9</f>
        <v>0</v>
      </c>
      <c r="CQ9" s="36">
        <f>'24.4'!AH9</f>
        <v>23</v>
      </c>
      <c r="CR9" s="36">
        <f>'24.4'!N9</f>
        <v>0</v>
      </c>
      <c r="CS9" s="36">
        <f>'24.4'!AG9</f>
        <v>0</v>
      </c>
      <c r="CT9" s="33">
        <f>'25.4'!E9</f>
        <v>0</v>
      </c>
      <c r="CU9" s="33">
        <f>'25.4'!AF9</f>
        <v>6</v>
      </c>
      <c r="CV9" s="33">
        <f>'25.4'!N9</f>
        <v>22</v>
      </c>
      <c r="CW9" s="33">
        <f>'25.4'!AE9</f>
        <v>0</v>
      </c>
      <c r="CX9" s="36">
        <f>'26.4'!E9</f>
        <v>130</v>
      </c>
      <c r="CY9" s="36">
        <f>'26.4'!AD9</f>
        <v>96</v>
      </c>
      <c r="CZ9" s="36">
        <f>'26.4'!N9</f>
        <v>11</v>
      </c>
      <c r="DA9" s="36">
        <f>'26.4'!AC9</f>
        <v>1</v>
      </c>
      <c r="DB9" s="33">
        <f>'27.4'!E9</f>
        <v>0</v>
      </c>
      <c r="DC9" s="33">
        <f>'27.4'!AF9</f>
        <v>77</v>
      </c>
      <c r="DD9" s="33">
        <f>'27.4'!N9</f>
        <v>0</v>
      </c>
      <c r="DE9" s="33">
        <f>'27.4'!AE9</f>
        <v>0</v>
      </c>
      <c r="DF9" s="36">
        <f>'28.4'!E9</f>
        <v>0</v>
      </c>
      <c r="DG9" s="36">
        <f>'28.4'!AG9</f>
        <v>0</v>
      </c>
      <c r="DH9" s="36">
        <f>'28.4'!N9</f>
        <v>0</v>
      </c>
      <c r="DI9" s="36">
        <f>'28.4'!AF9</f>
        <v>0</v>
      </c>
      <c r="DJ9" s="33">
        <f>'29.4'!E9</f>
        <v>0</v>
      </c>
      <c r="DK9" s="33">
        <f>'29.4'!AD9</f>
        <v>0</v>
      </c>
      <c r="DL9" s="33">
        <f>'29.4'!N9</f>
        <v>0</v>
      </c>
      <c r="DM9" s="33">
        <f>'29.4'!AC9</f>
        <v>0</v>
      </c>
      <c r="DN9" s="36">
        <f>'30.4'!F9</f>
        <v>0</v>
      </c>
      <c r="DO9" s="36">
        <f>'30.4'!AF9</f>
        <v>0</v>
      </c>
      <c r="DP9" s="36">
        <f>'30.4'!O9</f>
        <v>0</v>
      </c>
      <c r="DQ9" s="36">
        <f>'30.4'!AE9</f>
        <v>0</v>
      </c>
      <c r="DR9" s="33">
        <f>'31.4'!F9</f>
        <v>0</v>
      </c>
      <c r="DS9" s="33">
        <f>'31.4'!AF9</f>
        <v>0</v>
      </c>
      <c r="DT9" s="33">
        <f>'31.4'!O9</f>
        <v>0</v>
      </c>
      <c r="DU9" s="33">
        <f>'31.4'!AE9</f>
        <v>0</v>
      </c>
      <c r="DV9" s="38">
        <f>'3.5'!F9</f>
        <v>165</v>
      </c>
      <c r="DW9" s="38">
        <f t="shared" si="0"/>
        <v>1787</v>
      </c>
      <c r="DX9" s="38">
        <f t="shared" si="3"/>
        <v>832</v>
      </c>
      <c r="DY9" s="38">
        <f t="shared" si="1"/>
        <v>453</v>
      </c>
      <c r="DZ9" s="38">
        <f t="shared" si="2"/>
        <v>3</v>
      </c>
      <c r="EA9" s="38">
        <f t="shared" si="4"/>
        <v>664</v>
      </c>
      <c r="EB9" s="38"/>
      <c r="EC9" s="39">
        <f t="shared" si="5"/>
        <v>-664</v>
      </c>
    </row>
    <row r="10" spans="1:133" x14ac:dyDescent="0.25">
      <c r="A10" s="142" t="s">
        <v>167</v>
      </c>
      <c r="B10" s="33">
        <f>'1.5'!F10</f>
        <v>0</v>
      </c>
      <c r="C10" s="33">
        <f>'1.5'!AE10</f>
        <v>0</v>
      </c>
      <c r="D10" s="33">
        <f>'1.5'!O10</f>
        <v>0</v>
      </c>
      <c r="E10" s="33">
        <f>'1.5'!AD10</f>
        <v>0</v>
      </c>
      <c r="F10" s="36">
        <f>'2.5'!E10</f>
        <v>200</v>
      </c>
      <c r="G10" s="36">
        <f>'2.5'!AF10</f>
        <v>98</v>
      </c>
      <c r="H10" s="36">
        <f>'2.5'!N10</f>
        <v>125</v>
      </c>
      <c r="I10" s="36">
        <f>'2.5'!AE10</f>
        <v>0</v>
      </c>
      <c r="J10" s="33">
        <f>'3.5'!E10</f>
        <v>0</v>
      </c>
      <c r="K10" s="33">
        <f>'3.5'!AD10</f>
        <v>76</v>
      </c>
      <c r="L10" s="33">
        <f>'3.5'!N10</f>
        <v>52</v>
      </c>
      <c r="M10" s="33">
        <f>'3.5'!AC10</f>
        <v>0</v>
      </c>
      <c r="N10" s="36">
        <f>'4.5'!F10</f>
        <v>492</v>
      </c>
      <c r="O10" s="36">
        <f>'4.5'!AE10</f>
        <v>155</v>
      </c>
      <c r="P10" s="36">
        <f>'4.5'!N10</f>
        <v>0</v>
      </c>
      <c r="Q10" s="36">
        <f>'4.5'!AD10</f>
        <v>0</v>
      </c>
      <c r="R10" s="33">
        <f>'5.5'!E10</f>
        <v>0</v>
      </c>
      <c r="S10" s="33">
        <f>'5.5'!AD10</f>
        <v>0</v>
      </c>
      <c r="T10" s="33">
        <f>'5.5'!N10</f>
        <v>0</v>
      </c>
      <c r="U10" s="33">
        <f>'5.5'!AC10</f>
        <v>0</v>
      </c>
      <c r="V10" s="36">
        <f>'6.5'!F10</f>
        <v>337</v>
      </c>
      <c r="W10" s="36">
        <f>'6.5'!AE10</f>
        <v>64</v>
      </c>
      <c r="X10" s="36">
        <f>'6.5'!N10</f>
        <v>208</v>
      </c>
      <c r="Y10" s="36">
        <f>'6.5'!AD10</f>
        <v>0</v>
      </c>
      <c r="Z10" s="33">
        <f>'7.5'!E10</f>
        <v>293</v>
      </c>
      <c r="AA10" s="33">
        <f>'7.5'!AD10</f>
        <v>140</v>
      </c>
      <c r="AB10" s="33">
        <f>'7.5'!N10</f>
        <v>285</v>
      </c>
      <c r="AC10" s="33">
        <f>'7.5'!AC10</f>
        <v>0</v>
      </c>
      <c r="AD10" s="36">
        <f>'8.5'!E10</f>
        <v>400</v>
      </c>
      <c r="AE10" s="36">
        <f>'8.5'!AH10</f>
        <v>228</v>
      </c>
      <c r="AF10" s="36">
        <f>'8.5'!N10</f>
        <v>41</v>
      </c>
      <c r="AG10" s="36">
        <f>'8.5'!AG10</f>
        <v>0</v>
      </c>
      <c r="AH10" s="33">
        <f>'9.5'!E10</f>
        <v>0</v>
      </c>
      <c r="AI10" s="33">
        <f>'9.5'!AF10</f>
        <v>104</v>
      </c>
      <c r="AJ10" s="33">
        <f>'9.5'!N10</f>
        <v>13</v>
      </c>
      <c r="AK10" s="33">
        <f>'9.5'!AE10</f>
        <v>0</v>
      </c>
      <c r="AL10" s="36">
        <f>'10.5'!E10</f>
        <v>0</v>
      </c>
      <c r="AM10" s="36">
        <f>'10.5'!AD10</f>
        <v>179</v>
      </c>
      <c r="AN10" s="36">
        <f>'10.5'!N10</f>
        <v>9</v>
      </c>
      <c r="AO10" s="36">
        <f>'10.5'!AC10</f>
        <v>0</v>
      </c>
      <c r="AP10" s="33">
        <f>'11.5'!E10</f>
        <v>0</v>
      </c>
      <c r="AQ10" s="33">
        <f>'11.5'!AE10</f>
        <v>0</v>
      </c>
      <c r="AR10" s="33">
        <f>'11.5'!N10</f>
        <v>10</v>
      </c>
      <c r="AS10" s="33">
        <f>'11.5'!AD10</f>
        <v>0</v>
      </c>
      <c r="AT10" s="36">
        <f>'12.4'!E10</f>
        <v>400</v>
      </c>
      <c r="AU10" s="36">
        <f>'12.4'!AD10</f>
        <v>108</v>
      </c>
      <c r="AV10" s="36">
        <f>'12.4'!N10</f>
        <v>15</v>
      </c>
      <c r="AW10" s="36">
        <f>'12.4'!AC10</f>
        <v>0</v>
      </c>
      <c r="AX10" s="33">
        <f>'13.4'!E10</f>
        <v>0</v>
      </c>
      <c r="AY10" s="33">
        <f>'13.4'!AD10</f>
        <v>134</v>
      </c>
      <c r="AZ10" s="33">
        <f>'13.4'!N10</f>
        <v>5</v>
      </c>
      <c r="BA10" s="33">
        <f>'13.4'!AC10</f>
        <v>2</v>
      </c>
      <c r="BB10" s="36">
        <f>'14.4'!E10</f>
        <v>0</v>
      </c>
      <c r="BC10" s="36">
        <f>'14.4'!AF10</f>
        <v>0</v>
      </c>
      <c r="BD10" s="36">
        <f>'14.4'!N10</f>
        <v>0</v>
      </c>
      <c r="BE10" s="36">
        <f>'14.4'!AE10</f>
        <v>0</v>
      </c>
      <c r="BF10" s="33">
        <f>'15.4'!E10</f>
        <v>400</v>
      </c>
      <c r="BG10" s="33">
        <f>'15.4'!AD10</f>
        <v>84</v>
      </c>
      <c r="BH10" s="33">
        <f>'15.4'!N10</f>
        <v>161</v>
      </c>
      <c r="BI10" s="33">
        <f>'15.4'!AC10</f>
        <v>0</v>
      </c>
      <c r="BJ10" s="36">
        <f>'16.4'!E10</f>
        <v>403</v>
      </c>
      <c r="BK10" s="36">
        <f>'16.4'!AF10</f>
        <v>83</v>
      </c>
      <c r="BL10" s="36">
        <f>'16.4'!N10</f>
        <v>180</v>
      </c>
      <c r="BM10" s="36">
        <f>'16.4'!AE10</f>
        <v>0</v>
      </c>
      <c r="BN10" s="33">
        <f>'17.4'!E10</f>
        <v>0</v>
      </c>
      <c r="BO10" s="33">
        <f>'17.4'!AE10</f>
        <v>206</v>
      </c>
      <c r="BP10" s="33">
        <f>'17.4'!N10</f>
        <v>30</v>
      </c>
      <c r="BQ10" s="33">
        <f>'17.4'!AD10</f>
        <v>1</v>
      </c>
      <c r="BR10" s="36">
        <f>'18.4'!E10</f>
        <v>0</v>
      </c>
      <c r="BS10" s="36">
        <f>'18.4'!AE10</f>
        <v>0</v>
      </c>
      <c r="BT10" s="36">
        <f>'18.4'!N10</f>
        <v>0</v>
      </c>
      <c r="BU10" s="36">
        <f>'18.4'!AD10</f>
        <v>0</v>
      </c>
      <c r="BV10" s="33">
        <f>'19.4'!E10</f>
        <v>373</v>
      </c>
      <c r="BW10" s="33">
        <f>'19.4'!AD10</f>
        <v>158</v>
      </c>
      <c r="BX10" s="33">
        <f>'19.4'!N10</f>
        <v>9</v>
      </c>
      <c r="BY10" s="33">
        <f>'19.4'!AC10</f>
        <v>1</v>
      </c>
      <c r="BZ10" s="36">
        <f>'20.4'!E10</f>
        <v>400</v>
      </c>
      <c r="CA10" s="36">
        <f>'20.4'!AE10</f>
        <v>89</v>
      </c>
      <c r="CB10" s="36">
        <f>'20.4'!N10</f>
        <v>0</v>
      </c>
      <c r="CC10" s="36">
        <f>'20.4'!AD10</f>
        <v>0</v>
      </c>
      <c r="CD10" s="33">
        <f>'21.4'!E10</f>
        <v>0</v>
      </c>
      <c r="CE10" s="33">
        <f>'21.4'!AG10</f>
        <v>0</v>
      </c>
      <c r="CF10" s="33">
        <f>'21.4'!N10</f>
        <v>0</v>
      </c>
      <c r="CG10" s="33">
        <f>'21.4'!AF10</f>
        <v>0</v>
      </c>
      <c r="CH10" s="36">
        <f>'22.4'!E10</f>
        <v>0</v>
      </c>
      <c r="CI10" s="36">
        <f>'22.4'!AF10</f>
        <v>57</v>
      </c>
      <c r="CJ10" s="36">
        <f>'22.4'!N10</f>
        <v>298</v>
      </c>
      <c r="CK10" s="36">
        <f>'22.4'!AE10</f>
        <v>0</v>
      </c>
      <c r="CL10" s="33">
        <f>'23.4'!E10</f>
        <v>600</v>
      </c>
      <c r="CM10" s="33">
        <f>'23.4'!AE10</f>
        <v>90</v>
      </c>
      <c r="CN10" s="33">
        <f>'23.4'!N10</f>
        <v>184</v>
      </c>
      <c r="CO10" s="33">
        <f>'23.4'!AD10</f>
        <v>3</v>
      </c>
      <c r="CP10" s="36">
        <f>'24.4'!E10</f>
        <v>0</v>
      </c>
      <c r="CQ10" s="36">
        <f>'24.4'!AH10</f>
        <v>147</v>
      </c>
      <c r="CR10" s="36">
        <f>'24.4'!N10</f>
        <v>15</v>
      </c>
      <c r="CS10" s="36">
        <f>'24.4'!AG10</f>
        <v>0</v>
      </c>
      <c r="CT10" s="33">
        <f>'25.4'!E10</f>
        <v>200</v>
      </c>
      <c r="CU10" s="33">
        <f>'25.4'!AF10</f>
        <v>62</v>
      </c>
      <c r="CV10" s="33">
        <f>'25.4'!N10</f>
        <v>187</v>
      </c>
      <c r="CW10" s="33">
        <f>'25.4'!AE10</f>
        <v>0</v>
      </c>
      <c r="CX10" s="36">
        <f>'26.4'!E10</f>
        <v>61</v>
      </c>
      <c r="CY10" s="36">
        <f>'26.4'!AD10</f>
        <v>144</v>
      </c>
      <c r="CZ10" s="36">
        <f>'26.4'!N10</f>
        <v>71</v>
      </c>
      <c r="DA10" s="36">
        <f>'26.4'!AC10</f>
        <v>1</v>
      </c>
      <c r="DB10" s="33">
        <f>'27.4'!E10</f>
        <v>399</v>
      </c>
      <c r="DC10" s="33">
        <f>'27.4'!AF10</f>
        <v>209</v>
      </c>
      <c r="DD10" s="33">
        <f>'27.4'!N10</f>
        <v>0</v>
      </c>
      <c r="DE10" s="33">
        <f>'27.4'!AE10</f>
        <v>0</v>
      </c>
      <c r="DF10" s="36">
        <f>'28.4'!E10</f>
        <v>0</v>
      </c>
      <c r="DG10" s="36">
        <f>'28.4'!AG10</f>
        <v>0</v>
      </c>
      <c r="DH10" s="36">
        <f>'28.4'!N10</f>
        <v>0</v>
      </c>
      <c r="DI10" s="36">
        <f>'28.4'!AF10</f>
        <v>0</v>
      </c>
      <c r="DJ10" s="33">
        <f>'29.4'!E10</f>
        <v>0</v>
      </c>
      <c r="DK10" s="33">
        <f>'29.4'!AD10</f>
        <v>0</v>
      </c>
      <c r="DL10" s="33">
        <f>'29.4'!N10</f>
        <v>0</v>
      </c>
      <c r="DM10" s="33">
        <f>'29.4'!AC10</f>
        <v>0</v>
      </c>
      <c r="DN10" s="36">
        <f>'30.4'!F10</f>
        <v>0</v>
      </c>
      <c r="DO10" s="36">
        <f>'30.4'!AF10</f>
        <v>0</v>
      </c>
      <c r="DP10" s="36">
        <f>'30.4'!O10</f>
        <v>0</v>
      </c>
      <c r="DQ10" s="36">
        <f>'30.4'!AE10</f>
        <v>0</v>
      </c>
      <c r="DR10" s="33">
        <f>'31.4'!F10</f>
        <v>0</v>
      </c>
      <c r="DS10" s="33">
        <f>'31.4'!AF10</f>
        <v>0</v>
      </c>
      <c r="DT10" s="33">
        <f>'31.4'!O10</f>
        <v>0</v>
      </c>
      <c r="DU10" s="33">
        <f>'31.4'!AE10</f>
        <v>0</v>
      </c>
      <c r="DV10" s="38">
        <f>'3.5'!F10</f>
        <v>620</v>
      </c>
      <c r="DW10" s="38">
        <f>SUMIF($B$2:$DU$2,"hàng nhập",B10:DU10)</f>
        <v>4958</v>
      </c>
      <c r="DX10" s="38">
        <f t="shared" si="3"/>
        <v>2615</v>
      </c>
      <c r="DY10" s="38">
        <f t="shared" si="1"/>
        <v>1898</v>
      </c>
      <c r="DZ10" s="38">
        <f t="shared" si="2"/>
        <v>8</v>
      </c>
      <c r="EA10" s="38">
        <f t="shared" si="4"/>
        <v>1057</v>
      </c>
      <c r="EB10" s="38"/>
      <c r="EC10" s="39">
        <f t="shared" si="5"/>
        <v>-1057</v>
      </c>
    </row>
    <row r="11" spans="1:133" x14ac:dyDescent="0.25">
      <c r="A11" s="142" t="s">
        <v>168</v>
      </c>
      <c r="B11" s="33">
        <f>'1.5'!F11</f>
        <v>0</v>
      </c>
      <c r="C11" s="33">
        <f>'1.5'!AE11</f>
        <v>0</v>
      </c>
      <c r="D11" s="33">
        <f>'1.5'!O11</f>
        <v>0</v>
      </c>
      <c r="E11" s="33">
        <f>'1.5'!AD11</f>
        <v>0</v>
      </c>
      <c r="F11" s="36">
        <f>'2.5'!E11</f>
        <v>0</v>
      </c>
      <c r="G11" s="36">
        <f>'2.5'!AF11</f>
        <v>64</v>
      </c>
      <c r="H11" s="36">
        <f>'2.5'!N11</f>
        <v>15</v>
      </c>
      <c r="I11" s="36">
        <f>'2.5'!AE11</f>
        <v>0</v>
      </c>
      <c r="J11" s="33">
        <f>'3.5'!E11</f>
        <v>90</v>
      </c>
      <c r="K11" s="33">
        <f>'3.5'!AD11</f>
        <v>64</v>
      </c>
      <c r="L11" s="33">
        <f>'3.5'!N11</f>
        <v>8</v>
      </c>
      <c r="M11" s="33">
        <f>'3.5'!AC11</f>
        <v>0</v>
      </c>
      <c r="N11" s="36">
        <f>'4.5'!F11</f>
        <v>200</v>
      </c>
      <c r="O11" s="36">
        <f>'4.5'!AE11</f>
        <v>34</v>
      </c>
      <c r="P11" s="36">
        <f>'4.5'!N11</f>
        <v>0</v>
      </c>
      <c r="Q11" s="36">
        <f>'4.5'!AD11</f>
        <v>0</v>
      </c>
      <c r="R11" s="33">
        <f>'5.5'!E11</f>
        <v>0</v>
      </c>
      <c r="S11" s="33">
        <f>'5.5'!AD11</f>
        <v>0</v>
      </c>
      <c r="T11" s="33">
        <f>'5.5'!N11</f>
        <v>0</v>
      </c>
      <c r="U11" s="33">
        <f>'5.5'!AC11</f>
        <v>0</v>
      </c>
      <c r="V11" s="36">
        <f>'6.5'!F11</f>
        <v>166</v>
      </c>
      <c r="W11" s="36">
        <f>'6.5'!AE11</f>
        <v>7</v>
      </c>
      <c r="X11" s="36">
        <f>'6.5'!N11</f>
        <v>101</v>
      </c>
      <c r="Y11" s="36">
        <f>'6.5'!AD11</f>
        <v>0</v>
      </c>
      <c r="Z11" s="33">
        <f>'7.5'!E11</f>
        <v>40</v>
      </c>
      <c r="AA11" s="33">
        <f>'7.5'!AD11</f>
        <v>78</v>
      </c>
      <c r="AB11" s="33">
        <f>'7.5'!N11</f>
        <v>59</v>
      </c>
      <c r="AC11" s="33">
        <f>'7.5'!AC11</f>
        <v>0</v>
      </c>
      <c r="AD11" s="36">
        <f>'8.5'!E11</f>
        <v>180</v>
      </c>
      <c r="AE11" s="36">
        <f>'8.5'!AH11</f>
        <v>94</v>
      </c>
      <c r="AF11" s="36">
        <f>'8.5'!N11</f>
        <v>0</v>
      </c>
      <c r="AG11" s="36">
        <f>'8.5'!AG11</f>
        <v>0</v>
      </c>
      <c r="AH11" s="33">
        <f>'9.5'!E11</f>
        <v>0</v>
      </c>
      <c r="AI11" s="33">
        <f>'9.5'!AF11</f>
        <v>66</v>
      </c>
      <c r="AJ11" s="33">
        <f>'9.5'!N11</f>
        <v>5</v>
      </c>
      <c r="AK11" s="33">
        <f>'9.5'!AE11</f>
        <v>0</v>
      </c>
      <c r="AL11" s="36">
        <f>'10.5'!E11</f>
        <v>0</v>
      </c>
      <c r="AM11" s="36">
        <f>'10.5'!AD11</f>
        <v>64</v>
      </c>
      <c r="AN11" s="36">
        <f>'10.5'!N11</f>
        <v>0</v>
      </c>
      <c r="AO11" s="36">
        <f>'10.5'!AC11</f>
        <v>0</v>
      </c>
      <c r="AP11" s="33">
        <f>'11.5'!E11</f>
        <v>0</v>
      </c>
      <c r="AQ11" s="33">
        <f>'11.5'!AE11</f>
        <v>0</v>
      </c>
      <c r="AR11" s="33">
        <f>'11.5'!N11</f>
        <v>0</v>
      </c>
      <c r="AS11" s="33">
        <f>'11.5'!AD11</f>
        <v>0</v>
      </c>
      <c r="AT11" s="36">
        <f>'12.4'!E11</f>
        <v>90</v>
      </c>
      <c r="AU11" s="36">
        <f>'12.4'!AD11</f>
        <v>129</v>
      </c>
      <c r="AV11" s="36">
        <f>'12.4'!N11</f>
        <v>0</v>
      </c>
      <c r="AW11" s="36">
        <f>'12.4'!AC11</f>
        <v>0</v>
      </c>
      <c r="AX11" s="33">
        <f>'13.4'!E11</f>
        <v>0</v>
      </c>
      <c r="AY11" s="33">
        <f>'13.4'!AD11</f>
        <v>76</v>
      </c>
      <c r="AZ11" s="33">
        <f>'13.4'!N11</f>
        <v>0</v>
      </c>
      <c r="BA11" s="33">
        <f>'13.4'!AC11</f>
        <v>1</v>
      </c>
      <c r="BB11" s="36">
        <f>'14.4'!E11</f>
        <v>0</v>
      </c>
      <c r="BC11" s="36">
        <f>'14.4'!AF11</f>
        <v>0</v>
      </c>
      <c r="BD11" s="36">
        <f>'14.4'!N11</f>
        <v>0</v>
      </c>
      <c r="BE11" s="36">
        <f>'14.4'!AE11</f>
        <v>0</v>
      </c>
      <c r="BF11" s="33">
        <f>'15.4'!E11</f>
        <v>270</v>
      </c>
      <c r="BG11" s="33">
        <f>'15.4'!AD11</f>
        <v>32</v>
      </c>
      <c r="BH11" s="33">
        <f>'15.4'!N11</f>
        <v>135</v>
      </c>
      <c r="BI11" s="33">
        <f>'15.4'!AC11</f>
        <v>0</v>
      </c>
      <c r="BJ11" s="36">
        <f>'16.4'!E11</f>
        <v>100</v>
      </c>
      <c r="BK11" s="36">
        <f>'16.4'!AF11</f>
        <v>37</v>
      </c>
      <c r="BL11" s="36">
        <f>'16.4'!N11</f>
        <v>16</v>
      </c>
      <c r="BM11" s="36">
        <f>'16.4'!AE11</f>
        <v>0</v>
      </c>
      <c r="BN11" s="33">
        <f>'17.4'!E11</f>
        <v>0</v>
      </c>
      <c r="BO11" s="33">
        <f>'17.4'!AE11</f>
        <v>48</v>
      </c>
      <c r="BP11" s="33">
        <f>'17.4'!N11</f>
        <v>10</v>
      </c>
      <c r="BQ11" s="33">
        <f>'17.4'!AD11</f>
        <v>0</v>
      </c>
      <c r="BR11" s="36">
        <f>'18.4'!E11</f>
        <v>0</v>
      </c>
      <c r="BS11" s="36">
        <f>'18.4'!AE11</f>
        <v>0</v>
      </c>
      <c r="BT11" s="36">
        <f>'18.4'!N11</f>
        <v>0</v>
      </c>
      <c r="BU11" s="36">
        <f>'18.4'!AD11</f>
        <v>0</v>
      </c>
      <c r="BV11" s="33">
        <f>'19.4'!E11</f>
        <v>270</v>
      </c>
      <c r="BW11" s="33">
        <f>'19.4'!AD11</f>
        <v>73</v>
      </c>
      <c r="BX11" s="33">
        <f>'19.4'!N11</f>
        <v>0</v>
      </c>
      <c r="BY11" s="33">
        <f>'19.4'!AC11</f>
        <v>0</v>
      </c>
      <c r="BZ11" s="36">
        <f>'20.4'!E11</f>
        <v>90</v>
      </c>
      <c r="CA11" s="36">
        <f>'20.4'!AE11</f>
        <v>11</v>
      </c>
      <c r="CB11" s="36">
        <f>'20.4'!N11</f>
        <v>0</v>
      </c>
      <c r="CC11" s="36">
        <f>'20.4'!AD11</f>
        <v>0</v>
      </c>
      <c r="CD11" s="33">
        <f>'21.4'!E11</f>
        <v>0</v>
      </c>
      <c r="CE11" s="33">
        <f>'21.4'!AG11</f>
        <v>0</v>
      </c>
      <c r="CF11" s="33">
        <f>'21.4'!N11</f>
        <v>0</v>
      </c>
      <c r="CG11" s="33">
        <f>'21.4'!AF11</f>
        <v>0</v>
      </c>
      <c r="CH11" s="36">
        <f>'22.4'!E11</f>
        <v>0</v>
      </c>
      <c r="CI11" s="36">
        <f>'22.4'!AF11</f>
        <v>24</v>
      </c>
      <c r="CJ11" s="36">
        <f>'22.4'!N11</f>
        <v>93</v>
      </c>
      <c r="CK11" s="36">
        <f>'22.4'!AE11</f>
        <v>0</v>
      </c>
      <c r="CL11" s="33">
        <f>'23.4'!E11</f>
        <v>90</v>
      </c>
      <c r="CM11" s="33">
        <f>'23.4'!AE11</f>
        <v>39</v>
      </c>
      <c r="CN11" s="33">
        <f>'23.4'!N11</f>
        <v>23</v>
      </c>
      <c r="CO11" s="33">
        <f>'23.4'!AD11</f>
        <v>0</v>
      </c>
      <c r="CP11" s="36">
        <f>'24.4'!E11</f>
        <v>0</v>
      </c>
      <c r="CQ11" s="36">
        <f>'24.4'!AH11</f>
        <v>67</v>
      </c>
      <c r="CR11" s="36">
        <f>'24.4'!N11</f>
        <v>0</v>
      </c>
      <c r="CS11" s="36">
        <f>'24.4'!AG11</f>
        <v>0</v>
      </c>
      <c r="CT11" s="33">
        <f>'25.4'!E11</f>
        <v>0</v>
      </c>
      <c r="CU11" s="33">
        <f>'25.4'!AF11</f>
        <v>37</v>
      </c>
      <c r="CV11" s="33">
        <f>'25.4'!N11</f>
        <v>18</v>
      </c>
      <c r="CW11" s="33">
        <f>'25.4'!AE11</f>
        <v>0</v>
      </c>
      <c r="CX11" s="36">
        <f>'26.4'!E11</f>
        <v>180</v>
      </c>
      <c r="CY11" s="36">
        <f>'26.4'!AD11</f>
        <v>170</v>
      </c>
      <c r="CZ11" s="36">
        <f>'26.4'!N11</f>
        <v>13</v>
      </c>
      <c r="DA11" s="36">
        <f>'26.4'!AC11</f>
        <v>1</v>
      </c>
      <c r="DB11" s="33">
        <f>'27.4'!E11</f>
        <v>180</v>
      </c>
      <c r="DC11" s="33">
        <f>'27.4'!AF11</f>
        <v>97</v>
      </c>
      <c r="DD11" s="33">
        <f>'27.4'!N11</f>
        <v>0</v>
      </c>
      <c r="DE11" s="33">
        <f>'27.4'!AE11</f>
        <v>0</v>
      </c>
      <c r="DF11" s="36">
        <f>'28.4'!E11</f>
        <v>0</v>
      </c>
      <c r="DG11" s="36">
        <f>'28.4'!AG11</f>
        <v>0</v>
      </c>
      <c r="DH11" s="36">
        <f>'28.4'!N11</f>
        <v>0</v>
      </c>
      <c r="DI11" s="36">
        <f>'28.4'!AF11</f>
        <v>0</v>
      </c>
      <c r="DJ11" s="33">
        <f>'29.4'!E11</f>
        <v>0</v>
      </c>
      <c r="DK11" s="33">
        <f>'29.4'!AD11</f>
        <v>0</v>
      </c>
      <c r="DL11" s="33">
        <f>'29.4'!N11</f>
        <v>0</v>
      </c>
      <c r="DM11" s="33">
        <f>'29.4'!AC11</f>
        <v>0</v>
      </c>
      <c r="DN11" s="36">
        <f>'30.4'!F11</f>
        <v>0</v>
      </c>
      <c r="DO11" s="36">
        <f>'30.4'!AF11</f>
        <v>0</v>
      </c>
      <c r="DP11" s="36">
        <f>'30.4'!O11</f>
        <v>0</v>
      </c>
      <c r="DQ11" s="36">
        <f>'30.4'!AE11</f>
        <v>0</v>
      </c>
      <c r="DR11" s="33">
        <f>'31.4'!F11</f>
        <v>0</v>
      </c>
      <c r="DS11" s="33">
        <f>'31.4'!AF11</f>
        <v>0</v>
      </c>
      <c r="DT11" s="33">
        <f>'31.4'!O11</f>
        <v>0</v>
      </c>
      <c r="DU11" s="33">
        <f>'31.4'!AE11</f>
        <v>0</v>
      </c>
      <c r="DV11" s="38">
        <f>'3.5'!F11</f>
        <v>182</v>
      </c>
      <c r="DW11" s="38">
        <f t="shared" si="0"/>
        <v>1946</v>
      </c>
      <c r="DX11" s="38">
        <f t="shared" si="3"/>
        <v>1311</v>
      </c>
      <c r="DY11" s="38">
        <f t="shared" si="1"/>
        <v>496</v>
      </c>
      <c r="DZ11" s="38">
        <f t="shared" si="2"/>
        <v>2</v>
      </c>
      <c r="EA11" s="38">
        <f t="shared" si="4"/>
        <v>319</v>
      </c>
      <c r="EB11" s="38"/>
      <c r="EC11" s="39">
        <f t="shared" si="5"/>
        <v>-319</v>
      </c>
    </row>
    <row r="12" spans="1:133" x14ac:dyDescent="0.25">
      <c r="A12" s="142" t="s">
        <v>169</v>
      </c>
      <c r="B12" s="33">
        <f>'1.5'!F12</f>
        <v>0</v>
      </c>
      <c r="C12" s="33">
        <f>'1.5'!AE12</f>
        <v>0</v>
      </c>
      <c r="D12" s="33">
        <f>'1.5'!O12</f>
        <v>0</v>
      </c>
      <c r="E12" s="33">
        <f>'1.5'!AD12</f>
        <v>0</v>
      </c>
      <c r="F12" s="36">
        <f>'2.5'!E12</f>
        <v>0</v>
      </c>
      <c r="G12" s="36">
        <f>'2.5'!AF12</f>
        <v>60</v>
      </c>
      <c r="H12" s="36">
        <f>'2.5'!N12</f>
        <v>17</v>
      </c>
      <c r="I12" s="36">
        <f>'2.5'!AE12</f>
        <v>0</v>
      </c>
      <c r="J12" s="33">
        <f>'3.5'!E12</f>
        <v>0</v>
      </c>
      <c r="K12" s="33">
        <f>'3.5'!AD12</f>
        <v>48</v>
      </c>
      <c r="L12" s="33">
        <f>'3.5'!N12</f>
        <v>5</v>
      </c>
      <c r="M12" s="33">
        <f>'3.5'!AC12</f>
        <v>0</v>
      </c>
      <c r="N12" s="36">
        <f>'4.5'!F12</f>
        <v>230</v>
      </c>
      <c r="O12" s="36">
        <f>'4.5'!AE12</f>
        <v>25</v>
      </c>
      <c r="P12" s="36">
        <f>'4.5'!N12</f>
        <v>0</v>
      </c>
      <c r="Q12" s="36">
        <f>'4.5'!AD12</f>
        <v>0</v>
      </c>
      <c r="R12" s="33">
        <f>'5.5'!E12</f>
        <v>0</v>
      </c>
      <c r="S12" s="33">
        <f>'5.5'!AD12</f>
        <v>0</v>
      </c>
      <c r="T12" s="33">
        <f>'5.5'!N12</f>
        <v>0</v>
      </c>
      <c r="U12" s="33">
        <f>'5.5'!AC12</f>
        <v>0</v>
      </c>
      <c r="V12" s="36">
        <f>'6.5'!F12</f>
        <v>205</v>
      </c>
      <c r="W12" s="36">
        <f>'6.5'!AE12</f>
        <v>12</v>
      </c>
      <c r="X12" s="36">
        <f>'6.5'!N12</f>
        <v>87</v>
      </c>
      <c r="Y12" s="36">
        <f>'6.5'!AD12</f>
        <v>0</v>
      </c>
      <c r="Z12" s="33">
        <f>'7.5'!E12</f>
        <v>0</v>
      </c>
      <c r="AA12" s="33">
        <f>'7.5'!AD12</f>
        <v>91</v>
      </c>
      <c r="AB12" s="33">
        <f>'7.5'!N12</f>
        <v>67</v>
      </c>
      <c r="AC12" s="33">
        <f>'7.5'!AC12</f>
        <v>3</v>
      </c>
      <c r="AD12" s="36">
        <f>'8.5'!E12</f>
        <v>272</v>
      </c>
      <c r="AE12" s="36">
        <f>'8.5'!AH12</f>
        <v>96</v>
      </c>
      <c r="AF12" s="36">
        <f>'8.5'!N12</f>
        <v>20</v>
      </c>
      <c r="AG12" s="36">
        <f>'8.5'!AG12</f>
        <v>0</v>
      </c>
      <c r="AH12" s="33">
        <f>'9.5'!E12</f>
        <v>90</v>
      </c>
      <c r="AI12" s="33">
        <f>'9.5'!AF12</f>
        <v>78</v>
      </c>
      <c r="AJ12" s="33">
        <f>'9.5'!N12</f>
        <v>5</v>
      </c>
      <c r="AK12" s="33">
        <f>'9.5'!AE12</f>
        <v>0</v>
      </c>
      <c r="AL12" s="36">
        <f>'10.5'!E12</f>
        <v>270</v>
      </c>
      <c r="AM12" s="36">
        <f>'10.5'!AD12</f>
        <v>123</v>
      </c>
      <c r="AN12" s="36">
        <f>'10.5'!N12</f>
        <v>5</v>
      </c>
      <c r="AO12" s="36">
        <f>'10.5'!AC12</f>
        <v>0</v>
      </c>
      <c r="AP12" s="33">
        <f>'11.5'!E12</f>
        <v>0</v>
      </c>
      <c r="AQ12" s="33">
        <f>'11.5'!AE12</f>
        <v>0</v>
      </c>
      <c r="AR12" s="33">
        <f>'11.5'!N12</f>
        <v>0</v>
      </c>
      <c r="AS12" s="33">
        <f>'11.5'!AD12</f>
        <v>0</v>
      </c>
      <c r="AT12" s="36">
        <f>'12.4'!E12</f>
        <v>180</v>
      </c>
      <c r="AU12" s="36">
        <f>'12.4'!AD12</f>
        <v>91</v>
      </c>
      <c r="AV12" s="36">
        <f>'12.4'!N12</f>
        <v>0</v>
      </c>
      <c r="AW12" s="36">
        <f>'12.4'!AC12</f>
        <v>0</v>
      </c>
      <c r="AX12" s="33">
        <f>'13.4'!E12</f>
        <v>0</v>
      </c>
      <c r="AY12" s="33">
        <f>'13.4'!AD12</f>
        <v>83</v>
      </c>
      <c r="AZ12" s="33">
        <f>'13.4'!N12</f>
        <v>0</v>
      </c>
      <c r="BA12" s="33">
        <f>'13.4'!AC12</f>
        <v>0</v>
      </c>
      <c r="BB12" s="36">
        <f>'14.4'!E12</f>
        <v>0</v>
      </c>
      <c r="BC12" s="36">
        <f>'14.4'!AF12</f>
        <v>0</v>
      </c>
      <c r="BD12" s="36">
        <f>'14.4'!N12</f>
        <v>0</v>
      </c>
      <c r="BE12" s="36">
        <f>'14.4'!AE12</f>
        <v>0</v>
      </c>
      <c r="BF12" s="33">
        <f>'15.4'!E12</f>
        <v>180</v>
      </c>
      <c r="BG12" s="33">
        <f>'15.4'!AD12</f>
        <v>53</v>
      </c>
      <c r="BH12" s="33">
        <f>'15.4'!N12</f>
        <v>118</v>
      </c>
      <c r="BI12" s="33">
        <f>'15.4'!AC12</f>
        <v>0</v>
      </c>
      <c r="BJ12" s="36">
        <f>'16.4'!E12</f>
        <v>360</v>
      </c>
      <c r="BK12" s="36">
        <f>'16.4'!AF12</f>
        <v>51</v>
      </c>
      <c r="BL12" s="36">
        <f>'16.4'!N12</f>
        <v>28</v>
      </c>
      <c r="BM12" s="36">
        <f>'16.4'!AE12</f>
        <v>0</v>
      </c>
      <c r="BN12" s="33">
        <f>'17.4'!E12</f>
        <v>0</v>
      </c>
      <c r="BO12" s="33">
        <f>'17.4'!AE12</f>
        <v>31</v>
      </c>
      <c r="BP12" s="33">
        <f>'17.4'!N12</f>
        <v>10</v>
      </c>
      <c r="BQ12" s="33">
        <f>'17.4'!AD12</f>
        <v>0</v>
      </c>
      <c r="BR12" s="36">
        <f>'18.4'!E12</f>
        <v>0</v>
      </c>
      <c r="BS12" s="36">
        <f>'18.4'!AE12</f>
        <v>0</v>
      </c>
      <c r="BT12" s="36">
        <f>'18.4'!N12</f>
        <v>0</v>
      </c>
      <c r="BU12" s="36">
        <f>'18.4'!AD12</f>
        <v>0</v>
      </c>
      <c r="BV12" s="33">
        <f>'19.4'!E12</f>
        <v>90</v>
      </c>
      <c r="BW12" s="33">
        <f>'19.4'!AD12</f>
        <v>101</v>
      </c>
      <c r="BX12" s="33">
        <f>'19.4'!N12</f>
        <v>0</v>
      </c>
      <c r="BY12" s="33">
        <f>'19.4'!AC12</f>
        <v>0</v>
      </c>
      <c r="BZ12" s="36">
        <f>'20.4'!E12</f>
        <v>180</v>
      </c>
      <c r="CA12" s="36">
        <f>'20.4'!AE12</f>
        <v>5</v>
      </c>
      <c r="CB12" s="36">
        <f>'20.4'!N12</f>
        <v>10</v>
      </c>
      <c r="CC12" s="36">
        <f>'20.4'!AD12</f>
        <v>0</v>
      </c>
      <c r="CD12" s="33">
        <f>'21.4'!E12</f>
        <v>0</v>
      </c>
      <c r="CE12" s="33">
        <f>'21.4'!AG12</f>
        <v>0</v>
      </c>
      <c r="CF12" s="33">
        <f>'21.4'!N12</f>
        <v>0</v>
      </c>
      <c r="CG12" s="33">
        <f>'21.4'!AF12</f>
        <v>0</v>
      </c>
      <c r="CH12" s="36">
        <f>'22.4'!E12</f>
        <v>0</v>
      </c>
      <c r="CI12" s="36">
        <f>'22.4'!AF12</f>
        <v>25</v>
      </c>
      <c r="CJ12" s="36">
        <f>'22.4'!N12</f>
        <v>102</v>
      </c>
      <c r="CK12" s="36">
        <f>'22.4'!AE12</f>
        <v>0</v>
      </c>
      <c r="CL12" s="33">
        <f>'23.4'!E12</f>
        <v>180</v>
      </c>
      <c r="CM12" s="33">
        <f>'23.4'!AE12</f>
        <v>84</v>
      </c>
      <c r="CN12" s="33">
        <f>'23.4'!N12</f>
        <v>54</v>
      </c>
      <c r="CO12" s="33">
        <f>'23.4'!AD12</f>
        <v>0</v>
      </c>
      <c r="CP12" s="36">
        <f>'24.4'!E12</f>
        <v>0</v>
      </c>
      <c r="CQ12" s="36">
        <f>'24.4'!AH12</f>
        <v>82</v>
      </c>
      <c r="CR12" s="36">
        <f>'24.4'!N12</f>
        <v>0</v>
      </c>
      <c r="CS12" s="36">
        <f>'24.4'!AG12</f>
        <v>0</v>
      </c>
      <c r="CT12" s="33">
        <f>'25.4'!E12</f>
        <v>116</v>
      </c>
      <c r="CU12" s="33">
        <f>'25.4'!AF12</f>
        <v>46</v>
      </c>
      <c r="CV12" s="33">
        <f>'25.4'!N12</f>
        <v>50</v>
      </c>
      <c r="CW12" s="33">
        <f>'25.4'!AE12</f>
        <v>0</v>
      </c>
      <c r="CX12" s="36">
        <f>'26.4'!E12</f>
        <v>180</v>
      </c>
      <c r="CY12" s="36">
        <f>'26.4'!AD12</f>
        <v>134</v>
      </c>
      <c r="CZ12" s="36">
        <f>'26.4'!N12</f>
        <v>28</v>
      </c>
      <c r="DA12" s="36">
        <f>'26.4'!AC12</f>
        <v>0</v>
      </c>
      <c r="DB12" s="33">
        <f>'27.4'!E12</f>
        <v>180</v>
      </c>
      <c r="DC12" s="33">
        <f>'27.4'!AF12</f>
        <v>156</v>
      </c>
      <c r="DD12" s="33">
        <f>'27.4'!N12</f>
        <v>0</v>
      </c>
      <c r="DE12" s="33">
        <f>'27.4'!AE12</f>
        <v>1</v>
      </c>
      <c r="DF12" s="36">
        <f>'28.4'!E12</f>
        <v>0</v>
      </c>
      <c r="DG12" s="36">
        <f>'28.4'!AG12</f>
        <v>0</v>
      </c>
      <c r="DH12" s="36">
        <f>'28.4'!N12</f>
        <v>0</v>
      </c>
      <c r="DI12" s="36">
        <f>'28.4'!AF12</f>
        <v>0</v>
      </c>
      <c r="DJ12" s="33">
        <f>'29.4'!E12</f>
        <v>0</v>
      </c>
      <c r="DK12" s="33">
        <f>'29.4'!AD12</f>
        <v>0</v>
      </c>
      <c r="DL12" s="33">
        <f>'29.4'!N12</f>
        <v>0</v>
      </c>
      <c r="DM12" s="33">
        <f>'29.4'!AC12</f>
        <v>0</v>
      </c>
      <c r="DN12" s="36">
        <f>'30.4'!F12</f>
        <v>0</v>
      </c>
      <c r="DO12" s="36">
        <f>'30.4'!AF12</f>
        <v>0</v>
      </c>
      <c r="DP12" s="36">
        <f>'30.4'!O12</f>
        <v>0</v>
      </c>
      <c r="DQ12" s="36">
        <f>'30.4'!AE12</f>
        <v>0</v>
      </c>
      <c r="DR12" s="33">
        <f>'31.4'!F12</f>
        <v>0</v>
      </c>
      <c r="DS12" s="33">
        <f>'31.4'!AF12</f>
        <v>0</v>
      </c>
      <c r="DT12" s="33">
        <f>'31.4'!O12</f>
        <v>0</v>
      </c>
      <c r="DU12" s="33">
        <f>'31.4'!AE12</f>
        <v>0</v>
      </c>
      <c r="DV12" s="38">
        <f>'3.5'!F12</f>
        <v>283</v>
      </c>
      <c r="DW12" s="38">
        <f t="shared" si="0"/>
        <v>2713</v>
      </c>
      <c r="DX12" s="38">
        <f t="shared" si="3"/>
        <v>1475</v>
      </c>
      <c r="DY12" s="38">
        <f t="shared" si="1"/>
        <v>606</v>
      </c>
      <c r="DZ12" s="38">
        <f t="shared" si="2"/>
        <v>4</v>
      </c>
      <c r="EA12" s="38">
        <f t="shared" si="4"/>
        <v>911</v>
      </c>
      <c r="EB12" s="38"/>
      <c r="EC12" s="39">
        <f t="shared" si="5"/>
        <v>-911</v>
      </c>
    </row>
    <row r="13" spans="1:133" x14ac:dyDescent="0.25">
      <c r="A13" s="142" t="s">
        <v>170</v>
      </c>
      <c r="B13" s="33">
        <f>'1.5'!F13</f>
        <v>0</v>
      </c>
      <c r="C13" s="33">
        <f>'1.5'!AE13</f>
        <v>0</v>
      </c>
      <c r="D13" s="33">
        <f>'1.5'!O13</f>
        <v>0</v>
      </c>
      <c r="E13" s="33">
        <f>'1.5'!AD13</f>
        <v>0</v>
      </c>
      <c r="F13" s="36">
        <f>'2.5'!E13</f>
        <v>0</v>
      </c>
      <c r="G13" s="36">
        <f>'2.5'!AF13</f>
        <v>0</v>
      </c>
      <c r="H13" s="36">
        <f>'2.5'!N13</f>
        <v>0</v>
      </c>
      <c r="I13" s="36">
        <f>'2.5'!AE13</f>
        <v>0</v>
      </c>
      <c r="J13" s="33">
        <f>'3.5'!E13</f>
        <v>0</v>
      </c>
      <c r="K13" s="33">
        <f>'3.5'!AD13</f>
        <v>0</v>
      </c>
      <c r="L13" s="33">
        <f>'3.5'!N13</f>
        <v>0</v>
      </c>
      <c r="M13" s="33">
        <f>'3.5'!AC13</f>
        <v>0</v>
      </c>
      <c r="N13" s="36">
        <f>'4.5'!F13</f>
        <v>0</v>
      </c>
      <c r="O13" s="36">
        <f>'4.5'!AE13</f>
        <v>0</v>
      </c>
      <c r="P13" s="36">
        <f>'4.5'!N13</f>
        <v>0</v>
      </c>
      <c r="Q13" s="36">
        <f>'4.5'!AD13</f>
        <v>0</v>
      </c>
      <c r="R13" s="33">
        <f>'5.5'!E13</f>
        <v>0</v>
      </c>
      <c r="S13" s="33">
        <f>'5.5'!AD13</f>
        <v>0</v>
      </c>
      <c r="T13" s="33">
        <f>'5.5'!N13</f>
        <v>0</v>
      </c>
      <c r="U13" s="33">
        <f>'5.5'!AC13</f>
        <v>0</v>
      </c>
      <c r="V13" s="36">
        <f>'6.5'!F13</f>
        <v>0</v>
      </c>
      <c r="W13" s="36">
        <f>'6.5'!AE13</f>
        <v>0</v>
      </c>
      <c r="X13" s="36">
        <f>'6.5'!N13</f>
        <v>0</v>
      </c>
      <c r="Y13" s="36">
        <f>'6.5'!AD13</f>
        <v>0</v>
      </c>
      <c r="Z13" s="33">
        <f>'7.5'!E13</f>
        <v>0</v>
      </c>
      <c r="AA13" s="33">
        <f>'7.5'!AD13</f>
        <v>0</v>
      </c>
      <c r="AB13" s="33">
        <f>'7.5'!N13</f>
        <v>0</v>
      </c>
      <c r="AC13" s="33">
        <f>'7.5'!AC13</f>
        <v>0</v>
      </c>
      <c r="AD13" s="36">
        <f>'8.5'!E13</f>
        <v>0</v>
      </c>
      <c r="AE13" s="36">
        <f>'8.5'!AH13</f>
        <v>0</v>
      </c>
      <c r="AF13" s="36">
        <f>'8.5'!N13</f>
        <v>0</v>
      </c>
      <c r="AG13" s="36">
        <f>'8.5'!AG13</f>
        <v>0</v>
      </c>
      <c r="AH13" s="33">
        <f>'9.5'!E13</f>
        <v>0</v>
      </c>
      <c r="AI13" s="33">
        <f>'9.5'!AF13</f>
        <v>0</v>
      </c>
      <c r="AJ13" s="33">
        <f>'9.5'!N13</f>
        <v>0</v>
      </c>
      <c r="AK13" s="33">
        <f>'9.5'!AE13</f>
        <v>0</v>
      </c>
      <c r="AL13" s="36">
        <f>'10.5'!E13</f>
        <v>0</v>
      </c>
      <c r="AM13" s="36">
        <f>'10.5'!AD13</f>
        <v>0</v>
      </c>
      <c r="AN13" s="36">
        <f>'10.5'!N13</f>
        <v>0</v>
      </c>
      <c r="AO13" s="36">
        <f>'10.5'!AC13</f>
        <v>0</v>
      </c>
      <c r="AP13" s="33">
        <f>'11.5'!E13</f>
        <v>0</v>
      </c>
      <c r="AQ13" s="33">
        <f>'11.5'!AE13</f>
        <v>0</v>
      </c>
      <c r="AR13" s="33">
        <f>'11.5'!N13</f>
        <v>0</v>
      </c>
      <c r="AS13" s="33">
        <f>'11.5'!AD13</f>
        <v>0</v>
      </c>
      <c r="AT13" s="36">
        <f>'12.4'!E13</f>
        <v>0</v>
      </c>
      <c r="AU13" s="36">
        <f>'12.4'!AD13</f>
        <v>0</v>
      </c>
      <c r="AV13" s="36">
        <f>'12.4'!N13</f>
        <v>0</v>
      </c>
      <c r="AW13" s="36">
        <f>'12.4'!AC13</f>
        <v>0</v>
      </c>
      <c r="AX13" s="33">
        <f>'13.4'!E13</f>
        <v>0</v>
      </c>
      <c r="AY13" s="33">
        <f>'13.4'!AD13</f>
        <v>0</v>
      </c>
      <c r="AZ13" s="33">
        <f>'13.4'!N13</f>
        <v>0</v>
      </c>
      <c r="BA13" s="33">
        <f>'13.4'!AC13</f>
        <v>0</v>
      </c>
      <c r="BB13" s="36">
        <f>'14.4'!E13</f>
        <v>0</v>
      </c>
      <c r="BC13" s="36">
        <f>'14.4'!AF13</f>
        <v>0</v>
      </c>
      <c r="BD13" s="36">
        <f>'14.4'!N13</f>
        <v>0</v>
      </c>
      <c r="BE13" s="36">
        <f>'14.4'!AE13</f>
        <v>0</v>
      </c>
      <c r="BF13" s="33">
        <f>'15.4'!E13</f>
        <v>0</v>
      </c>
      <c r="BG13" s="33">
        <f>'15.4'!AD13</f>
        <v>0</v>
      </c>
      <c r="BH13" s="33">
        <f>'15.4'!N13</f>
        <v>0</v>
      </c>
      <c r="BI13" s="33">
        <f>'15.4'!AC13</f>
        <v>0</v>
      </c>
      <c r="BJ13" s="36">
        <f>'16.4'!E13</f>
        <v>0</v>
      </c>
      <c r="BK13" s="36">
        <f>'16.4'!AF13</f>
        <v>0</v>
      </c>
      <c r="BL13" s="36">
        <f>'16.4'!N13</f>
        <v>0</v>
      </c>
      <c r="BM13" s="36">
        <f>'16.4'!AE13</f>
        <v>0</v>
      </c>
      <c r="BN13" s="33">
        <f>'17.4'!E13</f>
        <v>0</v>
      </c>
      <c r="BO13" s="33">
        <f>'17.4'!AE13</f>
        <v>0</v>
      </c>
      <c r="BP13" s="33">
        <f>'17.4'!N13</f>
        <v>0</v>
      </c>
      <c r="BQ13" s="33">
        <f>'17.4'!AD13</f>
        <v>0</v>
      </c>
      <c r="BR13" s="36">
        <f>'18.4'!E13</f>
        <v>0</v>
      </c>
      <c r="BS13" s="36">
        <f>'18.4'!AE13</f>
        <v>0</v>
      </c>
      <c r="BT13" s="36">
        <f>'18.4'!N13</f>
        <v>0</v>
      </c>
      <c r="BU13" s="36">
        <f>'18.4'!AD13</f>
        <v>0</v>
      </c>
      <c r="BV13" s="33">
        <f>'19.4'!E13</f>
        <v>0</v>
      </c>
      <c r="BW13" s="33">
        <f>'19.4'!AD13</f>
        <v>0</v>
      </c>
      <c r="BX13" s="33">
        <f>'19.4'!N13</f>
        <v>0</v>
      </c>
      <c r="BY13" s="33">
        <f>'19.4'!AC13</f>
        <v>0</v>
      </c>
      <c r="BZ13" s="36">
        <f>'20.4'!E13</f>
        <v>0</v>
      </c>
      <c r="CA13" s="36">
        <f>'20.4'!AE13</f>
        <v>0</v>
      </c>
      <c r="CB13" s="36">
        <f>'20.4'!N13</f>
        <v>0</v>
      </c>
      <c r="CC13" s="36">
        <f>'20.4'!AD13</f>
        <v>0</v>
      </c>
      <c r="CD13" s="33">
        <f>'21.4'!E13</f>
        <v>0</v>
      </c>
      <c r="CE13" s="33">
        <f>'21.4'!AG13</f>
        <v>0</v>
      </c>
      <c r="CF13" s="33">
        <f>'21.4'!N13</f>
        <v>0</v>
      </c>
      <c r="CG13" s="33">
        <f>'21.4'!AF13</f>
        <v>0</v>
      </c>
      <c r="CH13" s="36">
        <f>'22.4'!E13</f>
        <v>0</v>
      </c>
      <c r="CI13" s="36">
        <f>'22.4'!AF13</f>
        <v>0</v>
      </c>
      <c r="CJ13" s="36">
        <f>'22.4'!N13</f>
        <v>0</v>
      </c>
      <c r="CK13" s="36">
        <f>'22.4'!AE13</f>
        <v>0</v>
      </c>
      <c r="CL13" s="33">
        <f>'23.4'!E13</f>
        <v>0</v>
      </c>
      <c r="CM13" s="33">
        <f>'23.4'!AE13</f>
        <v>0</v>
      </c>
      <c r="CN13" s="33">
        <f>'23.4'!N13</f>
        <v>0</v>
      </c>
      <c r="CO13" s="33">
        <f>'23.4'!AD13</f>
        <v>0</v>
      </c>
      <c r="CP13" s="36">
        <f>'24.4'!E13</f>
        <v>0</v>
      </c>
      <c r="CQ13" s="36">
        <f>'24.4'!AH13</f>
        <v>0</v>
      </c>
      <c r="CR13" s="36">
        <f>'24.4'!N13</f>
        <v>0</v>
      </c>
      <c r="CS13" s="36">
        <f>'24.4'!AG13</f>
        <v>0</v>
      </c>
      <c r="CT13" s="33">
        <f>'25.4'!E13</f>
        <v>0</v>
      </c>
      <c r="CU13" s="33">
        <f>'25.4'!AF13</f>
        <v>0</v>
      </c>
      <c r="CV13" s="33">
        <f>'25.4'!N13</f>
        <v>0</v>
      </c>
      <c r="CW13" s="33">
        <f>'25.4'!AE13</f>
        <v>0</v>
      </c>
      <c r="CX13" s="36">
        <f>'26.4'!E13</f>
        <v>0</v>
      </c>
      <c r="CY13" s="36">
        <f>'26.4'!AD13</f>
        <v>0</v>
      </c>
      <c r="CZ13" s="36">
        <f>'26.4'!N13</f>
        <v>0</v>
      </c>
      <c r="DA13" s="36">
        <f>'26.4'!AC13</f>
        <v>0</v>
      </c>
      <c r="DB13" s="33">
        <f>'27.4'!E13</f>
        <v>0</v>
      </c>
      <c r="DC13" s="33">
        <f>'27.4'!AF13</f>
        <v>0</v>
      </c>
      <c r="DD13" s="33">
        <f>'27.4'!N13</f>
        <v>0</v>
      </c>
      <c r="DE13" s="33">
        <f>'27.4'!AE13</f>
        <v>0</v>
      </c>
      <c r="DF13" s="36">
        <f>'28.4'!E13</f>
        <v>0</v>
      </c>
      <c r="DG13" s="36">
        <f>'28.4'!AG13</f>
        <v>0</v>
      </c>
      <c r="DH13" s="36">
        <f>'28.4'!N13</f>
        <v>0</v>
      </c>
      <c r="DI13" s="36">
        <f>'28.4'!AF13</f>
        <v>0</v>
      </c>
      <c r="DJ13" s="33">
        <f>'29.4'!E13</f>
        <v>0</v>
      </c>
      <c r="DK13" s="33">
        <f>'29.4'!AD13</f>
        <v>0</v>
      </c>
      <c r="DL13" s="33">
        <f>'29.4'!N13</f>
        <v>0</v>
      </c>
      <c r="DM13" s="33">
        <f>'29.4'!AC13</f>
        <v>0</v>
      </c>
      <c r="DN13" s="36">
        <f>'30.4'!F13</f>
        <v>0</v>
      </c>
      <c r="DO13" s="36">
        <f>'30.4'!AF13</f>
        <v>0</v>
      </c>
      <c r="DP13" s="36">
        <f>'30.4'!O13</f>
        <v>0</v>
      </c>
      <c r="DQ13" s="36">
        <f>'30.4'!AE13</f>
        <v>0</v>
      </c>
      <c r="DR13" s="33">
        <f>'31.4'!F13</f>
        <v>0</v>
      </c>
      <c r="DS13" s="33">
        <f>'31.4'!AF13</f>
        <v>0</v>
      </c>
      <c r="DT13" s="33">
        <f>'31.4'!O13</f>
        <v>0</v>
      </c>
      <c r="DU13" s="33">
        <f>'31.4'!AE13</f>
        <v>0</v>
      </c>
      <c r="DV13" s="38">
        <f>'3.5'!F13</f>
        <v>0</v>
      </c>
      <c r="DW13" s="38">
        <f t="shared" si="0"/>
        <v>0</v>
      </c>
      <c r="DX13" s="38">
        <f t="shared" si="3"/>
        <v>0</v>
      </c>
      <c r="DY13" s="38">
        <f t="shared" si="1"/>
        <v>0</v>
      </c>
      <c r="DZ13" s="38">
        <f t="shared" si="2"/>
        <v>0</v>
      </c>
      <c r="EA13" s="38">
        <f t="shared" si="4"/>
        <v>0</v>
      </c>
      <c r="EB13" s="38"/>
      <c r="EC13" s="39">
        <f t="shared" si="5"/>
        <v>0</v>
      </c>
    </row>
    <row r="14" spans="1:133" x14ac:dyDescent="0.25">
      <c r="A14" s="142" t="s">
        <v>171</v>
      </c>
      <c r="B14" s="33">
        <f>'1.5'!F14</f>
        <v>0</v>
      </c>
      <c r="C14" s="33">
        <f>'1.5'!AE14</f>
        <v>0</v>
      </c>
      <c r="D14" s="33">
        <f>'1.5'!O14</f>
        <v>0</v>
      </c>
      <c r="E14" s="33">
        <f>'1.5'!AD14</f>
        <v>0</v>
      </c>
      <c r="F14" s="36">
        <f>'2.5'!E14</f>
        <v>0</v>
      </c>
      <c r="G14" s="36">
        <f>'2.5'!AF14</f>
        <v>0</v>
      </c>
      <c r="H14" s="36">
        <f>'2.5'!N14</f>
        <v>0</v>
      </c>
      <c r="I14" s="36">
        <f>'2.5'!AE14</f>
        <v>0</v>
      </c>
      <c r="J14" s="33">
        <f>'3.5'!E14</f>
        <v>0</v>
      </c>
      <c r="K14" s="33">
        <f>'3.5'!AD14</f>
        <v>0</v>
      </c>
      <c r="L14" s="33">
        <f>'3.5'!N14</f>
        <v>0</v>
      </c>
      <c r="M14" s="33">
        <f>'3.5'!AC14</f>
        <v>0</v>
      </c>
      <c r="N14" s="36">
        <f>'4.5'!F14</f>
        <v>0</v>
      </c>
      <c r="O14" s="36">
        <f>'4.5'!AE14</f>
        <v>0</v>
      </c>
      <c r="P14" s="36">
        <f>'4.5'!N14</f>
        <v>0</v>
      </c>
      <c r="Q14" s="36">
        <f>'4.5'!AD14</f>
        <v>0</v>
      </c>
      <c r="R14" s="33">
        <f>'5.5'!E14</f>
        <v>0</v>
      </c>
      <c r="S14" s="33">
        <f>'5.5'!AD14</f>
        <v>0</v>
      </c>
      <c r="T14" s="33">
        <f>'5.5'!N14</f>
        <v>0</v>
      </c>
      <c r="U14" s="33">
        <f>'5.5'!AC14</f>
        <v>0</v>
      </c>
      <c r="V14" s="36">
        <f>'6.5'!F14</f>
        <v>0</v>
      </c>
      <c r="W14" s="36">
        <f>'6.5'!AE14</f>
        <v>0</v>
      </c>
      <c r="X14" s="36">
        <f>'6.5'!N14</f>
        <v>0</v>
      </c>
      <c r="Y14" s="36">
        <f>'6.5'!AD14</f>
        <v>0</v>
      </c>
      <c r="Z14" s="33">
        <f>'7.5'!E14</f>
        <v>0</v>
      </c>
      <c r="AA14" s="33">
        <f>'7.5'!AD14</f>
        <v>0</v>
      </c>
      <c r="AB14" s="33">
        <f>'7.5'!N14</f>
        <v>0</v>
      </c>
      <c r="AC14" s="33">
        <f>'7.5'!AC14</f>
        <v>0</v>
      </c>
      <c r="AD14" s="36">
        <f>'8.5'!E14</f>
        <v>0</v>
      </c>
      <c r="AE14" s="36">
        <f>'8.5'!AH14</f>
        <v>0</v>
      </c>
      <c r="AF14" s="36">
        <f>'8.5'!N14</f>
        <v>0</v>
      </c>
      <c r="AG14" s="36">
        <f>'8.5'!AG14</f>
        <v>0</v>
      </c>
      <c r="AH14" s="33">
        <f>'9.5'!E14</f>
        <v>0</v>
      </c>
      <c r="AI14" s="33">
        <f>'9.5'!AF14</f>
        <v>0</v>
      </c>
      <c r="AJ14" s="33">
        <f>'9.5'!N14</f>
        <v>0</v>
      </c>
      <c r="AK14" s="33">
        <f>'9.5'!AE14</f>
        <v>0</v>
      </c>
      <c r="AL14" s="36">
        <f>'10.5'!E14</f>
        <v>540</v>
      </c>
      <c r="AM14" s="36">
        <f>'10.5'!AD14</f>
        <v>51</v>
      </c>
      <c r="AN14" s="36">
        <f>'10.5'!N14</f>
        <v>0</v>
      </c>
      <c r="AO14" s="36">
        <f>'10.5'!AC14</f>
        <v>0</v>
      </c>
      <c r="AP14" s="33">
        <f>'11.5'!E14</f>
        <v>0</v>
      </c>
      <c r="AQ14" s="33">
        <f>'11.5'!AE14</f>
        <v>0</v>
      </c>
      <c r="AR14" s="33">
        <f>'11.5'!N14</f>
        <v>50</v>
      </c>
      <c r="AS14" s="33">
        <f>'11.5'!AD14</f>
        <v>0</v>
      </c>
      <c r="AT14" s="36">
        <f>'12.4'!E14</f>
        <v>0</v>
      </c>
      <c r="AU14" s="36">
        <f>'12.4'!AD14</f>
        <v>0</v>
      </c>
      <c r="AV14" s="36">
        <f>'12.4'!N14</f>
        <v>0</v>
      </c>
      <c r="AW14" s="36">
        <f>'12.4'!AC14</f>
        <v>0</v>
      </c>
      <c r="AX14" s="33">
        <f>'13.4'!E14</f>
        <v>0</v>
      </c>
      <c r="AY14" s="33">
        <f>'13.4'!AD14</f>
        <v>0</v>
      </c>
      <c r="AZ14" s="33">
        <f>'13.4'!N14</f>
        <v>0</v>
      </c>
      <c r="BA14" s="33">
        <f>'13.4'!AC14</f>
        <v>0</v>
      </c>
      <c r="BB14" s="36">
        <f>'14.4'!E14</f>
        <v>0</v>
      </c>
      <c r="BC14" s="36">
        <f>'14.4'!AF14</f>
        <v>0</v>
      </c>
      <c r="BD14" s="36">
        <f>'14.4'!N14</f>
        <v>0</v>
      </c>
      <c r="BE14" s="36">
        <f>'14.4'!AE14</f>
        <v>0</v>
      </c>
      <c r="BF14" s="33">
        <f>'15.4'!E14</f>
        <v>0</v>
      </c>
      <c r="BG14" s="33">
        <f>'15.4'!AD14</f>
        <v>0</v>
      </c>
      <c r="BH14" s="33">
        <f>'15.4'!N14</f>
        <v>0</v>
      </c>
      <c r="BI14" s="33">
        <f>'15.4'!AC14</f>
        <v>0</v>
      </c>
      <c r="BJ14" s="36">
        <f>'16.4'!E14</f>
        <v>0</v>
      </c>
      <c r="BK14" s="36">
        <f>'16.4'!AF14</f>
        <v>0</v>
      </c>
      <c r="BL14" s="36">
        <f>'16.4'!N14</f>
        <v>0</v>
      </c>
      <c r="BM14" s="36">
        <f>'16.4'!AE14</f>
        <v>0</v>
      </c>
      <c r="BN14" s="33">
        <f>'17.4'!E14</f>
        <v>0</v>
      </c>
      <c r="BO14" s="33">
        <f>'17.4'!AE14</f>
        <v>0</v>
      </c>
      <c r="BP14" s="33">
        <f>'17.4'!N14</f>
        <v>0</v>
      </c>
      <c r="BQ14" s="33">
        <f>'17.4'!AD14</f>
        <v>0</v>
      </c>
      <c r="BR14" s="36">
        <f>'18.4'!E14</f>
        <v>0</v>
      </c>
      <c r="BS14" s="36">
        <f>'18.4'!AE14</f>
        <v>0</v>
      </c>
      <c r="BT14" s="36">
        <f>'18.4'!N14</f>
        <v>0</v>
      </c>
      <c r="BU14" s="36">
        <f>'18.4'!AD14</f>
        <v>0</v>
      </c>
      <c r="BV14" s="33">
        <f>'19.4'!E14</f>
        <v>0</v>
      </c>
      <c r="BW14" s="33">
        <f>'19.4'!AD14</f>
        <v>0</v>
      </c>
      <c r="BX14" s="33">
        <f>'19.4'!N14</f>
        <v>0</v>
      </c>
      <c r="BY14" s="33">
        <f>'19.4'!AC14</f>
        <v>0</v>
      </c>
      <c r="BZ14" s="36">
        <f>'20.4'!E14</f>
        <v>0</v>
      </c>
      <c r="CA14" s="36">
        <f>'20.4'!AE14</f>
        <v>0</v>
      </c>
      <c r="CB14" s="36">
        <f>'20.4'!N14</f>
        <v>0</v>
      </c>
      <c r="CC14" s="36">
        <f>'20.4'!AD14</f>
        <v>0</v>
      </c>
      <c r="CD14" s="33">
        <f>'21.4'!E14</f>
        <v>0</v>
      </c>
      <c r="CE14" s="33">
        <f>'21.4'!AG14</f>
        <v>0</v>
      </c>
      <c r="CF14" s="33">
        <f>'21.4'!N14</f>
        <v>0</v>
      </c>
      <c r="CG14" s="33">
        <f>'21.4'!AF14</f>
        <v>0</v>
      </c>
      <c r="CH14" s="36">
        <f>'22.4'!E14</f>
        <v>0</v>
      </c>
      <c r="CI14" s="36">
        <f>'22.4'!AF14</f>
        <v>0</v>
      </c>
      <c r="CJ14" s="36">
        <f>'22.4'!N14</f>
        <v>0</v>
      </c>
      <c r="CK14" s="36">
        <f>'22.4'!AE14</f>
        <v>0</v>
      </c>
      <c r="CL14" s="33">
        <f>'23.4'!E14</f>
        <v>0</v>
      </c>
      <c r="CM14" s="33">
        <f>'23.4'!AE14</f>
        <v>0</v>
      </c>
      <c r="CN14" s="33">
        <f>'23.4'!N14</f>
        <v>0</v>
      </c>
      <c r="CO14" s="33">
        <f>'23.4'!AD14</f>
        <v>0</v>
      </c>
      <c r="CP14" s="36">
        <f>'24.4'!E14</f>
        <v>0</v>
      </c>
      <c r="CQ14" s="36">
        <f>'24.4'!AH14</f>
        <v>0</v>
      </c>
      <c r="CR14" s="36">
        <f>'24.4'!N14</f>
        <v>0</v>
      </c>
      <c r="CS14" s="36">
        <f>'24.4'!AG14</f>
        <v>0</v>
      </c>
      <c r="CT14" s="33">
        <f>'25.4'!E14</f>
        <v>0</v>
      </c>
      <c r="CU14" s="33">
        <f>'25.4'!AF14</f>
        <v>0</v>
      </c>
      <c r="CV14" s="33">
        <f>'25.4'!N14</f>
        <v>0</v>
      </c>
      <c r="CW14" s="33">
        <f>'25.4'!AE14</f>
        <v>0</v>
      </c>
      <c r="CX14" s="36">
        <f>'26.4'!E14</f>
        <v>0</v>
      </c>
      <c r="CY14" s="36">
        <f>'26.4'!AD14</f>
        <v>0</v>
      </c>
      <c r="CZ14" s="36">
        <f>'26.4'!N14</f>
        <v>0</v>
      </c>
      <c r="DA14" s="36">
        <f>'26.4'!AC14</f>
        <v>0</v>
      </c>
      <c r="DB14" s="33">
        <f>'27.4'!E14</f>
        <v>0</v>
      </c>
      <c r="DC14" s="33">
        <f>'27.4'!AF14</f>
        <v>0</v>
      </c>
      <c r="DD14" s="33">
        <f>'27.4'!N14</f>
        <v>0</v>
      </c>
      <c r="DE14" s="33">
        <f>'27.4'!AE14</f>
        <v>0</v>
      </c>
      <c r="DF14" s="36">
        <f>'28.4'!E14</f>
        <v>0</v>
      </c>
      <c r="DG14" s="36">
        <f>'28.4'!AG14</f>
        <v>0</v>
      </c>
      <c r="DH14" s="36">
        <f>'28.4'!N14</f>
        <v>0</v>
      </c>
      <c r="DI14" s="36">
        <f>'28.4'!AF14</f>
        <v>0</v>
      </c>
      <c r="DJ14" s="33">
        <f>'29.4'!E14</f>
        <v>0</v>
      </c>
      <c r="DK14" s="33">
        <f>'29.4'!AD14</f>
        <v>0</v>
      </c>
      <c r="DL14" s="33">
        <f>'29.4'!N14</f>
        <v>0</v>
      </c>
      <c r="DM14" s="33">
        <f>'29.4'!AC14</f>
        <v>0</v>
      </c>
      <c r="DN14" s="36">
        <f>'30.4'!F14</f>
        <v>0</v>
      </c>
      <c r="DO14" s="36">
        <f>'30.4'!AF14</f>
        <v>0</v>
      </c>
      <c r="DP14" s="36">
        <f>'30.4'!O14</f>
        <v>0</v>
      </c>
      <c r="DQ14" s="36">
        <f>'30.4'!AE14</f>
        <v>0</v>
      </c>
      <c r="DR14" s="33">
        <f>'31.4'!F14</f>
        <v>0</v>
      </c>
      <c r="DS14" s="33">
        <f>'31.4'!AF14</f>
        <v>0</v>
      </c>
      <c r="DT14" s="33">
        <f>'31.4'!O14</f>
        <v>0</v>
      </c>
      <c r="DU14" s="33">
        <f>'31.4'!AE14</f>
        <v>0</v>
      </c>
      <c r="DV14" s="38">
        <f>'3.5'!F14</f>
        <v>0</v>
      </c>
      <c r="DW14" s="38">
        <f t="shared" si="0"/>
        <v>540</v>
      </c>
      <c r="DX14" s="38">
        <f t="shared" si="3"/>
        <v>51</v>
      </c>
      <c r="DY14" s="38">
        <f t="shared" si="1"/>
        <v>50</v>
      </c>
      <c r="DZ14" s="38">
        <f t="shared" si="2"/>
        <v>0</v>
      </c>
      <c r="EA14" s="38">
        <f t="shared" si="4"/>
        <v>439</v>
      </c>
      <c r="EB14" s="38"/>
      <c r="EC14" s="39">
        <f t="shared" si="5"/>
        <v>-439</v>
      </c>
    </row>
    <row r="15" spans="1:133" x14ac:dyDescent="0.25">
      <c r="A15" s="142" t="s">
        <v>172</v>
      </c>
      <c r="B15" s="33">
        <f>'1.5'!F15</f>
        <v>0</v>
      </c>
      <c r="C15" s="33">
        <f>'1.5'!AE15</f>
        <v>0</v>
      </c>
      <c r="D15" s="33">
        <f>'1.5'!O15</f>
        <v>0</v>
      </c>
      <c r="E15" s="33">
        <f>'1.5'!AD15</f>
        <v>0</v>
      </c>
      <c r="F15" s="36">
        <f>'2.5'!E15</f>
        <v>0</v>
      </c>
      <c r="G15" s="36">
        <f>'2.5'!AF15</f>
        <v>0</v>
      </c>
      <c r="H15" s="36">
        <f>'2.5'!N15</f>
        <v>0</v>
      </c>
      <c r="I15" s="36">
        <f>'2.5'!AE15</f>
        <v>0</v>
      </c>
      <c r="J15" s="33">
        <f>'3.5'!E15</f>
        <v>0</v>
      </c>
      <c r="K15" s="33">
        <f>'3.5'!AD15</f>
        <v>0</v>
      </c>
      <c r="L15" s="33">
        <f>'3.5'!N15</f>
        <v>0</v>
      </c>
      <c r="M15" s="33">
        <f>'3.5'!AC15</f>
        <v>0</v>
      </c>
      <c r="N15" s="36">
        <f>'4.5'!F15</f>
        <v>0</v>
      </c>
      <c r="O15" s="36">
        <f>'4.5'!AE15</f>
        <v>0</v>
      </c>
      <c r="P15" s="36">
        <f>'4.5'!N15</f>
        <v>0</v>
      </c>
      <c r="Q15" s="36">
        <f>'4.5'!AD15</f>
        <v>0</v>
      </c>
      <c r="R15" s="33">
        <f>'5.5'!E15</f>
        <v>0</v>
      </c>
      <c r="S15" s="33">
        <f>'5.5'!AD15</f>
        <v>0</v>
      </c>
      <c r="T15" s="33">
        <f>'5.5'!N15</f>
        <v>0</v>
      </c>
      <c r="U15" s="33">
        <f>'5.5'!AC15</f>
        <v>0</v>
      </c>
      <c r="V15" s="36">
        <f>'6.5'!F15</f>
        <v>0</v>
      </c>
      <c r="W15" s="36">
        <f>'6.5'!AE15</f>
        <v>0</v>
      </c>
      <c r="X15" s="36">
        <f>'6.5'!N15</f>
        <v>0</v>
      </c>
      <c r="Y15" s="36">
        <f>'6.5'!AD15</f>
        <v>0</v>
      </c>
      <c r="Z15" s="33">
        <f>'7.5'!E15</f>
        <v>0</v>
      </c>
      <c r="AA15" s="33">
        <f>'7.5'!AD15</f>
        <v>0</v>
      </c>
      <c r="AB15" s="33">
        <f>'7.5'!N15</f>
        <v>0</v>
      </c>
      <c r="AC15" s="33">
        <f>'7.5'!AC15</f>
        <v>0</v>
      </c>
      <c r="AD15" s="36">
        <f>'8.5'!E15</f>
        <v>0</v>
      </c>
      <c r="AE15" s="36">
        <f>'8.5'!AH15</f>
        <v>0</v>
      </c>
      <c r="AF15" s="36">
        <f>'8.5'!N15</f>
        <v>0</v>
      </c>
      <c r="AG15" s="36">
        <f>'8.5'!AG15</f>
        <v>0</v>
      </c>
      <c r="AH15" s="33">
        <f>'9.5'!E15</f>
        <v>0</v>
      </c>
      <c r="AI15" s="33">
        <f>'9.5'!AF15</f>
        <v>0</v>
      </c>
      <c r="AJ15" s="33">
        <f>'9.5'!N15</f>
        <v>0</v>
      </c>
      <c r="AK15" s="33">
        <f>'9.5'!AE15</f>
        <v>0</v>
      </c>
      <c r="AL15" s="36">
        <f>'10.5'!E15</f>
        <v>312</v>
      </c>
      <c r="AM15" s="36">
        <f>'10.5'!AD15</f>
        <v>56</v>
      </c>
      <c r="AN15" s="36">
        <f>'10.5'!N15</f>
        <v>0</v>
      </c>
      <c r="AO15" s="36">
        <f>'10.5'!AC15</f>
        <v>0</v>
      </c>
      <c r="AP15" s="33">
        <f>'11.5'!E15</f>
        <v>0</v>
      </c>
      <c r="AQ15" s="33">
        <f>'11.5'!AE15</f>
        <v>0</v>
      </c>
      <c r="AR15" s="33">
        <f>'11.5'!N15</f>
        <v>50</v>
      </c>
      <c r="AS15" s="33">
        <f>'11.5'!AD15</f>
        <v>0</v>
      </c>
      <c r="AT15" s="36">
        <f>'12.4'!E15</f>
        <v>0</v>
      </c>
      <c r="AU15" s="36">
        <f>'12.4'!AD15</f>
        <v>0</v>
      </c>
      <c r="AV15" s="36">
        <f>'12.4'!N15</f>
        <v>0</v>
      </c>
      <c r="AW15" s="36">
        <f>'12.4'!AC15</f>
        <v>0</v>
      </c>
      <c r="AX15" s="33">
        <f>'13.4'!E15</f>
        <v>0</v>
      </c>
      <c r="AY15" s="33">
        <f>'13.4'!AD15</f>
        <v>0</v>
      </c>
      <c r="AZ15" s="33">
        <f>'13.4'!N15</f>
        <v>0</v>
      </c>
      <c r="BA15" s="33">
        <f>'13.4'!AC15</f>
        <v>0</v>
      </c>
      <c r="BB15" s="36">
        <f>'14.4'!E15</f>
        <v>0</v>
      </c>
      <c r="BC15" s="36">
        <f>'14.4'!AF15</f>
        <v>0</v>
      </c>
      <c r="BD15" s="36">
        <f>'14.4'!N15</f>
        <v>0</v>
      </c>
      <c r="BE15" s="36">
        <f>'14.4'!AE15</f>
        <v>0</v>
      </c>
      <c r="BF15" s="33">
        <f>'15.4'!E15</f>
        <v>0</v>
      </c>
      <c r="BG15" s="33">
        <f>'15.4'!AD15</f>
        <v>0</v>
      </c>
      <c r="BH15" s="33">
        <f>'15.4'!N15</f>
        <v>0</v>
      </c>
      <c r="BI15" s="33">
        <f>'15.4'!AC15</f>
        <v>0</v>
      </c>
      <c r="BJ15" s="36">
        <f>'16.4'!E15</f>
        <v>0</v>
      </c>
      <c r="BK15" s="36">
        <f>'16.4'!AF15</f>
        <v>0</v>
      </c>
      <c r="BL15" s="36">
        <f>'16.4'!N15</f>
        <v>0</v>
      </c>
      <c r="BM15" s="36">
        <f>'16.4'!AE15</f>
        <v>0</v>
      </c>
      <c r="BN15" s="33">
        <f>'17.4'!E15</f>
        <v>0</v>
      </c>
      <c r="BO15" s="33">
        <f>'17.4'!AE15</f>
        <v>0</v>
      </c>
      <c r="BP15" s="33">
        <f>'17.4'!N15</f>
        <v>0</v>
      </c>
      <c r="BQ15" s="33">
        <f>'17.4'!AD15</f>
        <v>0</v>
      </c>
      <c r="BR15" s="36">
        <f>'18.4'!E15</f>
        <v>0</v>
      </c>
      <c r="BS15" s="36">
        <f>'18.4'!AE15</f>
        <v>0</v>
      </c>
      <c r="BT15" s="36">
        <f>'18.4'!N15</f>
        <v>0</v>
      </c>
      <c r="BU15" s="36">
        <f>'18.4'!AD15</f>
        <v>0</v>
      </c>
      <c r="BV15" s="33">
        <f>'19.4'!E15</f>
        <v>0</v>
      </c>
      <c r="BW15" s="33">
        <f>'19.4'!AD15</f>
        <v>0</v>
      </c>
      <c r="BX15" s="33">
        <f>'19.4'!N15</f>
        <v>0</v>
      </c>
      <c r="BY15" s="33">
        <f>'19.4'!AC15</f>
        <v>0</v>
      </c>
      <c r="BZ15" s="36">
        <f>'20.4'!E15</f>
        <v>0</v>
      </c>
      <c r="CA15" s="36">
        <f>'20.4'!AE15</f>
        <v>0</v>
      </c>
      <c r="CB15" s="36">
        <f>'20.4'!N15</f>
        <v>0</v>
      </c>
      <c r="CC15" s="36">
        <f>'20.4'!AD15</f>
        <v>0</v>
      </c>
      <c r="CD15" s="33">
        <f>'21.4'!E15</f>
        <v>0</v>
      </c>
      <c r="CE15" s="33">
        <f>'21.4'!AG15</f>
        <v>0</v>
      </c>
      <c r="CF15" s="33">
        <f>'21.4'!N15</f>
        <v>0</v>
      </c>
      <c r="CG15" s="33">
        <f>'21.4'!AF15</f>
        <v>0</v>
      </c>
      <c r="CH15" s="36">
        <f>'22.4'!E15</f>
        <v>0</v>
      </c>
      <c r="CI15" s="36">
        <f>'22.4'!AF15</f>
        <v>0</v>
      </c>
      <c r="CJ15" s="36">
        <f>'22.4'!N15</f>
        <v>0</v>
      </c>
      <c r="CK15" s="36">
        <f>'22.4'!AE15</f>
        <v>0</v>
      </c>
      <c r="CL15" s="33">
        <f>'23.4'!E15</f>
        <v>0</v>
      </c>
      <c r="CM15" s="33">
        <f>'23.4'!AE15</f>
        <v>0</v>
      </c>
      <c r="CN15" s="33">
        <f>'23.4'!N15</f>
        <v>0</v>
      </c>
      <c r="CO15" s="33">
        <f>'23.4'!AD15</f>
        <v>0</v>
      </c>
      <c r="CP15" s="36">
        <f>'24.4'!E15</f>
        <v>0</v>
      </c>
      <c r="CQ15" s="36">
        <f>'24.4'!AH15</f>
        <v>0</v>
      </c>
      <c r="CR15" s="36">
        <f>'24.4'!N15</f>
        <v>0</v>
      </c>
      <c r="CS15" s="36">
        <f>'24.4'!AG15</f>
        <v>0</v>
      </c>
      <c r="CT15" s="33">
        <f>'25.4'!E15</f>
        <v>0</v>
      </c>
      <c r="CU15" s="33">
        <f>'25.4'!AF15</f>
        <v>0</v>
      </c>
      <c r="CV15" s="33">
        <f>'25.4'!N15</f>
        <v>0</v>
      </c>
      <c r="CW15" s="33">
        <f>'25.4'!AE15</f>
        <v>0</v>
      </c>
      <c r="CX15" s="36">
        <f>'26.4'!E15</f>
        <v>0</v>
      </c>
      <c r="CY15" s="36">
        <f>'26.4'!AD15</f>
        <v>0</v>
      </c>
      <c r="CZ15" s="36">
        <f>'26.4'!N15</f>
        <v>0</v>
      </c>
      <c r="DA15" s="36">
        <f>'26.4'!AC15</f>
        <v>0</v>
      </c>
      <c r="DB15" s="33">
        <f>'27.4'!E15</f>
        <v>0</v>
      </c>
      <c r="DC15" s="33">
        <f>'27.4'!AF15</f>
        <v>0</v>
      </c>
      <c r="DD15" s="33">
        <f>'27.4'!N15</f>
        <v>0</v>
      </c>
      <c r="DE15" s="33">
        <f>'27.4'!AE15</f>
        <v>0</v>
      </c>
      <c r="DF15" s="36">
        <f>'28.4'!E15</f>
        <v>0</v>
      </c>
      <c r="DG15" s="36">
        <f>'28.4'!AG15</f>
        <v>0</v>
      </c>
      <c r="DH15" s="36">
        <f>'28.4'!N15</f>
        <v>0</v>
      </c>
      <c r="DI15" s="36">
        <f>'28.4'!AF15</f>
        <v>0</v>
      </c>
      <c r="DJ15" s="33">
        <f>'29.4'!E15</f>
        <v>0</v>
      </c>
      <c r="DK15" s="33">
        <f>'29.4'!AD15</f>
        <v>0</v>
      </c>
      <c r="DL15" s="33">
        <f>'29.4'!N15</f>
        <v>0</v>
      </c>
      <c r="DM15" s="33">
        <f>'29.4'!AC15</f>
        <v>0</v>
      </c>
      <c r="DN15" s="36">
        <f>'30.4'!F15</f>
        <v>0</v>
      </c>
      <c r="DO15" s="36">
        <f>'30.4'!AF15</f>
        <v>0</v>
      </c>
      <c r="DP15" s="36">
        <f>'30.4'!O15</f>
        <v>0</v>
      </c>
      <c r="DQ15" s="36">
        <f>'30.4'!AE15</f>
        <v>0</v>
      </c>
      <c r="DR15" s="33">
        <f>'31.4'!F15</f>
        <v>0</v>
      </c>
      <c r="DS15" s="33">
        <f>'31.4'!AF15</f>
        <v>0</v>
      </c>
      <c r="DT15" s="33">
        <f>'31.4'!O15</f>
        <v>0</v>
      </c>
      <c r="DU15" s="33">
        <f>'31.4'!AE15</f>
        <v>0</v>
      </c>
      <c r="DV15" s="38">
        <f>'3.5'!F15</f>
        <v>0</v>
      </c>
      <c r="DW15" s="38">
        <f t="shared" si="0"/>
        <v>312</v>
      </c>
      <c r="DX15" s="38">
        <f t="shared" si="3"/>
        <v>56</v>
      </c>
      <c r="DY15" s="38">
        <f t="shared" si="1"/>
        <v>50</v>
      </c>
      <c r="DZ15" s="38">
        <f t="shared" si="2"/>
        <v>0</v>
      </c>
      <c r="EA15" s="38">
        <f t="shared" si="4"/>
        <v>206</v>
      </c>
      <c r="EB15" s="38"/>
      <c r="EC15" s="39">
        <f t="shared" si="5"/>
        <v>-206</v>
      </c>
    </row>
    <row r="16" spans="1:133" x14ac:dyDescent="0.25">
      <c r="A16" s="142" t="s">
        <v>173</v>
      </c>
      <c r="B16" s="33">
        <f>'1.5'!F16</f>
        <v>149</v>
      </c>
      <c r="C16" s="33">
        <f>'1.5'!AE16</f>
        <v>0</v>
      </c>
      <c r="D16" s="33">
        <f>'1.5'!O16</f>
        <v>0</v>
      </c>
      <c r="E16" s="33">
        <f>'1.5'!AD16</f>
        <v>0</v>
      </c>
      <c r="F16" s="36">
        <f>'2.5'!E16</f>
        <v>0</v>
      </c>
      <c r="G16" s="36">
        <f>'2.5'!AF16</f>
        <v>15</v>
      </c>
      <c r="H16" s="36">
        <f>'2.5'!N16</f>
        <v>4</v>
      </c>
      <c r="I16" s="36">
        <f>'2.5'!AE16</f>
        <v>0</v>
      </c>
      <c r="J16" s="33">
        <f>'3.5'!E16</f>
        <v>0</v>
      </c>
      <c r="K16" s="33">
        <f>'3.5'!AD16</f>
        <v>22</v>
      </c>
      <c r="L16" s="33">
        <f>'3.5'!N16</f>
        <v>10</v>
      </c>
      <c r="M16" s="33">
        <f>'3.5'!AC16</f>
        <v>0</v>
      </c>
      <c r="N16" s="36">
        <f>'4.5'!F16</f>
        <v>110</v>
      </c>
      <c r="O16" s="36">
        <f>'4.5'!AE16</f>
        <v>34</v>
      </c>
      <c r="P16" s="36">
        <f>'4.5'!N16</f>
        <v>0</v>
      </c>
      <c r="Q16" s="36">
        <f>'4.5'!AD16</f>
        <v>0</v>
      </c>
      <c r="R16" s="33">
        <f>'5.5'!E16</f>
        <v>75</v>
      </c>
      <c r="S16" s="33">
        <f>'5.5'!AD16</f>
        <v>0</v>
      </c>
      <c r="T16" s="33">
        <f>'5.5'!N16</f>
        <v>0</v>
      </c>
      <c r="U16" s="33">
        <f>'5.5'!AC16</f>
        <v>0</v>
      </c>
      <c r="V16" s="36">
        <f>'6.5'!F16</f>
        <v>151</v>
      </c>
      <c r="W16" s="36">
        <f>'6.5'!AE16</f>
        <v>0</v>
      </c>
      <c r="X16" s="36">
        <f>'6.5'!N16</f>
        <v>30</v>
      </c>
      <c r="Y16" s="36">
        <f>'6.5'!AD16</f>
        <v>0</v>
      </c>
      <c r="Z16" s="33">
        <f>'7.5'!E16</f>
        <v>75</v>
      </c>
      <c r="AA16" s="33">
        <f>'7.5'!AD16</f>
        <v>22</v>
      </c>
      <c r="AB16" s="33">
        <f>'7.5'!N16</f>
        <v>79</v>
      </c>
      <c r="AC16" s="33">
        <f>'7.5'!AC16</f>
        <v>1</v>
      </c>
      <c r="AD16" s="36">
        <f>'8.5'!E16</f>
        <v>0</v>
      </c>
      <c r="AE16" s="36">
        <f>'8.5'!AH16</f>
        <v>10</v>
      </c>
      <c r="AF16" s="36">
        <f>'8.5'!N16</f>
        <v>8</v>
      </c>
      <c r="AG16" s="36">
        <f>'8.5'!AG16</f>
        <v>0</v>
      </c>
      <c r="AH16" s="33">
        <f>'9.5'!E16</f>
        <v>0</v>
      </c>
      <c r="AI16" s="33">
        <f>'9.5'!AF16</f>
        <v>13</v>
      </c>
      <c r="AJ16" s="33">
        <f>'9.5'!N16</f>
        <v>6</v>
      </c>
      <c r="AK16" s="33">
        <f>'9.5'!AE16</f>
        <v>1</v>
      </c>
      <c r="AL16" s="36">
        <f>'10.5'!E16</f>
        <v>0</v>
      </c>
      <c r="AM16" s="36">
        <f>'10.5'!AD16</f>
        <v>24</v>
      </c>
      <c r="AN16" s="36">
        <f>'10.5'!N16</f>
        <v>5</v>
      </c>
      <c r="AO16" s="36">
        <f>'10.5'!AC16</f>
        <v>2</v>
      </c>
      <c r="AP16" s="33">
        <f>'11.5'!E16</f>
        <v>0</v>
      </c>
      <c r="AQ16" s="33">
        <f>'11.5'!AE16</f>
        <v>0</v>
      </c>
      <c r="AR16" s="33">
        <f>'11.5'!N16</f>
        <v>0</v>
      </c>
      <c r="AS16" s="33">
        <f>'11.5'!AD16</f>
        <v>0</v>
      </c>
      <c r="AT16" s="36">
        <f>'12.4'!E16</f>
        <v>0</v>
      </c>
      <c r="AU16" s="36">
        <f>'12.4'!AD16</f>
        <v>2</v>
      </c>
      <c r="AV16" s="36">
        <f>'12.4'!N16</f>
        <v>0</v>
      </c>
      <c r="AW16" s="36">
        <f>'12.4'!AC16</f>
        <v>0</v>
      </c>
      <c r="AX16" s="33">
        <f>'13.4'!E16</f>
        <v>0</v>
      </c>
      <c r="AY16" s="33">
        <f>'13.4'!AD16</f>
        <v>4</v>
      </c>
      <c r="AZ16" s="33">
        <f>'13.4'!N16</f>
        <v>0</v>
      </c>
      <c r="BA16" s="33">
        <f>'13.4'!AC16</f>
        <v>0</v>
      </c>
      <c r="BB16" s="36">
        <f>'14.4'!E16</f>
        <v>0</v>
      </c>
      <c r="BC16" s="36">
        <f>'14.4'!AF16</f>
        <v>0</v>
      </c>
      <c r="BD16" s="36">
        <f>'14.4'!N16</f>
        <v>0</v>
      </c>
      <c r="BE16" s="36">
        <f>'14.4'!AE16</f>
        <v>0</v>
      </c>
      <c r="BF16" s="33">
        <f>'15.4'!E16</f>
        <v>0</v>
      </c>
      <c r="BG16" s="33">
        <f>'15.4'!AD16</f>
        <v>0</v>
      </c>
      <c r="BH16" s="33">
        <f>'15.4'!N16</f>
        <v>0</v>
      </c>
      <c r="BI16" s="33">
        <f>'15.4'!AC16</f>
        <v>0</v>
      </c>
      <c r="BJ16" s="36">
        <f>'16.4'!E16</f>
        <v>0</v>
      </c>
      <c r="BK16" s="36">
        <f>'16.4'!AF16</f>
        <v>0</v>
      </c>
      <c r="BL16" s="36">
        <f>'16.4'!N16</f>
        <v>0</v>
      </c>
      <c r="BM16" s="36">
        <f>'16.4'!AE16</f>
        <v>0</v>
      </c>
      <c r="BN16" s="33">
        <f>'17.4'!E16</f>
        <v>0</v>
      </c>
      <c r="BO16" s="33">
        <f>'17.4'!AE16</f>
        <v>0</v>
      </c>
      <c r="BP16" s="33">
        <f>'17.4'!N16</f>
        <v>0</v>
      </c>
      <c r="BQ16" s="33">
        <f>'17.4'!AD16</f>
        <v>0</v>
      </c>
      <c r="BR16" s="36">
        <f>'18.4'!E16</f>
        <v>0</v>
      </c>
      <c r="BS16" s="36">
        <f>'18.4'!AE16</f>
        <v>0</v>
      </c>
      <c r="BT16" s="36">
        <f>'18.4'!N16</f>
        <v>0</v>
      </c>
      <c r="BU16" s="36">
        <f>'18.4'!AD16</f>
        <v>0</v>
      </c>
      <c r="BV16" s="33">
        <f>'19.4'!E16</f>
        <v>0</v>
      </c>
      <c r="BW16" s="33">
        <f>'19.4'!AD16</f>
        <v>1</v>
      </c>
      <c r="BX16" s="33">
        <f>'19.4'!N16</f>
        <v>0</v>
      </c>
      <c r="BY16" s="33">
        <f>'19.4'!AC16</f>
        <v>0</v>
      </c>
      <c r="BZ16" s="36">
        <f>'20.4'!E16</f>
        <v>0</v>
      </c>
      <c r="CA16" s="36">
        <f>'20.4'!AE16</f>
        <v>0</v>
      </c>
      <c r="CB16" s="36">
        <f>'20.4'!N16</f>
        <v>0</v>
      </c>
      <c r="CC16" s="36">
        <f>'20.4'!AD16</f>
        <v>0</v>
      </c>
      <c r="CD16" s="33">
        <f>'21.4'!E16</f>
        <v>0</v>
      </c>
      <c r="CE16" s="33">
        <f>'21.4'!AG16</f>
        <v>0</v>
      </c>
      <c r="CF16" s="33">
        <f>'21.4'!N16</f>
        <v>0</v>
      </c>
      <c r="CG16" s="33">
        <f>'21.4'!AF16</f>
        <v>0</v>
      </c>
      <c r="CH16" s="36">
        <f>'22.4'!E16</f>
        <v>0</v>
      </c>
      <c r="CI16" s="36">
        <f>'22.4'!AF16</f>
        <v>0</v>
      </c>
      <c r="CJ16" s="36">
        <f>'22.4'!N16</f>
        <v>0</v>
      </c>
      <c r="CK16" s="36">
        <f>'22.4'!AE16</f>
        <v>0</v>
      </c>
      <c r="CL16" s="33">
        <f>'23.4'!E16</f>
        <v>300</v>
      </c>
      <c r="CM16" s="33">
        <f>'23.4'!AE16</f>
        <v>69</v>
      </c>
      <c r="CN16" s="33">
        <f>'23.4'!N16</f>
        <v>86</v>
      </c>
      <c r="CO16" s="33">
        <f>'23.4'!AD16</f>
        <v>1</v>
      </c>
      <c r="CP16" s="36">
        <f>'24.4'!E16</f>
        <v>0</v>
      </c>
      <c r="CQ16" s="36">
        <f>'24.4'!AH16</f>
        <v>75</v>
      </c>
      <c r="CR16" s="36">
        <f>'24.4'!N16</f>
        <v>0</v>
      </c>
      <c r="CS16" s="36">
        <f>'24.4'!AG16</f>
        <v>0</v>
      </c>
      <c r="CT16" s="33">
        <f>'25.4'!E16</f>
        <v>0</v>
      </c>
      <c r="CU16" s="33">
        <f>'25.4'!AF16</f>
        <v>5</v>
      </c>
      <c r="CV16" s="33">
        <f>'25.4'!N16</f>
        <v>60</v>
      </c>
      <c r="CW16" s="33">
        <f>'25.4'!AE16</f>
        <v>1</v>
      </c>
      <c r="CX16" s="36">
        <f>'26.4'!E16</f>
        <v>150</v>
      </c>
      <c r="CY16" s="36">
        <f>'26.4'!AD16</f>
        <v>41</v>
      </c>
      <c r="CZ16" s="36">
        <f>'26.4'!N16</f>
        <v>16</v>
      </c>
      <c r="DA16" s="36">
        <f>'26.4'!AC16</f>
        <v>1</v>
      </c>
      <c r="DB16" s="33">
        <f>'27.4'!E16</f>
        <v>0</v>
      </c>
      <c r="DC16" s="33">
        <f>'27.4'!AF16</f>
        <v>83</v>
      </c>
      <c r="DD16" s="33">
        <f>'27.4'!N16</f>
        <v>0</v>
      </c>
      <c r="DE16" s="33">
        <f>'27.4'!AE16</f>
        <v>0</v>
      </c>
      <c r="DF16" s="36">
        <f>'28.4'!E16</f>
        <v>0</v>
      </c>
      <c r="DG16" s="36">
        <f>'28.4'!AG16</f>
        <v>0</v>
      </c>
      <c r="DH16" s="36">
        <f>'28.4'!N16</f>
        <v>0</v>
      </c>
      <c r="DI16" s="36">
        <f>'28.4'!AF16</f>
        <v>0</v>
      </c>
      <c r="DJ16" s="33">
        <f>'29.4'!E16</f>
        <v>0</v>
      </c>
      <c r="DK16" s="33">
        <f>'29.4'!AD16</f>
        <v>0</v>
      </c>
      <c r="DL16" s="33">
        <f>'29.4'!N16</f>
        <v>0</v>
      </c>
      <c r="DM16" s="33">
        <f>'29.4'!AC16</f>
        <v>0</v>
      </c>
      <c r="DN16" s="36">
        <f>'30.4'!F16</f>
        <v>0</v>
      </c>
      <c r="DO16" s="36">
        <f>'30.4'!AF16</f>
        <v>0</v>
      </c>
      <c r="DP16" s="36">
        <f>'30.4'!O16</f>
        <v>0</v>
      </c>
      <c r="DQ16" s="36">
        <f>'30.4'!AE16</f>
        <v>0</v>
      </c>
      <c r="DR16" s="33">
        <f>'31.4'!F16</f>
        <v>0</v>
      </c>
      <c r="DS16" s="33">
        <f>'31.4'!AF16</f>
        <v>0</v>
      </c>
      <c r="DT16" s="33">
        <f>'31.4'!O16</f>
        <v>0</v>
      </c>
      <c r="DU16" s="33">
        <f>'31.4'!AE16</f>
        <v>0</v>
      </c>
      <c r="DV16" s="38">
        <f>'3.5'!F16</f>
        <v>142</v>
      </c>
      <c r="DW16" s="38">
        <f t="shared" si="0"/>
        <v>1010</v>
      </c>
      <c r="DX16" s="38">
        <f t="shared" si="3"/>
        <v>420</v>
      </c>
      <c r="DY16" s="38">
        <f t="shared" si="1"/>
        <v>304</v>
      </c>
      <c r="DZ16" s="38">
        <f t="shared" si="2"/>
        <v>7</v>
      </c>
      <c r="EA16" s="38">
        <f t="shared" si="4"/>
        <v>421</v>
      </c>
      <c r="EB16" s="38"/>
      <c r="EC16" s="39">
        <f t="shared" si="5"/>
        <v>-421</v>
      </c>
    </row>
    <row r="17" spans="1:133" x14ac:dyDescent="0.25">
      <c r="A17" s="142" t="s">
        <v>174</v>
      </c>
      <c r="B17" s="33">
        <f>'1.5'!F17</f>
        <v>0</v>
      </c>
      <c r="C17" s="33">
        <f>'1.5'!AE17</f>
        <v>0</v>
      </c>
      <c r="D17" s="33">
        <f>'1.5'!O17</f>
        <v>0</v>
      </c>
      <c r="E17" s="33">
        <f>'1.5'!AD17</f>
        <v>0</v>
      </c>
      <c r="F17" s="36">
        <f>'2.5'!E17</f>
        <v>0</v>
      </c>
      <c r="G17" s="36">
        <f>'2.5'!AF17</f>
        <v>0</v>
      </c>
      <c r="H17" s="36">
        <f>'2.5'!N17</f>
        <v>0</v>
      </c>
      <c r="I17" s="36">
        <f>'2.5'!AE17</f>
        <v>0</v>
      </c>
      <c r="J17" s="33">
        <f>'3.5'!E17</f>
        <v>0</v>
      </c>
      <c r="K17" s="33">
        <f>'3.5'!AD17</f>
        <v>0</v>
      </c>
      <c r="L17" s="33">
        <f>'3.5'!N17</f>
        <v>0</v>
      </c>
      <c r="M17" s="33">
        <f>'3.5'!AC17</f>
        <v>0</v>
      </c>
      <c r="N17" s="36">
        <f>'4.5'!F17</f>
        <v>27</v>
      </c>
      <c r="O17" s="36">
        <f>'4.5'!AE17</f>
        <v>0</v>
      </c>
      <c r="P17" s="36">
        <f>'4.5'!N17</f>
        <v>0</v>
      </c>
      <c r="Q17" s="36">
        <f>'4.5'!AD17</f>
        <v>0</v>
      </c>
      <c r="R17" s="33">
        <f>'5.5'!E17</f>
        <v>0</v>
      </c>
      <c r="S17" s="33">
        <f>'5.5'!AD17</f>
        <v>0</v>
      </c>
      <c r="T17" s="33">
        <f>'5.5'!N17</f>
        <v>0</v>
      </c>
      <c r="U17" s="33">
        <f>'5.5'!AC17</f>
        <v>0</v>
      </c>
      <c r="V17" s="36">
        <f>'6.5'!F17</f>
        <v>27</v>
      </c>
      <c r="W17" s="36">
        <f>'6.5'!AE17</f>
        <v>0</v>
      </c>
      <c r="X17" s="36">
        <f>'6.5'!N17</f>
        <v>0</v>
      </c>
      <c r="Y17" s="36">
        <f>'6.5'!AD17</f>
        <v>0</v>
      </c>
      <c r="Z17" s="33">
        <f>'7.5'!E17</f>
        <v>0</v>
      </c>
      <c r="AA17" s="33">
        <f>'7.5'!AD17</f>
        <v>0</v>
      </c>
      <c r="AB17" s="33">
        <f>'7.5'!N17</f>
        <v>0</v>
      </c>
      <c r="AC17" s="33">
        <f>'7.5'!AC17</f>
        <v>0</v>
      </c>
      <c r="AD17" s="36">
        <f>'8.5'!E17</f>
        <v>0</v>
      </c>
      <c r="AE17" s="36">
        <f>'8.5'!AH17</f>
        <v>0</v>
      </c>
      <c r="AF17" s="36">
        <f>'8.5'!N17</f>
        <v>0</v>
      </c>
      <c r="AG17" s="36">
        <f>'8.5'!AG17</f>
        <v>0</v>
      </c>
      <c r="AH17" s="33">
        <f>'9.5'!E17</f>
        <v>0</v>
      </c>
      <c r="AI17" s="33">
        <f>'9.5'!AF17</f>
        <v>0</v>
      </c>
      <c r="AJ17" s="33">
        <f>'9.5'!N17</f>
        <v>0</v>
      </c>
      <c r="AK17" s="33">
        <f>'9.5'!AE17</f>
        <v>0</v>
      </c>
      <c r="AL17" s="36">
        <f>'10.5'!E17</f>
        <v>0</v>
      </c>
      <c r="AM17" s="36">
        <f>'10.5'!AD17</f>
        <v>0</v>
      </c>
      <c r="AN17" s="36">
        <f>'10.5'!N17</f>
        <v>0</v>
      </c>
      <c r="AO17" s="36">
        <f>'10.5'!AC17</f>
        <v>0</v>
      </c>
      <c r="AP17" s="33">
        <f>'11.5'!E17</f>
        <v>0</v>
      </c>
      <c r="AQ17" s="33">
        <f>'11.5'!AE17</f>
        <v>0</v>
      </c>
      <c r="AR17" s="33">
        <f>'11.5'!N17</f>
        <v>0</v>
      </c>
      <c r="AS17" s="33">
        <f>'11.5'!AD17</f>
        <v>0</v>
      </c>
      <c r="AT17" s="36">
        <f>'12.4'!E17</f>
        <v>0</v>
      </c>
      <c r="AU17" s="36">
        <f>'12.4'!AD17</f>
        <v>0</v>
      </c>
      <c r="AV17" s="36">
        <f>'12.4'!N17</f>
        <v>0</v>
      </c>
      <c r="AW17" s="36">
        <f>'12.4'!AC17</f>
        <v>0</v>
      </c>
      <c r="AX17" s="33">
        <f>'13.4'!E17</f>
        <v>0</v>
      </c>
      <c r="AY17" s="33">
        <f>'13.4'!AD17</f>
        <v>3</v>
      </c>
      <c r="AZ17" s="33">
        <f>'13.4'!N17</f>
        <v>0</v>
      </c>
      <c r="BA17" s="33">
        <f>'13.4'!AC17</f>
        <v>0</v>
      </c>
      <c r="BB17" s="36">
        <f>'14.4'!E17</f>
        <v>0</v>
      </c>
      <c r="BC17" s="36">
        <f>'14.4'!AF17</f>
        <v>0</v>
      </c>
      <c r="BD17" s="36">
        <f>'14.4'!N17</f>
        <v>0</v>
      </c>
      <c r="BE17" s="36">
        <f>'14.4'!AE17</f>
        <v>0</v>
      </c>
      <c r="BF17" s="33">
        <f>'15.4'!E17</f>
        <v>0</v>
      </c>
      <c r="BG17" s="33">
        <f>'15.4'!AD17</f>
        <v>11</v>
      </c>
      <c r="BH17" s="33">
        <f>'15.4'!N17</f>
        <v>0</v>
      </c>
      <c r="BI17" s="33">
        <f>'15.4'!AC17</f>
        <v>0</v>
      </c>
      <c r="BJ17" s="36">
        <f>'16.4'!E17</f>
        <v>0</v>
      </c>
      <c r="BK17" s="36">
        <f>'16.4'!AF17</f>
        <v>2</v>
      </c>
      <c r="BL17" s="36">
        <f>'16.4'!N17</f>
        <v>0</v>
      </c>
      <c r="BM17" s="36">
        <f>'16.4'!AE17</f>
        <v>0</v>
      </c>
      <c r="BN17" s="33">
        <f>'17.4'!E17</f>
        <v>0</v>
      </c>
      <c r="BO17" s="33">
        <f>'17.4'!AE17</f>
        <v>0</v>
      </c>
      <c r="BP17" s="33">
        <f>'17.4'!N17</f>
        <v>0</v>
      </c>
      <c r="BQ17" s="33">
        <f>'17.4'!AD17</f>
        <v>0</v>
      </c>
      <c r="BR17" s="36">
        <f>'18.4'!E17</f>
        <v>0</v>
      </c>
      <c r="BS17" s="36">
        <f>'18.4'!AE17</f>
        <v>0</v>
      </c>
      <c r="BT17" s="36">
        <f>'18.4'!N17</f>
        <v>0</v>
      </c>
      <c r="BU17" s="36">
        <f>'18.4'!AD17</f>
        <v>0</v>
      </c>
      <c r="BV17" s="33">
        <f>'19.4'!E17</f>
        <v>0</v>
      </c>
      <c r="BW17" s="33">
        <f>'19.4'!AD17</f>
        <v>0</v>
      </c>
      <c r="BX17" s="33">
        <f>'19.4'!N17</f>
        <v>0</v>
      </c>
      <c r="BY17" s="33">
        <f>'19.4'!AC17</f>
        <v>0</v>
      </c>
      <c r="BZ17" s="36">
        <f>'20.4'!E17</f>
        <v>0</v>
      </c>
      <c r="CA17" s="36">
        <f>'20.4'!AE17</f>
        <v>0</v>
      </c>
      <c r="CB17" s="36">
        <f>'20.4'!N17</f>
        <v>0</v>
      </c>
      <c r="CC17" s="36">
        <f>'20.4'!AD17</f>
        <v>0</v>
      </c>
      <c r="CD17" s="33">
        <f>'21.4'!E17</f>
        <v>0</v>
      </c>
      <c r="CE17" s="33">
        <f>'21.4'!AG17</f>
        <v>0</v>
      </c>
      <c r="CF17" s="33">
        <f>'21.4'!N17</f>
        <v>0</v>
      </c>
      <c r="CG17" s="33">
        <f>'21.4'!AF17</f>
        <v>0</v>
      </c>
      <c r="CH17" s="36">
        <f>'22.4'!E17</f>
        <v>0</v>
      </c>
      <c r="CI17" s="36">
        <f>'22.4'!AF17</f>
        <v>0</v>
      </c>
      <c r="CJ17" s="36">
        <f>'22.4'!N17</f>
        <v>0</v>
      </c>
      <c r="CK17" s="36">
        <f>'22.4'!AE17</f>
        <v>0</v>
      </c>
      <c r="CL17" s="33">
        <f>'23.4'!E17</f>
        <v>0</v>
      </c>
      <c r="CM17" s="33">
        <f>'23.4'!AE17</f>
        <v>1</v>
      </c>
      <c r="CN17" s="33">
        <f>'23.4'!N17</f>
        <v>0</v>
      </c>
      <c r="CO17" s="33">
        <f>'23.4'!AD17</f>
        <v>0</v>
      </c>
      <c r="CP17" s="36">
        <f>'24.4'!E17</f>
        <v>0</v>
      </c>
      <c r="CQ17" s="36">
        <f>'24.4'!AH17</f>
        <v>0</v>
      </c>
      <c r="CR17" s="36">
        <f>'24.4'!N17</f>
        <v>0</v>
      </c>
      <c r="CS17" s="36">
        <f>'24.4'!AG17</f>
        <v>0</v>
      </c>
      <c r="CT17" s="33">
        <f>'25.4'!E17</f>
        <v>0</v>
      </c>
      <c r="CU17" s="33">
        <f>'25.4'!AF17</f>
        <v>0</v>
      </c>
      <c r="CV17" s="33">
        <f>'25.4'!N17</f>
        <v>0</v>
      </c>
      <c r="CW17" s="33">
        <f>'25.4'!AE17</f>
        <v>0</v>
      </c>
      <c r="CX17" s="36">
        <f>'26.4'!E17</f>
        <v>0</v>
      </c>
      <c r="CY17" s="36">
        <f>'26.4'!AD17</f>
        <v>0</v>
      </c>
      <c r="CZ17" s="36">
        <f>'26.4'!N17</f>
        <v>0</v>
      </c>
      <c r="DA17" s="36">
        <f>'26.4'!AC17</f>
        <v>0</v>
      </c>
      <c r="DB17" s="33">
        <f>'27.4'!E17</f>
        <v>0</v>
      </c>
      <c r="DC17" s="33">
        <f>'27.4'!AF17</f>
        <v>0</v>
      </c>
      <c r="DD17" s="33">
        <f>'27.4'!N17</f>
        <v>0</v>
      </c>
      <c r="DE17" s="33">
        <f>'27.4'!AE17</f>
        <v>0</v>
      </c>
      <c r="DF17" s="36">
        <f>'28.4'!E17</f>
        <v>0</v>
      </c>
      <c r="DG17" s="36">
        <f>'28.4'!AG17</f>
        <v>0</v>
      </c>
      <c r="DH17" s="36">
        <f>'28.4'!N17</f>
        <v>0</v>
      </c>
      <c r="DI17" s="36">
        <f>'28.4'!AF17</f>
        <v>0</v>
      </c>
      <c r="DJ17" s="33">
        <f>'29.4'!E17</f>
        <v>0</v>
      </c>
      <c r="DK17" s="33">
        <f>'29.4'!AD17</f>
        <v>0</v>
      </c>
      <c r="DL17" s="33">
        <f>'29.4'!N17</f>
        <v>0</v>
      </c>
      <c r="DM17" s="33">
        <f>'29.4'!AC17</f>
        <v>0</v>
      </c>
      <c r="DN17" s="36">
        <f>'30.4'!F17</f>
        <v>0</v>
      </c>
      <c r="DO17" s="36">
        <f>'30.4'!AF17</f>
        <v>0</v>
      </c>
      <c r="DP17" s="36">
        <f>'30.4'!O17</f>
        <v>0</v>
      </c>
      <c r="DQ17" s="36">
        <f>'30.4'!AE17</f>
        <v>0</v>
      </c>
      <c r="DR17" s="33">
        <f>'31.4'!F17</f>
        <v>0</v>
      </c>
      <c r="DS17" s="33">
        <f>'31.4'!AF17</f>
        <v>0</v>
      </c>
      <c r="DT17" s="33">
        <f>'31.4'!O17</f>
        <v>0</v>
      </c>
      <c r="DU17" s="33">
        <f>'31.4'!AE17</f>
        <v>0</v>
      </c>
      <c r="DV17" s="38">
        <f>'3.5'!F17</f>
        <v>27</v>
      </c>
      <c r="DW17" s="38">
        <f t="shared" si="0"/>
        <v>54</v>
      </c>
      <c r="DX17" s="38">
        <f t="shared" si="3"/>
        <v>17</v>
      </c>
      <c r="DY17" s="38">
        <f t="shared" si="1"/>
        <v>0</v>
      </c>
      <c r="DZ17" s="38">
        <f t="shared" si="2"/>
        <v>0</v>
      </c>
      <c r="EA17" s="40">
        <f t="shared" si="4"/>
        <v>64</v>
      </c>
      <c r="EB17" s="38"/>
      <c r="EC17" s="39">
        <f t="shared" si="5"/>
        <v>-64</v>
      </c>
    </row>
    <row r="18" spans="1:133" x14ac:dyDescent="0.25">
      <c r="A18" s="142" t="s">
        <v>175</v>
      </c>
      <c r="B18" s="33">
        <f>'1.5'!F18</f>
        <v>0</v>
      </c>
      <c r="C18" s="33">
        <f>'1.5'!AE18</f>
        <v>0</v>
      </c>
      <c r="D18" s="33">
        <f>'1.5'!O18</f>
        <v>0</v>
      </c>
      <c r="E18" s="33">
        <f>'1.5'!AD18</f>
        <v>0</v>
      </c>
      <c r="F18" s="36">
        <f>'2.5'!E18</f>
        <v>0</v>
      </c>
      <c r="G18" s="36">
        <f>'2.5'!AF18</f>
        <v>0</v>
      </c>
      <c r="H18" s="36">
        <f>'2.5'!N18</f>
        <v>0</v>
      </c>
      <c r="I18" s="36">
        <f>'2.5'!AE18</f>
        <v>0</v>
      </c>
      <c r="J18" s="33">
        <f>'3.5'!E18</f>
        <v>0</v>
      </c>
      <c r="K18" s="33">
        <f>'3.5'!AD18</f>
        <v>0</v>
      </c>
      <c r="L18" s="33">
        <f>'3.5'!N18</f>
        <v>15</v>
      </c>
      <c r="M18" s="33">
        <f>'3.5'!AC18</f>
        <v>0</v>
      </c>
      <c r="N18" s="36">
        <f>'4.5'!F18</f>
        <v>8</v>
      </c>
      <c r="O18" s="36">
        <f>'4.5'!AE18</f>
        <v>5</v>
      </c>
      <c r="P18" s="36">
        <f>'4.5'!N18</f>
        <v>0</v>
      </c>
      <c r="Q18" s="36">
        <f>'4.5'!AD18</f>
        <v>0</v>
      </c>
      <c r="R18" s="33">
        <f>'5.5'!E18</f>
        <v>100</v>
      </c>
      <c r="S18" s="33">
        <f>'5.5'!AD18</f>
        <v>0</v>
      </c>
      <c r="T18" s="33">
        <f>'5.5'!N18</f>
        <v>0</v>
      </c>
      <c r="U18" s="33">
        <f>'5.5'!AC18</f>
        <v>0</v>
      </c>
      <c r="V18" s="36">
        <f>'6.5'!F18</f>
        <v>103</v>
      </c>
      <c r="W18" s="36">
        <f>'6.5'!AE18</f>
        <v>1</v>
      </c>
      <c r="X18" s="36">
        <f>'6.5'!N18</f>
        <v>14</v>
      </c>
      <c r="Y18" s="36">
        <f>'6.5'!AD18</f>
        <v>0</v>
      </c>
      <c r="Z18" s="33">
        <f>'7.5'!E18</f>
        <v>0</v>
      </c>
      <c r="AA18" s="33">
        <f>'7.5'!AD18</f>
        <v>20</v>
      </c>
      <c r="AB18" s="33">
        <f>'7.5'!N18</f>
        <v>20</v>
      </c>
      <c r="AC18" s="33">
        <f>'7.5'!AC18</f>
        <v>0</v>
      </c>
      <c r="AD18" s="36">
        <f>'8.5'!E18</f>
        <v>0</v>
      </c>
      <c r="AE18" s="36">
        <f>'8.5'!AH18</f>
        <v>32</v>
      </c>
      <c r="AF18" s="36">
        <f>'8.5'!N18</f>
        <v>0</v>
      </c>
      <c r="AG18" s="36">
        <f>'8.5'!AG18</f>
        <v>0</v>
      </c>
      <c r="AH18" s="33">
        <f>'9.5'!E18</f>
        <v>0</v>
      </c>
      <c r="AI18" s="33">
        <f>'9.5'!AF18</f>
        <v>0</v>
      </c>
      <c r="AJ18" s="33">
        <f>'9.5'!N18</f>
        <v>0</v>
      </c>
      <c r="AK18" s="33">
        <f>'9.5'!AE18</f>
        <v>0</v>
      </c>
      <c r="AL18" s="36">
        <f>'10.5'!E18</f>
        <v>0</v>
      </c>
      <c r="AM18" s="36">
        <f>'10.5'!AD18</f>
        <v>5</v>
      </c>
      <c r="AN18" s="36">
        <f>'10.5'!N18</f>
        <v>0</v>
      </c>
      <c r="AO18" s="36">
        <f>'10.5'!AC18</f>
        <v>0</v>
      </c>
      <c r="AP18" s="33">
        <f>'11.5'!E18</f>
        <v>0</v>
      </c>
      <c r="AQ18" s="33">
        <f>'11.5'!AE18</f>
        <v>0</v>
      </c>
      <c r="AR18" s="33">
        <f>'11.5'!N18</f>
        <v>0</v>
      </c>
      <c r="AS18" s="33">
        <f>'11.5'!AD18</f>
        <v>0</v>
      </c>
      <c r="AT18" s="36">
        <f>'12.4'!E18</f>
        <v>0</v>
      </c>
      <c r="AU18" s="36">
        <f>'12.4'!AD18</f>
        <v>0</v>
      </c>
      <c r="AV18" s="36">
        <f>'12.4'!N18</f>
        <v>0</v>
      </c>
      <c r="AW18" s="36">
        <f>'12.4'!AC18</f>
        <v>0</v>
      </c>
      <c r="AX18" s="33">
        <f>'13.4'!E18</f>
        <v>0</v>
      </c>
      <c r="AY18" s="33">
        <f>'13.4'!AD18</f>
        <v>14</v>
      </c>
      <c r="AZ18" s="33">
        <f>'13.4'!N18</f>
        <v>0</v>
      </c>
      <c r="BA18" s="33">
        <f>'13.4'!AC18</f>
        <v>0</v>
      </c>
      <c r="BB18" s="36">
        <f>'14.4'!E18</f>
        <v>0</v>
      </c>
      <c r="BC18" s="36">
        <f>'14.4'!AF18</f>
        <v>0</v>
      </c>
      <c r="BD18" s="36">
        <f>'14.4'!N18</f>
        <v>0</v>
      </c>
      <c r="BE18" s="36">
        <f>'14.4'!AE18</f>
        <v>0</v>
      </c>
      <c r="BF18" s="33">
        <f>'15.4'!E18</f>
        <v>0</v>
      </c>
      <c r="BG18" s="33">
        <f>'15.4'!AD18</f>
        <v>9</v>
      </c>
      <c r="BH18" s="33">
        <f>'15.4'!N18</f>
        <v>0</v>
      </c>
      <c r="BI18" s="33">
        <f>'15.4'!AC18</f>
        <v>0</v>
      </c>
      <c r="BJ18" s="36">
        <f>'16.4'!E18</f>
        <v>0</v>
      </c>
      <c r="BK18" s="36">
        <f>'16.4'!AF18</f>
        <v>17</v>
      </c>
      <c r="BL18" s="36">
        <f>'16.4'!N18</f>
        <v>15</v>
      </c>
      <c r="BM18" s="36">
        <f>'16.4'!AE18</f>
        <v>0</v>
      </c>
      <c r="BN18" s="33">
        <f>'17.4'!E18</f>
        <v>0</v>
      </c>
      <c r="BO18" s="33">
        <f>'17.4'!AE18</f>
        <v>8</v>
      </c>
      <c r="BP18" s="33">
        <f>'17.4'!N18</f>
        <v>0</v>
      </c>
      <c r="BQ18" s="33">
        <f>'17.4'!AD18</f>
        <v>0</v>
      </c>
      <c r="BR18" s="36">
        <f>'18.4'!E18</f>
        <v>0</v>
      </c>
      <c r="BS18" s="36">
        <f>'18.4'!AE18</f>
        <v>0</v>
      </c>
      <c r="BT18" s="36">
        <f>'18.4'!N18</f>
        <v>0</v>
      </c>
      <c r="BU18" s="36">
        <f>'18.4'!AD18</f>
        <v>0</v>
      </c>
      <c r="BV18" s="33">
        <f>'19.4'!E18</f>
        <v>0</v>
      </c>
      <c r="BW18" s="33">
        <f>'19.4'!AD18</f>
        <v>0</v>
      </c>
      <c r="BX18" s="33">
        <f>'19.4'!N18</f>
        <v>0</v>
      </c>
      <c r="BY18" s="33">
        <f>'19.4'!AC18</f>
        <v>0</v>
      </c>
      <c r="BZ18" s="36">
        <f>'20.4'!E18</f>
        <v>0</v>
      </c>
      <c r="CA18" s="36">
        <f>'20.4'!AE18</f>
        <v>0</v>
      </c>
      <c r="CB18" s="36">
        <f>'20.4'!N18</f>
        <v>0</v>
      </c>
      <c r="CC18" s="36">
        <f>'20.4'!AD18</f>
        <v>0</v>
      </c>
      <c r="CD18" s="33">
        <f>'21.4'!E18</f>
        <v>0</v>
      </c>
      <c r="CE18" s="33">
        <f>'21.4'!AG18</f>
        <v>0</v>
      </c>
      <c r="CF18" s="33">
        <f>'21.4'!N18</f>
        <v>0</v>
      </c>
      <c r="CG18" s="33">
        <f>'21.4'!AF18</f>
        <v>0</v>
      </c>
      <c r="CH18" s="36">
        <f>'22.4'!E18</f>
        <v>0</v>
      </c>
      <c r="CI18" s="36">
        <f>'22.4'!AF18</f>
        <v>0</v>
      </c>
      <c r="CJ18" s="36">
        <f>'22.4'!N18</f>
        <v>0</v>
      </c>
      <c r="CK18" s="36">
        <f>'22.4'!AE18</f>
        <v>0</v>
      </c>
      <c r="CL18" s="33">
        <f>'23.4'!E18</f>
        <v>0</v>
      </c>
      <c r="CM18" s="33">
        <f>'23.4'!AE18</f>
        <v>0</v>
      </c>
      <c r="CN18" s="33">
        <f>'23.4'!N18</f>
        <v>0</v>
      </c>
      <c r="CO18" s="33">
        <f>'23.4'!AD18</f>
        <v>0</v>
      </c>
      <c r="CP18" s="36">
        <f>'24.4'!E18</f>
        <v>0</v>
      </c>
      <c r="CQ18" s="36">
        <f>'24.4'!AH18</f>
        <v>0</v>
      </c>
      <c r="CR18" s="36">
        <f>'24.4'!N18</f>
        <v>0</v>
      </c>
      <c r="CS18" s="36">
        <f>'24.4'!AG18</f>
        <v>1</v>
      </c>
      <c r="CT18" s="33">
        <f>'25.4'!E18</f>
        <v>100</v>
      </c>
      <c r="CU18" s="33">
        <f>'25.4'!AF18</f>
        <v>26</v>
      </c>
      <c r="CV18" s="33">
        <f>'25.4'!N18</f>
        <v>19</v>
      </c>
      <c r="CW18" s="33">
        <f>'25.4'!AE18</f>
        <v>0</v>
      </c>
      <c r="CX18" s="36">
        <f>'26.4'!E18</f>
        <v>0</v>
      </c>
      <c r="CY18" s="36">
        <f>'26.4'!AD18</f>
        <v>5</v>
      </c>
      <c r="CZ18" s="36">
        <f>'26.4'!N18</f>
        <v>5</v>
      </c>
      <c r="DA18" s="36">
        <f>'26.4'!AC18</f>
        <v>0</v>
      </c>
      <c r="DB18" s="33">
        <f>'27.4'!E18</f>
        <v>0</v>
      </c>
      <c r="DC18" s="33">
        <f>'27.4'!AF18</f>
        <v>22</v>
      </c>
      <c r="DD18" s="33">
        <f>'27.4'!N18</f>
        <v>0</v>
      </c>
      <c r="DE18" s="33">
        <f>'27.4'!AE18</f>
        <v>0</v>
      </c>
      <c r="DF18" s="36">
        <f>'28.4'!E18</f>
        <v>0</v>
      </c>
      <c r="DG18" s="36">
        <f>'28.4'!AG18</f>
        <v>0</v>
      </c>
      <c r="DH18" s="36">
        <f>'28.4'!N18</f>
        <v>0</v>
      </c>
      <c r="DI18" s="36">
        <f>'28.4'!AF18</f>
        <v>0</v>
      </c>
      <c r="DJ18" s="33">
        <f>'29.4'!E18</f>
        <v>0</v>
      </c>
      <c r="DK18" s="33">
        <f>'29.4'!AD18</f>
        <v>0</v>
      </c>
      <c r="DL18" s="33">
        <f>'29.4'!N18</f>
        <v>0</v>
      </c>
      <c r="DM18" s="33">
        <f>'29.4'!AC18</f>
        <v>0</v>
      </c>
      <c r="DN18" s="36">
        <f>'30.4'!F18</f>
        <v>0</v>
      </c>
      <c r="DO18" s="36">
        <f>'30.4'!AF18</f>
        <v>0</v>
      </c>
      <c r="DP18" s="36">
        <f>'30.4'!O18</f>
        <v>0</v>
      </c>
      <c r="DQ18" s="36">
        <f>'30.4'!AE18</f>
        <v>0</v>
      </c>
      <c r="DR18" s="33">
        <f>'31.4'!F18</f>
        <v>0</v>
      </c>
      <c r="DS18" s="33">
        <f>'31.4'!AF18</f>
        <v>0</v>
      </c>
      <c r="DT18" s="33">
        <f>'31.4'!O18</f>
        <v>0</v>
      </c>
      <c r="DU18" s="33">
        <f>'31.4'!AE18</f>
        <v>0</v>
      </c>
      <c r="DV18" s="38">
        <f>'3.5'!F18</f>
        <v>23</v>
      </c>
      <c r="DW18" s="38">
        <f t="shared" si="0"/>
        <v>311</v>
      </c>
      <c r="DX18" s="38">
        <f t="shared" si="3"/>
        <v>164</v>
      </c>
      <c r="DY18" s="38">
        <f t="shared" si="1"/>
        <v>88</v>
      </c>
      <c r="DZ18" s="38">
        <f t="shared" si="2"/>
        <v>1</v>
      </c>
      <c r="EA18" s="38">
        <f t="shared" si="4"/>
        <v>81</v>
      </c>
      <c r="EB18" s="38"/>
      <c r="EC18" s="39">
        <f t="shared" si="5"/>
        <v>-81</v>
      </c>
    </row>
    <row r="19" spans="1:133" x14ac:dyDescent="0.25">
      <c r="A19" s="142" t="s">
        <v>176</v>
      </c>
      <c r="B19" s="33">
        <f>'1.5'!F19</f>
        <v>0</v>
      </c>
      <c r="C19" s="33">
        <f>'1.5'!AE19</f>
        <v>0</v>
      </c>
      <c r="D19" s="33">
        <f>'1.5'!O19</f>
        <v>0</v>
      </c>
      <c r="E19" s="33">
        <f>'1.5'!AD19</f>
        <v>0</v>
      </c>
      <c r="F19" s="36">
        <f>'2.5'!E19</f>
        <v>0</v>
      </c>
      <c r="G19" s="36">
        <f>'2.5'!AF19</f>
        <v>0</v>
      </c>
      <c r="H19" s="36">
        <f>'2.5'!N19</f>
        <v>0</v>
      </c>
      <c r="I19" s="36">
        <f>'2.5'!AE19</f>
        <v>0</v>
      </c>
      <c r="J19" s="33">
        <f>'3.5'!E19</f>
        <v>0</v>
      </c>
      <c r="K19" s="33">
        <f>'3.5'!AD19</f>
        <v>0</v>
      </c>
      <c r="L19" s="33">
        <f>'3.5'!N19</f>
        <v>5</v>
      </c>
      <c r="M19" s="33">
        <f>'3.5'!AC19</f>
        <v>0</v>
      </c>
      <c r="N19" s="36">
        <f>'4.5'!F19</f>
        <v>5</v>
      </c>
      <c r="O19" s="36">
        <f>'4.5'!AE19</f>
        <v>5</v>
      </c>
      <c r="P19" s="36">
        <f>'4.5'!N19</f>
        <v>0</v>
      </c>
      <c r="Q19" s="36">
        <f>'4.5'!AD19</f>
        <v>0</v>
      </c>
      <c r="R19" s="33">
        <f>'5.5'!E19</f>
        <v>0</v>
      </c>
      <c r="S19" s="33">
        <f>'5.5'!AD19</f>
        <v>0</v>
      </c>
      <c r="T19" s="33">
        <f>'5.5'!N19</f>
        <v>0</v>
      </c>
      <c r="U19" s="33">
        <f>'5.5'!AC19</f>
        <v>0</v>
      </c>
      <c r="V19" s="36">
        <f>'6.5'!F19</f>
        <v>0</v>
      </c>
      <c r="W19" s="36">
        <f>'6.5'!AE19</f>
        <v>0</v>
      </c>
      <c r="X19" s="36">
        <f>'6.5'!N19</f>
        <v>0</v>
      </c>
      <c r="Y19" s="36">
        <f>'6.5'!AD19</f>
        <v>0</v>
      </c>
      <c r="Z19" s="33">
        <f>'7.5'!E19</f>
        <v>38</v>
      </c>
      <c r="AA19" s="33">
        <f>'7.5'!AD19</f>
        <v>11</v>
      </c>
      <c r="AB19" s="33">
        <f>'7.5'!N19</f>
        <v>10</v>
      </c>
      <c r="AC19" s="33">
        <f>'7.5'!AC19</f>
        <v>0</v>
      </c>
      <c r="AD19" s="36">
        <f>'8.5'!E19</f>
        <v>0</v>
      </c>
      <c r="AE19" s="36">
        <f>'8.5'!AH19</f>
        <v>5</v>
      </c>
      <c r="AF19" s="36">
        <f>'8.5'!N19</f>
        <v>0</v>
      </c>
      <c r="AG19" s="36">
        <f>'8.5'!AG19</f>
        <v>0</v>
      </c>
      <c r="AH19" s="33">
        <f>'9.5'!E19</f>
        <v>0</v>
      </c>
      <c r="AI19" s="33">
        <f>'9.5'!AF19</f>
        <v>0</v>
      </c>
      <c r="AJ19" s="33">
        <f>'9.5'!N19</f>
        <v>4</v>
      </c>
      <c r="AK19" s="33">
        <f>'9.5'!AE19</f>
        <v>0</v>
      </c>
      <c r="AL19" s="36">
        <f>'10.5'!E19</f>
        <v>0</v>
      </c>
      <c r="AM19" s="36">
        <f>'10.5'!AD19</f>
        <v>2</v>
      </c>
      <c r="AN19" s="36">
        <f>'10.5'!N19</f>
        <v>0</v>
      </c>
      <c r="AO19" s="36">
        <f>'10.5'!AC19</f>
        <v>0</v>
      </c>
      <c r="AP19" s="33">
        <f>'11.5'!E19</f>
        <v>0</v>
      </c>
      <c r="AQ19" s="33">
        <f>'11.5'!AE19</f>
        <v>0</v>
      </c>
      <c r="AR19" s="33">
        <f>'11.5'!N19</f>
        <v>0</v>
      </c>
      <c r="AS19" s="33">
        <f>'11.5'!AD19</f>
        <v>0</v>
      </c>
      <c r="AT19" s="36">
        <f>'12.4'!E19</f>
        <v>0</v>
      </c>
      <c r="AU19" s="36">
        <f>'12.4'!AD19</f>
        <v>0</v>
      </c>
      <c r="AV19" s="36">
        <f>'12.4'!N19</f>
        <v>0</v>
      </c>
      <c r="AW19" s="36">
        <f>'12.4'!AC19</f>
        <v>0</v>
      </c>
      <c r="AX19" s="33">
        <f>'13.4'!E19</f>
        <v>0</v>
      </c>
      <c r="AY19" s="33">
        <f>'13.4'!AD19</f>
        <v>0</v>
      </c>
      <c r="AZ19" s="33">
        <f>'13.4'!N19</f>
        <v>0</v>
      </c>
      <c r="BA19" s="33">
        <f>'13.4'!AC19</f>
        <v>0</v>
      </c>
      <c r="BB19" s="36">
        <f>'14.4'!E19</f>
        <v>0</v>
      </c>
      <c r="BC19" s="36">
        <f>'14.4'!AF19</f>
        <v>0</v>
      </c>
      <c r="BD19" s="36">
        <f>'14.4'!N19</f>
        <v>0</v>
      </c>
      <c r="BE19" s="36">
        <f>'14.4'!AE19</f>
        <v>0</v>
      </c>
      <c r="BF19" s="33">
        <f>'15.4'!E19</f>
        <v>0</v>
      </c>
      <c r="BG19" s="33">
        <f>'15.4'!AD19</f>
        <v>4</v>
      </c>
      <c r="BH19" s="33">
        <f>'15.4'!N19</f>
        <v>5</v>
      </c>
      <c r="BI19" s="33">
        <f>'15.4'!AC19</f>
        <v>0</v>
      </c>
      <c r="BJ19" s="36">
        <f>'16.4'!E19</f>
        <v>0</v>
      </c>
      <c r="BK19" s="36">
        <f>'16.4'!AF19</f>
        <v>0</v>
      </c>
      <c r="BL19" s="36">
        <f>'16.4'!N19</f>
        <v>5</v>
      </c>
      <c r="BM19" s="36">
        <f>'16.4'!AE19</f>
        <v>0</v>
      </c>
      <c r="BN19" s="33">
        <f>'17.4'!E19</f>
        <v>0</v>
      </c>
      <c r="BO19" s="33">
        <f>'17.4'!AE19</f>
        <v>0</v>
      </c>
      <c r="BP19" s="33">
        <f>'17.4'!N19</f>
        <v>0</v>
      </c>
      <c r="BQ19" s="33">
        <f>'17.4'!AD19</f>
        <v>0</v>
      </c>
      <c r="BR19" s="36">
        <f>'18.4'!E19</f>
        <v>0</v>
      </c>
      <c r="BS19" s="36">
        <f>'18.4'!AE19</f>
        <v>0</v>
      </c>
      <c r="BT19" s="36">
        <f>'18.4'!N19</f>
        <v>0</v>
      </c>
      <c r="BU19" s="36">
        <f>'18.4'!AD19</f>
        <v>0</v>
      </c>
      <c r="BV19" s="33">
        <f>'19.4'!E19</f>
        <v>0</v>
      </c>
      <c r="BW19" s="33">
        <f>'19.4'!AD19</f>
        <v>0</v>
      </c>
      <c r="BX19" s="33">
        <f>'19.4'!N19</f>
        <v>0</v>
      </c>
      <c r="BY19" s="33">
        <f>'19.4'!AC19</f>
        <v>0</v>
      </c>
      <c r="BZ19" s="36">
        <f>'20.4'!E19</f>
        <v>0</v>
      </c>
      <c r="CA19" s="36">
        <f>'20.4'!AE19</f>
        <v>0</v>
      </c>
      <c r="CB19" s="36">
        <f>'20.4'!N19</f>
        <v>0</v>
      </c>
      <c r="CC19" s="36">
        <f>'20.4'!AD19</f>
        <v>0</v>
      </c>
      <c r="CD19" s="33">
        <f>'21.4'!E19</f>
        <v>0</v>
      </c>
      <c r="CE19" s="33">
        <f>'21.4'!AG19</f>
        <v>0</v>
      </c>
      <c r="CF19" s="33">
        <f>'21.4'!N19</f>
        <v>0</v>
      </c>
      <c r="CG19" s="33">
        <f>'21.4'!AF19</f>
        <v>0</v>
      </c>
      <c r="CH19" s="36">
        <f>'22.4'!E19</f>
        <v>0</v>
      </c>
      <c r="CI19" s="36">
        <f>'22.4'!AF19</f>
        <v>0</v>
      </c>
      <c r="CJ19" s="36">
        <f>'22.4'!N19</f>
        <v>1</v>
      </c>
      <c r="CK19" s="36">
        <f>'22.4'!AE19</f>
        <v>0</v>
      </c>
      <c r="CL19" s="33">
        <f>'23.4'!E19</f>
        <v>0</v>
      </c>
      <c r="CM19" s="33">
        <f>'23.4'!AE19</f>
        <v>0</v>
      </c>
      <c r="CN19" s="33">
        <f>'23.4'!N19</f>
        <v>0</v>
      </c>
      <c r="CO19" s="33">
        <f>'23.4'!AD19</f>
        <v>0</v>
      </c>
      <c r="CP19" s="36">
        <f>'24.4'!E19</f>
        <v>0</v>
      </c>
      <c r="CQ19" s="36">
        <f>'24.4'!AH19</f>
        <v>3</v>
      </c>
      <c r="CR19" s="36">
        <f>'24.4'!N19</f>
        <v>0</v>
      </c>
      <c r="CS19" s="36">
        <f>'24.4'!AG19</f>
        <v>0</v>
      </c>
      <c r="CT19" s="33">
        <f>'25.4'!E19</f>
        <v>0</v>
      </c>
      <c r="CU19" s="33">
        <f>'25.4'!AF19</f>
        <v>0</v>
      </c>
      <c r="CV19" s="33">
        <f>'25.4'!N19</f>
        <v>7</v>
      </c>
      <c r="CW19" s="33">
        <f>'25.4'!AE19</f>
        <v>0</v>
      </c>
      <c r="CX19" s="36">
        <f>'26.4'!E19</f>
        <v>0</v>
      </c>
      <c r="CY19" s="36">
        <f>'26.4'!AD19</f>
        <v>0</v>
      </c>
      <c r="CZ19" s="36">
        <f>'26.4'!N19</f>
        <v>0</v>
      </c>
      <c r="DA19" s="36">
        <f>'26.4'!AC19</f>
        <v>0</v>
      </c>
      <c r="DB19" s="33">
        <f>'27.4'!E19</f>
        <v>0</v>
      </c>
      <c r="DC19" s="33">
        <f>'27.4'!AF19</f>
        <v>3</v>
      </c>
      <c r="DD19" s="33">
        <f>'27.4'!N19</f>
        <v>0</v>
      </c>
      <c r="DE19" s="33">
        <f>'27.4'!AE19</f>
        <v>0</v>
      </c>
      <c r="DF19" s="36">
        <f>'28.4'!E19</f>
        <v>0</v>
      </c>
      <c r="DG19" s="36">
        <f>'28.4'!AG19</f>
        <v>0</v>
      </c>
      <c r="DH19" s="36">
        <f>'28.4'!N19</f>
        <v>0</v>
      </c>
      <c r="DI19" s="36">
        <f>'28.4'!AF19</f>
        <v>0</v>
      </c>
      <c r="DJ19" s="33">
        <f>'29.4'!E19</f>
        <v>0</v>
      </c>
      <c r="DK19" s="33">
        <f>'29.4'!AD19</f>
        <v>0</v>
      </c>
      <c r="DL19" s="33">
        <f>'29.4'!N19</f>
        <v>0</v>
      </c>
      <c r="DM19" s="33">
        <f>'29.4'!AC19</f>
        <v>0</v>
      </c>
      <c r="DN19" s="36">
        <f>'30.4'!F19</f>
        <v>0</v>
      </c>
      <c r="DO19" s="36">
        <f>'30.4'!AF19</f>
        <v>0</v>
      </c>
      <c r="DP19" s="36">
        <f>'30.4'!O19</f>
        <v>0</v>
      </c>
      <c r="DQ19" s="36">
        <f>'30.4'!AE19</f>
        <v>0</v>
      </c>
      <c r="DR19" s="33">
        <f>'31.4'!F19</f>
        <v>0</v>
      </c>
      <c r="DS19" s="33">
        <f>'31.4'!AF19</f>
        <v>0</v>
      </c>
      <c r="DT19" s="33">
        <f>'31.4'!O19</f>
        <v>0</v>
      </c>
      <c r="DU19" s="33">
        <f>'31.4'!AE19</f>
        <v>0</v>
      </c>
      <c r="DV19" s="38">
        <f>'3.5'!F19</f>
        <v>10</v>
      </c>
      <c r="DW19" s="38">
        <f t="shared" si="0"/>
        <v>43</v>
      </c>
      <c r="DX19" s="38">
        <f t="shared" si="3"/>
        <v>33</v>
      </c>
      <c r="DY19" s="38">
        <f t="shared" si="1"/>
        <v>37</v>
      </c>
      <c r="DZ19" s="38">
        <f t="shared" si="2"/>
        <v>0</v>
      </c>
      <c r="EA19" s="38">
        <f t="shared" si="4"/>
        <v>-17</v>
      </c>
      <c r="EB19" s="38"/>
      <c r="EC19" s="39">
        <f t="shared" si="5"/>
        <v>17</v>
      </c>
    </row>
    <row r="20" spans="1:133" x14ac:dyDescent="0.25">
      <c r="A20" s="142" t="s">
        <v>177</v>
      </c>
      <c r="B20" s="33">
        <f>'1.5'!F20</f>
        <v>104</v>
      </c>
      <c r="C20" s="33">
        <f>'1.5'!AE20</f>
        <v>0</v>
      </c>
      <c r="D20" s="33">
        <f>'1.5'!O20</f>
        <v>0</v>
      </c>
      <c r="E20" s="33">
        <f>'1.5'!AD20</f>
        <v>0</v>
      </c>
      <c r="F20" s="36">
        <f>'2.5'!E20</f>
        <v>0</v>
      </c>
      <c r="G20" s="36">
        <f>'2.5'!AF20</f>
        <v>12</v>
      </c>
      <c r="H20" s="36">
        <f>'2.5'!N20</f>
        <v>39</v>
      </c>
      <c r="I20" s="36">
        <f>'2.5'!AE20</f>
        <v>0</v>
      </c>
      <c r="J20" s="33">
        <f>'3.5'!E20</f>
        <v>0</v>
      </c>
      <c r="K20" s="33">
        <f>'3.5'!AD20</f>
        <v>40</v>
      </c>
      <c r="L20" s="33">
        <f>'3.5'!N20</f>
        <v>21</v>
      </c>
      <c r="M20" s="33">
        <f>'3.5'!AC20</f>
        <v>0</v>
      </c>
      <c r="N20" s="36">
        <f>'4.5'!F20</f>
        <v>18</v>
      </c>
      <c r="O20" s="36">
        <f>'4.5'!AE20</f>
        <v>17</v>
      </c>
      <c r="P20" s="36">
        <f>'4.5'!N20</f>
        <v>0</v>
      </c>
      <c r="Q20" s="36">
        <f>'4.5'!AD20</f>
        <v>1</v>
      </c>
      <c r="R20" s="33">
        <f>'5.5'!E20</f>
        <v>104</v>
      </c>
      <c r="S20" s="33">
        <f>'5.5'!AD20</f>
        <v>0</v>
      </c>
      <c r="T20" s="33">
        <f>'5.5'!N20</f>
        <v>0</v>
      </c>
      <c r="U20" s="33">
        <f>'5.5'!AC20</f>
        <v>0</v>
      </c>
      <c r="V20" s="36">
        <f>'6.5'!F20</f>
        <v>104</v>
      </c>
      <c r="W20" s="36">
        <f>'6.5'!AE20</f>
        <v>18</v>
      </c>
      <c r="X20" s="36">
        <f>'6.5'!N20</f>
        <v>42</v>
      </c>
      <c r="Y20" s="36">
        <f>'6.5'!AD20</f>
        <v>0</v>
      </c>
      <c r="Z20" s="33">
        <f>'7.5'!E20</f>
        <v>156</v>
      </c>
      <c r="AA20" s="33">
        <f>'7.5'!AD20</f>
        <v>20</v>
      </c>
      <c r="AB20" s="33">
        <f>'7.5'!N20</f>
        <v>35</v>
      </c>
      <c r="AC20" s="33">
        <f>'7.5'!AC20</f>
        <v>0</v>
      </c>
      <c r="AD20" s="36">
        <f>'8.5'!E20</f>
        <v>0</v>
      </c>
      <c r="AE20" s="36">
        <f>'8.5'!AH20</f>
        <v>24</v>
      </c>
      <c r="AF20" s="36">
        <f>'8.5'!N20</f>
        <v>0</v>
      </c>
      <c r="AG20" s="36">
        <f>'8.5'!AG20</f>
        <v>0</v>
      </c>
      <c r="AH20" s="33">
        <f>'9.5'!E20</f>
        <v>0</v>
      </c>
      <c r="AI20" s="33">
        <f>'9.5'!AF20</f>
        <v>10</v>
      </c>
      <c r="AJ20" s="33">
        <f>'9.5'!N20</f>
        <v>4</v>
      </c>
      <c r="AK20" s="33">
        <f>'9.5'!AE20</f>
        <v>0</v>
      </c>
      <c r="AL20" s="36">
        <f>'10.5'!E20</f>
        <v>0</v>
      </c>
      <c r="AM20" s="36">
        <f>'10.5'!AD20</f>
        <v>12</v>
      </c>
      <c r="AN20" s="36">
        <f>'10.5'!N20</f>
        <v>5</v>
      </c>
      <c r="AO20" s="36">
        <f>'10.5'!AC20</f>
        <v>0</v>
      </c>
      <c r="AP20" s="33">
        <f>'11.5'!E20</f>
        <v>0</v>
      </c>
      <c r="AQ20" s="33">
        <f>'11.5'!AE20</f>
        <v>0</v>
      </c>
      <c r="AR20" s="33">
        <f>'11.5'!N20</f>
        <v>0</v>
      </c>
      <c r="AS20" s="33">
        <f>'11.5'!AD20</f>
        <v>0</v>
      </c>
      <c r="AT20" s="36">
        <f>'12.4'!E20</f>
        <v>0</v>
      </c>
      <c r="AU20" s="36">
        <f>'12.4'!AD20</f>
        <v>20</v>
      </c>
      <c r="AV20" s="36">
        <f>'12.4'!N20</f>
        <v>0</v>
      </c>
      <c r="AW20" s="36">
        <f>'12.4'!AC20</f>
        <v>0</v>
      </c>
      <c r="AX20" s="33">
        <f>'13.4'!E20</f>
        <v>0</v>
      </c>
      <c r="AY20" s="33">
        <f>'13.4'!AD20</f>
        <v>10</v>
      </c>
      <c r="AZ20" s="33">
        <f>'13.4'!N20</f>
        <v>5</v>
      </c>
      <c r="BA20" s="33">
        <f>'13.4'!AC20</f>
        <v>0</v>
      </c>
      <c r="BB20" s="36">
        <f>'14.4'!E20</f>
        <v>0</v>
      </c>
      <c r="BC20" s="36">
        <f>'14.4'!AF20</f>
        <v>0</v>
      </c>
      <c r="BD20" s="36">
        <f>'14.4'!N20</f>
        <v>0</v>
      </c>
      <c r="BE20" s="36">
        <f>'14.4'!AE20</f>
        <v>0</v>
      </c>
      <c r="BF20" s="33">
        <f>'15.4'!E20</f>
        <v>0</v>
      </c>
      <c r="BG20" s="33">
        <f>'15.4'!AD20</f>
        <v>2</v>
      </c>
      <c r="BH20" s="33">
        <f>'15.4'!N20</f>
        <v>34</v>
      </c>
      <c r="BI20" s="33">
        <f>'15.4'!AC20</f>
        <v>0</v>
      </c>
      <c r="BJ20" s="36">
        <f>'16.4'!E20</f>
        <v>0</v>
      </c>
      <c r="BK20" s="36">
        <f>'16.4'!AF20</f>
        <v>1</v>
      </c>
      <c r="BL20" s="36">
        <f>'16.4'!N20</f>
        <v>3</v>
      </c>
      <c r="BM20" s="36">
        <f>'16.4'!AE20</f>
        <v>0</v>
      </c>
      <c r="BN20" s="33">
        <f>'17.4'!E20</f>
        <v>0</v>
      </c>
      <c r="BO20" s="33">
        <f>'17.4'!AE20</f>
        <v>2</v>
      </c>
      <c r="BP20" s="33">
        <f>'17.4'!N20</f>
        <v>0</v>
      </c>
      <c r="BQ20" s="33">
        <f>'17.4'!AD20</f>
        <v>0</v>
      </c>
      <c r="BR20" s="36">
        <f>'18.4'!E20</f>
        <v>0</v>
      </c>
      <c r="BS20" s="36">
        <f>'18.4'!AE20</f>
        <v>0</v>
      </c>
      <c r="BT20" s="36">
        <f>'18.4'!N20</f>
        <v>0</v>
      </c>
      <c r="BU20" s="36">
        <f>'18.4'!AD20</f>
        <v>0</v>
      </c>
      <c r="BV20" s="33">
        <f>'19.4'!E20</f>
        <v>0</v>
      </c>
      <c r="BW20" s="33">
        <f>'19.4'!AD20</f>
        <v>2</v>
      </c>
      <c r="BX20" s="33">
        <f>'19.4'!N20</f>
        <v>0</v>
      </c>
      <c r="BY20" s="33">
        <f>'19.4'!AC20</f>
        <v>0</v>
      </c>
      <c r="BZ20" s="36">
        <f>'20.4'!E20</f>
        <v>0</v>
      </c>
      <c r="CA20" s="36">
        <f>'20.4'!AE20</f>
        <v>0</v>
      </c>
      <c r="CB20" s="36">
        <f>'20.4'!N20</f>
        <v>0</v>
      </c>
      <c r="CC20" s="36">
        <f>'20.4'!AD20</f>
        <v>0</v>
      </c>
      <c r="CD20" s="33">
        <f>'21.4'!E20</f>
        <v>0</v>
      </c>
      <c r="CE20" s="33">
        <f>'21.4'!AG20</f>
        <v>0</v>
      </c>
      <c r="CF20" s="33">
        <f>'21.4'!N20</f>
        <v>0</v>
      </c>
      <c r="CG20" s="33">
        <f>'21.4'!AF20</f>
        <v>0</v>
      </c>
      <c r="CH20" s="36">
        <f>'22.4'!E20</f>
        <v>0</v>
      </c>
      <c r="CI20" s="36">
        <f>'22.4'!AF20</f>
        <v>0</v>
      </c>
      <c r="CJ20" s="36">
        <f>'22.4'!N20</f>
        <v>0</v>
      </c>
      <c r="CK20" s="36">
        <f>'22.4'!AE20</f>
        <v>0</v>
      </c>
      <c r="CL20" s="33">
        <f>'23.4'!E20</f>
        <v>0</v>
      </c>
      <c r="CM20" s="33">
        <f>'23.4'!AE20</f>
        <v>0</v>
      </c>
      <c r="CN20" s="33">
        <f>'23.4'!N20</f>
        <v>0</v>
      </c>
      <c r="CO20" s="33">
        <f>'23.4'!AD20</f>
        <v>0</v>
      </c>
      <c r="CP20" s="36">
        <f>'24.4'!E20</f>
        <v>0</v>
      </c>
      <c r="CQ20" s="36">
        <f>'24.4'!AH20</f>
        <v>0</v>
      </c>
      <c r="CR20" s="36">
        <f>'24.4'!N20</f>
        <v>0</v>
      </c>
      <c r="CS20" s="36">
        <f>'24.4'!AG20</f>
        <v>0</v>
      </c>
      <c r="CT20" s="33">
        <f>'25.4'!E20</f>
        <v>208</v>
      </c>
      <c r="CU20" s="33">
        <f>'25.4'!AF20</f>
        <v>46</v>
      </c>
      <c r="CV20" s="33">
        <f>'25.4'!N20</f>
        <v>87</v>
      </c>
      <c r="CW20" s="33">
        <f>'25.4'!AE20</f>
        <v>2</v>
      </c>
      <c r="CX20" s="36">
        <f>'26.4'!E20</f>
        <v>104</v>
      </c>
      <c r="CY20" s="36">
        <f>'26.4'!AD20</f>
        <v>108</v>
      </c>
      <c r="CZ20" s="36">
        <f>'26.4'!N20</f>
        <v>12</v>
      </c>
      <c r="DA20" s="36">
        <f>'26.4'!AC20</f>
        <v>0</v>
      </c>
      <c r="DB20" s="33">
        <f>'27.4'!E20</f>
        <v>0</v>
      </c>
      <c r="DC20" s="33">
        <f>'27.4'!AF20</f>
        <v>31</v>
      </c>
      <c r="DD20" s="33">
        <f>'27.4'!N20</f>
        <v>0</v>
      </c>
      <c r="DE20" s="33">
        <f>'27.4'!AE20</f>
        <v>0</v>
      </c>
      <c r="DF20" s="36">
        <f>'28.4'!E20</f>
        <v>0</v>
      </c>
      <c r="DG20" s="36">
        <f>'28.4'!AG20</f>
        <v>0</v>
      </c>
      <c r="DH20" s="36">
        <f>'28.4'!N20</f>
        <v>0</v>
      </c>
      <c r="DI20" s="36">
        <f>'28.4'!AF20</f>
        <v>0</v>
      </c>
      <c r="DJ20" s="33">
        <f>'29.4'!E20</f>
        <v>0</v>
      </c>
      <c r="DK20" s="33">
        <f>'29.4'!AD20</f>
        <v>0</v>
      </c>
      <c r="DL20" s="33">
        <f>'29.4'!N20</f>
        <v>0</v>
      </c>
      <c r="DM20" s="33">
        <f>'29.4'!AC20</f>
        <v>0</v>
      </c>
      <c r="DN20" s="36">
        <f>'30.4'!F20</f>
        <v>0</v>
      </c>
      <c r="DO20" s="36">
        <f>'30.4'!AF20</f>
        <v>0</v>
      </c>
      <c r="DP20" s="36">
        <f>'30.4'!O20</f>
        <v>0</v>
      </c>
      <c r="DQ20" s="36">
        <f>'30.4'!AE20</f>
        <v>0</v>
      </c>
      <c r="DR20" s="33">
        <f>'31.4'!F20</f>
        <v>0</v>
      </c>
      <c r="DS20" s="33">
        <f>'31.4'!AF20</f>
        <v>0</v>
      </c>
      <c r="DT20" s="33">
        <f>'31.4'!O20</f>
        <v>0</v>
      </c>
      <c r="DU20" s="33">
        <f>'31.4'!AE20</f>
        <v>0</v>
      </c>
      <c r="DV20" s="38">
        <f>'3.5'!F20</f>
        <v>79</v>
      </c>
      <c r="DW20" s="38">
        <f t="shared" si="0"/>
        <v>798</v>
      </c>
      <c r="DX20" s="38">
        <f t="shared" si="3"/>
        <v>375</v>
      </c>
      <c r="DY20" s="38">
        <f t="shared" si="1"/>
        <v>287</v>
      </c>
      <c r="DZ20" s="38">
        <f t="shared" si="2"/>
        <v>3</v>
      </c>
      <c r="EA20" s="38">
        <f t="shared" si="4"/>
        <v>212</v>
      </c>
      <c r="EB20" s="38"/>
      <c r="EC20" s="39">
        <f t="shared" si="5"/>
        <v>-212</v>
      </c>
    </row>
    <row r="21" spans="1:133" x14ac:dyDescent="0.25">
      <c r="A21" s="142" t="s">
        <v>178</v>
      </c>
      <c r="B21" s="33">
        <f>'1.5'!F21</f>
        <v>0</v>
      </c>
      <c r="C21" s="33">
        <f>'1.5'!AE21</f>
        <v>0</v>
      </c>
      <c r="D21" s="33">
        <f>'1.5'!O21</f>
        <v>0</v>
      </c>
      <c r="E21" s="33">
        <f>'1.5'!AD21</f>
        <v>0</v>
      </c>
      <c r="F21" s="36">
        <f>'2.5'!E21</f>
        <v>0</v>
      </c>
      <c r="G21" s="36">
        <f>'2.5'!AF21</f>
        <v>0</v>
      </c>
      <c r="H21" s="36">
        <f>'2.5'!N21</f>
        <v>0</v>
      </c>
      <c r="I21" s="36">
        <f>'2.5'!AE21</f>
        <v>0</v>
      </c>
      <c r="J21" s="33">
        <f>'3.5'!E21</f>
        <v>0</v>
      </c>
      <c r="K21" s="33">
        <f>'3.5'!AD21</f>
        <v>0</v>
      </c>
      <c r="L21" s="33">
        <f>'3.5'!N21</f>
        <v>0</v>
      </c>
      <c r="M21" s="33">
        <f>'3.5'!AC21</f>
        <v>0</v>
      </c>
      <c r="N21" s="36">
        <f>'4.5'!F21</f>
        <v>0</v>
      </c>
      <c r="O21" s="36">
        <f>'4.5'!AE21</f>
        <v>0</v>
      </c>
      <c r="P21" s="36">
        <f>'4.5'!N21</f>
        <v>0</v>
      </c>
      <c r="Q21" s="36">
        <f>'4.5'!AD21</f>
        <v>0</v>
      </c>
      <c r="R21" s="33">
        <f>'5.5'!E21</f>
        <v>0</v>
      </c>
      <c r="S21" s="33">
        <f>'5.5'!AD21</f>
        <v>0</v>
      </c>
      <c r="T21" s="33">
        <f>'5.5'!N21</f>
        <v>0</v>
      </c>
      <c r="U21" s="33">
        <f>'5.5'!AC21</f>
        <v>0</v>
      </c>
      <c r="V21" s="36">
        <f>'6.5'!F21</f>
        <v>0</v>
      </c>
      <c r="W21" s="36">
        <f>'6.5'!AE21</f>
        <v>0</v>
      </c>
      <c r="X21" s="36">
        <f>'6.5'!N21</f>
        <v>0</v>
      </c>
      <c r="Y21" s="36">
        <f>'6.5'!AD21</f>
        <v>0</v>
      </c>
      <c r="Z21" s="33">
        <f>'7.5'!E21</f>
        <v>0</v>
      </c>
      <c r="AA21" s="33">
        <f>'7.5'!AD21</f>
        <v>0</v>
      </c>
      <c r="AB21" s="33">
        <f>'7.5'!N21</f>
        <v>0</v>
      </c>
      <c r="AC21" s="33">
        <f>'7.5'!AC21</f>
        <v>0</v>
      </c>
      <c r="AD21" s="36">
        <f>'8.5'!E21</f>
        <v>0</v>
      </c>
      <c r="AE21" s="36">
        <f>'8.5'!AH21</f>
        <v>0</v>
      </c>
      <c r="AF21" s="36">
        <f>'8.5'!N21</f>
        <v>0</v>
      </c>
      <c r="AG21" s="36">
        <f>'8.5'!AG21</f>
        <v>0</v>
      </c>
      <c r="AH21" s="33">
        <f>'9.5'!E21</f>
        <v>0</v>
      </c>
      <c r="AI21" s="33">
        <f>'9.5'!AF21</f>
        <v>0</v>
      </c>
      <c r="AJ21" s="33">
        <f>'9.5'!N21</f>
        <v>0</v>
      </c>
      <c r="AK21" s="33">
        <f>'9.5'!AE21</f>
        <v>0</v>
      </c>
      <c r="AL21" s="36">
        <f>'10.5'!E21</f>
        <v>0</v>
      </c>
      <c r="AM21" s="36">
        <f>'10.5'!AD21</f>
        <v>0</v>
      </c>
      <c r="AN21" s="36">
        <f>'10.5'!N21</f>
        <v>0</v>
      </c>
      <c r="AO21" s="36">
        <f>'10.5'!AC21</f>
        <v>0</v>
      </c>
      <c r="AP21" s="33">
        <f>'11.5'!E21</f>
        <v>0</v>
      </c>
      <c r="AQ21" s="33">
        <f>'11.5'!AE21</f>
        <v>0</v>
      </c>
      <c r="AR21" s="33">
        <f>'11.5'!N21</f>
        <v>0</v>
      </c>
      <c r="AS21" s="33">
        <f>'11.5'!AD21</f>
        <v>0</v>
      </c>
      <c r="AT21" s="36">
        <f>'12.4'!E21</f>
        <v>0</v>
      </c>
      <c r="AU21" s="36">
        <f>'12.4'!AD21</f>
        <v>0</v>
      </c>
      <c r="AV21" s="36">
        <f>'12.4'!N21</f>
        <v>0</v>
      </c>
      <c r="AW21" s="36">
        <f>'12.4'!AC21</f>
        <v>0</v>
      </c>
      <c r="AX21" s="33">
        <f>'13.4'!E21</f>
        <v>0</v>
      </c>
      <c r="AY21" s="33">
        <f>'13.4'!AD21</f>
        <v>0</v>
      </c>
      <c r="AZ21" s="33">
        <f>'13.4'!N21</f>
        <v>0</v>
      </c>
      <c r="BA21" s="33">
        <f>'13.4'!AC21</f>
        <v>0</v>
      </c>
      <c r="BB21" s="36">
        <f>'14.4'!E21</f>
        <v>0</v>
      </c>
      <c r="BC21" s="36">
        <f>'14.4'!AF21</f>
        <v>0</v>
      </c>
      <c r="BD21" s="36">
        <f>'14.4'!N21</f>
        <v>0</v>
      </c>
      <c r="BE21" s="36">
        <f>'14.4'!AE21</f>
        <v>0</v>
      </c>
      <c r="BF21" s="33">
        <f>'15.4'!E21</f>
        <v>0</v>
      </c>
      <c r="BG21" s="33">
        <f>'15.4'!AD21</f>
        <v>0</v>
      </c>
      <c r="BH21" s="33">
        <f>'15.4'!N21</f>
        <v>0</v>
      </c>
      <c r="BI21" s="33">
        <f>'15.4'!AC21</f>
        <v>0</v>
      </c>
      <c r="BJ21" s="36">
        <f>'16.4'!E21</f>
        <v>0</v>
      </c>
      <c r="BK21" s="36">
        <f>'16.4'!AF21</f>
        <v>0</v>
      </c>
      <c r="BL21" s="36">
        <f>'16.4'!N21</f>
        <v>0</v>
      </c>
      <c r="BM21" s="36">
        <f>'16.4'!AE21</f>
        <v>0</v>
      </c>
      <c r="BN21" s="33">
        <f>'17.4'!E21</f>
        <v>0</v>
      </c>
      <c r="BO21" s="33">
        <f>'17.4'!AE21</f>
        <v>0</v>
      </c>
      <c r="BP21" s="33">
        <f>'17.4'!N21</f>
        <v>0</v>
      </c>
      <c r="BQ21" s="33">
        <f>'17.4'!AD21</f>
        <v>0</v>
      </c>
      <c r="BR21" s="36">
        <f>'18.4'!E21</f>
        <v>0</v>
      </c>
      <c r="BS21" s="36">
        <f>'18.4'!AE21</f>
        <v>0</v>
      </c>
      <c r="BT21" s="36">
        <f>'18.4'!N21</f>
        <v>0</v>
      </c>
      <c r="BU21" s="36">
        <f>'18.4'!AD21</f>
        <v>0</v>
      </c>
      <c r="BV21" s="33">
        <f>'19.4'!E21</f>
        <v>0</v>
      </c>
      <c r="BW21" s="33">
        <f>'19.4'!AD21</f>
        <v>0</v>
      </c>
      <c r="BX21" s="33">
        <f>'19.4'!N21</f>
        <v>0</v>
      </c>
      <c r="BY21" s="33">
        <f>'19.4'!AC21</f>
        <v>0</v>
      </c>
      <c r="BZ21" s="36">
        <f>'20.4'!E21</f>
        <v>0</v>
      </c>
      <c r="CA21" s="36">
        <f>'20.4'!AE21</f>
        <v>0</v>
      </c>
      <c r="CB21" s="36">
        <f>'20.4'!N21</f>
        <v>0</v>
      </c>
      <c r="CC21" s="36">
        <f>'20.4'!AD21</f>
        <v>0</v>
      </c>
      <c r="CD21" s="33">
        <f>'21.4'!E21</f>
        <v>0</v>
      </c>
      <c r="CE21" s="33">
        <f>'21.4'!AG21</f>
        <v>0</v>
      </c>
      <c r="CF21" s="33">
        <f>'21.4'!N21</f>
        <v>0</v>
      </c>
      <c r="CG21" s="33">
        <f>'21.4'!AF21</f>
        <v>0</v>
      </c>
      <c r="CH21" s="36">
        <f>'22.4'!E21</f>
        <v>0</v>
      </c>
      <c r="CI21" s="36">
        <f>'22.4'!AF21</f>
        <v>0</v>
      </c>
      <c r="CJ21" s="36">
        <f>'22.4'!N21</f>
        <v>0</v>
      </c>
      <c r="CK21" s="36">
        <f>'22.4'!AE21</f>
        <v>0</v>
      </c>
      <c r="CL21" s="33">
        <f>'23.4'!E21</f>
        <v>0</v>
      </c>
      <c r="CM21" s="33">
        <f>'23.4'!AE21</f>
        <v>0</v>
      </c>
      <c r="CN21" s="33">
        <f>'23.4'!N21</f>
        <v>0</v>
      </c>
      <c r="CO21" s="33">
        <f>'23.4'!AD21</f>
        <v>0</v>
      </c>
      <c r="CP21" s="36">
        <f>'24.4'!E21</f>
        <v>0</v>
      </c>
      <c r="CQ21" s="36">
        <f>'24.4'!AH21</f>
        <v>0</v>
      </c>
      <c r="CR21" s="36">
        <f>'24.4'!N21</f>
        <v>0</v>
      </c>
      <c r="CS21" s="36">
        <f>'24.4'!AG21</f>
        <v>0</v>
      </c>
      <c r="CT21" s="33">
        <f>'25.4'!E21</f>
        <v>0</v>
      </c>
      <c r="CU21" s="33">
        <f>'25.4'!AF21</f>
        <v>0</v>
      </c>
      <c r="CV21" s="33">
        <f>'25.4'!N21</f>
        <v>0</v>
      </c>
      <c r="CW21" s="33">
        <f>'25.4'!AE21</f>
        <v>0</v>
      </c>
      <c r="CX21" s="36">
        <f>'26.4'!E21</f>
        <v>0</v>
      </c>
      <c r="CY21" s="36">
        <f>'26.4'!AD21</f>
        <v>0</v>
      </c>
      <c r="CZ21" s="36">
        <f>'26.4'!N21</f>
        <v>0</v>
      </c>
      <c r="DA21" s="36">
        <f>'26.4'!AC21</f>
        <v>0</v>
      </c>
      <c r="DB21" s="33">
        <f>'27.4'!E21</f>
        <v>0</v>
      </c>
      <c r="DC21" s="33">
        <f>'27.4'!AF21</f>
        <v>0</v>
      </c>
      <c r="DD21" s="33">
        <f>'27.4'!N21</f>
        <v>0</v>
      </c>
      <c r="DE21" s="33">
        <f>'27.4'!AE21</f>
        <v>0</v>
      </c>
      <c r="DF21" s="36">
        <f>'28.4'!E21</f>
        <v>0</v>
      </c>
      <c r="DG21" s="36">
        <f>'28.4'!AG21</f>
        <v>0</v>
      </c>
      <c r="DH21" s="36">
        <f>'28.4'!N21</f>
        <v>0</v>
      </c>
      <c r="DI21" s="36">
        <f>'28.4'!AF21</f>
        <v>0</v>
      </c>
      <c r="DJ21" s="33">
        <f>'29.4'!E21</f>
        <v>0</v>
      </c>
      <c r="DK21" s="33">
        <f>'29.4'!AD21</f>
        <v>0</v>
      </c>
      <c r="DL21" s="33">
        <f>'29.4'!N21</f>
        <v>0</v>
      </c>
      <c r="DM21" s="33">
        <f>'29.4'!AC21</f>
        <v>0</v>
      </c>
      <c r="DN21" s="36">
        <f>'30.4'!F21</f>
        <v>0</v>
      </c>
      <c r="DO21" s="36">
        <f>'30.4'!AF21</f>
        <v>0</v>
      </c>
      <c r="DP21" s="36">
        <f>'30.4'!O21</f>
        <v>0</v>
      </c>
      <c r="DQ21" s="36">
        <f>'30.4'!AE21</f>
        <v>0</v>
      </c>
      <c r="DR21" s="33">
        <f>'31.4'!F21</f>
        <v>0</v>
      </c>
      <c r="DS21" s="33">
        <f>'31.4'!AF21</f>
        <v>0</v>
      </c>
      <c r="DT21" s="33">
        <f>'31.4'!O21</f>
        <v>0</v>
      </c>
      <c r="DU21" s="33">
        <f>'31.4'!AE21</f>
        <v>0</v>
      </c>
      <c r="DV21" s="90"/>
      <c r="DW21" s="38">
        <f t="shared" si="0"/>
        <v>0</v>
      </c>
      <c r="DX21" s="38">
        <f t="shared" si="3"/>
        <v>0</v>
      </c>
      <c r="DY21" s="38">
        <f t="shared" si="1"/>
        <v>0</v>
      </c>
      <c r="DZ21" s="38">
        <f t="shared" si="2"/>
        <v>0</v>
      </c>
      <c r="EA21" s="38">
        <f t="shared" si="4"/>
        <v>0</v>
      </c>
      <c r="EB21" s="90"/>
      <c r="EC21" s="39">
        <f t="shared" si="5"/>
        <v>0</v>
      </c>
    </row>
    <row r="22" spans="1:133" x14ac:dyDescent="0.25">
      <c r="A22" s="142" t="s">
        <v>179</v>
      </c>
      <c r="B22" s="33">
        <f>'1.5'!F22</f>
        <v>0</v>
      </c>
      <c r="C22" s="33">
        <f>'1.5'!AE22</f>
        <v>0</v>
      </c>
      <c r="D22" s="33">
        <f>'1.5'!O22</f>
        <v>0</v>
      </c>
      <c r="E22" s="33">
        <f>'1.5'!AD22</f>
        <v>0</v>
      </c>
      <c r="F22" s="36">
        <f>'2.5'!E22</f>
        <v>0</v>
      </c>
      <c r="G22" s="36">
        <f>'2.5'!AF22</f>
        <v>0</v>
      </c>
      <c r="H22" s="36">
        <f>'2.5'!N22</f>
        <v>0</v>
      </c>
      <c r="I22" s="36">
        <f>'2.5'!AE22</f>
        <v>0</v>
      </c>
      <c r="J22" s="33">
        <f>'3.5'!E22</f>
        <v>0</v>
      </c>
      <c r="K22" s="33">
        <f>'3.5'!AD22</f>
        <v>0</v>
      </c>
      <c r="L22" s="33">
        <f>'3.5'!N22</f>
        <v>0</v>
      </c>
      <c r="M22" s="33">
        <f>'3.5'!AC22</f>
        <v>0</v>
      </c>
      <c r="N22" s="36">
        <f>'4.5'!F22</f>
        <v>0</v>
      </c>
      <c r="O22" s="36">
        <f>'4.5'!AE22</f>
        <v>0</v>
      </c>
      <c r="P22" s="36">
        <f>'4.5'!N22</f>
        <v>0</v>
      </c>
      <c r="Q22" s="36">
        <f>'4.5'!AD22</f>
        <v>0</v>
      </c>
      <c r="R22" s="33">
        <f>'5.5'!E22</f>
        <v>0</v>
      </c>
      <c r="S22" s="33">
        <f>'5.5'!AD22</f>
        <v>0</v>
      </c>
      <c r="T22" s="33">
        <f>'5.5'!N22</f>
        <v>0</v>
      </c>
      <c r="U22" s="33">
        <f>'5.5'!AC22</f>
        <v>0</v>
      </c>
      <c r="V22" s="36">
        <f>'6.5'!F22</f>
        <v>0</v>
      </c>
      <c r="W22" s="36">
        <f>'6.5'!AE22</f>
        <v>0</v>
      </c>
      <c r="X22" s="36">
        <f>'6.5'!N22</f>
        <v>0</v>
      </c>
      <c r="Y22" s="36">
        <f>'6.5'!AD22</f>
        <v>0</v>
      </c>
      <c r="Z22" s="33">
        <f>'7.5'!E22</f>
        <v>0</v>
      </c>
      <c r="AA22" s="33">
        <f>'7.5'!AD22</f>
        <v>0</v>
      </c>
      <c r="AB22" s="33">
        <f>'7.5'!N22</f>
        <v>0</v>
      </c>
      <c r="AC22" s="33">
        <f>'7.5'!AC22</f>
        <v>0</v>
      </c>
      <c r="AD22" s="36">
        <f>'8.5'!E22</f>
        <v>0</v>
      </c>
      <c r="AE22" s="36">
        <f>'8.5'!AH22</f>
        <v>0</v>
      </c>
      <c r="AF22" s="36">
        <f>'8.5'!N22</f>
        <v>0</v>
      </c>
      <c r="AG22" s="36">
        <f>'8.5'!AG22</f>
        <v>0</v>
      </c>
      <c r="AH22" s="33">
        <f>'9.5'!E22</f>
        <v>0</v>
      </c>
      <c r="AI22" s="33">
        <f>'9.5'!AF22</f>
        <v>0</v>
      </c>
      <c r="AJ22" s="33">
        <f>'9.5'!N22</f>
        <v>0</v>
      </c>
      <c r="AK22" s="33">
        <f>'9.5'!AE22</f>
        <v>0</v>
      </c>
      <c r="AL22" s="36">
        <f>'10.5'!E22</f>
        <v>0</v>
      </c>
      <c r="AM22" s="36">
        <f>'10.5'!AD22</f>
        <v>0</v>
      </c>
      <c r="AN22" s="36">
        <f>'10.5'!N22</f>
        <v>0</v>
      </c>
      <c r="AO22" s="36">
        <f>'10.5'!AC22</f>
        <v>0</v>
      </c>
      <c r="AP22" s="33">
        <f>'11.5'!E22</f>
        <v>0</v>
      </c>
      <c r="AQ22" s="33">
        <f>'11.5'!AE22</f>
        <v>0</v>
      </c>
      <c r="AR22" s="33">
        <f>'11.5'!N22</f>
        <v>0</v>
      </c>
      <c r="AS22" s="33">
        <f>'11.5'!AD22</f>
        <v>0</v>
      </c>
      <c r="AT22" s="36">
        <f>'12.4'!E22</f>
        <v>0</v>
      </c>
      <c r="AU22" s="36">
        <f>'12.4'!AD22</f>
        <v>0</v>
      </c>
      <c r="AV22" s="36">
        <f>'12.4'!N22</f>
        <v>0</v>
      </c>
      <c r="AW22" s="36">
        <f>'12.4'!AC22</f>
        <v>0</v>
      </c>
      <c r="AX22" s="33">
        <f>'13.4'!E22</f>
        <v>0</v>
      </c>
      <c r="AY22" s="33">
        <f>'13.4'!AD22</f>
        <v>0</v>
      </c>
      <c r="AZ22" s="33">
        <f>'13.4'!N22</f>
        <v>0</v>
      </c>
      <c r="BA22" s="33">
        <f>'13.4'!AC22</f>
        <v>0</v>
      </c>
      <c r="BB22" s="36">
        <f>'14.4'!E22</f>
        <v>0</v>
      </c>
      <c r="BC22" s="36">
        <f>'14.4'!AF22</f>
        <v>0</v>
      </c>
      <c r="BD22" s="36">
        <f>'14.4'!N22</f>
        <v>0</v>
      </c>
      <c r="BE22" s="36">
        <f>'14.4'!AE22</f>
        <v>0</v>
      </c>
      <c r="BF22" s="33">
        <f>'15.4'!E22</f>
        <v>0</v>
      </c>
      <c r="BG22" s="33">
        <f>'15.4'!AD22</f>
        <v>0</v>
      </c>
      <c r="BH22" s="33">
        <f>'15.4'!N22</f>
        <v>0</v>
      </c>
      <c r="BI22" s="33">
        <f>'15.4'!AC22</f>
        <v>0</v>
      </c>
      <c r="BJ22" s="36">
        <f>'16.4'!E22</f>
        <v>0</v>
      </c>
      <c r="BK22" s="36">
        <f>'16.4'!AF22</f>
        <v>0</v>
      </c>
      <c r="BL22" s="36">
        <f>'16.4'!N22</f>
        <v>0</v>
      </c>
      <c r="BM22" s="36">
        <f>'16.4'!AE22</f>
        <v>0</v>
      </c>
      <c r="BN22" s="33">
        <f>'17.4'!E22</f>
        <v>0</v>
      </c>
      <c r="BO22" s="33">
        <f>'17.4'!AE22</f>
        <v>0</v>
      </c>
      <c r="BP22" s="33">
        <f>'17.4'!N22</f>
        <v>0</v>
      </c>
      <c r="BQ22" s="33">
        <f>'17.4'!AD22</f>
        <v>0</v>
      </c>
      <c r="BR22" s="36">
        <f>'18.4'!E22</f>
        <v>0</v>
      </c>
      <c r="BS22" s="36">
        <f>'18.4'!AE22</f>
        <v>0</v>
      </c>
      <c r="BT22" s="36">
        <f>'18.4'!N22</f>
        <v>0</v>
      </c>
      <c r="BU22" s="36">
        <f>'18.4'!AD22</f>
        <v>0</v>
      </c>
      <c r="BV22" s="33">
        <f>'19.4'!E22</f>
        <v>0</v>
      </c>
      <c r="BW22" s="33">
        <f>'19.4'!AD22</f>
        <v>0</v>
      </c>
      <c r="BX22" s="33">
        <f>'19.4'!N22</f>
        <v>0</v>
      </c>
      <c r="BY22" s="33">
        <f>'19.4'!AC22</f>
        <v>0</v>
      </c>
      <c r="BZ22" s="36">
        <f>'20.4'!E22</f>
        <v>0</v>
      </c>
      <c r="CA22" s="36">
        <f>'20.4'!AE22</f>
        <v>0</v>
      </c>
      <c r="CB22" s="36">
        <f>'20.4'!N22</f>
        <v>0</v>
      </c>
      <c r="CC22" s="36">
        <f>'20.4'!AD22</f>
        <v>0</v>
      </c>
      <c r="CD22" s="33">
        <f>'21.4'!E22</f>
        <v>0</v>
      </c>
      <c r="CE22" s="33">
        <f>'21.4'!AG22</f>
        <v>0</v>
      </c>
      <c r="CF22" s="33">
        <f>'21.4'!N22</f>
        <v>0</v>
      </c>
      <c r="CG22" s="33">
        <f>'21.4'!AF22</f>
        <v>0</v>
      </c>
      <c r="CH22" s="36">
        <f>'22.4'!E22</f>
        <v>0</v>
      </c>
      <c r="CI22" s="36">
        <f>'22.4'!AF22</f>
        <v>0</v>
      </c>
      <c r="CJ22" s="36">
        <f>'22.4'!N22</f>
        <v>0</v>
      </c>
      <c r="CK22" s="36">
        <f>'22.4'!AE22</f>
        <v>0</v>
      </c>
      <c r="CL22" s="33">
        <f>'23.4'!E22</f>
        <v>0</v>
      </c>
      <c r="CM22" s="33">
        <f>'23.4'!AE22</f>
        <v>0</v>
      </c>
      <c r="CN22" s="33">
        <f>'23.4'!N22</f>
        <v>0</v>
      </c>
      <c r="CO22" s="33">
        <f>'23.4'!AD22</f>
        <v>0</v>
      </c>
      <c r="CP22" s="36">
        <f>'24.4'!E22</f>
        <v>0</v>
      </c>
      <c r="CQ22" s="36">
        <f>'24.4'!AH22</f>
        <v>0</v>
      </c>
      <c r="CR22" s="36">
        <f>'24.4'!N22</f>
        <v>0</v>
      </c>
      <c r="CS22" s="36">
        <f>'24.4'!AG22</f>
        <v>0</v>
      </c>
      <c r="CT22" s="33">
        <f>'25.4'!E22</f>
        <v>0</v>
      </c>
      <c r="CU22" s="33">
        <f>'25.4'!AF22</f>
        <v>0</v>
      </c>
      <c r="CV22" s="33">
        <f>'25.4'!N22</f>
        <v>0</v>
      </c>
      <c r="CW22" s="33">
        <f>'25.4'!AE22</f>
        <v>0</v>
      </c>
      <c r="CX22" s="36">
        <f>'26.4'!E22</f>
        <v>0</v>
      </c>
      <c r="CY22" s="36">
        <f>'26.4'!AD22</f>
        <v>0</v>
      </c>
      <c r="CZ22" s="36">
        <f>'26.4'!N22</f>
        <v>0</v>
      </c>
      <c r="DA22" s="36">
        <f>'26.4'!AC22</f>
        <v>0</v>
      </c>
      <c r="DB22" s="33">
        <f>'27.4'!E22</f>
        <v>0</v>
      </c>
      <c r="DC22" s="33">
        <f>'27.4'!AF22</f>
        <v>0</v>
      </c>
      <c r="DD22" s="33">
        <f>'27.4'!N22</f>
        <v>0</v>
      </c>
      <c r="DE22" s="33">
        <f>'27.4'!AE22</f>
        <v>0</v>
      </c>
      <c r="DF22" s="36">
        <f>'28.4'!E22</f>
        <v>0</v>
      </c>
      <c r="DG22" s="36">
        <f>'28.4'!AG22</f>
        <v>0</v>
      </c>
      <c r="DH22" s="36">
        <f>'28.4'!N22</f>
        <v>0</v>
      </c>
      <c r="DI22" s="36">
        <f>'28.4'!AF22</f>
        <v>0</v>
      </c>
      <c r="DJ22" s="33">
        <f>'29.4'!E22</f>
        <v>0</v>
      </c>
      <c r="DK22" s="33">
        <f>'29.4'!AD22</f>
        <v>0</v>
      </c>
      <c r="DL22" s="33">
        <f>'29.4'!N22</f>
        <v>0</v>
      </c>
      <c r="DM22" s="33">
        <f>'29.4'!AC22</f>
        <v>0</v>
      </c>
      <c r="DN22" s="36">
        <f>'30.4'!F22</f>
        <v>0</v>
      </c>
      <c r="DO22" s="36">
        <f>'30.4'!AF22</f>
        <v>0</v>
      </c>
      <c r="DP22" s="36">
        <f>'30.4'!O22</f>
        <v>0</v>
      </c>
      <c r="DQ22" s="36">
        <f>'30.4'!AE22</f>
        <v>0</v>
      </c>
      <c r="DR22" s="33">
        <f>'31.4'!F22</f>
        <v>0</v>
      </c>
      <c r="DS22" s="33">
        <f>'31.4'!AF22</f>
        <v>0</v>
      </c>
      <c r="DT22" s="33">
        <f>'31.4'!O22</f>
        <v>0</v>
      </c>
      <c r="DU22" s="33">
        <f>'31.4'!AE22</f>
        <v>0</v>
      </c>
      <c r="DV22" s="90"/>
      <c r="DW22" s="38">
        <f t="shared" si="0"/>
        <v>0</v>
      </c>
      <c r="DX22" s="38">
        <f t="shared" si="3"/>
        <v>0</v>
      </c>
      <c r="DY22" s="38">
        <f t="shared" si="1"/>
        <v>0</v>
      </c>
      <c r="DZ22" s="38">
        <f t="shared" si="2"/>
        <v>0</v>
      </c>
      <c r="EA22" s="38">
        <f t="shared" si="4"/>
        <v>0</v>
      </c>
      <c r="EB22" s="90"/>
      <c r="EC22" s="39">
        <f t="shared" si="5"/>
        <v>0</v>
      </c>
    </row>
    <row r="23" spans="1:133" x14ac:dyDescent="0.25">
      <c r="A23" s="142" t="s">
        <v>180</v>
      </c>
      <c r="B23" s="33">
        <f>'1.5'!F23</f>
        <v>0</v>
      </c>
      <c r="C23" s="33">
        <f>'1.5'!AE23</f>
        <v>0</v>
      </c>
      <c r="D23" s="33">
        <f>'1.5'!O23</f>
        <v>0</v>
      </c>
      <c r="E23" s="33">
        <f>'1.5'!AD23</f>
        <v>0</v>
      </c>
      <c r="F23" s="36">
        <f>'2.5'!E23</f>
        <v>0</v>
      </c>
      <c r="G23" s="36">
        <f>'2.5'!AF23</f>
        <v>0</v>
      </c>
      <c r="H23" s="36">
        <f>'2.5'!N23</f>
        <v>0</v>
      </c>
      <c r="I23" s="36">
        <f>'2.5'!AE23</f>
        <v>0</v>
      </c>
      <c r="J23" s="33">
        <f>'3.5'!E23</f>
        <v>0</v>
      </c>
      <c r="K23" s="33">
        <f>'3.5'!AD23</f>
        <v>0</v>
      </c>
      <c r="L23" s="33">
        <f>'3.5'!N23</f>
        <v>0</v>
      </c>
      <c r="M23" s="33">
        <f>'3.5'!AC23</f>
        <v>0</v>
      </c>
      <c r="N23" s="36">
        <f>'4.5'!F23</f>
        <v>0</v>
      </c>
      <c r="O23" s="36">
        <f>'4.5'!AE23</f>
        <v>0</v>
      </c>
      <c r="P23" s="36">
        <f>'4.5'!N23</f>
        <v>0</v>
      </c>
      <c r="Q23" s="36">
        <f>'4.5'!AD23</f>
        <v>0</v>
      </c>
      <c r="R23" s="33">
        <f>'5.5'!E23</f>
        <v>0</v>
      </c>
      <c r="S23" s="33">
        <f>'5.5'!AD23</f>
        <v>0</v>
      </c>
      <c r="T23" s="33">
        <f>'5.5'!N23</f>
        <v>0</v>
      </c>
      <c r="U23" s="33">
        <f>'5.5'!AC23</f>
        <v>0</v>
      </c>
      <c r="V23" s="36">
        <f>'6.5'!F23</f>
        <v>0</v>
      </c>
      <c r="W23" s="36">
        <f>'6.5'!AE23</f>
        <v>0</v>
      </c>
      <c r="X23" s="36">
        <f>'6.5'!N23</f>
        <v>0</v>
      </c>
      <c r="Y23" s="36">
        <f>'6.5'!AD23</f>
        <v>0</v>
      </c>
      <c r="Z23" s="33">
        <f>'7.5'!E23</f>
        <v>0</v>
      </c>
      <c r="AA23" s="33">
        <f>'7.5'!AD23</f>
        <v>0</v>
      </c>
      <c r="AB23" s="33">
        <f>'7.5'!N23</f>
        <v>0</v>
      </c>
      <c r="AC23" s="33">
        <f>'7.5'!AC23</f>
        <v>0</v>
      </c>
      <c r="AD23" s="36">
        <f>'8.5'!E23</f>
        <v>0</v>
      </c>
      <c r="AE23" s="36">
        <f>'8.5'!AH23</f>
        <v>0</v>
      </c>
      <c r="AF23" s="36">
        <f>'8.5'!N23</f>
        <v>0</v>
      </c>
      <c r="AG23" s="36">
        <f>'8.5'!AG23</f>
        <v>0</v>
      </c>
      <c r="AH23" s="33">
        <f>'9.5'!E23</f>
        <v>0</v>
      </c>
      <c r="AI23" s="33">
        <f>'9.5'!AF23</f>
        <v>0</v>
      </c>
      <c r="AJ23" s="33">
        <f>'9.5'!N23</f>
        <v>0</v>
      </c>
      <c r="AK23" s="33">
        <f>'9.5'!AE23</f>
        <v>0</v>
      </c>
      <c r="AL23" s="36">
        <f>'10.5'!E23</f>
        <v>0</v>
      </c>
      <c r="AM23" s="36">
        <f>'10.5'!AD23</f>
        <v>0</v>
      </c>
      <c r="AN23" s="36">
        <f>'10.5'!N23</f>
        <v>0</v>
      </c>
      <c r="AO23" s="36">
        <f>'10.5'!AC23</f>
        <v>0</v>
      </c>
      <c r="AP23" s="33">
        <f>'11.5'!E23</f>
        <v>0</v>
      </c>
      <c r="AQ23" s="33">
        <f>'11.5'!AE23</f>
        <v>0</v>
      </c>
      <c r="AR23" s="33">
        <f>'11.5'!N23</f>
        <v>0</v>
      </c>
      <c r="AS23" s="33">
        <f>'11.5'!AD23</f>
        <v>0</v>
      </c>
      <c r="AT23" s="36">
        <f>'12.4'!E23</f>
        <v>0</v>
      </c>
      <c r="AU23" s="36">
        <f>'12.4'!AD23</f>
        <v>0</v>
      </c>
      <c r="AV23" s="36">
        <f>'12.4'!N23</f>
        <v>0</v>
      </c>
      <c r="AW23" s="36">
        <f>'12.4'!AC23</f>
        <v>0</v>
      </c>
      <c r="AX23" s="33">
        <f>'13.4'!E23</f>
        <v>0</v>
      </c>
      <c r="AY23" s="33">
        <f>'13.4'!AD23</f>
        <v>0</v>
      </c>
      <c r="AZ23" s="33">
        <f>'13.4'!N23</f>
        <v>0</v>
      </c>
      <c r="BA23" s="33">
        <f>'13.4'!AC23</f>
        <v>0</v>
      </c>
      <c r="BB23" s="36">
        <f>'14.4'!E23</f>
        <v>0</v>
      </c>
      <c r="BC23" s="36">
        <f>'14.4'!AF23</f>
        <v>0</v>
      </c>
      <c r="BD23" s="36">
        <f>'14.4'!N23</f>
        <v>0</v>
      </c>
      <c r="BE23" s="36">
        <f>'14.4'!AE23</f>
        <v>0</v>
      </c>
      <c r="BF23" s="33">
        <f>'15.4'!E23</f>
        <v>0</v>
      </c>
      <c r="BG23" s="33">
        <f>'15.4'!AD23</f>
        <v>0</v>
      </c>
      <c r="BH23" s="33">
        <f>'15.4'!N23</f>
        <v>0</v>
      </c>
      <c r="BI23" s="33">
        <f>'15.4'!AC23</f>
        <v>0</v>
      </c>
      <c r="BJ23" s="36">
        <f>'16.4'!E23</f>
        <v>0</v>
      </c>
      <c r="BK23" s="36">
        <f>'16.4'!AF23</f>
        <v>0</v>
      </c>
      <c r="BL23" s="36">
        <f>'16.4'!N23</f>
        <v>0</v>
      </c>
      <c r="BM23" s="36">
        <f>'16.4'!AE23</f>
        <v>0</v>
      </c>
      <c r="BN23" s="33">
        <f>'17.4'!E23</f>
        <v>0</v>
      </c>
      <c r="BO23" s="33">
        <f>'17.4'!AE23</f>
        <v>0</v>
      </c>
      <c r="BP23" s="33">
        <f>'17.4'!N23</f>
        <v>0</v>
      </c>
      <c r="BQ23" s="33">
        <f>'17.4'!AD23</f>
        <v>0</v>
      </c>
      <c r="BR23" s="36">
        <f>'18.4'!E23</f>
        <v>0</v>
      </c>
      <c r="BS23" s="36">
        <f>'18.4'!AE23</f>
        <v>0</v>
      </c>
      <c r="BT23" s="36">
        <f>'18.4'!N23</f>
        <v>0</v>
      </c>
      <c r="BU23" s="36">
        <f>'18.4'!AD23</f>
        <v>0</v>
      </c>
      <c r="BV23" s="33">
        <f>'19.4'!E23</f>
        <v>0</v>
      </c>
      <c r="BW23" s="33">
        <f>'19.4'!AD23</f>
        <v>0</v>
      </c>
      <c r="BX23" s="33">
        <f>'19.4'!N23</f>
        <v>0</v>
      </c>
      <c r="BY23" s="33">
        <f>'19.4'!AC23</f>
        <v>0</v>
      </c>
      <c r="BZ23" s="36">
        <f>'20.4'!E23</f>
        <v>0</v>
      </c>
      <c r="CA23" s="36">
        <f>'20.4'!AE23</f>
        <v>0</v>
      </c>
      <c r="CB23" s="36">
        <f>'20.4'!N23</f>
        <v>0</v>
      </c>
      <c r="CC23" s="36">
        <f>'20.4'!AD23</f>
        <v>0</v>
      </c>
      <c r="CD23" s="33">
        <f>'21.4'!E23</f>
        <v>0</v>
      </c>
      <c r="CE23" s="33">
        <f>'21.4'!AG23</f>
        <v>0</v>
      </c>
      <c r="CF23" s="33">
        <f>'21.4'!N23</f>
        <v>0</v>
      </c>
      <c r="CG23" s="33">
        <f>'21.4'!AF23</f>
        <v>0</v>
      </c>
      <c r="CH23" s="36">
        <f>'22.4'!E23</f>
        <v>0</v>
      </c>
      <c r="CI23" s="36">
        <f>'22.4'!AF23</f>
        <v>0</v>
      </c>
      <c r="CJ23" s="36">
        <f>'22.4'!N23</f>
        <v>0</v>
      </c>
      <c r="CK23" s="36">
        <f>'22.4'!AE23</f>
        <v>0</v>
      </c>
      <c r="CL23" s="33">
        <f>'23.4'!E23</f>
        <v>0</v>
      </c>
      <c r="CM23" s="33">
        <f>'23.4'!AE23</f>
        <v>0</v>
      </c>
      <c r="CN23" s="33">
        <f>'23.4'!N23</f>
        <v>0</v>
      </c>
      <c r="CO23" s="33">
        <f>'23.4'!AD23</f>
        <v>0</v>
      </c>
      <c r="CP23" s="36">
        <f>'24.4'!E23</f>
        <v>0</v>
      </c>
      <c r="CQ23" s="36">
        <f>'24.4'!AH23</f>
        <v>0</v>
      </c>
      <c r="CR23" s="36">
        <f>'24.4'!N23</f>
        <v>0</v>
      </c>
      <c r="CS23" s="36">
        <f>'24.4'!AG23</f>
        <v>0</v>
      </c>
      <c r="CT23" s="33">
        <f>'25.4'!E23</f>
        <v>0</v>
      </c>
      <c r="CU23" s="33">
        <f>'25.4'!AF23</f>
        <v>0</v>
      </c>
      <c r="CV23" s="33">
        <f>'25.4'!N23</f>
        <v>0</v>
      </c>
      <c r="CW23" s="33">
        <f>'25.4'!AE23</f>
        <v>0</v>
      </c>
      <c r="CX23" s="36">
        <f>'26.4'!E23</f>
        <v>0</v>
      </c>
      <c r="CY23" s="36">
        <f>'26.4'!AD23</f>
        <v>0</v>
      </c>
      <c r="CZ23" s="36">
        <f>'26.4'!N23</f>
        <v>0</v>
      </c>
      <c r="DA23" s="36">
        <f>'26.4'!AC23</f>
        <v>0</v>
      </c>
      <c r="DB23" s="33">
        <f>'27.4'!E23</f>
        <v>0</v>
      </c>
      <c r="DC23" s="33">
        <f>'27.4'!AF23</f>
        <v>0</v>
      </c>
      <c r="DD23" s="33">
        <f>'27.4'!N23</f>
        <v>0</v>
      </c>
      <c r="DE23" s="33">
        <f>'27.4'!AE23</f>
        <v>0</v>
      </c>
      <c r="DF23" s="36">
        <f>'28.4'!E23</f>
        <v>0</v>
      </c>
      <c r="DG23" s="36">
        <f>'28.4'!AG23</f>
        <v>0</v>
      </c>
      <c r="DH23" s="36">
        <f>'28.4'!N23</f>
        <v>0</v>
      </c>
      <c r="DI23" s="36">
        <f>'28.4'!AF23</f>
        <v>0</v>
      </c>
      <c r="DJ23" s="33">
        <f>'29.4'!E23</f>
        <v>0</v>
      </c>
      <c r="DK23" s="33">
        <f>'29.4'!AD23</f>
        <v>0</v>
      </c>
      <c r="DL23" s="33">
        <f>'29.4'!N23</f>
        <v>0</v>
      </c>
      <c r="DM23" s="33">
        <f>'29.4'!AC23</f>
        <v>0</v>
      </c>
      <c r="DN23" s="36">
        <f>'30.4'!F23</f>
        <v>0</v>
      </c>
      <c r="DO23" s="36">
        <f>'30.4'!AF23</f>
        <v>0</v>
      </c>
      <c r="DP23" s="36">
        <f>'30.4'!O23</f>
        <v>0</v>
      </c>
      <c r="DQ23" s="36">
        <f>'30.4'!AE23</f>
        <v>0</v>
      </c>
      <c r="DR23" s="33">
        <f>'31.4'!F23</f>
        <v>0</v>
      </c>
      <c r="DS23" s="33">
        <f>'31.4'!AF23</f>
        <v>0</v>
      </c>
      <c r="DT23" s="33">
        <f>'31.4'!O23</f>
        <v>0</v>
      </c>
      <c r="DU23" s="33">
        <f>'31.4'!AE23</f>
        <v>0</v>
      </c>
      <c r="DV23" s="90"/>
      <c r="DW23" s="38">
        <f t="shared" si="0"/>
        <v>0</v>
      </c>
      <c r="DX23" s="38">
        <f t="shared" si="3"/>
        <v>0</v>
      </c>
      <c r="DY23" s="38">
        <f t="shared" si="1"/>
        <v>0</v>
      </c>
      <c r="DZ23" s="38">
        <f t="shared" si="2"/>
        <v>0</v>
      </c>
      <c r="EA23" s="38">
        <f t="shared" si="4"/>
        <v>0</v>
      </c>
      <c r="EB23" s="90"/>
      <c r="EC23" s="39">
        <f t="shared" si="5"/>
        <v>0</v>
      </c>
    </row>
    <row r="24" spans="1:133" x14ac:dyDescent="0.25">
      <c r="A24" s="143" t="s">
        <v>181</v>
      </c>
      <c r="B24" s="33">
        <f>'1.5'!F24</f>
        <v>0</v>
      </c>
      <c r="C24" s="33">
        <f>'1.5'!AE24</f>
        <v>0</v>
      </c>
      <c r="D24" s="33">
        <f>'1.5'!O24</f>
        <v>0</v>
      </c>
      <c r="E24" s="33">
        <f>'1.5'!AD24</f>
        <v>0</v>
      </c>
      <c r="F24" s="36">
        <f>'2.5'!E24</f>
        <v>0</v>
      </c>
      <c r="G24" s="36">
        <f>'2.5'!AF24</f>
        <v>0</v>
      </c>
      <c r="H24" s="36">
        <f>'2.5'!N24</f>
        <v>0</v>
      </c>
      <c r="I24" s="36">
        <f>'2.5'!AE24</f>
        <v>0</v>
      </c>
      <c r="J24" s="33">
        <f>'3.5'!E24</f>
        <v>0</v>
      </c>
      <c r="K24" s="33">
        <f>'3.5'!AD24</f>
        <v>0</v>
      </c>
      <c r="L24" s="33">
        <f>'3.5'!N24</f>
        <v>0</v>
      </c>
      <c r="M24" s="33">
        <f>'3.5'!AC24</f>
        <v>0</v>
      </c>
      <c r="N24" s="36">
        <f>'4.5'!F24</f>
        <v>0</v>
      </c>
      <c r="O24" s="36">
        <f>'4.5'!AE24</f>
        <v>0</v>
      </c>
      <c r="P24" s="36">
        <f>'4.5'!N24</f>
        <v>0</v>
      </c>
      <c r="Q24" s="36">
        <f>'4.5'!AD24</f>
        <v>0</v>
      </c>
      <c r="R24" s="33">
        <f>'5.5'!E24</f>
        <v>0</v>
      </c>
      <c r="S24" s="33">
        <f>'5.5'!AD24</f>
        <v>0</v>
      </c>
      <c r="T24" s="33">
        <f>'5.5'!N24</f>
        <v>0</v>
      </c>
      <c r="U24" s="33">
        <f>'5.5'!AC24</f>
        <v>0</v>
      </c>
      <c r="V24" s="36">
        <f>'6.5'!F24</f>
        <v>0</v>
      </c>
      <c r="W24" s="36">
        <f>'6.5'!AE24</f>
        <v>0</v>
      </c>
      <c r="X24" s="36">
        <f>'6.5'!N24</f>
        <v>0</v>
      </c>
      <c r="Y24" s="36">
        <f>'6.5'!AD24</f>
        <v>0</v>
      </c>
      <c r="Z24" s="33">
        <f>'7.5'!E24</f>
        <v>0</v>
      </c>
      <c r="AA24" s="33">
        <f>'7.5'!AD24</f>
        <v>0</v>
      </c>
      <c r="AB24" s="33">
        <f>'7.5'!N24</f>
        <v>0</v>
      </c>
      <c r="AC24" s="33">
        <f>'7.5'!AC24</f>
        <v>0</v>
      </c>
      <c r="AD24" s="36">
        <f>'8.5'!E24</f>
        <v>0</v>
      </c>
      <c r="AE24" s="36">
        <f>'8.5'!AH24</f>
        <v>0</v>
      </c>
      <c r="AF24" s="36">
        <f>'8.5'!N24</f>
        <v>0</v>
      </c>
      <c r="AG24" s="36">
        <f>'8.5'!AG24</f>
        <v>0</v>
      </c>
      <c r="AH24" s="33">
        <f>'9.5'!E24</f>
        <v>0</v>
      </c>
      <c r="AI24" s="33">
        <f>'9.5'!AF24</f>
        <v>0</v>
      </c>
      <c r="AJ24" s="33">
        <f>'9.5'!N24</f>
        <v>0</v>
      </c>
      <c r="AK24" s="33">
        <f>'9.5'!AE24</f>
        <v>0</v>
      </c>
      <c r="AL24" s="36">
        <f>'10.5'!E24</f>
        <v>0</v>
      </c>
      <c r="AM24" s="36">
        <f>'10.5'!AD24</f>
        <v>0</v>
      </c>
      <c r="AN24" s="36">
        <f>'10.5'!N24</f>
        <v>0</v>
      </c>
      <c r="AO24" s="36">
        <f>'10.5'!AC24</f>
        <v>0</v>
      </c>
      <c r="AP24" s="33">
        <f>'11.5'!E24</f>
        <v>0</v>
      </c>
      <c r="AQ24" s="33">
        <f>'11.5'!AE24</f>
        <v>0</v>
      </c>
      <c r="AR24" s="33">
        <f>'11.5'!N24</f>
        <v>0</v>
      </c>
      <c r="AS24" s="33">
        <f>'11.5'!AD24</f>
        <v>0</v>
      </c>
      <c r="AT24" s="36">
        <f>'12.4'!E24</f>
        <v>0</v>
      </c>
      <c r="AU24" s="36">
        <f>'12.4'!AD24</f>
        <v>0</v>
      </c>
      <c r="AV24" s="36">
        <f>'12.4'!N24</f>
        <v>0</v>
      </c>
      <c r="AW24" s="36">
        <f>'12.4'!AC24</f>
        <v>0</v>
      </c>
      <c r="AX24" s="33">
        <f>'13.4'!E24</f>
        <v>0</v>
      </c>
      <c r="AY24" s="33">
        <f>'13.4'!AD24</f>
        <v>0</v>
      </c>
      <c r="AZ24" s="33">
        <f>'13.4'!N24</f>
        <v>0</v>
      </c>
      <c r="BA24" s="33">
        <f>'13.4'!AC24</f>
        <v>0</v>
      </c>
      <c r="BB24" s="36">
        <f>'14.4'!E24</f>
        <v>0</v>
      </c>
      <c r="BC24" s="36">
        <f>'14.4'!AF24</f>
        <v>0</v>
      </c>
      <c r="BD24" s="36">
        <f>'14.4'!N24</f>
        <v>0</v>
      </c>
      <c r="BE24" s="36">
        <f>'14.4'!AE24</f>
        <v>0</v>
      </c>
      <c r="BF24" s="33">
        <f>'15.4'!E24</f>
        <v>0</v>
      </c>
      <c r="BG24" s="33">
        <f>'15.4'!AD24</f>
        <v>0</v>
      </c>
      <c r="BH24" s="33">
        <f>'15.4'!N24</f>
        <v>0</v>
      </c>
      <c r="BI24" s="33">
        <f>'15.4'!AC24</f>
        <v>0</v>
      </c>
      <c r="BJ24" s="36">
        <f>'16.4'!E24</f>
        <v>0</v>
      </c>
      <c r="BK24" s="36">
        <f>'16.4'!AF24</f>
        <v>0</v>
      </c>
      <c r="BL24" s="36">
        <f>'16.4'!N24</f>
        <v>0</v>
      </c>
      <c r="BM24" s="36">
        <f>'16.4'!AE24</f>
        <v>0</v>
      </c>
      <c r="BN24" s="33">
        <f>'17.4'!E24</f>
        <v>0</v>
      </c>
      <c r="BO24" s="33">
        <f>'17.4'!AE24</f>
        <v>0</v>
      </c>
      <c r="BP24" s="33">
        <f>'17.4'!N24</f>
        <v>0</v>
      </c>
      <c r="BQ24" s="33">
        <f>'17.4'!AD24</f>
        <v>0</v>
      </c>
      <c r="BR24" s="36">
        <f>'18.4'!E24</f>
        <v>0</v>
      </c>
      <c r="BS24" s="36">
        <f>'18.4'!AE24</f>
        <v>0</v>
      </c>
      <c r="BT24" s="36">
        <f>'18.4'!N24</f>
        <v>0</v>
      </c>
      <c r="BU24" s="36">
        <f>'18.4'!AD24</f>
        <v>0</v>
      </c>
      <c r="BV24" s="33">
        <f>'19.4'!E24</f>
        <v>0</v>
      </c>
      <c r="BW24" s="33">
        <f>'19.4'!AD24</f>
        <v>0</v>
      </c>
      <c r="BX24" s="33">
        <f>'19.4'!N24</f>
        <v>0</v>
      </c>
      <c r="BY24" s="33">
        <f>'19.4'!AC24</f>
        <v>0</v>
      </c>
      <c r="BZ24" s="36">
        <f>'20.4'!E24</f>
        <v>0</v>
      </c>
      <c r="CA24" s="36">
        <f>'20.4'!AE24</f>
        <v>0</v>
      </c>
      <c r="CB24" s="36">
        <f>'20.4'!N24</f>
        <v>0</v>
      </c>
      <c r="CC24" s="36">
        <f>'20.4'!AD24</f>
        <v>0</v>
      </c>
      <c r="CD24" s="33">
        <f>'21.4'!E24</f>
        <v>0</v>
      </c>
      <c r="CE24" s="33">
        <f>'21.4'!AG24</f>
        <v>0</v>
      </c>
      <c r="CF24" s="33">
        <f>'21.4'!N24</f>
        <v>0</v>
      </c>
      <c r="CG24" s="33">
        <f>'21.4'!AF24</f>
        <v>0</v>
      </c>
      <c r="CH24" s="36">
        <f>'22.4'!E24</f>
        <v>0</v>
      </c>
      <c r="CI24" s="36">
        <f>'22.4'!AF24</f>
        <v>0</v>
      </c>
      <c r="CJ24" s="36">
        <f>'22.4'!N24</f>
        <v>0</v>
      </c>
      <c r="CK24" s="36">
        <f>'22.4'!AE24</f>
        <v>0</v>
      </c>
      <c r="CL24" s="33">
        <f>'23.4'!E24</f>
        <v>0</v>
      </c>
      <c r="CM24" s="33">
        <f>'23.4'!AE24</f>
        <v>0</v>
      </c>
      <c r="CN24" s="33">
        <f>'23.4'!N24</f>
        <v>0</v>
      </c>
      <c r="CO24" s="33">
        <f>'23.4'!AD24</f>
        <v>0</v>
      </c>
      <c r="CP24" s="36">
        <f>'24.4'!E24</f>
        <v>0</v>
      </c>
      <c r="CQ24" s="36">
        <f>'24.4'!AH24</f>
        <v>0</v>
      </c>
      <c r="CR24" s="36">
        <f>'24.4'!N24</f>
        <v>0</v>
      </c>
      <c r="CS24" s="36">
        <f>'24.4'!AG24</f>
        <v>0</v>
      </c>
      <c r="CT24" s="33">
        <f>'25.4'!E24</f>
        <v>0</v>
      </c>
      <c r="CU24" s="33">
        <f>'25.4'!AF24</f>
        <v>0</v>
      </c>
      <c r="CV24" s="33">
        <f>'25.4'!N24</f>
        <v>0</v>
      </c>
      <c r="CW24" s="33">
        <f>'25.4'!AE24</f>
        <v>0</v>
      </c>
      <c r="CX24" s="36">
        <f>'26.4'!E24</f>
        <v>0</v>
      </c>
      <c r="CY24" s="36">
        <f>'26.4'!AD24</f>
        <v>0</v>
      </c>
      <c r="CZ24" s="36">
        <f>'26.4'!N24</f>
        <v>0</v>
      </c>
      <c r="DA24" s="36">
        <f>'26.4'!AC24</f>
        <v>0</v>
      </c>
      <c r="DB24" s="33">
        <f>'27.4'!E24</f>
        <v>0</v>
      </c>
      <c r="DC24" s="33">
        <f>'27.4'!AF24</f>
        <v>0</v>
      </c>
      <c r="DD24" s="33">
        <f>'27.4'!N24</f>
        <v>0</v>
      </c>
      <c r="DE24" s="33">
        <f>'27.4'!AE24</f>
        <v>0</v>
      </c>
      <c r="DF24" s="36">
        <f>'28.4'!E24</f>
        <v>0</v>
      </c>
      <c r="DG24" s="36">
        <f>'28.4'!AG24</f>
        <v>0</v>
      </c>
      <c r="DH24" s="36">
        <f>'28.4'!N24</f>
        <v>0</v>
      </c>
      <c r="DI24" s="36">
        <f>'28.4'!AF24</f>
        <v>0</v>
      </c>
      <c r="DJ24" s="33">
        <f>'29.4'!E24</f>
        <v>0</v>
      </c>
      <c r="DK24" s="33">
        <f>'29.4'!AD24</f>
        <v>0</v>
      </c>
      <c r="DL24" s="33">
        <f>'29.4'!N24</f>
        <v>0</v>
      </c>
      <c r="DM24" s="33">
        <f>'29.4'!AC24</f>
        <v>0</v>
      </c>
      <c r="DN24" s="36">
        <f>'30.4'!F24</f>
        <v>0</v>
      </c>
      <c r="DO24" s="36">
        <f>'30.4'!AF24</f>
        <v>0</v>
      </c>
      <c r="DP24" s="36">
        <f>'30.4'!O24</f>
        <v>0</v>
      </c>
      <c r="DQ24" s="36">
        <f>'30.4'!AE24</f>
        <v>0</v>
      </c>
      <c r="DR24" s="33">
        <f>'31.4'!F24</f>
        <v>0</v>
      </c>
      <c r="DS24" s="33">
        <f>'31.4'!AF24</f>
        <v>0</v>
      </c>
      <c r="DT24" s="33">
        <f>'31.4'!O24</f>
        <v>0</v>
      </c>
      <c r="DU24" s="33">
        <f>'31.4'!AE24</f>
        <v>0</v>
      </c>
      <c r="DV24" s="90"/>
      <c r="DW24" s="38">
        <f t="shared" si="0"/>
        <v>0</v>
      </c>
      <c r="DX24" s="38">
        <f t="shared" si="3"/>
        <v>0</v>
      </c>
      <c r="DY24" s="38">
        <f t="shared" si="1"/>
        <v>0</v>
      </c>
      <c r="DZ24" s="38">
        <f t="shared" si="2"/>
        <v>0</v>
      </c>
      <c r="EA24" s="38">
        <f t="shared" si="4"/>
        <v>0</v>
      </c>
      <c r="EB24" s="90"/>
      <c r="EC24" s="39">
        <f t="shared" si="5"/>
        <v>0</v>
      </c>
    </row>
    <row r="25" spans="1:133" x14ac:dyDescent="0.25">
      <c r="B25" s="79">
        <f t="shared" ref="B25:I25" si="6">SUM(B3:B24)</f>
        <v>253</v>
      </c>
      <c r="C25" s="79">
        <f t="shared" si="6"/>
        <v>0</v>
      </c>
      <c r="D25" s="79">
        <f t="shared" si="6"/>
        <v>0</v>
      </c>
      <c r="E25" s="79">
        <f t="shared" si="6"/>
        <v>0</v>
      </c>
      <c r="F25" s="79">
        <f t="shared" si="6"/>
        <v>1271</v>
      </c>
      <c r="G25" s="79">
        <f t="shared" si="6"/>
        <v>782</v>
      </c>
      <c r="H25" s="79">
        <f t="shared" si="6"/>
        <v>840</v>
      </c>
      <c r="I25" s="79">
        <f t="shared" si="6"/>
        <v>5</v>
      </c>
      <c r="J25" s="33">
        <f>'3.5'!E25</f>
        <v>1210</v>
      </c>
      <c r="K25" s="33">
        <f>'3.5'!AD25</f>
        <v>832</v>
      </c>
      <c r="L25" s="33">
        <f>'3.5'!N25</f>
        <v>410</v>
      </c>
      <c r="M25" s="33">
        <f>'3.5'!AC25</f>
        <v>6</v>
      </c>
      <c r="N25" s="36">
        <f>'4.5'!F25</f>
        <v>3795</v>
      </c>
      <c r="O25" s="36">
        <f>'4.5'!AE25</f>
        <v>904</v>
      </c>
      <c r="P25" s="36">
        <f>'4.5'!N25</f>
        <v>85</v>
      </c>
      <c r="Q25" s="36">
        <f>'4.5'!AD25</f>
        <v>5</v>
      </c>
      <c r="R25" s="33">
        <f>'5.5'!E25</f>
        <v>279</v>
      </c>
      <c r="S25" s="33">
        <f>'5.5'!AD25</f>
        <v>0</v>
      </c>
      <c r="T25" s="33">
        <f>'5.5'!N25</f>
        <v>0</v>
      </c>
      <c r="U25" s="33">
        <f>'5.5'!AC25</f>
        <v>0</v>
      </c>
      <c r="V25" s="36">
        <f>'6.5'!F25</f>
        <v>3080</v>
      </c>
      <c r="W25" s="36">
        <f>'6.5'!AE25</f>
        <v>301</v>
      </c>
      <c r="X25" s="36">
        <f>'6.5'!N25</f>
        <v>1335</v>
      </c>
      <c r="Y25" s="36">
        <f>'6.5'!AD25</f>
        <v>3</v>
      </c>
      <c r="Z25" s="33">
        <f>'7.5'!E25</f>
        <v>20</v>
      </c>
      <c r="AA25" s="33">
        <f>'7.5'!AD25</f>
        <v>0</v>
      </c>
      <c r="AB25" s="33">
        <f>'7.5'!N25</f>
        <v>0</v>
      </c>
      <c r="AC25" s="33">
        <f>'7.5'!AC25</f>
        <v>0</v>
      </c>
      <c r="AD25" s="36">
        <f>'8.5'!E25</f>
        <v>0</v>
      </c>
      <c r="AE25" s="36">
        <f>'8.5'!AH25</f>
        <v>0</v>
      </c>
      <c r="AF25" s="36">
        <f>'8.5'!N25</f>
        <v>0</v>
      </c>
      <c r="AG25" s="36">
        <f>'8.5'!AG25</f>
        <v>0</v>
      </c>
      <c r="AH25" s="79">
        <f t="shared" ref="AH25:BM25" si="7">SUM(AH3:AH24)</f>
        <v>770</v>
      </c>
      <c r="AI25" s="79">
        <f t="shared" si="7"/>
        <v>773</v>
      </c>
      <c r="AJ25" s="79">
        <f t="shared" si="7"/>
        <v>197</v>
      </c>
      <c r="AK25" s="79">
        <f t="shared" si="7"/>
        <v>1</v>
      </c>
      <c r="AL25" s="79">
        <f t="shared" si="7"/>
        <v>2006</v>
      </c>
      <c r="AM25" s="79">
        <f t="shared" si="7"/>
        <v>1247</v>
      </c>
      <c r="AN25" s="79">
        <f t="shared" si="7"/>
        <v>230</v>
      </c>
      <c r="AO25" s="79">
        <f t="shared" si="7"/>
        <v>3</v>
      </c>
      <c r="AP25" s="79">
        <f t="shared" si="7"/>
        <v>0</v>
      </c>
      <c r="AQ25" s="79">
        <f t="shared" si="7"/>
        <v>0</v>
      </c>
      <c r="AR25" s="79">
        <f t="shared" si="7"/>
        <v>145</v>
      </c>
      <c r="AS25" s="79">
        <f t="shared" si="7"/>
        <v>0</v>
      </c>
      <c r="AT25" s="79">
        <f t="shared" si="7"/>
        <v>2310</v>
      </c>
      <c r="AU25" s="79">
        <f t="shared" si="7"/>
        <v>1269</v>
      </c>
      <c r="AV25" s="79">
        <f t="shared" si="7"/>
        <v>261</v>
      </c>
      <c r="AW25" s="79">
        <f t="shared" si="7"/>
        <v>6</v>
      </c>
      <c r="AX25" s="79">
        <f t="shared" si="7"/>
        <v>42</v>
      </c>
      <c r="AY25" s="79">
        <f t="shared" si="7"/>
        <v>1052</v>
      </c>
      <c r="AZ25" s="79">
        <f t="shared" si="7"/>
        <v>111</v>
      </c>
      <c r="BA25" s="79">
        <f t="shared" si="7"/>
        <v>4</v>
      </c>
      <c r="BB25" s="79">
        <f t="shared" si="7"/>
        <v>0</v>
      </c>
      <c r="BC25" s="79">
        <f t="shared" si="7"/>
        <v>0</v>
      </c>
      <c r="BD25" s="79">
        <f t="shared" si="7"/>
        <v>0</v>
      </c>
      <c r="BE25" s="79">
        <f t="shared" si="7"/>
        <v>0</v>
      </c>
      <c r="BF25" s="79">
        <f t="shared" si="7"/>
        <v>2967</v>
      </c>
      <c r="BG25" s="79">
        <f t="shared" si="7"/>
        <v>550</v>
      </c>
      <c r="BH25" s="79">
        <f t="shared" si="7"/>
        <v>1541</v>
      </c>
      <c r="BI25" s="79">
        <f t="shared" si="7"/>
        <v>4</v>
      </c>
      <c r="BJ25" s="79">
        <f t="shared" si="7"/>
        <v>3555</v>
      </c>
      <c r="BK25" s="79">
        <f t="shared" si="7"/>
        <v>831</v>
      </c>
      <c r="BL25" s="79">
        <f t="shared" si="7"/>
        <v>1262</v>
      </c>
      <c r="BM25" s="79">
        <f t="shared" si="7"/>
        <v>3</v>
      </c>
      <c r="BN25" s="79">
        <f t="shared" ref="BN25:CS25" si="8">SUM(BN3:BN24)</f>
        <v>0</v>
      </c>
      <c r="BO25" s="79">
        <f t="shared" si="8"/>
        <v>1155</v>
      </c>
      <c r="BP25" s="79">
        <f t="shared" si="8"/>
        <v>323</v>
      </c>
      <c r="BQ25" s="79">
        <f t="shared" si="8"/>
        <v>7</v>
      </c>
      <c r="BR25" s="79">
        <f t="shared" si="8"/>
        <v>0</v>
      </c>
      <c r="BS25" s="79">
        <f t="shared" si="8"/>
        <v>0</v>
      </c>
      <c r="BT25" s="79">
        <f t="shared" si="8"/>
        <v>0</v>
      </c>
      <c r="BU25" s="79">
        <f t="shared" si="8"/>
        <v>0</v>
      </c>
      <c r="BV25" s="79">
        <f t="shared" si="8"/>
        <v>4168</v>
      </c>
      <c r="BW25" s="79">
        <f t="shared" si="8"/>
        <v>1250</v>
      </c>
      <c r="BX25" s="79">
        <f t="shared" si="8"/>
        <v>209</v>
      </c>
      <c r="BY25" s="79">
        <f t="shared" si="8"/>
        <v>5</v>
      </c>
      <c r="BZ25" s="79">
        <f t="shared" si="8"/>
        <v>2654</v>
      </c>
      <c r="CA25" s="79">
        <f t="shared" si="8"/>
        <v>1477</v>
      </c>
      <c r="CB25" s="79">
        <f t="shared" si="8"/>
        <v>220</v>
      </c>
      <c r="CC25" s="79">
        <f t="shared" si="8"/>
        <v>0</v>
      </c>
      <c r="CD25" s="79">
        <f t="shared" si="8"/>
        <v>0</v>
      </c>
      <c r="CE25" s="79">
        <f t="shared" si="8"/>
        <v>0</v>
      </c>
      <c r="CF25" s="79">
        <f t="shared" si="8"/>
        <v>0</v>
      </c>
      <c r="CG25" s="79">
        <f t="shared" si="8"/>
        <v>0</v>
      </c>
      <c r="CH25" s="79">
        <f t="shared" si="8"/>
        <v>110</v>
      </c>
      <c r="CI25" s="79">
        <f t="shared" si="8"/>
        <v>292</v>
      </c>
      <c r="CJ25" s="79">
        <f t="shared" si="8"/>
        <v>1776</v>
      </c>
      <c r="CK25" s="79">
        <f t="shared" si="8"/>
        <v>11</v>
      </c>
      <c r="CL25" s="79">
        <f t="shared" si="8"/>
        <v>4515</v>
      </c>
      <c r="CM25" s="79">
        <f t="shared" si="8"/>
        <v>832</v>
      </c>
      <c r="CN25" s="79">
        <f t="shared" si="8"/>
        <v>1535</v>
      </c>
      <c r="CO25" s="79">
        <f t="shared" si="8"/>
        <v>13</v>
      </c>
      <c r="CP25" s="79">
        <f t="shared" si="8"/>
        <v>0</v>
      </c>
      <c r="CQ25" s="79">
        <f t="shared" si="8"/>
        <v>1297</v>
      </c>
      <c r="CR25" s="79">
        <f t="shared" si="8"/>
        <v>379</v>
      </c>
      <c r="CS25" s="79">
        <f t="shared" si="8"/>
        <v>2</v>
      </c>
      <c r="CT25" s="79">
        <f t="shared" ref="CT25:DY25" si="9">SUM(CT3:CT24)</f>
        <v>2441</v>
      </c>
      <c r="CU25" s="79">
        <f t="shared" si="9"/>
        <v>490</v>
      </c>
      <c r="CV25" s="79">
        <f t="shared" si="9"/>
        <v>1694</v>
      </c>
      <c r="CW25" s="79">
        <f t="shared" si="9"/>
        <v>6</v>
      </c>
      <c r="CX25" s="79">
        <f t="shared" si="9"/>
        <v>1871</v>
      </c>
      <c r="CY25" s="79">
        <f t="shared" si="9"/>
        <v>1618</v>
      </c>
      <c r="CZ25" s="79">
        <f t="shared" si="9"/>
        <v>877</v>
      </c>
      <c r="DA25" s="79">
        <f t="shared" si="9"/>
        <v>10</v>
      </c>
      <c r="DB25" s="79">
        <f t="shared" si="9"/>
        <v>2772</v>
      </c>
      <c r="DC25" s="79">
        <f t="shared" si="9"/>
        <v>2511</v>
      </c>
      <c r="DD25" s="79">
        <f t="shared" si="9"/>
        <v>10</v>
      </c>
      <c r="DE25" s="79">
        <f t="shared" si="9"/>
        <v>10</v>
      </c>
      <c r="DF25" s="79">
        <f t="shared" si="9"/>
        <v>0</v>
      </c>
      <c r="DG25" s="79">
        <f t="shared" si="9"/>
        <v>0</v>
      </c>
      <c r="DH25" s="79">
        <f t="shared" si="9"/>
        <v>0</v>
      </c>
      <c r="DI25" s="79">
        <f t="shared" si="9"/>
        <v>0</v>
      </c>
      <c r="DJ25" s="79">
        <f t="shared" si="9"/>
        <v>0</v>
      </c>
      <c r="DK25" s="79">
        <f t="shared" si="9"/>
        <v>0</v>
      </c>
      <c r="DL25" s="79">
        <f t="shared" si="9"/>
        <v>0</v>
      </c>
      <c r="DM25" s="79">
        <f t="shared" si="9"/>
        <v>0</v>
      </c>
      <c r="DN25" s="79">
        <f t="shared" si="9"/>
        <v>0</v>
      </c>
      <c r="DO25" s="79">
        <f t="shared" si="9"/>
        <v>0</v>
      </c>
      <c r="DP25" s="79">
        <f t="shared" si="9"/>
        <v>0</v>
      </c>
      <c r="DQ25" s="79">
        <f t="shared" si="9"/>
        <v>0</v>
      </c>
      <c r="DR25" s="79">
        <f t="shared" si="9"/>
        <v>0</v>
      </c>
      <c r="DS25" s="79">
        <f t="shared" si="9"/>
        <v>0</v>
      </c>
      <c r="DT25" s="79">
        <f t="shared" si="9"/>
        <v>0</v>
      </c>
      <c r="DU25" s="79">
        <f t="shared" si="9"/>
        <v>0</v>
      </c>
      <c r="DV25" s="79">
        <f t="shared" si="9"/>
        <v>3833</v>
      </c>
      <c r="DW25" s="79">
        <f t="shared" si="9"/>
        <v>44348</v>
      </c>
      <c r="DX25" s="79">
        <f t="shared" si="9"/>
        <v>21826</v>
      </c>
      <c r="DY25" s="79">
        <f t="shared" si="9"/>
        <v>15511</v>
      </c>
      <c r="DZ25" s="79">
        <f t="shared" ref="DZ25:EC25" si="10">SUM(DZ3:DZ24)</f>
        <v>114</v>
      </c>
      <c r="EA25" s="79">
        <f t="shared" si="10"/>
        <v>10730</v>
      </c>
      <c r="EB25" s="79">
        <f t="shared" si="10"/>
        <v>0</v>
      </c>
      <c r="EC25" s="79">
        <f t="shared" si="10"/>
        <v>-10730</v>
      </c>
    </row>
    <row r="28" spans="1:133" x14ac:dyDescent="0.25">
      <c r="A28" s="188" t="s">
        <v>0</v>
      </c>
      <c r="B28" s="248" t="s">
        <v>159</v>
      </c>
      <c r="C28" s="248"/>
      <c r="D28" s="248"/>
      <c r="E28" s="248"/>
      <c r="F28" s="245" t="s">
        <v>185</v>
      </c>
      <c r="G28" s="245"/>
      <c r="H28" s="245"/>
      <c r="I28" s="245"/>
      <c r="J28" s="248" t="s">
        <v>200</v>
      </c>
      <c r="K28" s="248"/>
      <c r="L28" s="248"/>
      <c r="M28" s="248"/>
      <c r="N28" s="245" t="s">
        <v>203</v>
      </c>
      <c r="O28" s="245"/>
      <c r="P28" s="245"/>
      <c r="Q28" s="245"/>
      <c r="R28" s="245" t="s">
        <v>204</v>
      </c>
      <c r="S28" s="245"/>
      <c r="T28" s="245"/>
      <c r="U28" s="245"/>
    </row>
    <row r="29" spans="1:133" x14ac:dyDescent="0.25">
      <c r="A29" s="189"/>
      <c r="B29" s="35" t="s">
        <v>32</v>
      </c>
      <c r="C29" s="35" t="s">
        <v>65</v>
      </c>
      <c r="D29" s="35" t="s">
        <v>66</v>
      </c>
      <c r="E29" s="35" t="s">
        <v>33</v>
      </c>
      <c r="F29" s="81" t="s">
        <v>32</v>
      </c>
      <c r="G29" s="81" t="s">
        <v>65</v>
      </c>
      <c r="H29" s="81" t="s">
        <v>66</v>
      </c>
      <c r="I29" s="81" t="s">
        <v>33</v>
      </c>
      <c r="J29" s="35" t="s">
        <v>32</v>
      </c>
      <c r="K29" s="35" t="s">
        <v>65</v>
      </c>
      <c r="L29" s="35" t="s">
        <v>66</v>
      </c>
      <c r="M29" s="35" t="s">
        <v>33</v>
      </c>
      <c r="N29" s="81" t="s">
        <v>32</v>
      </c>
      <c r="O29" s="81" t="s">
        <v>65</v>
      </c>
      <c r="P29" s="81" t="s">
        <v>66</v>
      </c>
      <c r="Q29" s="81" t="s">
        <v>33</v>
      </c>
      <c r="R29" s="81" t="s">
        <v>32</v>
      </c>
      <c r="S29" s="81" t="s">
        <v>65</v>
      </c>
      <c r="T29" s="81" t="s">
        <v>66</v>
      </c>
      <c r="U29" s="81" t="s">
        <v>33</v>
      </c>
    </row>
    <row r="30" spans="1:133" x14ac:dyDescent="0.25">
      <c r="A30" s="142" t="s">
        <v>182</v>
      </c>
      <c r="B30" s="80">
        <f t="shared" ref="B30:B51" si="11">SUM(B3,F3,J3,N3,R3,V3,Z3)</f>
        <v>2566</v>
      </c>
      <c r="C30" s="80">
        <f t="shared" ref="C30:C51" si="12">SUM(C3,G3,K3,O3,S3,W3,AA3)</f>
        <v>872</v>
      </c>
      <c r="D30" s="80">
        <f t="shared" ref="D30:D51" si="13">SUM(D3,H3,L3,P3,T3,X3,AB3)</f>
        <v>819</v>
      </c>
      <c r="E30" s="80">
        <f t="shared" ref="E30:E51" si="14">SUM(E3,I3,M3,Q3,U3,Y3,AC3)</f>
        <v>15</v>
      </c>
      <c r="F30" s="82">
        <f t="shared" ref="F30:F51" si="15">SUM(AD3,AH3,AL3,AP3,AT3,AX3,BB3,)</f>
        <v>1631</v>
      </c>
      <c r="G30" s="82">
        <f t="shared" ref="G30:G51" si="16">SUM(AE3,AI3,AM3,AQ3,AU3,AY3,BC3,)</f>
        <v>1570</v>
      </c>
      <c r="H30" s="82">
        <f t="shared" ref="H30:H51" si="17">SUM(AF3,AJ3,AN3,AR3,AV3,AZ3,BD3,)</f>
        <v>399</v>
      </c>
      <c r="I30" s="82">
        <f t="shared" ref="I30:I51" si="18">SUM(AG3,AK3,AO3,AS3,AW3,BA3,BE3,)</f>
        <v>8</v>
      </c>
      <c r="J30" s="80">
        <f t="shared" ref="J30:J51" si="19">SUM(BF3,BJ3,BN3,BR3,BV3,BZ3,CD3)</f>
        <v>3848</v>
      </c>
      <c r="K30" s="80">
        <f t="shared" ref="K30:K51" si="20">SUM(BG3,BK3,BO3,BS3,BW3,CA3,CE3)</f>
        <v>1505</v>
      </c>
      <c r="L30" s="80">
        <f t="shared" ref="L30:L51" si="21">SUM(BH3,BL3,BP3,BT3,BX3,CB3,CF3)</f>
        <v>769</v>
      </c>
      <c r="M30" s="80">
        <f t="shared" ref="M30:M51" si="22">SUM(BI3,BM3,BQ3,BU3,BY3,CC3,CG3)</f>
        <v>9</v>
      </c>
      <c r="N30" s="82">
        <f t="shared" ref="N30:N51" si="23">SUM(CH3,CL3,CP3,CT3,CX3,DB3,DF3)</f>
        <v>2548</v>
      </c>
      <c r="O30" s="82">
        <f t="shared" ref="O30:O51" si="24">SUM(CI3,CM3,CQ3,CU3,CY3,DC3,DG3)</f>
        <v>1785</v>
      </c>
      <c r="P30" s="82">
        <f t="shared" ref="P30:P51" si="25">SUM(CJ3,CN3,CR3,CV3,CZ3,DD3,DH3)</f>
        <v>1757</v>
      </c>
      <c r="Q30" s="82">
        <f t="shared" ref="Q30:Q51" si="26">SUM(CK3,CO3,CS3,CW3,DA3,DE3,DI3)</f>
        <v>27</v>
      </c>
      <c r="R30" s="82">
        <f t="shared" ref="R30:R51" si="27">SUM(CT3,CX3,DB3,DF3,DJ3,DN3,DR3)</f>
        <v>1560</v>
      </c>
      <c r="S30" s="82">
        <f t="shared" ref="S30:S51" si="28">SUM(CU3,CY3,DC3,DG3,DK3,DO3,DS3)</f>
        <v>1149</v>
      </c>
      <c r="T30" s="82">
        <f t="shared" ref="T30:T51" si="29">SUM(CV3,CZ3,DD3,DH3,DL3,DP3,DT3)</f>
        <v>722</v>
      </c>
      <c r="U30" s="82">
        <f t="shared" ref="U30:U51" si="30">SUM(CW3,DA3,DE3,DI3,DM3,DQ3,DU3)</f>
        <v>11</v>
      </c>
    </row>
    <row r="31" spans="1:133" x14ac:dyDescent="0.25">
      <c r="A31" s="142" t="s">
        <v>161</v>
      </c>
      <c r="B31" s="80">
        <f t="shared" si="11"/>
        <v>2764</v>
      </c>
      <c r="C31" s="80">
        <f t="shared" si="12"/>
        <v>1038</v>
      </c>
      <c r="D31" s="80">
        <f t="shared" si="13"/>
        <v>1242</v>
      </c>
      <c r="E31" s="80">
        <f t="shared" si="14"/>
        <v>4</v>
      </c>
      <c r="F31" s="82">
        <f t="shared" si="15"/>
        <v>1679</v>
      </c>
      <c r="G31" s="82">
        <f t="shared" si="16"/>
        <v>1260</v>
      </c>
      <c r="H31" s="82">
        <f t="shared" si="17"/>
        <v>532</v>
      </c>
      <c r="I31" s="82">
        <f t="shared" si="18"/>
        <v>1</v>
      </c>
      <c r="J31" s="80">
        <f t="shared" si="19"/>
        <v>4290</v>
      </c>
      <c r="K31" s="80">
        <f t="shared" si="20"/>
        <v>1760</v>
      </c>
      <c r="L31" s="80">
        <f t="shared" si="21"/>
        <v>1370</v>
      </c>
      <c r="M31" s="80">
        <f t="shared" si="22"/>
        <v>2</v>
      </c>
      <c r="N31" s="82">
        <f t="shared" si="23"/>
        <v>3418</v>
      </c>
      <c r="O31" s="82">
        <f t="shared" si="24"/>
        <v>1992</v>
      </c>
      <c r="P31" s="82">
        <f t="shared" si="25"/>
        <v>1951</v>
      </c>
      <c r="Q31" s="82">
        <f t="shared" si="26"/>
        <v>8</v>
      </c>
      <c r="R31" s="82">
        <f t="shared" si="27"/>
        <v>2158</v>
      </c>
      <c r="S31" s="82">
        <f t="shared" si="28"/>
        <v>1316</v>
      </c>
      <c r="T31" s="82">
        <f t="shared" si="29"/>
        <v>740</v>
      </c>
      <c r="U31" s="82">
        <f t="shared" si="30"/>
        <v>3</v>
      </c>
    </row>
    <row r="32" spans="1:133" x14ac:dyDescent="0.25">
      <c r="A32" s="142" t="s">
        <v>162</v>
      </c>
      <c r="B32" s="80">
        <f t="shared" si="11"/>
        <v>1044</v>
      </c>
      <c r="C32" s="80">
        <f t="shared" si="12"/>
        <v>193</v>
      </c>
      <c r="D32" s="80">
        <f t="shared" si="13"/>
        <v>312</v>
      </c>
      <c r="E32" s="80">
        <f t="shared" si="14"/>
        <v>0</v>
      </c>
      <c r="F32" s="82">
        <f t="shared" si="15"/>
        <v>360</v>
      </c>
      <c r="G32" s="82">
        <f t="shared" si="16"/>
        <v>233</v>
      </c>
      <c r="H32" s="82">
        <f t="shared" si="17"/>
        <v>123</v>
      </c>
      <c r="I32" s="82">
        <f t="shared" si="18"/>
        <v>1</v>
      </c>
      <c r="J32" s="80">
        <f t="shared" si="19"/>
        <v>667</v>
      </c>
      <c r="K32" s="80">
        <f t="shared" si="20"/>
        <v>295</v>
      </c>
      <c r="L32" s="80">
        <f t="shared" si="21"/>
        <v>324</v>
      </c>
      <c r="M32" s="80">
        <f t="shared" si="22"/>
        <v>5</v>
      </c>
      <c r="N32" s="82">
        <f t="shared" si="23"/>
        <v>1017</v>
      </c>
      <c r="O32" s="82">
        <f t="shared" si="24"/>
        <v>463</v>
      </c>
      <c r="P32" s="82">
        <f t="shared" si="25"/>
        <v>392</v>
      </c>
      <c r="Q32" s="82">
        <f t="shared" si="26"/>
        <v>1</v>
      </c>
      <c r="R32" s="82">
        <f t="shared" si="27"/>
        <v>687</v>
      </c>
      <c r="S32" s="82">
        <f t="shared" si="28"/>
        <v>273</v>
      </c>
      <c r="T32" s="82">
        <f t="shared" si="29"/>
        <v>245</v>
      </c>
      <c r="U32" s="82">
        <f t="shared" si="30"/>
        <v>1</v>
      </c>
    </row>
    <row r="33" spans="1:21" hidden="1" x14ac:dyDescent="0.25">
      <c r="A33" s="142" t="s">
        <v>163</v>
      </c>
      <c r="B33" s="80">
        <f t="shared" si="11"/>
        <v>0</v>
      </c>
      <c r="C33" s="80">
        <f t="shared" si="12"/>
        <v>0</v>
      </c>
      <c r="D33" s="80">
        <f t="shared" si="13"/>
        <v>0</v>
      </c>
      <c r="E33" s="80">
        <f t="shared" si="14"/>
        <v>0</v>
      </c>
      <c r="F33" s="82">
        <f t="shared" si="15"/>
        <v>0</v>
      </c>
      <c r="G33" s="82">
        <f t="shared" si="16"/>
        <v>0</v>
      </c>
      <c r="H33" s="82">
        <f t="shared" si="17"/>
        <v>0</v>
      </c>
      <c r="I33" s="82">
        <f t="shared" si="18"/>
        <v>0</v>
      </c>
      <c r="J33" s="80">
        <f t="shared" si="19"/>
        <v>0</v>
      </c>
      <c r="K33" s="80">
        <f t="shared" si="20"/>
        <v>0</v>
      </c>
      <c r="L33" s="80">
        <f t="shared" si="21"/>
        <v>0</v>
      </c>
      <c r="M33" s="80">
        <f t="shared" si="22"/>
        <v>0</v>
      </c>
      <c r="N33" s="82">
        <f t="shared" si="23"/>
        <v>0</v>
      </c>
      <c r="O33" s="82">
        <f t="shared" si="24"/>
        <v>0</v>
      </c>
      <c r="P33" s="82">
        <f t="shared" si="25"/>
        <v>0</v>
      </c>
      <c r="Q33" s="82">
        <f t="shared" si="26"/>
        <v>0</v>
      </c>
      <c r="R33" s="82">
        <f t="shared" si="27"/>
        <v>0</v>
      </c>
      <c r="S33" s="82">
        <f t="shared" si="28"/>
        <v>0</v>
      </c>
      <c r="T33" s="82">
        <f t="shared" si="29"/>
        <v>0</v>
      </c>
      <c r="U33" s="82">
        <f t="shared" si="30"/>
        <v>0</v>
      </c>
    </row>
    <row r="34" spans="1:21" x14ac:dyDescent="0.25">
      <c r="A34" s="142" t="s">
        <v>164</v>
      </c>
      <c r="B34" s="80">
        <f t="shared" si="11"/>
        <v>798</v>
      </c>
      <c r="C34" s="80">
        <f t="shared" si="12"/>
        <v>248</v>
      </c>
      <c r="D34" s="80">
        <f t="shared" si="13"/>
        <v>338</v>
      </c>
      <c r="E34" s="80">
        <f t="shared" si="14"/>
        <v>0</v>
      </c>
      <c r="F34" s="82">
        <f t="shared" si="15"/>
        <v>858</v>
      </c>
      <c r="G34" s="82">
        <f t="shared" si="16"/>
        <v>476</v>
      </c>
      <c r="H34" s="82">
        <f t="shared" si="17"/>
        <v>60</v>
      </c>
      <c r="I34" s="82">
        <f t="shared" si="18"/>
        <v>1</v>
      </c>
      <c r="J34" s="80">
        <f t="shared" si="19"/>
        <v>963</v>
      </c>
      <c r="K34" s="80">
        <f t="shared" si="20"/>
        <v>356</v>
      </c>
      <c r="L34" s="80">
        <f t="shared" si="21"/>
        <v>177</v>
      </c>
      <c r="M34" s="80">
        <f t="shared" si="22"/>
        <v>0</v>
      </c>
      <c r="N34" s="82">
        <f t="shared" si="23"/>
        <v>1014</v>
      </c>
      <c r="O34" s="82">
        <f t="shared" si="24"/>
        <v>345</v>
      </c>
      <c r="P34" s="82">
        <f t="shared" si="25"/>
        <v>554</v>
      </c>
      <c r="Q34" s="82">
        <f t="shared" si="26"/>
        <v>3</v>
      </c>
      <c r="R34" s="82">
        <f t="shared" si="27"/>
        <v>477</v>
      </c>
      <c r="S34" s="82">
        <f t="shared" si="28"/>
        <v>238</v>
      </c>
      <c r="T34" s="82">
        <f t="shared" si="29"/>
        <v>233</v>
      </c>
      <c r="U34" s="82">
        <f t="shared" si="30"/>
        <v>3</v>
      </c>
    </row>
    <row r="35" spans="1:21" x14ac:dyDescent="0.25">
      <c r="A35" s="142" t="s">
        <v>165</v>
      </c>
      <c r="B35" s="80">
        <f t="shared" si="11"/>
        <v>247</v>
      </c>
      <c r="C35" s="80">
        <f t="shared" si="12"/>
        <v>0</v>
      </c>
      <c r="D35" s="80">
        <f t="shared" si="13"/>
        <v>23</v>
      </c>
      <c r="E35" s="80">
        <f t="shared" si="14"/>
        <v>0</v>
      </c>
      <c r="F35" s="82">
        <f t="shared" si="15"/>
        <v>0</v>
      </c>
      <c r="G35" s="82">
        <f t="shared" si="16"/>
        <v>16</v>
      </c>
      <c r="H35" s="82">
        <f t="shared" si="17"/>
        <v>20</v>
      </c>
      <c r="I35" s="82">
        <f t="shared" si="18"/>
        <v>1</v>
      </c>
      <c r="J35" s="80">
        <f t="shared" si="19"/>
        <v>70</v>
      </c>
      <c r="K35" s="80">
        <f t="shared" si="20"/>
        <v>28</v>
      </c>
      <c r="L35" s="80">
        <f t="shared" si="21"/>
        <v>25</v>
      </c>
      <c r="M35" s="80">
        <f t="shared" si="22"/>
        <v>0</v>
      </c>
      <c r="N35" s="82">
        <f t="shared" si="23"/>
        <v>94</v>
      </c>
      <c r="O35" s="82">
        <f t="shared" si="24"/>
        <v>42</v>
      </c>
      <c r="P35" s="82">
        <f t="shared" si="25"/>
        <v>55</v>
      </c>
      <c r="Q35" s="82">
        <f t="shared" si="26"/>
        <v>0</v>
      </c>
      <c r="R35" s="82">
        <f t="shared" si="27"/>
        <v>14</v>
      </c>
      <c r="S35" s="82">
        <f t="shared" si="28"/>
        <v>39</v>
      </c>
      <c r="T35" s="82">
        <f t="shared" si="29"/>
        <v>35</v>
      </c>
      <c r="U35" s="82">
        <f t="shared" si="30"/>
        <v>0</v>
      </c>
    </row>
    <row r="36" spans="1:21" x14ac:dyDescent="0.25">
      <c r="A36" s="142" t="s">
        <v>166</v>
      </c>
      <c r="B36" s="80">
        <f t="shared" si="11"/>
        <v>609</v>
      </c>
      <c r="C36" s="80">
        <f t="shared" si="12"/>
        <v>176</v>
      </c>
      <c r="D36" s="80">
        <f t="shared" si="13"/>
        <v>156</v>
      </c>
      <c r="E36" s="80">
        <f t="shared" si="14"/>
        <v>1</v>
      </c>
      <c r="F36" s="82">
        <f t="shared" si="15"/>
        <v>398</v>
      </c>
      <c r="G36" s="82">
        <f t="shared" si="16"/>
        <v>233</v>
      </c>
      <c r="H36" s="82">
        <f t="shared" si="17"/>
        <v>43</v>
      </c>
      <c r="I36" s="82">
        <f t="shared" si="18"/>
        <v>0</v>
      </c>
      <c r="J36" s="80">
        <f t="shared" si="19"/>
        <v>390</v>
      </c>
      <c r="K36" s="80">
        <f t="shared" si="20"/>
        <v>198</v>
      </c>
      <c r="L36" s="80">
        <f t="shared" si="21"/>
        <v>121</v>
      </c>
      <c r="M36" s="80">
        <f t="shared" si="22"/>
        <v>1</v>
      </c>
      <c r="N36" s="82">
        <f t="shared" si="23"/>
        <v>390</v>
      </c>
      <c r="O36" s="82">
        <f t="shared" si="24"/>
        <v>225</v>
      </c>
      <c r="P36" s="82">
        <f t="shared" si="25"/>
        <v>133</v>
      </c>
      <c r="Q36" s="82">
        <f t="shared" si="26"/>
        <v>1</v>
      </c>
      <c r="R36" s="82">
        <f t="shared" si="27"/>
        <v>130</v>
      </c>
      <c r="S36" s="82">
        <f t="shared" si="28"/>
        <v>179</v>
      </c>
      <c r="T36" s="82">
        <f t="shared" si="29"/>
        <v>33</v>
      </c>
      <c r="U36" s="82">
        <f t="shared" si="30"/>
        <v>1</v>
      </c>
    </row>
    <row r="37" spans="1:21" x14ac:dyDescent="0.25">
      <c r="A37" s="142" t="s">
        <v>167</v>
      </c>
      <c r="B37" s="80">
        <f t="shared" si="11"/>
        <v>1322</v>
      </c>
      <c r="C37" s="80">
        <f t="shared" si="12"/>
        <v>533</v>
      </c>
      <c r="D37" s="80">
        <f t="shared" si="13"/>
        <v>670</v>
      </c>
      <c r="E37" s="80">
        <f t="shared" si="14"/>
        <v>0</v>
      </c>
      <c r="F37" s="82">
        <f t="shared" si="15"/>
        <v>800</v>
      </c>
      <c r="G37" s="82">
        <f t="shared" si="16"/>
        <v>753</v>
      </c>
      <c r="H37" s="82">
        <f t="shared" si="17"/>
        <v>93</v>
      </c>
      <c r="I37" s="82">
        <f t="shared" si="18"/>
        <v>2</v>
      </c>
      <c r="J37" s="80">
        <f t="shared" si="19"/>
        <v>1576</v>
      </c>
      <c r="K37" s="80">
        <f t="shared" si="20"/>
        <v>620</v>
      </c>
      <c r="L37" s="80">
        <f t="shared" si="21"/>
        <v>380</v>
      </c>
      <c r="M37" s="80">
        <f t="shared" si="22"/>
        <v>2</v>
      </c>
      <c r="N37" s="82">
        <f t="shared" si="23"/>
        <v>1260</v>
      </c>
      <c r="O37" s="82">
        <f t="shared" si="24"/>
        <v>709</v>
      </c>
      <c r="P37" s="82">
        <f t="shared" si="25"/>
        <v>755</v>
      </c>
      <c r="Q37" s="82">
        <f t="shared" si="26"/>
        <v>4</v>
      </c>
      <c r="R37" s="82">
        <f t="shared" si="27"/>
        <v>660</v>
      </c>
      <c r="S37" s="82">
        <f t="shared" si="28"/>
        <v>415</v>
      </c>
      <c r="T37" s="82">
        <f t="shared" si="29"/>
        <v>258</v>
      </c>
      <c r="U37" s="82">
        <f t="shared" si="30"/>
        <v>1</v>
      </c>
    </row>
    <row r="38" spans="1:21" x14ac:dyDescent="0.25">
      <c r="A38" s="142" t="s">
        <v>168</v>
      </c>
      <c r="B38" s="80">
        <f t="shared" si="11"/>
        <v>496</v>
      </c>
      <c r="C38" s="80">
        <f t="shared" si="12"/>
        <v>247</v>
      </c>
      <c r="D38" s="80">
        <f t="shared" si="13"/>
        <v>183</v>
      </c>
      <c r="E38" s="80">
        <f t="shared" si="14"/>
        <v>0</v>
      </c>
      <c r="F38" s="82">
        <f t="shared" si="15"/>
        <v>270</v>
      </c>
      <c r="G38" s="82">
        <f t="shared" si="16"/>
        <v>429</v>
      </c>
      <c r="H38" s="82">
        <f t="shared" si="17"/>
        <v>5</v>
      </c>
      <c r="I38" s="82">
        <f t="shared" si="18"/>
        <v>1</v>
      </c>
      <c r="J38" s="80">
        <f t="shared" si="19"/>
        <v>730</v>
      </c>
      <c r="K38" s="80">
        <f t="shared" si="20"/>
        <v>201</v>
      </c>
      <c r="L38" s="80">
        <f t="shared" si="21"/>
        <v>161</v>
      </c>
      <c r="M38" s="80">
        <f t="shared" si="22"/>
        <v>0</v>
      </c>
      <c r="N38" s="82">
        <f t="shared" si="23"/>
        <v>450</v>
      </c>
      <c r="O38" s="82">
        <f t="shared" si="24"/>
        <v>434</v>
      </c>
      <c r="P38" s="82">
        <f t="shared" si="25"/>
        <v>147</v>
      </c>
      <c r="Q38" s="82">
        <f t="shared" si="26"/>
        <v>1</v>
      </c>
      <c r="R38" s="82">
        <f t="shared" si="27"/>
        <v>360</v>
      </c>
      <c r="S38" s="82">
        <f t="shared" si="28"/>
        <v>304</v>
      </c>
      <c r="T38" s="82">
        <f t="shared" si="29"/>
        <v>31</v>
      </c>
      <c r="U38" s="82">
        <f t="shared" si="30"/>
        <v>1</v>
      </c>
    </row>
    <row r="39" spans="1:21" x14ac:dyDescent="0.25">
      <c r="A39" s="142" t="s">
        <v>169</v>
      </c>
      <c r="B39" s="80">
        <f t="shared" si="11"/>
        <v>435</v>
      </c>
      <c r="C39" s="80">
        <f t="shared" si="12"/>
        <v>236</v>
      </c>
      <c r="D39" s="80">
        <f t="shared" si="13"/>
        <v>176</v>
      </c>
      <c r="E39" s="80">
        <f t="shared" si="14"/>
        <v>3</v>
      </c>
      <c r="F39" s="82">
        <f t="shared" si="15"/>
        <v>812</v>
      </c>
      <c r="G39" s="82">
        <f t="shared" si="16"/>
        <v>471</v>
      </c>
      <c r="H39" s="82">
        <f t="shared" si="17"/>
        <v>30</v>
      </c>
      <c r="I39" s="82">
        <f t="shared" si="18"/>
        <v>0</v>
      </c>
      <c r="J39" s="80">
        <f t="shared" si="19"/>
        <v>810</v>
      </c>
      <c r="K39" s="80">
        <f t="shared" si="20"/>
        <v>241</v>
      </c>
      <c r="L39" s="80">
        <f t="shared" si="21"/>
        <v>166</v>
      </c>
      <c r="M39" s="80">
        <f t="shared" si="22"/>
        <v>0</v>
      </c>
      <c r="N39" s="82">
        <f t="shared" si="23"/>
        <v>656</v>
      </c>
      <c r="O39" s="82">
        <f t="shared" si="24"/>
        <v>527</v>
      </c>
      <c r="P39" s="82">
        <f t="shared" si="25"/>
        <v>234</v>
      </c>
      <c r="Q39" s="82">
        <f t="shared" si="26"/>
        <v>1</v>
      </c>
      <c r="R39" s="82">
        <f t="shared" si="27"/>
        <v>476</v>
      </c>
      <c r="S39" s="82">
        <f t="shared" si="28"/>
        <v>336</v>
      </c>
      <c r="T39" s="82">
        <f t="shared" si="29"/>
        <v>78</v>
      </c>
      <c r="U39" s="82">
        <f t="shared" si="30"/>
        <v>1</v>
      </c>
    </row>
    <row r="40" spans="1:21" x14ac:dyDescent="0.25">
      <c r="A40" s="142" t="s">
        <v>170</v>
      </c>
      <c r="B40" s="80">
        <f t="shared" si="11"/>
        <v>0</v>
      </c>
      <c r="C40" s="80">
        <f t="shared" si="12"/>
        <v>0</v>
      </c>
      <c r="D40" s="80">
        <f t="shared" si="13"/>
        <v>0</v>
      </c>
      <c r="E40" s="80">
        <f t="shared" si="14"/>
        <v>0</v>
      </c>
      <c r="F40" s="82">
        <f t="shared" si="15"/>
        <v>0</v>
      </c>
      <c r="G40" s="82">
        <f t="shared" si="16"/>
        <v>0</v>
      </c>
      <c r="H40" s="82">
        <f t="shared" si="17"/>
        <v>0</v>
      </c>
      <c r="I40" s="82">
        <f t="shared" si="18"/>
        <v>0</v>
      </c>
      <c r="J40" s="80">
        <f t="shared" si="19"/>
        <v>0</v>
      </c>
      <c r="K40" s="80">
        <f t="shared" si="20"/>
        <v>0</v>
      </c>
      <c r="L40" s="80">
        <f t="shared" si="21"/>
        <v>0</v>
      </c>
      <c r="M40" s="80">
        <f t="shared" si="22"/>
        <v>0</v>
      </c>
      <c r="N40" s="82">
        <f t="shared" si="23"/>
        <v>0</v>
      </c>
      <c r="O40" s="82">
        <f t="shared" si="24"/>
        <v>0</v>
      </c>
      <c r="P40" s="82">
        <f t="shared" si="25"/>
        <v>0</v>
      </c>
      <c r="Q40" s="82">
        <f t="shared" si="26"/>
        <v>0</v>
      </c>
      <c r="R40" s="82">
        <f t="shared" si="27"/>
        <v>0</v>
      </c>
      <c r="S40" s="82">
        <f t="shared" si="28"/>
        <v>0</v>
      </c>
      <c r="T40" s="82">
        <f t="shared" si="29"/>
        <v>0</v>
      </c>
      <c r="U40" s="82">
        <f t="shared" si="30"/>
        <v>0</v>
      </c>
    </row>
    <row r="41" spans="1:21" x14ac:dyDescent="0.25">
      <c r="A41" s="142" t="s">
        <v>171</v>
      </c>
      <c r="B41" s="80">
        <f t="shared" si="11"/>
        <v>0</v>
      </c>
      <c r="C41" s="80">
        <f t="shared" si="12"/>
        <v>0</v>
      </c>
      <c r="D41" s="80">
        <f t="shared" si="13"/>
        <v>0</v>
      </c>
      <c r="E41" s="80">
        <f t="shared" si="14"/>
        <v>0</v>
      </c>
      <c r="F41" s="82">
        <f t="shared" si="15"/>
        <v>540</v>
      </c>
      <c r="G41" s="82">
        <f t="shared" si="16"/>
        <v>51</v>
      </c>
      <c r="H41" s="82">
        <f t="shared" si="17"/>
        <v>50</v>
      </c>
      <c r="I41" s="82">
        <f t="shared" si="18"/>
        <v>0</v>
      </c>
      <c r="J41" s="80">
        <f t="shared" si="19"/>
        <v>0</v>
      </c>
      <c r="K41" s="80">
        <f t="shared" si="20"/>
        <v>0</v>
      </c>
      <c r="L41" s="80">
        <f t="shared" si="21"/>
        <v>0</v>
      </c>
      <c r="M41" s="80">
        <f t="shared" si="22"/>
        <v>0</v>
      </c>
      <c r="N41" s="82">
        <f t="shared" si="23"/>
        <v>0</v>
      </c>
      <c r="O41" s="82">
        <f t="shared" si="24"/>
        <v>0</v>
      </c>
      <c r="P41" s="82">
        <f t="shared" si="25"/>
        <v>0</v>
      </c>
      <c r="Q41" s="82">
        <f t="shared" si="26"/>
        <v>0</v>
      </c>
      <c r="R41" s="82">
        <f t="shared" si="27"/>
        <v>0</v>
      </c>
      <c r="S41" s="82">
        <f t="shared" si="28"/>
        <v>0</v>
      </c>
      <c r="T41" s="82">
        <f t="shared" si="29"/>
        <v>0</v>
      </c>
      <c r="U41" s="82">
        <f t="shared" si="30"/>
        <v>0</v>
      </c>
    </row>
    <row r="42" spans="1:21" x14ac:dyDescent="0.25">
      <c r="A42" s="142" t="s">
        <v>172</v>
      </c>
      <c r="B42" s="80">
        <f t="shared" si="11"/>
        <v>0</v>
      </c>
      <c r="C42" s="80">
        <f t="shared" si="12"/>
        <v>0</v>
      </c>
      <c r="D42" s="80">
        <f t="shared" si="13"/>
        <v>0</v>
      </c>
      <c r="E42" s="80">
        <f t="shared" si="14"/>
        <v>0</v>
      </c>
      <c r="F42" s="82">
        <f t="shared" si="15"/>
        <v>312</v>
      </c>
      <c r="G42" s="82">
        <f t="shared" si="16"/>
        <v>56</v>
      </c>
      <c r="H42" s="82">
        <f t="shared" si="17"/>
        <v>50</v>
      </c>
      <c r="I42" s="82">
        <f t="shared" si="18"/>
        <v>0</v>
      </c>
      <c r="J42" s="80">
        <f t="shared" si="19"/>
        <v>0</v>
      </c>
      <c r="K42" s="80">
        <f t="shared" si="20"/>
        <v>0</v>
      </c>
      <c r="L42" s="80">
        <f t="shared" si="21"/>
        <v>0</v>
      </c>
      <c r="M42" s="80">
        <f t="shared" si="22"/>
        <v>0</v>
      </c>
      <c r="N42" s="82">
        <f t="shared" si="23"/>
        <v>0</v>
      </c>
      <c r="O42" s="82">
        <f t="shared" si="24"/>
        <v>0</v>
      </c>
      <c r="P42" s="82">
        <f t="shared" si="25"/>
        <v>0</v>
      </c>
      <c r="Q42" s="82">
        <f t="shared" si="26"/>
        <v>0</v>
      </c>
      <c r="R42" s="82">
        <f t="shared" si="27"/>
        <v>0</v>
      </c>
      <c r="S42" s="82">
        <f t="shared" si="28"/>
        <v>0</v>
      </c>
      <c r="T42" s="82">
        <f t="shared" si="29"/>
        <v>0</v>
      </c>
      <c r="U42" s="82">
        <f t="shared" si="30"/>
        <v>0</v>
      </c>
    </row>
    <row r="43" spans="1:21" x14ac:dyDescent="0.25">
      <c r="A43" s="142" t="s">
        <v>173</v>
      </c>
      <c r="B43" s="80">
        <f t="shared" si="11"/>
        <v>560</v>
      </c>
      <c r="C43" s="80">
        <f t="shared" si="12"/>
        <v>93</v>
      </c>
      <c r="D43" s="80">
        <f t="shared" si="13"/>
        <v>123</v>
      </c>
      <c r="E43" s="80">
        <f t="shared" si="14"/>
        <v>1</v>
      </c>
      <c r="F43" s="82">
        <f t="shared" si="15"/>
        <v>0</v>
      </c>
      <c r="G43" s="82">
        <f t="shared" si="16"/>
        <v>53</v>
      </c>
      <c r="H43" s="82">
        <f t="shared" si="17"/>
        <v>19</v>
      </c>
      <c r="I43" s="82">
        <f t="shared" si="18"/>
        <v>3</v>
      </c>
      <c r="J43" s="80">
        <f t="shared" si="19"/>
        <v>0</v>
      </c>
      <c r="K43" s="80">
        <f t="shared" si="20"/>
        <v>1</v>
      </c>
      <c r="L43" s="80">
        <f t="shared" si="21"/>
        <v>0</v>
      </c>
      <c r="M43" s="80">
        <f t="shared" si="22"/>
        <v>0</v>
      </c>
      <c r="N43" s="82">
        <f t="shared" si="23"/>
        <v>450</v>
      </c>
      <c r="O43" s="82">
        <f t="shared" si="24"/>
        <v>273</v>
      </c>
      <c r="P43" s="82">
        <f t="shared" si="25"/>
        <v>162</v>
      </c>
      <c r="Q43" s="82">
        <f t="shared" si="26"/>
        <v>3</v>
      </c>
      <c r="R43" s="82">
        <f t="shared" si="27"/>
        <v>150</v>
      </c>
      <c r="S43" s="82">
        <f t="shared" si="28"/>
        <v>129</v>
      </c>
      <c r="T43" s="82">
        <f t="shared" si="29"/>
        <v>76</v>
      </c>
      <c r="U43" s="82">
        <f t="shared" si="30"/>
        <v>2</v>
      </c>
    </row>
    <row r="44" spans="1:21" x14ac:dyDescent="0.25">
      <c r="A44" s="142" t="s">
        <v>174</v>
      </c>
      <c r="B44" s="80">
        <f t="shared" si="11"/>
        <v>54</v>
      </c>
      <c r="C44" s="80">
        <f t="shared" si="12"/>
        <v>0</v>
      </c>
      <c r="D44" s="80">
        <f t="shared" si="13"/>
        <v>0</v>
      </c>
      <c r="E44" s="80">
        <f t="shared" si="14"/>
        <v>0</v>
      </c>
      <c r="F44" s="82">
        <f t="shared" si="15"/>
        <v>0</v>
      </c>
      <c r="G44" s="82">
        <f t="shared" si="16"/>
        <v>3</v>
      </c>
      <c r="H44" s="82">
        <f t="shared" si="17"/>
        <v>0</v>
      </c>
      <c r="I44" s="82">
        <f t="shared" si="18"/>
        <v>0</v>
      </c>
      <c r="J44" s="80">
        <f t="shared" si="19"/>
        <v>0</v>
      </c>
      <c r="K44" s="80">
        <f t="shared" si="20"/>
        <v>13</v>
      </c>
      <c r="L44" s="80">
        <f t="shared" si="21"/>
        <v>0</v>
      </c>
      <c r="M44" s="80">
        <f t="shared" si="22"/>
        <v>0</v>
      </c>
      <c r="N44" s="82">
        <f t="shared" si="23"/>
        <v>0</v>
      </c>
      <c r="O44" s="82">
        <f t="shared" si="24"/>
        <v>1</v>
      </c>
      <c r="P44" s="82">
        <f t="shared" si="25"/>
        <v>0</v>
      </c>
      <c r="Q44" s="82">
        <f t="shared" si="26"/>
        <v>0</v>
      </c>
      <c r="R44" s="82">
        <f t="shared" si="27"/>
        <v>0</v>
      </c>
      <c r="S44" s="82">
        <f t="shared" si="28"/>
        <v>0</v>
      </c>
      <c r="T44" s="82">
        <f t="shared" si="29"/>
        <v>0</v>
      </c>
      <c r="U44" s="82">
        <f t="shared" si="30"/>
        <v>0</v>
      </c>
    </row>
    <row r="45" spans="1:21" x14ac:dyDescent="0.25">
      <c r="A45" s="142" t="s">
        <v>175</v>
      </c>
      <c r="B45" s="80">
        <f t="shared" si="11"/>
        <v>211</v>
      </c>
      <c r="C45" s="80">
        <f t="shared" si="12"/>
        <v>26</v>
      </c>
      <c r="D45" s="80">
        <f t="shared" si="13"/>
        <v>49</v>
      </c>
      <c r="E45" s="80">
        <f t="shared" si="14"/>
        <v>0</v>
      </c>
      <c r="F45" s="82">
        <f t="shared" si="15"/>
        <v>0</v>
      </c>
      <c r="G45" s="82">
        <f t="shared" si="16"/>
        <v>51</v>
      </c>
      <c r="H45" s="82">
        <f t="shared" si="17"/>
        <v>0</v>
      </c>
      <c r="I45" s="82">
        <f t="shared" si="18"/>
        <v>0</v>
      </c>
      <c r="J45" s="80">
        <f t="shared" si="19"/>
        <v>0</v>
      </c>
      <c r="K45" s="80">
        <f t="shared" si="20"/>
        <v>34</v>
      </c>
      <c r="L45" s="80">
        <f t="shared" si="21"/>
        <v>15</v>
      </c>
      <c r="M45" s="80">
        <f t="shared" si="22"/>
        <v>0</v>
      </c>
      <c r="N45" s="82">
        <f t="shared" si="23"/>
        <v>100</v>
      </c>
      <c r="O45" s="82">
        <f t="shared" si="24"/>
        <v>53</v>
      </c>
      <c r="P45" s="82">
        <f t="shared" si="25"/>
        <v>24</v>
      </c>
      <c r="Q45" s="82">
        <f t="shared" si="26"/>
        <v>1</v>
      </c>
      <c r="R45" s="82">
        <f t="shared" si="27"/>
        <v>100</v>
      </c>
      <c r="S45" s="82">
        <f t="shared" si="28"/>
        <v>53</v>
      </c>
      <c r="T45" s="82">
        <f t="shared" si="29"/>
        <v>24</v>
      </c>
      <c r="U45" s="82">
        <f t="shared" si="30"/>
        <v>0</v>
      </c>
    </row>
    <row r="46" spans="1:21" x14ac:dyDescent="0.25">
      <c r="A46" s="142" t="s">
        <v>176</v>
      </c>
      <c r="B46" s="80">
        <f t="shared" si="11"/>
        <v>43</v>
      </c>
      <c r="C46" s="80">
        <f t="shared" si="12"/>
        <v>16</v>
      </c>
      <c r="D46" s="80">
        <f t="shared" si="13"/>
        <v>15</v>
      </c>
      <c r="E46" s="80">
        <f t="shared" si="14"/>
        <v>0</v>
      </c>
      <c r="F46" s="82">
        <f t="shared" si="15"/>
        <v>0</v>
      </c>
      <c r="G46" s="82">
        <f t="shared" si="16"/>
        <v>7</v>
      </c>
      <c r="H46" s="82">
        <f t="shared" si="17"/>
        <v>4</v>
      </c>
      <c r="I46" s="82">
        <f t="shared" si="18"/>
        <v>0</v>
      </c>
      <c r="J46" s="80">
        <f t="shared" si="19"/>
        <v>0</v>
      </c>
      <c r="K46" s="80">
        <f t="shared" si="20"/>
        <v>4</v>
      </c>
      <c r="L46" s="80">
        <f t="shared" si="21"/>
        <v>10</v>
      </c>
      <c r="M46" s="80">
        <f t="shared" si="22"/>
        <v>0</v>
      </c>
      <c r="N46" s="82">
        <f t="shared" si="23"/>
        <v>0</v>
      </c>
      <c r="O46" s="82">
        <f t="shared" si="24"/>
        <v>6</v>
      </c>
      <c r="P46" s="82">
        <f t="shared" si="25"/>
        <v>8</v>
      </c>
      <c r="Q46" s="82">
        <f t="shared" si="26"/>
        <v>0</v>
      </c>
      <c r="R46" s="82">
        <f t="shared" si="27"/>
        <v>0</v>
      </c>
      <c r="S46" s="82">
        <f t="shared" si="28"/>
        <v>3</v>
      </c>
      <c r="T46" s="82">
        <f t="shared" si="29"/>
        <v>7</v>
      </c>
      <c r="U46" s="82">
        <f t="shared" si="30"/>
        <v>0</v>
      </c>
    </row>
    <row r="47" spans="1:21" x14ac:dyDescent="0.25">
      <c r="A47" s="142" t="s">
        <v>177</v>
      </c>
      <c r="B47" s="80">
        <f t="shared" si="11"/>
        <v>486</v>
      </c>
      <c r="C47" s="80">
        <f t="shared" si="12"/>
        <v>107</v>
      </c>
      <c r="D47" s="80">
        <f t="shared" si="13"/>
        <v>137</v>
      </c>
      <c r="E47" s="80">
        <f t="shared" si="14"/>
        <v>1</v>
      </c>
      <c r="F47" s="82">
        <f t="shared" si="15"/>
        <v>0</v>
      </c>
      <c r="G47" s="82">
        <f t="shared" si="16"/>
        <v>76</v>
      </c>
      <c r="H47" s="82">
        <f t="shared" si="17"/>
        <v>14</v>
      </c>
      <c r="I47" s="82">
        <f t="shared" si="18"/>
        <v>0</v>
      </c>
      <c r="J47" s="80">
        <f t="shared" si="19"/>
        <v>0</v>
      </c>
      <c r="K47" s="80">
        <f t="shared" si="20"/>
        <v>7</v>
      </c>
      <c r="L47" s="80">
        <f t="shared" si="21"/>
        <v>37</v>
      </c>
      <c r="M47" s="80">
        <f t="shared" si="22"/>
        <v>0</v>
      </c>
      <c r="N47" s="82">
        <f t="shared" si="23"/>
        <v>312</v>
      </c>
      <c r="O47" s="82">
        <f t="shared" si="24"/>
        <v>185</v>
      </c>
      <c r="P47" s="82">
        <f t="shared" si="25"/>
        <v>99</v>
      </c>
      <c r="Q47" s="82">
        <f t="shared" si="26"/>
        <v>2</v>
      </c>
      <c r="R47" s="82">
        <f t="shared" si="27"/>
        <v>312</v>
      </c>
      <c r="S47" s="82">
        <f t="shared" si="28"/>
        <v>185</v>
      </c>
      <c r="T47" s="82">
        <f t="shared" si="29"/>
        <v>99</v>
      </c>
      <c r="U47" s="82">
        <f t="shared" si="30"/>
        <v>2</v>
      </c>
    </row>
    <row r="48" spans="1:21" x14ac:dyDescent="0.25">
      <c r="A48" s="142" t="s">
        <v>178</v>
      </c>
      <c r="B48" s="80">
        <f t="shared" si="11"/>
        <v>0</v>
      </c>
      <c r="C48" s="80">
        <f t="shared" si="12"/>
        <v>0</v>
      </c>
      <c r="D48" s="80">
        <f t="shared" si="13"/>
        <v>0</v>
      </c>
      <c r="E48" s="80">
        <f t="shared" si="14"/>
        <v>0</v>
      </c>
      <c r="F48" s="82">
        <f t="shared" si="15"/>
        <v>0</v>
      </c>
      <c r="G48" s="82">
        <f t="shared" si="16"/>
        <v>0</v>
      </c>
      <c r="H48" s="82">
        <f t="shared" si="17"/>
        <v>0</v>
      </c>
      <c r="I48" s="82">
        <f t="shared" si="18"/>
        <v>0</v>
      </c>
      <c r="J48" s="80">
        <f t="shared" si="19"/>
        <v>0</v>
      </c>
      <c r="K48" s="80">
        <f t="shared" si="20"/>
        <v>0</v>
      </c>
      <c r="L48" s="80">
        <f t="shared" si="21"/>
        <v>0</v>
      </c>
      <c r="M48" s="80">
        <f t="shared" si="22"/>
        <v>0</v>
      </c>
      <c r="N48" s="82">
        <f t="shared" si="23"/>
        <v>0</v>
      </c>
      <c r="O48" s="82">
        <f t="shared" si="24"/>
        <v>0</v>
      </c>
      <c r="P48" s="82">
        <f t="shared" si="25"/>
        <v>0</v>
      </c>
      <c r="Q48" s="82">
        <f t="shared" si="26"/>
        <v>0</v>
      </c>
      <c r="R48" s="82">
        <f t="shared" si="27"/>
        <v>0</v>
      </c>
      <c r="S48" s="82">
        <f t="shared" si="28"/>
        <v>0</v>
      </c>
      <c r="T48" s="82">
        <f t="shared" si="29"/>
        <v>0</v>
      </c>
      <c r="U48" s="82">
        <f t="shared" si="30"/>
        <v>0</v>
      </c>
    </row>
    <row r="49" spans="1:21" x14ac:dyDescent="0.25">
      <c r="A49" s="142" t="s">
        <v>179</v>
      </c>
      <c r="B49" s="80">
        <f t="shared" si="11"/>
        <v>0</v>
      </c>
      <c r="C49" s="80">
        <f t="shared" si="12"/>
        <v>0</v>
      </c>
      <c r="D49" s="80">
        <f t="shared" si="13"/>
        <v>0</v>
      </c>
      <c r="E49" s="80">
        <f t="shared" si="14"/>
        <v>0</v>
      </c>
      <c r="F49" s="82">
        <f t="shared" si="15"/>
        <v>0</v>
      </c>
      <c r="G49" s="82">
        <f t="shared" si="16"/>
        <v>0</v>
      </c>
      <c r="H49" s="82">
        <f t="shared" si="17"/>
        <v>0</v>
      </c>
      <c r="I49" s="82">
        <f t="shared" si="18"/>
        <v>0</v>
      </c>
      <c r="J49" s="80">
        <f t="shared" si="19"/>
        <v>0</v>
      </c>
      <c r="K49" s="80">
        <f t="shared" si="20"/>
        <v>0</v>
      </c>
      <c r="L49" s="80">
        <f t="shared" si="21"/>
        <v>0</v>
      </c>
      <c r="M49" s="80">
        <f t="shared" si="22"/>
        <v>0</v>
      </c>
      <c r="N49" s="82">
        <f t="shared" si="23"/>
        <v>0</v>
      </c>
      <c r="O49" s="82">
        <f t="shared" si="24"/>
        <v>0</v>
      </c>
      <c r="P49" s="82">
        <f t="shared" si="25"/>
        <v>0</v>
      </c>
      <c r="Q49" s="82">
        <f t="shared" si="26"/>
        <v>0</v>
      </c>
      <c r="R49" s="82">
        <f t="shared" si="27"/>
        <v>0</v>
      </c>
      <c r="S49" s="82">
        <f t="shared" si="28"/>
        <v>0</v>
      </c>
      <c r="T49" s="82">
        <f t="shared" si="29"/>
        <v>0</v>
      </c>
      <c r="U49" s="82">
        <f t="shared" si="30"/>
        <v>0</v>
      </c>
    </row>
    <row r="50" spans="1:21" x14ac:dyDescent="0.25">
      <c r="A50" s="142" t="s">
        <v>180</v>
      </c>
      <c r="B50" s="80">
        <f t="shared" si="11"/>
        <v>0</v>
      </c>
      <c r="C50" s="80">
        <f t="shared" si="12"/>
        <v>0</v>
      </c>
      <c r="D50" s="80">
        <f t="shared" si="13"/>
        <v>0</v>
      </c>
      <c r="E50" s="80">
        <f t="shared" si="14"/>
        <v>0</v>
      </c>
      <c r="F50" s="82">
        <f t="shared" si="15"/>
        <v>0</v>
      </c>
      <c r="G50" s="82">
        <f t="shared" si="16"/>
        <v>0</v>
      </c>
      <c r="H50" s="82">
        <f t="shared" si="17"/>
        <v>0</v>
      </c>
      <c r="I50" s="82">
        <f t="shared" si="18"/>
        <v>0</v>
      </c>
      <c r="J50" s="80">
        <f t="shared" si="19"/>
        <v>0</v>
      </c>
      <c r="K50" s="80">
        <f t="shared" si="20"/>
        <v>0</v>
      </c>
      <c r="L50" s="80">
        <f t="shared" si="21"/>
        <v>0</v>
      </c>
      <c r="M50" s="80">
        <f t="shared" si="22"/>
        <v>0</v>
      </c>
      <c r="N50" s="82">
        <f t="shared" si="23"/>
        <v>0</v>
      </c>
      <c r="O50" s="82">
        <f t="shared" si="24"/>
        <v>0</v>
      </c>
      <c r="P50" s="82">
        <f t="shared" si="25"/>
        <v>0</v>
      </c>
      <c r="Q50" s="82">
        <f t="shared" si="26"/>
        <v>0</v>
      </c>
      <c r="R50" s="82">
        <f t="shared" si="27"/>
        <v>0</v>
      </c>
      <c r="S50" s="82">
        <f t="shared" si="28"/>
        <v>0</v>
      </c>
      <c r="T50" s="82">
        <f t="shared" si="29"/>
        <v>0</v>
      </c>
      <c r="U50" s="82">
        <f t="shared" si="30"/>
        <v>0</v>
      </c>
    </row>
    <row r="51" spans="1:21" x14ac:dyDescent="0.25">
      <c r="A51" s="143" t="s">
        <v>181</v>
      </c>
      <c r="B51" s="80">
        <f t="shared" si="11"/>
        <v>0</v>
      </c>
      <c r="C51" s="80">
        <f t="shared" si="12"/>
        <v>0</v>
      </c>
      <c r="D51" s="80">
        <f t="shared" si="13"/>
        <v>0</v>
      </c>
      <c r="E51" s="80">
        <f t="shared" si="14"/>
        <v>0</v>
      </c>
      <c r="F51" s="82">
        <f t="shared" si="15"/>
        <v>0</v>
      </c>
      <c r="G51" s="82">
        <f t="shared" si="16"/>
        <v>0</v>
      </c>
      <c r="H51" s="82">
        <f t="shared" si="17"/>
        <v>0</v>
      </c>
      <c r="I51" s="82">
        <f t="shared" si="18"/>
        <v>0</v>
      </c>
      <c r="J51" s="80">
        <f t="shared" si="19"/>
        <v>0</v>
      </c>
      <c r="K51" s="80">
        <f t="shared" si="20"/>
        <v>0</v>
      </c>
      <c r="L51" s="80">
        <f t="shared" si="21"/>
        <v>0</v>
      </c>
      <c r="M51" s="80">
        <f t="shared" si="22"/>
        <v>0</v>
      </c>
      <c r="N51" s="82">
        <f t="shared" si="23"/>
        <v>0</v>
      </c>
      <c r="O51" s="82">
        <f t="shared" si="24"/>
        <v>0</v>
      </c>
      <c r="P51" s="82">
        <f t="shared" si="25"/>
        <v>0</v>
      </c>
      <c r="Q51" s="82">
        <f t="shared" si="26"/>
        <v>0</v>
      </c>
      <c r="R51" s="82">
        <f t="shared" si="27"/>
        <v>0</v>
      </c>
      <c r="S51" s="82">
        <f t="shared" si="28"/>
        <v>0</v>
      </c>
      <c r="T51" s="82">
        <f t="shared" si="29"/>
        <v>0</v>
      </c>
      <c r="U51" s="82">
        <f t="shared" si="30"/>
        <v>0</v>
      </c>
    </row>
    <row r="52" spans="1:21" x14ac:dyDescent="0.25">
      <c r="B52" s="83">
        <f t="shared" ref="B52:U52" si="31">SUM(B30:B51)</f>
        <v>11635</v>
      </c>
      <c r="C52" s="83">
        <f t="shared" si="31"/>
        <v>3785</v>
      </c>
      <c r="D52" s="83">
        <f t="shared" si="31"/>
        <v>4243</v>
      </c>
      <c r="E52" s="83">
        <f t="shared" si="31"/>
        <v>25</v>
      </c>
      <c r="F52" s="83">
        <f t="shared" si="31"/>
        <v>7660</v>
      </c>
      <c r="G52" s="83">
        <f t="shared" si="31"/>
        <v>5738</v>
      </c>
      <c r="H52" s="83">
        <f t="shared" si="31"/>
        <v>1442</v>
      </c>
      <c r="I52" s="83">
        <f t="shared" si="31"/>
        <v>18</v>
      </c>
      <c r="J52" s="83">
        <f t="shared" si="31"/>
        <v>13344</v>
      </c>
      <c r="K52" s="83">
        <f t="shared" si="31"/>
        <v>5263</v>
      </c>
      <c r="L52" s="83">
        <f t="shared" si="31"/>
        <v>3555</v>
      </c>
      <c r="M52" s="83">
        <f t="shared" si="31"/>
        <v>19</v>
      </c>
      <c r="N52" s="83">
        <f t="shared" si="31"/>
        <v>11709</v>
      </c>
      <c r="O52" s="83">
        <f t="shared" si="31"/>
        <v>7040</v>
      </c>
      <c r="P52" s="83">
        <f t="shared" si="31"/>
        <v>6271</v>
      </c>
      <c r="Q52" s="83">
        <f t="shared" si="31"/>
        <v>52</v>
      </c>
      <c r="R52" s="83">
        <f t="shared" si="31"/>
        <v>7084</v>
      </c>
      <c r="S52" s="83">
        <f t="shared" si="31"/>
        <v>4619</v>
      </c>
      <c r="T52" s="83">
        <f t="shared" si="31"/>
        <v>2581</v>
      </c>
      <c r="U52" s="83">
        <f t="shared" si="31"/>
        <v>26</v>
      </c>
    </row>
    <row r="54" spans="1:21" ht="29.1" customHeight="1" x14ac:dyDescent="0.25">
      <c r="A54" s="250" t="s">
        <v>0</v>
      </c>
      <c r="B54" s="188" t="s">
        <v>206</v>
      </c>
      <c r="C54" s="188" t="s">
        <v>205</v>
      </c>
      <c r="D54" s="188" t="s">
        <v>101</v>
      </c>
      <c r="E54" s="188" t="s">
        <v>103</v>
      </c>
      <c r="F54" s="188" t="s">
        <v>104</v>
      </c>
      <c r="G54" s="188" t="s">
        <v>105</v>
      </c>
      <c r="H54" s="188"/>
      <c r="I54" s="251" t="s">
        <v>102</v>
      </c>
    </row>
    <row r="55" spans="1:21" x14ac:dyDescent="0.25">
      <c r="A55" s="250"/>
      <c r="B55" s="189"/>
      <c r="C55" s="189"/>
      <c r="D55" s="189"/>
      <c r="E55" s="189"/>
      <c r="F55" s="189"/>
      <c r="G55" s="189"/>
      <c r="H55" s="189"/>
      <c r="I55" s="251"/>
    </row>
    <row r="56" spans="1:21" x14ac:dyDescent="0.25">
      <c r="A56" s="142" t="s">
        <v>182</v>
      </c>
      <c r="B56" s="12">
        <f>SUM(D56:G56)</f>
        <v>9476</v>
      </c>
      <c r="C56" s="84">
        <f>B56/4</f>
        <v>2369</v>
      </c>
      <c r="D56" s="84">
        <f t="shared" ref="D56:D77" si="32">SUM(C30:D30)</f>
        <v>1691</v>
      </c>
      <c r="E56" s="84">
        <f t="shared" ref="E56:E77" si="33">SUM(G30:H30)</f>
        <v>1969</v>
      </c>
      <c r="F56" s="84">
        <f t="shared" ref="F56:F77" si="34">SUM(K30:L30)</f>
        <v>2274</v>
      </c>
      <c r="G56" s="84">
        <f t="shared" ref="G56:G77" si="35">SUM(O30:P30)</f>
        <v>3542</v>
      </c>
      <c r="H56" s="33"/>
      <c r="I56" s="85">
        <f>B56-D56-E56-F56-G56-H56</f>
        <v>0</v>
      </c>
      <c r="J56" s="84">
        <f>C56/6</f>
        <v>394.83333333333331</v>
      </c>
      <c r="K56" s="84">
        <f>J56*3</f>
        <v>1184.5</v>
      </c>
    </row>
    <row r="57" spans="1:21" x14ac:dyDescent="0.25">
      <c r="A57" s="142" t="s">
        <v>161</v>
      </c>
      <c r="B57" s="12">
        <f t="shared" ref="B57:B74" si="36">SUM(D57:G57)</f>
        <v>11145</v>
      </c>
      <c r="C57" s="84">
        <f t="shared" ref="C57:C74" si="37">B57/4</f>
        <v>2786.25</v>
      </c>
      <c r="D57" s="84">
        <f t="shared" si="32"/>
        <v>2280</v>
      </c>
      <c r="E57" s="84">
        <f t="shared" si="33"/>
        <v>1792</v>
      </c>
      <c r="F57" s="84">
        <f t="shared" si="34"/>
        <v>3130</v>
      </c>
      <c r="G57" s="84">
        <f t="shared" si="35"/>
        <v>3943</v>
      </c>
      <c r="H57" s="33"/>
      <c r="I57" s="85">
        <f t="shared" ref="I57:I77" si="38">B57-D57-E57-F57-G57-H57</f>
        <v>0</v>
      </c>
      <c r="J57" s="84">
        <f t="shared" ref="J57:J78" si="39">C57/6</f>
        <v>464.375</v>
      </c>
      <c r="K57" s="84">
        <f t="shared" ref="K57:K78" si="40">J57*3</f>
        <v>1393.125</v>
      </c>
    </row>
    <row r="58" spans="1:21" x14ac:dyDescent="0.25">
      <c r="A58" s="142" t="s">
        <v>162</v>
      </c>
      <c r="B58" s="12">
        <f t="shared" si="36"/>
        <v>2335</v>
      </c>
      <c r="C58" s="84">
        <f t="shared" si="37"/>
        <v>583.75</v>
      </c>
      <c r="D58" s="84">
        <f t="shared" si="32"/>
        <v>505</v>
      </c>
      <c r="E58" s="84">
        <f t="shared" si="33"/>
        <v>356</v>
      </c>
      <c r="F58" s="84">
        <f t="shared" si="34"/>
        <v>619</v>
      </c>
      <c r="G58" s="84">
        <f t="shared" si="35"/>
        <v>855</v>
      </c>
      <c r="H58" s="33"/>
      <c r="I58" s="85">
        <f t="shared" si="38"/>
        <v>0</v>
      </c>
      <c r="J58" s="84">
        <f t="shared" si="39"/>
        <v>97.291666666666671</v>
      </c>
      <c r="K58" s="84">
        <f t="shared" si="40"/>
        <v>291.875</v>
      </c>
    </row>
    <row r="59" spans="1:21" hidden="1" x14ac:dyDescent="0.25">
      <c r="A59" s="142" t="s">
        <v>163</v>
      </c>
      <c r="B59" s="12">
        <f t="shared" si="36"/>
        <v>0</v>
      </c>
      <c r="C59" s="84">
        <f t="shared" si="37"/>
        <v>0</v>
      </c>
      <c r="D59" s="84">
        <f t="shared" si="32"/>
        <v>0</v>
      </c>
      <c r="E59" s="84">
        <f t="shared" si="33"/>
        <v>0</v>
      </c>
      <c r="F59" s="84">
        <f t="shared" si="34"/>
        <v>0</v>
      </c>
      <c r="G59" s="84">
        <f t="shared" si="35"/>
        <v>0</v>
      </c>
      <c r="H59" s="33"/>
      <c r="I59" s="85">
        <f t="shared" si="38"/>
        <v>0</v>
      </c>
      <c r="J59" s="84">
        <f t="shared" si="39"/>
        <v>0</v>
      </c>
      <c r="K59" s="84">
        <f t="shared" si="40"/>
        <v>0</v>
      </c>
    </row>
    <row r="60" spans="1:21" x14ac:dyDescent="0.25">
      <c r="A60" s="142" t="s">
        <v>164</v>
      </c>
      <c r="B60" s="12">
        <f t="shared" si="36"/>
        <v>2554</v>
      </c>
      <c r="C60" s="84">
        <f t="shared" si="37"/>
        <v>638.5</v>
      </c>
      <c r="D60" s="84">
        <f t="shared" si="32"/>
        <v>586</v>
      </c>
      <c r="E60" s="84">
        <f t="shared" si="33"/>
        <v>536</v>
      </c>
      <c r="F60" s="84">
        <f t="shared" si="34"/>
        <v>533</v>
      </c>
      <c r="G60" s="84">
        <f t="shared" si="35"/>
        <v>899</v>
      </c>
      <c r="H60" s="33"/>
      <c r="I60" s="85">
        <f t="shared" si="38"/>
        <v>0</v>
      </c>
      <c r="J60" s="84">
        <f t="shared" si="39"/>
        <v>106.41666666666667</v>
      </c>
      <c r="K60" s="84">
        <f t="shared" si="40"/>
        <v>319.25</v>
      </c>
    </row>
    <row r="61" spans="1:21" x14ac:dyDescent="0.25">
      <c r="A61" s="142" t="s">
        <v>165</v>
      </c>
      <c r="B61" s="12">
        <f t="shared" si="36"/>
        <v>209</v>
      </c>
      <c r="C61" s="84">
        <f t="shared" si="37"/>
        <v>52.25</v>
      </c>
      <c r="D61" s="84">
        <f t="shared" si="32"/>
        <v>23</v>
      </c>
      <c r="E61" s="84">
        <f t="shared" si="33"/>
        <v>36</v>
      </c>
      <c r="F61" s="84">
        <f t="shared" si="34"/>
        <v>53</v>
      </c>
      <c r="G61" s="84">
        <f t="shared" si="35"/>
        <v>97</v>
      </c>
      <c r="H61" s="33"/>
      <c r="I61" s="85">
        <f t="shared" si="38"/>
        <v>0</v>
      </c>
      <c r="J61" s="84">
        <f t="shared" si="39"/>
        <v>8.7083333333333339</v>
      </c>
      <c r="K61" s="84">
        <f t="shared" si="40"/>
        <v>26.125</v>
      </c>
    </row>
    <row r="62" spans="1:21" x14ac:dyDescent="0.25">
      <c r="A62" s="142" t="s">
        <v>166</v>
      </c>
      <c r="B62" s="12">
        <f t="shared" si="36"/>
        <v>1285</v>
      </c>
      <c r="C62" s="84">
        <f t="shared" si="37"/>
        <v>321.25</v>
      </c>
      <c r="D62" s="84">
        <f t="shared" si="32"/>
        <v>332</v>
      </c>
      <c r="E62" s="84">
        <f t="shared" si="33"/>
        <v>276</v>
      </c>
      <c r="F62" s="84">
        <f t="shared" si="34"/>
        <v>319</v>
      </c>
      <c r="G62" s="84">
        <f t="shared" si="35"/>
        <v>358</v>
      </c>
      <c r="H62" s="33"/>
      <c r="I62" s="85">
        <f t="shared" si="38"/>
        <v>0</v>
      </c>
      <c r="J62" s="84">
        <f t="shared" si="39"/>
        <v>53.541666666666664</v>
      </c>
      <c r="K62" s="84">
        <f t="shared" si="40"/>
        <v>160.625</v>
      </c>
    </row>
    <row r="63" spans="1:21" x14ac:dyDescent="0.25">
      <c r="A63" s="142" t="s">
        <v>167</v>
      </c>
      <c r="B63" s="12">
        <f t="shared" si="36"/>
        <v>4513</v>
      </c>
      <c r="C63" s="84">
        <f t="shared" si="37"/>
        <v>1128.25</v>
      </c>
      <c r="D63" s="84">
        <f t="shared" si="32"/>
        <v>1203</v>
      </c>
      <c r="E63" s="84">
        <f t="shared" si="33"/>
        <v>846</v>
      </c>
      <c r="F63" s="84">
        <f t="shared" si="34"/>
        <v>1000</v>
      </c>
      <c r="G63" s="84">
        <f t="shared" si="35"/>
        <v>1464</v>
      </c>
      <c r="H63" s="33"/>
      <c r="I63" s="85">
        <f t="shared" si="38"/>
        <v>0</v>
      </c>
      <c r="J63" s="84">
        <f t="shared" si="39"/>
        <v>188.04166666666666</v>
      </c>
      <c r="K63" s="84">
        <f t="shared" si="40"/>
        <v>564.125</v>
      </c>
    </row>
    <row r="64" spans="1:21" x14ac:dyDescent="0.25">
      <c r="A64" s="142" t="s">
        <v>168</v>
      </c>
      <c r="B64" s="12">
        <f t="shared" si="36"/>
        <v>1807</v>
      </c>
      <c r="C64" s="84">
        <f t="shared" si="37"/>
        <v>451.75</v>
      </c>
      <c r="D64" s="84">
        <f t="shared" si="32"/>
        <v>430</v>
      </c>
      <c r="E64" s="84">
        <f t="shared" si="33"/>
        <v>434</v>
      </c>
      <c r="F64" s="84">
        <f t="shared" si="34"/>
        <v>362</v>
      </c>
      <c r="G64" s="84">
        <f t="shared" si="35"/>
        <v>581</v>
      </c>
      <c r="H64" s="33"/>
      <c r="I64" s="85">
        <f t="shared" si="38"/>
        <v>0</v>
      </c>
      <c r="J64" s="84">
        <f t="shared" si="39"/>
        <v>75.291666666666671</v>
      </c>
      <c r="K64" s="84">
        <f t="shared" si="40"/>
        <v>225.875</v>
      </c>
    </row>
    <row r="65" spans="1:11" x14ac:dyDescent="0.25">
      <c r="A65" s="142" t="s">
        <v>169</v>
      </c>
      <c r="B65" s="12">
        <f t="shared" si="36"/>
        <v>2081</v>
      </c>
      <c r="C65" s="84">
        <f t="shared" si="37"/>
        <v>520.25</v>
      </c>
      <c r="D65" s="84">
        <f t="shared" si="32"/>
        <v>412</v>
      </c>
      <c r="E65" s="84">
        <f t="shared" si="33"/>
        <v>501</v>
      </c>
      <c r="F65" s="84">
        <f t="shared" si="34"/>
        <v>407</v>
      </c>
      <c r="G65" s="84">
        <f t="shared" si="35"/>
        <v>761</v>
      </c>
      <c r="H65" s="33"/>
      <c r="I65" s="85">
        <f t="shared" si="38"/>
        <v>0</v>
      </c>
      <c r="J65" s="84">
        <f t="shared" si="39"/>
        <v>86.708333333333329</v>
      </c>
      <c r="K65" s="84">
        <f t="shared" si="40"/>
        <v>260.125</v>
      </c>
    </row>
    <row r="66" spans="1:11" x14ac:dyDescent="0.25">
      <c r="A66" s="142" t="s">
        <v>170</v>
      </c>
      <c r="B66" s="12">
        <f t="shared" si="36"/>
        <v>0</v>
      </c>
      <c r="C66" s="84">
        <f t="shared" si="37"/>
        <v>0</v>
      </c>
      <c r="D66" s="84">
        <f t="shared" si="32"/>
        <v>0</v>
      </c>
      <c r="E66" s="84">
        <f t="shared" si="33"/>
        <v>0</v>
      </c>
      <c r="F66" s="84">
        <f t="shared" si="34"/>
        <v>0</v>
      </c>
      <c r="G66" s="84">
        <f t="shared" si="35"/>
        <v>0</v>
      </c>
      <c r="H66" s="33"/>
      <c r="I66" s="85">
        <f t="shared" si="38"/>
        <v>0</v>
      </c>
      <c r="J66" s="84">
        <f t="shared" si="39"/>
        <v>0</v>
      </c>
      <c r="K66" s="84">
        <f t="shared" si="40"/>
        <v>0</v>
      </c>
    </row>
    <row r="67" spans="1:11" x14ac:dyDescent="0.25">
      <c r="A67" s="142" t="s">
        <v>171</v>
      </c>
      <c r="B67" s="12">
        <f t="shared" si="36"/>
        <v>101</v>
      </c>
      <c r="C67" s="84">
        <f t="shared" si="37"/>
        <v>25.25</v>
      </c>
      <c r="D67" s="84">
        <f t="shared" si="32"/>
        <v>0</v>
      </c>
      <c r="E67" s="84">
        <f t="shared" si="33"/>
        <v>101</v>
      </c>
      <c r="F67" s="84">
        <f t="shared" si="34"/>
        <v>0</v>
      </c>
      <c r="G67" s="84">
        <f t="shared" si="35"/>
        <v>0</v>
      </c>
      <c r="H67" s="33"/>
      <c r="I67" s="85">
        <f t="shared" si="38"/>
        <v>0</v>
      </c>
      <c r="J67" s="84">
        <f t="shared" si="39"/>
        <v>4.208333333333333</v>
      </c>
      <c r="K67" s="84">
        <f t="shared" si="40"/>
        <v>12.625</v>
      </c>
    </row>
    <row r="68" spans="1:11" x14ac:dyDescent="0.25">
      <c r="A68" s="142" t="s">
        <v>172</v>
      </c>
      <c r="B68" s="12">
        <f t="shared" si="36"/>
        <v>106</v>
      </c>
      <c r="C68" s="84">
        <f t="shared" si="37"/>
        <v>26.5</v>
      </c>
      <c r="D68" s="84">
        <f t="shared" si="32"/>
        <v>0</v>
      </c>
      <c r="E68" s="84">
        <f t="shared" si="33"/>
        <v>106</v>
      </c>
      <c r="F68" s="84">
        <f t="shared" si="34"/>
        <v>0</v>
      </c>
      <c r="G68" s="84">
        <f t="shared" si="35"/>
        <v>0</v>
      </c>
      <c r="H68" s="33"/>
      <c r="I68" s="85">
        <f t="shared" si="38"/>
        <v>0</v>
      </c>
      <c r="J68" s="84">
        <f t="shared" si="39"/>
        <v>4.416666666666667</v>
      </c>
      <c r="K68" s="84">
        <f t="shared" si="40"/>
        <v>13.25</v>
      </c>
    </row>
    <row r="69" spans="1:11" x14ac:dyDescent="0.25">
      <c r="A69" s="142" t="s">
        <v>173</v>
      </c>
      <c r="B69" s="12">
        <f t="shared" si="36"/>
        <v>724</v>
      </c>
      <c r="C69" s="84">
        <f t="shared" si="37"/>
        <v>181</v>
      </c>
      <c r="D69" s="84">
        <f t="shared" si="32"/>
        <v>216</v>
      </c>
      <c r="E69" s="84">
        <f t="shared" si="33"/>
        <v>72</v>
      </c>
      <c r="F69" s="84">
        <f t="shared" si="34"/>
        <v>1</v>
      </c>
      <c r="G69" s="84">
        <f t="shared" si="35"/>
        <v>435</v>
      </c>
      <c r="H69" s="33"/>
      <c r="I69" s="85">
        <f t="shared" si="38"/>
        <v>0</v>
      </c>
      <c r="J69" s="84">
        <f t="shared" si="39"/>
        <v>30.166666666666668</v>
      </c>
      <c r="K69" s="84">
        <f t="shared" si="40"/>
        <v>90.5</v>
      </c>
    </row>
    <row r="70" spans="1:11" x14ac:dyDescent="0.25">
      <c r="A70" s="142" t="s">
        <v>174</v>
      </c>
      <c r="B70" s="12">
        <f t="shared" si="36"/>
        <v>17</v>
      </c>
      <c r="C70" s="84">
        <f t="shared" si="37"/>
        <v>4.25</v>
      </c>
      <c r="D70" s="84">
        <f t="shared" si="32"/>
        <v>0</v>
      </c>
      <c r="E70" s="84">
        <f t="shared" si="33"/>
        <v>3</v>
      </c>
      <c r="F70" s="84">
        <f t="shared" si="34"/>
        <v>13</v>
      </c>
      <c r="G70" s="84">
        <f t="shared" si="35"/>
        <v>1</v>
      </c>
      <c r="H70" s="33"/>
      <c r="I70" s="85">
        <f t="shared" si="38"/>
        <v>0</v>
      </c>
      <c r="J70" s="84">
        <f t="shared" si="39"/>
        <v>0.70833333333333337</v>
      </c>
      <c r="K70" s="84">
        <f t="shared" si="40"/>
        <v>2.125</v>
      </c>
    </row>
    <row r="71" spans="1:11" x14ac:dyDescent="0.25">
      <c r="A71" s="142" t="s">
        <v>175</v>
      </c>
      <c r="B71" s="12">
        <f t="shared" si="36"/>
        <v>252</v>
      </c>
      <c r="C71" s="84">
        <f t="shared" si="37"/>
        <v>63</v>
      </c>
      <c r="D71" s="84">
        <f t="shared" si="32"/>
        <v>75</v>
      </c>
      <c r="E71" s="84">
        <f t="shared" si="33"/>
        <v>51</v>
      </c>
      <c r="F71" s="84">
        <f t="shared" si="34"/>
        <v>49</v>
      </c>
      <c r="G71" s="84">
        <f t="shared" si="35"/>
        <v>77</v>
      </c>
      <c r="H71" s="33"/>
      <c r="I71" s="85">
        <f t="shared" si="38"/>
        <v>0</v>
      </c>
      <c r="J71" s="84">
        <f t="shared" si="39"/>
        <v>10.5</v>
      </c>
      <c r="K71" s="84">
        <f t="shared" si="40"/>
        <v>31.5</v>
      </c>
    </row>
    <row r="72" spans="1:11" x14ac:dyDescent="0.25">
      <c r="A72" s="142" t="s">
        <v>176</v>
      </c>
      <c r="B72" s="12">
        <f t="shared" si="36"/>
        <v>70</v>
      </c>
      <c r="C72" s="84">
        <f t="shared" si="37"/>
        <v>17.5</v>
      </c>
      <c r="D72" s="84">
        <f t="shared" si="32"/>
        <v>31</v>
      </c>
      <c r="E72" s="84">
        <f t="shared" si="33"/>
        <v>11</v>
      </c>
      <c r="F72" s="84">
        <f t="shared" si="34"/>
        <v>14</v>
      </c>
      <c r="G72" s="84">
        <f t="shared" si="35"/>
        <v>14</v>
      </c>
      <c r="H72" s="33"/>
      <c r="I72" s="85">
        <f t="shared" si="38"/>
        <v>0</v>
      </c>
      <c r="J72" s="84">
        <f t="shared" si="39"/>
        <v>2.9166666666666665</v>
      </c>
      <c r="K72" s="84">
        <f t="shared" si="40"/>
        <v>8.75</v>
      </c>
    </row>
    <row r="73" spans="1:11" x14ac:dyDescent="0.25">
      <c r="A73" s="142" t="s">
        <v>177</v>
      </c>
      <c r="B73" s="12">
        <f t="shared" si="36"/>
        <v>662</v>
      </c>
      <c r="C73" s="84">
        <f t="shared" si="37"/>
        <v>165.5</v>
      </c>
      <c r="D73" s="84">
        <f t="shared" si="32"/>
        <v>244</v>
      </c>
      <c r="E73" s="84">
        <f t="shared" si="33"/>
        <v>90</v>
      </c>
      <c r="F73" s="84">
        <f t="shared" si="34"/>
        <v>44</v>
      </c>
      <c r="G73" s="84">
        <f t="shared" si="35"/>
        <v>284</v>
      </c>
      <c r="H73" s="33"/>
      <c r="I73" s="85">
        <f t="shared" si="38"/>
        <v>0</v>
      </c>
      <c r="J73" s="84">
        <f t="shared" si="39"/>
        <v>27.583333333333332</v>
      </c>
      <c r="K73" s="84">
        <f t="shared" si="40"/>
        <v>82.75</v>
      </c>
    </row>
    <row r="74" spans="1:11" hidden="1" x14ac:dyDescent="0.25">
      <c r="A74" s="142" t="s">
        <v>178</v>
      </c>
      <c r="B74" s="12">
        <f t="shared" si="36"/>
        <v>0</v>
      </c>
      <c r="C74" s="84">
        <f t="shared" si="37"/>
        <v>0</v>
      </c>
      <c r="D74" s="84">
        <f t="shared" si="32"/>
        <v>0</v>
      </c>
      <c r="E74" s="84">
        <f t="shared" si="33"/>
        <v>0</v>
      </c>
      <c r="F74" s="84">
        <f t="shared" si="34"/>
        <v>0</v>
      </c>
      <c r="G74" s="84">
        <f t="shared" si="35"/>
        <v>0</v>
      </c>
      <c r="H74" s="33"/>
      <c r="I74" s="85">
        <f t="shared" si="38"/>
        <v>0</v>
      </c>
      <c r="J74" s="84">
        <f t="shared" si="39"/>
        <v>0</v>
      </c>
      <c r="K74" s="84">
        <f t="shared" si="40"/>
        <v>0</v>
      </c>
    </row>
    <row r="75" spans="1:11" hidden="1" x14ac:dyDescent="0.25">
      <c r="A75" s="142" t="s">
        <v>179</v>
      </c>
      <c r="B75" s="12"/>
      <c r="C75" s="84"/>
      <c r="D75" s="84">
        <f t="shared" si="32"/>
        <v>0</v>
      </c>
      <c r="E75" s="84">
        <f t="shared" si="33"/>
        <v>0</v>
      </c>
      <c r="F75" s="84">
        <f t="shared" si="34"/>
        <v>0</v>
      </c>
      <c r="G75" s="84">
        <f t="shared" si="35"/>
        <v>0</v>
      </c>
      <c r="H75" s="33"/>
      <c r="I75" s="85">
        <f t="shared" si="38"/>
        <v>0</v>
      </c>
      <c r="J75" s="84">
        <f t="shared" si="39"/>
        <v>0</v>
      </c>
      <c r="K75" s="84">
        <f t="shared" si="40"/>
        <v>0</v>
      </c>
    </row>
    <row r="76" spans="1:11" hidden="1" x14ac:dyDescent="0.25">
      <c r="A76" s="142" t="s">
        <v>180</v>
      </c>
      <c r="B76" s="12"/>
      <c r="C76" s="84"/>
      <c r="D76" s="84">
        <f t="shared" si="32"/>
        <v>0</v>
      </c>
      <c r="E76" s="84">
        <f t="shared" si="33"/>
        <v>0</v>
      </c>
      <c r="F76" s="84">
        <f t="shared" si="34"/>
        <v>0</v>
      </c>
      <c r="G76" s="84">
        <f t="shared" si="35"/>
        <v>0</v>
      </c>
      <c r="H76" s="33"/>
      <c r="I76" s="85">
        <f t="shared" si="38"/>
        <v>0</v>
      </c>
      <c r="J76" s="84">
        <f t="shared" si="39"/>
        <v>0</v>
      </c>
      <c r="K76" s="84">
        <f t="shared" si="40"/>
        <v>0</v>
      </c>
    </row>
    <row r="77" spans="1:11" hidden="1" x14ac:dyDescent="0.25">
      <c r="A77" s="143" t="s">
        <v>181</v>
      </c>
      <c r="B77" s="12"/>
      <c r="C77" s="84"/>
      <c r="D77" s="84">
        <f t="shared" si="32"/>
        <v>0</v>
      </c>
      <c r="E77" s="84">
        <f t="shared" si="33"/>
        <v>0</v>
      </c>
      <c r="F77" s="84">
        <f t="shared" si="34"/>
        <v>0</v>
      </c>
      <c r="G77" s="84">
        <f t="shared" si="35"/>
        <v>0</v>
      </c>
      <c r="H77" s="33"/>
      <c r="I77" s="85">
        <f t="shared" si="38"/>
        <v>0</v>
      </c>
      <c r="J77" s="84">
        <f t="shared" si="39"/>
        <v>0</v>
      </c>
      <c r="K77" s="84">
        <f t="shared" si="40"/>
        <v>0</v>
      </c>
    </row>
    <row r="78" spans="1:11" hidden="1" x14ac:dyDescent="0.25">
      <c r="A78" s="143" t="s">
        <v>183</v>
      </c>
      <c r="B78" s="12"/>
      <c r="C78" s="84"/>
      <c r="D78" s="84" t="e">
        <f>SUM(#REF!)</f>
        <v>#REF!</v>
      </c>
      <c r="E78" s="84" t="e">
        <f>SUM(#REF!)</f>
        <v>#REF!</v>
      </c>
      <c r="F78" s="84" t="e">
        <f>SUM(#REF!)</f>
        <v>#REF!</v>
      </c>
      <c r="G78" s="84" t="e">
        <f>SUM(#REF!)</f>
        <v>#REF!</v>
      </c>
      <c r="H78" s="33"/>
      <c r="I78" s="85" t="e">
        <f>B78-D78-E78-F78-G78-H78</f>
        <v>#REF!</v>
      </c>
      <c r="J78" s="84">
        <f t="shared" si="39"/>
        <v>0</v>
      </c>
      <c r="K78" s="84">
        <f t="shared" si="40"/>
        <v>0</v>
      </c>
    </row>
    <row r="79" spans="1:11" x14ac:dyDescent="0.25">
      <c r="B79" s="87">
        <f t="shared" ref="B79:G79" si="41">SUM(B56:B74)</f>
        <v>37337</v>
      </c>
      <c r="C79" s="87">
        <f t="shared" si="41"/>
        <v>9334.25</v>
      </c>
      <c r="D79" s="87">
        <f t="shared" si="41"/>
        <v>8028</v>
      </c>
      <c r="E79" s="87">
        <f t="shared" si="41"/>
        <v>7180</v>
      </c>
      <c r="F79" s="87">
        <f t="shared" si="41"/>
        <v>8818</v>
      </c>
      <c r="G79" s="87">
        <f t="shared" si="41"/>
        <v>13311</v>
      </c>
      <c r="H79" s="87"/>
      <c r="I79" s="87">
        <f>SUM(I56:I74)</f>
        <v>0</v>
      </c>
    </row>
  </sheetData>
  <mergeCells count="48">
    <mergeCell ref="N28:Q28"/>
    <mergeCell ref="A54:A55"/>
    <mergeCell ref="B54:B55"/>
    <mergeCell ref="C54:C55"/>
    <mergeCell ref="D54:D55"/>
    <mergeCell ref="I54:I55"/>
    <mergeCell ref="E54:E55"/>
    <mergeCell ref="F54:F55"/>
    <mergeCell ref="G54:G55"/>
    <mergeCell ref="A28:A29"/>
    <mergeCell ref="B28:E28"/>
    <mergeCell ref="F28:I28"/>
    <mergeCell ref="J28:M28"/>
    <mergeCell ref="H54:H55"/>
    <mergeCell ref="A1:A2"/>
    <mergeCell ref="B1:E1"/>
    <mergeCell ref="F1:I1"/>
    <mergeCell ref="J1:M1"/>
    <mergeCell ref="N1:Q1"/>
    <mergeCell ref="CD1:CG1"/>
    <mergeCell ref="CH1:CK1"/>
    <mergeCell ref="CL1:CO1"/>
    <mergeCell ref="BB1:BE1"/>
    <mergeCell ref="BF1:BI1"/>
    <mergeCell ref="BJ1:BM1"/>
    <mergeCell ref="BN1:BQ1"/>
    <mergeCell ref="BR1:BU1"/>
    <mergeCell ref="AP1:AS1"/>
    <mergeCell ref="AT1:AW1"/>
    <mergeCell ref="AX1:BA1"/>
    <mergeCell ref="BV1:BY1"/>
    <mergeCell ref="BZ1:CC1"/>
    <mergeCell ref="R28:U28"/>
    <mergeCell ref="DV1:EC1"/>
    <mergeCell ref="CX1:DA1"/>
    <mergeCell ref="DB1:DE1"/>
    <mergeCell ref="DF1:DI1"/>
    <mergeCell ref="DJ1:DM1"/>
    <mergeCell ref="DN1:DQ1"/>
    <mergeCell ref="DR1:DU1"/>
    <mergeCell ref="R1:U1"/>
    <mergeCell ref="V1:Y1"/>
    <mergeCell ref="Z1:AC1"/>
    <mergeCell ref="AD1:AG1"/>
    <mergeCell ref="AH1:AK1"/>
    <mergeCell ref="CP1:CS1"/>
    <mergeCell ref="CT1:CW1"/>
    <mergeCell ref="AL1:AO1"/>
  </mergeCells>
  <phoneticPr fontId="1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9"/>
  <sheetViews>
    <sheetView zoomScale="85" zoomScaleNormal="85" workbookViewId="0">
      <pane xSplit="4" ySplit="2" topLeftCell="T3" activePane="bottomRight" state="frozen"/>
      <selection pane="topRight" activeCell="E1" sqref="E1"/>
      <selection pane="bottomLeft" activeCell="A3" sqref="A3"/>
      <selection pane="bottomRight" activeCell="D13" sqref="D13"/>
    </sheetView>
  </sheetViews>
  <sheetFormatPr defaultRowHeight="15" x14ac:dyDescent="0.25"/>
  <cols>
    <col min="1" max="1" width="34.85546875" customWidth="1"/>
    <col min="2" max="2" width="8.140625" customWidth="1"/>
    <col min="3" max="3" width="7.5703125" customWidth="1"/>
    <col min="4" max="4" width="8.42578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252" t="s">
        <v>3</v>
      </c>
      <c r="I1" s="253"/>
      <c r="J1" s="253"/>
      <c r="K1" s="253"/>
      <c r="L1" s="253"/>
      <c r="M1" s="254"/>
      <c r="N1" s="199" t="s">
        <v>6</v>
      </c>
      <c r="O1" s="201" t="s">
        <v>4</v>
      </c>
      <c r="P1" s="5" t="s">
        <v>25</v>
      </c>
      <c r="Q1" s="5" t="s">
        <v>16</v>
      </c>
      <c r="R1" s="5" t="s">
        <v>139</v>
      </c>
      <c r="S1" s="5" t="s">
        <v>128</v>
      </c>
      <c r="T1" s="5" t="s">
        <v>14</v>
      </c>
      <c r="U1" s="5" t="s">
        <v>142</v>
      </c>
      <c r="V1" s="5" t="s">
        <v>25</v>
      </c>
      <c r="W1" s="5" t="s">
        <v>16</v>
      </c>
      <c r="X1" s="5" t="s">
        <v>30</v>
      </c>
      <c r="Y1" s="5" t="s">
        <v>186</v>
      </c>
      <c r="Z1" s="5" t="s">
        <v>9</v>
      </c>
      <c r="AA1" s="5" t="s">
        <v>14</v>
      </c>
      <c r="AB1" s="4" t="s">
        <v>141</v>
      </c>
      <c r="AC1" s="250" t="s">
        <v>18</v>
      </c>
      <c r="AD1" s="203" t="s">
        <v>10</v>
      </c>
      <c r="AE1" s="203" t="s">
        <v>29</v>
      </c>
      <c r="AF1" s="194" t="s">
        <v>22</v>
      </c>
      <c r="AG1" s="196" t="s">
        <v>23</v>
      </c>
    </row>
    <row r="2" spans="1:33" x14ac:dyDescent="0.25">
      <c r="A2" s="189"/>
      <c r="B2" s="191"/>
      <c r="C2" s="191"/>
      <c r="D2" s="189"/>
      <c r="E2" s="191"/>
      <c r="F2" s="191"/>
      <c r="G2" s="198"/>
      <c r="H2" s="17" t="s">
        <v>24</v>
      </c>
      <c r="I2" s="17" t="s">
        <v>93</v>
      </c>
      <c r="J2" s="17" t="s">
        <v>15</v>
      </c>
      <c r="K2" s="17" t="s">
        <v>1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26</v>
      </c>
      <c r="R2" s="4" t="s">
        <v>71</v>
      </c>
      <c r="S2" s="4" t="s">
        <v>76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72</v>
      </c>
      <c r="Z2" s="4" t="s">
        <v>27</v>
      </c>
      <c r="AA2" s="4" t="s">
        <v>27</v>
      </c>
      <c r="AB2" s="42"/>
      <c r="AC2" s="250"/>
      <c r="AD2" s="204"/>
      <c r="AE2" s="204"/>
      <c r="AF2" s="195"/>
      <c r="AG2" s="197"/>
    </row>
    <row r="3" spans="1:33" s="31" customFormat="1" ht="15" customHeight="1" x14ac:dyDescent="0.25">
      <c r="A3" s="139" t="s">
        <v>182</v>
      </c>
      <c r="B3" s="21">
        <v>33</v>
      </c>
      <c r="C3" s="9">
        <v>2</v>
      </c>
      <c r="D3" s="9">
        <v>321</v>
      </c>
      <c r="E3" s="30">
        <v>601</v>
      </c>
      <c r="F3" s="1">
        <f>'11.5'!AG3</f>
        <v>0</v>
      </c>
      <c r="G3" s="22">
        <f>SUM(E3:F3)</f>
        <v>601</v>
      </c>
      <c r="H3" s="7">
        <v>19</v>
      </c>
      <c r="I3" s="7"/>
      <c r="J3" s="7"/>
      <c r="K3" s="7"/>
      <c r="L3" s="7">
        <v>20</v>
      </c>
      <c r="M3" s="7">
        <v>20</v>
      </c>
      <c r="N3" s="6">
        <f t="shared" ref="N3:N25" si="0">SUBTOTAL(9,H3:M3)</f>
        <v>59</v>
      </c>
      <c r="O3" s="11">
        <f t="shared" ref="O3:O25" si="1">G3-N3</f>
        <v>542</v>
      </c>
      <c r="P3" s="27">
        <v>29</v>
      </c>
      <c r="Q3" s="27">
        <v>7</v>
      </c>
      <c r="R3" s="27">
        <v>58</v>
      </c>
      <c r="S3" s="27"/>
      <c r="T3" s="27">
        <v>27</v>
      </c>
      <c r="U3" s="27">
        <v>43</v>
      </c>
      <c r="V3" s="27"/>
      <c r="W3" s="27">
        <v>74</v>
      </c>
      <c r="X3" s="27"/>
      <c r="Y3" s="27">
        <v>84</v>
      </c>
      <c r="Z3" s="27">
        <v>51</v>
      </c>
      <c r="AA3" s="27">
        <v>114</v>
      </c>
      <c r="AB3" s="27"/>
      <c r="AC3" s="27">
        <v>5</v>
      </c>
      <c r="AD3" s="29">
        <f>SUM(P3:AB3)</f>
        <v>487</v>
      </c>
      <c r="AE3" s="26">
        <f t="shared" ref="AE3:AE25" si="2">O3-AD3</f>
        <v>55</v>
      </c>
      <c r="AF3" s="7">
        <f t="shared" ref="AF3:AF25" si="3">(B3*C3)+D3</f>
        <v>387</v>
      </c>
      <c r="AG3" s="29">
        <f>AF3+AC3-AE3</f>
        <v>337</v>
      </c>
    </row>
    <row r="4" spans="1:33" ht="15" customHeight="1" x14ac:dyDescent="0.25">
      <c r="A4" s="139" t="s">
        <v>161</v>
      </c>
      <c r="B4" s="21">
        <v>70</v>
      </c>
      <c r="C4" s="9"/>
      <c r="D4" s="9">
        <v>420</v>
      </c>
      <c r="E4" s="12">
        <v>699</v>
      </c>
      <c r="F4" s="1">
        <f>'11.5'!AG4</f>
        <v>0</v>
      </c>
      <c r="G4" s="22">
        <f t="shared" ref="G4:G24" si="4">SUM(E4:F4)</f>
        <v>699</v>
      </c>
      <c r="H4" s="7">
        <v>28</v>
      </c>
      <c r="I4" s="7"/>
      <c r="J4" s="7"/>
      <c r="K4" s="7"/>
      <c r="L4" s="7">
        <v>30</v>
      </c>
      <c r="M4" s="7">
        <v>80</v>
      </c>
      <c r="N4" s="6">
        <f t="shared" si="0"/>
        <v>138</v>
      </c>
      <c r="O4" s="11">
        <f t="shared" si="1"/>
        <v>561</v>
      </c>
      <c r="P4" s="25">
        <v>35</v>
      </c>
      <c r="Q4" s="14">
        <v>7</v>
      </c>
      <c r="R4" s="25">
        <v>18</v>
      </c>
      <c r="S4" s="25"/>
      <c r="T4" s="25">
        <v>29</v>
      </c>
      <c r="U4" s="25">
        <v>56</v>
      </c>
      <c r="V4" s="25"/>
      <c r="W4" s="14">
        <v>39</v>
      </c>
      <c r="X4" s="14"/>
      <c r="Y4" s="14">
        <v>19</v>
      </c>
      <c r="Z4" s="25">
        <v>8</v>
      </c>
      <c r="AA4" s="25">
        <v>42</v>
      </c>
      <c r="AB4" s="14"/>
      <c r="AC4" s="14">
        <v>1</v>
      </c>
      <c r="AD4" s="29">
        <f t="shared" ref="AD4:AD25" si="5">SUM(P4:AB4)</f>
        <v>253</v>
      </c>
      <c r="AE4" s="26">
        <f t="shared" si="2"/>
        <v>308</v>
      </c>
      <c r="AF4" s="7">
        <f t="shared" si="3"/>
        <v>420</v>
      </c>
      <c r="AG4" s="29">
        <f t="shared" ref="AG4:AG24" si="6">AF4+AC4-AE4</f>
        <v>113</v>
      </c>
    </row>
    <row r="5" spans="1:33" ht="15" customHeight="1" x14ac:dyDescent="0.25">
      <c r="A5" s="139" t="s">
        <v>162</v>
      </c>
      <c r="B5" s="21">
        <v>45</v>
      </c>
      <c r="C5" s="8">
        <v>2</v>
      </c>
      <c r="D5" s="8">
        <v>19</v>
      </c>
      <c r="E5" s="12">
        <v>90</v>
      </c>
      <c r="F5" s="1">
        <f>'11.5'!AG5</f>
        <v>0</v>
      </c>
      <c r="G5" s="22">
        <f t="shared" si="4"/>
        <v>90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90</v>
      </c>
      <c r="P5" s="14"/>
      <c r="Q5" s="14"/>
      <c r="R5" s="14">
        <v>7</v>
      </c>
      <c r="S5" s="14"/>
      <c r="T5" s="14">
        <v>3</v>
      </c>
      <c r="U5" s="14"/>
      <c r="V5" s="14"/>
      <c r="W5" s="14"/>
      <c r="X5" s="14"/>
      <c r="Y5" s="14"/>
      <c r="Z5" s="14"/>
      <c r="AA5" s="14"/>
      <c r="AB5" s="14"/>
      <c r="AC5" s="14"/>
      <c r="AD5" s="29">
        <f t="shared" si="5"/>
        <v>10</v>
      </c>
      <c r="AE5" s="26">
        <f t="shared" si="2"/>
        <v>80</v>
      </c>
      <c r="AF5" s="7">
        <f t="shared" si="3"/>
        <v>109</v>
      </c>
      <c r="AG5" s="29">
        <f t="shared" si="6"/>
        <v>29</v>
      </c>
    </row>
    <row r="6" spans="1:33" ht="15" customHeight="1" x14ac:dyDescent="0.25">
      <c r="A6" s="139" t="s">
        <v>163</v>
      </c>
      <c r="B6" s="21">
        <v>60</v>
      </c>
      <c r="C6" s="8"/>
      <c r="D6" s="8"/>
      <c r="E6" s="12"/>
      <c r="F6" s="1">
        <f>'11.5'!AG6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9">
        <f t="shared" si="5"/>
        <v>0</v>
      </c>
      <c r="AE6" s="26">
        <f t="shared" si="2"/>
        <v>0</v>
      </c>
      <c r="AF6" s="7">
        <f t="shared" si="3"/>
        <v>0</v>
      </c>
      <c r="AG6" s="29">
        <f t="shared" si="6"/>
        <v>0</v>
      </c>
    </row>
    <row r="7" spans="1:33" s="31" customFormat="1" ht="15" customHeight="1" x14ac:dyDescent="0.25">
      <c r="A7" s="139" t="s">
        <v>164</v>
      </c>
      <c r="B7" s="21">
        <v>120</v>
      </c>
      <c r="C7" s="9">
        <v>1</v>
      </c>
      <c r="D7" s="9">
        <v>37</v>
      </c>
      <c r="E7" s="30">
        <v>120</v>
      </c>
      <c r="F7" s="1">
        <f>'11.5'!AG7</f>
        <v>0</v>
      </c>
      <c r="G7" s="22">
        <f t="shared" si="4"/>
        <v>120</v>
      </c>
      <c r="H7" s="7">
        <v>4</v>
      </c>
      <c r="I7" s="7"/>
      <c r="J7" s="7"/>
      <c r="K7" s="7"/>
      <c r="L7" s="7"/>
      <c r="M7" s="7">
        <v>40</v>
      </c>
      <c r="N7" s="6">
        <f t="shared" si="0"/>
        <v>44</v>
      </c>
      <c r="O7" s="11">
        <f t="shared" si="1"/>
        <v>76</v>
      </c>
      <c r="P7" s="27">
        <v>32</v>
      </c>
      <c r="Q7" s="27"/>
      <c r="R7" s="27">
        <v>4</v>
      </c>
      <c r="S7" s="27"/>
      <c r="T7" s="27">
        <v>22</v>
      </c>
      <c r="U7" s="27">
        <v>10</v>
      </c>
      <c r="V7" s="27"/>
      <c r="W7" s="27">
        <v>9</v>
      </c>
      <c r="X7" s="27"/>
      <c r="Y7" s="27">
        <v>8</v>
      </c>
      <c r="Z7" s="27">
        <v>9</v>
      </c>
      <c r="AA7" s="27">
        <v>8</v>
      </c>
      <c r="AB7" s="27"/>
      <c r="AC7" s="27"/>
      <c r="AD7" s="29">
        <f t="shared" si="5"/>
        <v>102</v>
      </c>
      <c r="AE7" s="26">
        <f t="shared" si="2"/>
        <v>-26</v>
      </c>
      <c r="AF7" s="7">
        <f t="shared" si="3"/>
        <v>157</v>
      </c>
      <c r="AG7" s="29">
        <f t="shared" si="6"/>
        <v>183</v>
      </c>
    </row>
    <row r="8" spans="1:33" ht="15" customHeight="1" x14ac:dyDescent="0.25">
      <c r="A8" s="139" t="s">
        <v>165</v>
      </c>
      <c r="B8" s="21">
        <v>40</v>
      </c>
      <c r="C8" s="8">
        <v>1</v>
      </c>
      <c r="D8" s="8">
        <v>28</v>
      </c>
      <c r="E8" s="12"/>
      <c r="F8" s="1">
        <f>'11.5'!AG8</f>
        <v>0</v>
      </c>
      <c r="G8" s="22">
        <f t="shared" si="4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>
        <v>2</v>
      </c>
      <c r="V8" s="14"/>
      <c r="W8" s="14"/>
      <c r="X8" s="14"/>
      <c r="Y8" s="14"/>
      <c r="Z8" s="14">
        <v>1</v>
      </c>
      <c r="AA8" s="14"/>
      <c r="AB8" s="14"/>
      <c r="AC8" s="14"/>
      <c r="AD8" s="29">
        <f t="shared" si="5"/>
        <v>3</v>
      </c>
      <c r="AE8" s="26">
        <f t="shared" si="2"/>
        <v>-3</v>
      </c>
      <c r="AF8" s="7">
        <f t="shared" si="3"/>
        <v>68</v>
      </c>
      <c r="AG8" s="29">
        <f t="shared" si="6"/>
        <v>71</v>
      </c>
    </row>
    <row r="9" spans="1:33" ht="15" customHeight="1" x14ac:dyDescent="0.25">
      <c r="A9" s="139" t="s">
        <v>166</v>
      </c>
      <c r="B9" s="21">
        <v>65</v>
      </c>
      <c r="C9" s="8">
        <v>1</v>
      </c>
      <c r="D9" s="8">
        <v>139</v>
      </c>
      <c r="E9" s="12">
        <v>130</v>
      </c>
      <c r="F9" s="1">
        <f>'11.5'!AG9</f>
        <v>0</v>
      </c>
      <c r="G9" s="22">
        <f t="shared" si="4"/>
        <v>130</v>
      </c>
      <c r="H9" s="7"/>
      <c r="I9" s="7"/>
      <c r="J9" s="7"/>
      <c r="K9" s="7"/>
      <c r="L9" s="7"/>
      <c r="M9" s="7">
        <v>5</v>
      </c>
      <c r="N9" s="6">
        <f t="shared" si="0"/>
        <v>5</v>
      </c>
      <c r="O9" s="11">
        <f t="shared" si="1"/>
        <v>125</v>
      </c>
      <c r="P9" s="14"/>
      <c r="Q9" s="14"/>
      <c r="R9" s="14">
        <v>8</v>
      </c>
      <c r="S9" s="14"/>
      <c r="T9" s="14">
        <v>14</v>
      </c>
      <c r="U9" s="14">
        <v>20</v>
      </c>
      <c r="V9" s="14"/>
      <c r="W9" s="14">
        <v>8</v>
      </c>
      <c r="X9" s="14"/>
      <c r="Y9" s="14">
        <v>6</v>
      </c>
      <c r="Z9" s="14">
        <v>4</v>
      </c>
      <c r="AA9" s="14">
        <v>4</v>
      </c>
      <c r="AB9" s="14"/>
      <c r="AC9" s="14"/>
      <c r="AD9" s="29">
        <f t="shared" si="5"/>
        <v>64</v>
      </c>
      <c r="AE9" s="26">
        <f t="shared" si="2"/>
        <v>61</v>
      </c>
      <c r="AF9" s="7">
        <f t="shared" si="3"/>
        <v>204</v>
      </c>
      <c r="AG9" s="29">
        <f t="shared" si="6"/>
        <v>143</v>
      </c>
    </row>
    <row r="10" spans="1:33" ht="15" customHeight="1" x14ac:dyDescent="0.25">
      <c r="A10" s="139" t="s">
        <v>167</v>
      </c>
      <c r="B10" s="21">
        <v>100</v>
      </c>
      <c r="C10" s="8">
        <v>4</v>
      </c>
      <c r="D10" s="8">
        <v>18</v>
      </c>
      <c r="E10" s="12">
        <v>400</v>
      </c>
      <c r="F10" s="1">
        <f>'11.5'!AG10</f>
        <v>0</v>
      </c>
      <c r="G10" s="22">
        <f t="shared" si="4"/>
        <v>400</v>
      </c>
      <c r="H10" s="7">
        <v>11</v>
      </c>
      <c r="I10" s="7"/>
      <c r="J10" s="7"/>
      <c r="K10" s="7"/>
      <c r="L10" s="7"/>
      <c r="M10" s="7">
        <v>4</v>
      </c>
      <c r="N10" s="6">
        <f t="shared" si="0"/>
        <v>15</v>
      </c>
      <c r="O10" s="11">
        <f t="shared" si="1"/>
        <v>385</v>
      </c>
      <c r="P10" s="14">
        <v>25</v>
      </c>
      <c r="Q10" s="14"/>
      <c r="R10" s="14">
        <v>9</v>
      </c>
      <c r="S10" s="14"/>
      <c r="T10" s="14">
        <v>20</v>
      </c>
      <c r="U10" s="14">
        <v>34</v>
      </c>
      <c r="V10" s="14"/>
      <c r="W10" s="14">
        <v>4</v>
      </c>
      <c r="X10" s="14"/>
      <c r="Y10" s="14">
        <v>8</v>
      </c>
      <c r="Z10" s="14">
        <v>8</v>
      </c>
      <c r="AA10" s="14"/>
      <c r="AB10" s="14"/>
      <c r="AC10" s="14"/>
      <c r="AD10" s="29">
        <f t="shared" si="5"/>
        <v>108</v>
      </c>
      <c r="AE10" s="26">
        <f t="shared" si="2"/>
        <v>277</v>
      </c>
      <c r="AF10" s="7">
        <f t="shared" si="3"/>
        <v>418</v>
      </c>
      <c r="AG10" s="29">
        <f t="shared" si="6"/>
        <v>141</v>
      </c>
    </row>
    <row r="11" spans="1:33" ht="15" customHeight="1" x14ac:dyDescent="0.25">
      <c r="A11" s="139" t="s">
        <v>168</v>
      </c>
      <c r="B11" s="21">
        <v>85</v>
      </c>
      <c r="C11" s="10">
        <v>1</v>
      </c>
      <c r="D11" s="10">
        <v>18</v>
      </c>
      <c r="E11" s="12">
        <v>90</v>
      </c>
      <c r="F11" s="1">
        <f>'11.5'!AG11</f>
        <v>0</v>
      </c>
      <c r="G11" s="22">
        <f t="shared" si="4"/>
        <v>90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90</v>
      </c>
      <c r="P11" s="14">
        <v>11</v>
      </c>
      <c r="Q11" s="14"/>
      <c r="R11" s="14">
        <v>35</v>
      </c>
      <c r="S11" s="14"/>
      <c r="T11" s="14">
        <v>14</v>
      </c>
      <c r="U11" s="14">
        <v>21</v>
      </c>
      <c r="V11" s="14"/>
      <c r="W11" s="14">
        <v>16</v>
      </c>
      <c r="X11" s="14"/>
      <c r="Y11" s="14"/>
      <c r="Z11" s="14">
        <v>12</v>
      </c>
      <c r="AA11" s="14">
        <v>20</v>
      </c>
      <c r="AB11" s="14"/>
      <c r="AC11" s="14"/>
      <c r="AD11" s="29">
        <f t="shared" si="5"/>
        <v>129</v>
      </c>
      <c r="AE11" s="26">
        <f t="shared" si="2"/>
        <v>-39</v>
      </c>
      <c r="AF11" s="7">
        <f t="shared" si="3"/>
        <v>103</v>
      </c>
      <c r="AG11" s="29">
        <f t="shared" si="6"/>
        <v>142</v>
      </c>
    </row>
    <row r="12" spans="1:33" s="31" customFormat="1" ht="15" customHeight="1" x14ac:dyDescent="0.25">
      <c r="A12" s="139" t="s">
        <v>169</v>
      </c>
      <c r="B12" s="21">
        <v>50</v>
      </c>
      <c r="C12" s="10">
        <v>2</v>
      </c>
      <c r="D12" s="10">
        <v>46</v>
      </c>
      <c r="E12" s="30">
        <v>180</v>
      </c>
      <c r="F12" s="1">
        <f>'11.5'!AG12</f>
        <v>0</v>
      </c>
      <c r="G12" s="22">
        <f t="shared" si="4"/>
        <v>180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180</v>
      </c>
      <c r="P12" s="27">
        <v>7</v>
      </c>
      <c r="Q12" s="27"/>
      <c r="R12" s="27">
        <v>14</v>
      </c>
      <c r="S12" s="27"/>
      <c r="T12" s="27">
        <v>11</v>
      </c>
      <c r="U12" s="27">
        <v>31</v>
      </c>
      <c r="V12" s="27"/>
      <c r="W12" s="27"/>
      <c r="X12" s="27"/>
      <c r="Y12" s="27">
        <v>8</v>
      </c>
      <c r="Z12" s="27">
        <v>8</v>
      </c>
      <c r="AA12" s="27">
        <v>12</v>
      </c>
      <c r="AB12" s="27"/>
      <c r="AC12" s="27"/>
      <c r="AD12" s="29">
        <f t="shared" si="5"/>
        <v>91</v>
      </c>
      <c r="AE12" s="26">
        <f t="shared" si="2"/>
        <v>89</v>
      </c>
      <c r="AF12" s="7">
        <f t="shared" si="3"/>
        <v>146</v>
      </c>
      <c r="AG12" s="29">
        <f t="shared" si="6"/>
        <v>57</v>
      </c>
    </row>
    <row r="13" spans="1:33" ht="15" customHeight="1" x14ac:dyDescent="0.25">
      <c r="A13" s="139" t="s">
        <v>170</v>
      </c>
      <c r="B13" s="21">
        <v>50</v>
      </c>
      <c r="C13" s="10"/>
      <c r="D13" s="10"/>
      <c r="E13" s="12"/>
      <c r="F13" s="1">
        <f>'11.5'!AG13</f>
        <v>0</v>
      </c>
      <c r="G13" s="22">
        <f t="shared" si="4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29">
        <f t="shared" si="5"/>
        <v>0</v>
      </c>
      <c r="AE13" s="26">
        <f t="shared" si="2"/>
        <v>0</v>
      </c>
      <c r="AF13" s="7">
        <f t="shared" si="3"/>
        <v>0</v>
      </c>
      <c r="AG13" s="29">
        <f t="shared" si="6"/>
        <v>0</v>
      </c>
    </row>
    <row r="14" spans="1:33" s="31" customFormat="1" ht="15" customHeight="1" x14ac:dyDescent="0.25">
      <c r="A14" s="139" t="s">
        <v>171</v>
      </c>
      <c r="B14" s="21">
        <v>45</v>
      </c>
      <c r="C14" s="10"/>
      <c r="D14" s="10"/>
      <c r="E14" s="30"/>
      <c r="F14" s="1">
        <f>'11.5'!AG14</f>
        <v>0</v>
      </c>
      <c r="G14" s="22">
        <f t="shared" si="4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>
        <f t="shared" si="5"/>
        <v>0</v>
      </c>
      <c r="AE14" s="26">
        <f t="shared" si="2"/>
        <v>0</v>
      </c>
      <c r="AF14" s="7">
        <f t="shared" si="3"/>
        <v>0</v>
      </c>
      <c r="AG14" s="29">
        <f t="shared" si="6"/>
        <v>0</v>
      </c>
    </row>
    <row r="15" spans="1:33" ht="15" customHeight="1" x14ac:dyDescent="0.25">
      <c r="A15" s="139" t="s">
        <v>172</v>
      </c>
      <c r="B15" s="21">
        <v>33</v>
      </c>
      <c r="C15" s="10"/>
      <c r="D15" s="10"/>
      <c r="E15" s="12"/>
      <c r="F15" s="1">
        <f>'11.5'!AG15</f>
        <v>0</v>
      </c>
      <c r="G15" s="22">
        <f t="shared" si="4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29">
        <f t="shared" si="5"/>
        <v>0</v>
      </c>
      <c r="AE15" s="26">
        <f t="shared" si="2"/>
        <v>0</v>
      </c>
      <c r="AF15" s="7">
        <f t="shared" si="3"/>
        <v>0</v>
      </c>
      <c r="AG15" s="29">
        <f t="shared" si="6"/>
        <v>0</v>
      </c>
    </row>
    <row r="16" spans="1:33" ht="15" customHeight="1" x14ac:dyDescent="0.25">
      <c r="A16" s="139" t="s">
        <v>173</v>
      </c>
      <c r="B16" s="21">
        <v>45</v>
      </c>
      <c r="C16" s="10"/>
      <c r="D16" s="10">
        <v>5</v>
      </c>
      <c r="E16" s="12"/>
      <c r="F16" s="1">
        <f>'11.5'!AG16</f>
        <v>0</v>
      </c>
      <c r="G16" s="22">
        <f t="shared" si="4"/>
        <v>0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0</v>
      </c>
      <c r="P16" s="14">
        <v>2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29">
        <f t="shared" si="5"/>
        <v>2</v>
      </c>
      <c r="AE16" s="26">
        <f t="shared" si="2"/>
        <v>-2</v>
      </c>
      <c r="AF16" s="7">
        <f t="shared" si="3"/>
        <v>5</v>
      </c>
      <c r="AG16" s="29">
        <f t="shared" si="6"/>
        <v>7</v>
      </c>
    </row>
    <row r="17" spans="1:33" ht="15" customHeight="1" x14ac:dyDescent="0.25">
      <c r="A17" s="139" t="s">
        <v>174</v>
      </c>
      <c r="B17" s="21">
        <v>100</v>
      </c>
      <c r="C17" s="10"/>
      <c r="D17" s="10">
        <v>44</v>
      </c>
      <c r="E17" s="12"/>
      <c r="F17" s="1">
        <f>'11.5'!AG17</f>
        <v>0</v>
      </c>
      <c r="G17" s="22">
        <f t="shared" si="4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29">
        <f t="shared" si="5"/>
        <v>0</v>
      </c>
      <c r="AE17" s="26">
        <f t="shared" si="2"/>
        <v>0</v>
      </c>
      <c r="AF17" s="7">
        <f t="shared" si="3"/>
        <v>44</v>
      </c>
      <c r="AG17" s="29">
        <f t="shared" si="6"/>
        <v>44</v>
      </c>
    </row>
    <row r="18" spans="1:33" ht="15" customHeight="1" x14ac:dyDescent="0.25">
      <c r="A18" s="139" t="s">
        <v>175</v>
      </c>
      <c r="B18" s="21">
        <v>100</v>
      </c>
      <c r="C18" s="10"/>
      <c r="D18" s="10">
        <v>64</v>
      </c>
      <c r="E18" s="12"/>
      <c r="F18" s="1">
        <f>'11.5'!AG18</f>
        <v>0</v>
      </c>
      <c r="G18" s="22">
        <f t="shared" si="4"/>
        <v>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0</v>
      </c>
      <c r="P18" s="25"/>
      <c r="Q18" s="14"/>
      <c r="R18" s="25"/>
      <c r="S18" s="14"/>
      <c r="T18" s="25"/>
      <c r="U18" s="14"/>
      <c r="V18" s="14"/>
      <c r="W18" s="25"/>
      <c r="X18" s="14"/>
      <c r="Y18" s="25"/>
      <c r="Z18" s="25"/>
      <c r="AA18" s="25"/>
      <c r="AB18" s="14"/>
      <c r="AC18" s="14"/>
      <c r="AD18" s="29">
        <f t="shared" si="5"/>
        <v>0</v>
      </c>
      <c r="AE18" s="26">
        <f t="shared" si="2"/>
        <v>0</v>
      </c>
      <c r="AF18" s="7">
        <f t="shared" si="3"/>
        <v>64</v>
      </c>
      <c r="AG18" s="29">
        <f t="shared" si="6"/>
        <v>64</v>
      </c>
    </row>
    <row r="19" spans="1:33" ht="15" customHeight="1" x14ac:dyDescent="0.25">
      <c r="A19" s="139" t="s">
        <v>176</v>
      </c>
      <c r="B19" s="21">
        <v>50</v>
      </c>
      <c r="C19" s="10"/>
      <c r="D19" s="10">
        <v>38</v>
      </c>
      <c r="E19" s="12"/>
      <c r="F19" s="1">
        <f>'11.5'!AG19</f>
        <v>0</v>
      </c>
      <c r="G19" s="22">
        <f t="shared" si="4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9">
        <f t="shared" si="5"/>
        <v>0</v>
      </c>
      <c r="AE19" s="26">
        <f t="shared" si="2"/>
        <v>0</v>
      </c>
      <c r="AF19" s="7">
        <f t="shared" si="3"/>
        <v>38</v>
      </c>
      <c r="AG19" s="29">
        <f t="shared" si="6"/>
        <v>38</v>
      </c>
    </row>
    <row r="20" spans="1:33" ht="15" customHeight="1" x14ac:dyDescent="0.25">
      <c r="A20" s="139" t="s">
        <v>177</v>
      </c>
      <c r="B20" s="21">
        <v>33</v>
      </c>
      <c r="C20" s="10">
        <v>1</v>
      </c>
      <c r="D20" s="10">
        <v>26</v>
      </c>
      <c r="E20" s="12"/>
      <c r="F20" s="1">
        <f>'11.5'!AG20</f>
        <v>0</v>
      </c>
      <c r="G20" s="22">
        <f t="shared" si="4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25">
        <v>5</v>
      </c>
      <c r="Q20" s="14">
        <v>3</v>
      </c>
      <c r="R20" s="25"/>
      <c r="S20" s="14"/>
      <c r="T20" s="25">
        <v>2</v>
      </c>
      <c r="U20" s="25"/>
      <c r="V20" s="14"/>
      <c r="W20" s="25"/>
      <c r="X20" s="14"/>
      <c r="Y20" s="25"/>
      <c r="Z20" s="25"/>
      <c r="AA20" s="25">
        <v>10</v>
      </c>
      <c r="AB20" s="14"/>
      <c r="AC20" s="14"/>
      <c r="AD20" s="29">
        <f t="shared" si="5"/>
        <v>20</v>
      </c>
      <c r="AE20" s="26">
        <f t="shared" si="2"/>
        <v>-20</v>
      </c>
      <c r="AF20" s="7">
        <f t="shared" si="3"/>
        <v>59</v>
      </c>
      <c r="AG20" s="29">
        <f t="shared" si="6"/>
        <v>79</v>
      </c>
    </row>
    <row r="21" spans="1:33" ht="15" customHeight="1" x14ac:dyDescent="0.25">
      <c r="A21" s="139" t="s">
        <v>178</v>
      </c>
      <c r="B21" s="21">
        <v>40</v>
      </c>
      <c r="C21" s="10"/>
      <c r="D21" s="10"/>
      <c r="E21" s="12"/>
      <c r="F21" s="1">
        <f>'11.5'!AG21</f>
        <v>0</v>
      </c>
      <c r="G21" s="22">
        <f t="shared" si="4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5"/>
        <v>0</v>
      </c>
      <c r="AE21" s="26">
        <f t="shared" si="2"/>
        <v>0</v>
      </c>
      <c r="AF21" s="7">
        <f t="shared" si="3"/>
        <v>0</v>
      </c>
      <c r="AG21" s="29">
        <f t="shared" si="6"/>
        <v>0</v>
      </c>
    </row>
    <row r="22" spans="1:33" ht="15" customHeight="1" x14ac:dyDescent="0.25">
      <c r="A22" s="139" t="s">
        <v>179</v>
      </c>
      <c r="B22" s="21">
        <v>40</v>
      </c>
      <c r="C22" s="10"/>
      <c r="D22" s="10"/>
      <c r="E22" s="12"/>
      <c r="F22" s="1">
        <f>'11.5'!AG22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5"/>
        <v>0</v>
      </c>
      <c r="AE22" s="26">
        <f t="shared" si="2"/>
        <v>0</v>
      </c>
      <c r="AF22" s="7">
        <f t="shared" si="3"/>
        <v>0</v>
      </c>
      <c r="AG22" s="29">
        <f t="shared" si="6"/>
        <v>0</v>
      </c>
    </row>
    <row r="23" spans="1:33" ht="15" customHeight="1" x14ac:dyDescent="0.25">
      <c r="A23" s="139" t="s">
        <v>180</v>
      </c>
      <c r="B23" s="21">
        <v>30</v>
      </c>
      <c r="C23" s="10"/>
      <c r="D23" s="10"/>
      <c r="E23" s="12"/>
      <c r="F23" s="1">
        <f>'11.5'!AG23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5"/>
        <v>0</v>
      </c>
      <c r="AE23" s="26">
        <f t="shared" si="2"/>
        <v>0</v>
      </c>
      <c r="AF23" s="7">
        <f t="shared" si="3"/>
        <v>0</v>
      </c>
      <c r="AG23" s="29">
        <f t="shared" si="6"/>
        <v>0</v>
      </c>
    </row>
    <row r="24" spans="1:33" ht="15" customHeight="1" x14ac:dyDescent="0.25">
      <c r="A24" s="139" t="s">
        <v>181</v>
      </c>
      <c r="B24" s="21">
        <v>25</v>
      </c>
      <c r="C24" s="10"/>
      <c r="D24" s="10"/>
      <c r="E24" s="12"/>
      <c r="F24" s="1">
        <f>'11.5'!AG24</f>
        <v>0</v>
      </c>
      <c r="G24" s="22">
        <f t="shared" si="4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5"/>
        <v>0</v>
      </c>
      <c r="AE24" s="26">
        <f t="shared" si="2"/>
        <v>0</v>
      </c>
      <c r="AF24" s="7">
        <f t="shared" si="3"/>
        <v>0</v>
      </c>
      <c r="AG24" s="29">
        <f t="shared" si="6"/>
        <v>0</v>
      </c>
    </row>
    <row r="25" spans="1:33" ht="15" customHeight="1" x14ac:dyDescent="0.25">
      <c r="A25" s="139" t="s">
        <v>187</v>
      </c>
      <c r="B25" s="21">
        <v>45</v>
      </c>
      <c r="C25" s="10"/>
      <c r="D25" s="10">
        <v>36</v>
      </c>
      <c r="E25" s="12"/>
      <c r="F25" s="1">
        <f>'11.5'!AG25</f>
        <v>0</v>
      </c>
      <c r="G25" s="22">
        <f>SUM(E25:F25)</f>
        <v>0</v>
      </c>
      <c r="H25" s="7">
        <v>3</v>
      </c>
      <c r="I25" s="7"/>
      <c r="J25" s="7"/>
      <c r="K25" s="7"/>
      <c r="L25" s="7"/>
      <c r="M25" s="7"/>
      <c r="N25" s="6">
        <f t="shared" si="0"/>
        <v>3</v>
      </c>
      <c r="O25" s="11">
        <f t="shared" si="1"/>
        <v>-3</v>
      </c>
      <c r="P25" s="14"/>
      <c r="Q25" s="14"/>
      <c r="R25" s="14"/>
      <c r="S25" s="14"/>
      <c r="T25" s="14"/>
      <c r="U25" s="14">
        <v>24</v>
      </c>
      <c r="V25" s="14"/>
      <c r="W25" s="14"/>
      <c r="X25" s="14"/>
      <c r="Y25" s="14"/>
      <c r="Z25" s="14"/>
      <c r="AA25" s="14"/>
      <c r="AB25" s="14"/>
      <c r="AC25" s="14"/>
      <c r="AD25" s="29">
        <f t="shared" si="5"/>
        <v>24</v>
      </c>
      <c r="AE25" s="26">
        <f t="shared" si="2"/>
        <v>-27</v>
      </c>
      <c r="AF25" s="7">
        <f t="shared" si="3"/>
        <v>36</v>
      </c>
      <c r="AG25" s="29">
        <f>AF25+AC25-AE25</f>
        <v>63</v>
      </c>
    </row>
    <row r="26" spans="1:33" ht="12" customHeight="1" x14ac:dyDescent="0.25">
      <c r="E26" s="19">
        <f t="shared" ref="E26" si="7">SUM(E3:E23)</f>
        <v>2310</v>
      </c>
      <c r="F26" s="19">
        <f>SUM(F3:F25)</f>
        <v>0</v>
      </c>
      <c r="G26" s="19">
        <f t="shared" ref="G26:AG26" si="8">SUM(G3:G25)</f>
        <v>2310</v>
      </c>
      <c r="H26" s="19">
        <f t="shared" si="8"/>
        <v>65</v>
      </c>
      <c r="I26" s="19">
        <f t="shared" si="8"/>
        <v>0</v>
      </c>
      <c r="J26" s="19">
        <f t="shared" si="8"/>
        <v>0</v>
      </c>
      <c r="K26" s="19">
        <f t="shared" si="8"/>
        <v>0</v>
      </c>
      <c r="L26" s="19">
        <f t="shared" si="8"/>
        <v>50</v>
      </c>
      <c r="M26" s="19">
        <f t="shared" si="8"/>
        <v>149</v>
      </c>
      <c r="N26" s="19">
        <f t="shared" si="8"/>
        <v>264</v>
      </c>
      <c r="O26" s="19">
        <f t="shared" si="8"/>
        <v>2046</v>
      </c>
      <c r="P26" s="19">
        <f t="shared" si="8"/>
        <v>146</v>
      </c>
      <c r="Q26" s="19">
        <f t="shared" si="8"/>
        <v>17</v>
      </c>
      <c r="R26" s="19">
        <f t="shared" si="8"/>
        <v>153</v>
      </c>
      <c r="S26" s="19">
        <f t="shared" si="8"/>
        <v>0</v>
      </c>
      <c r="T26" s="19">
        <f t="shared" si="8"/>
        <v>142</v>
      </c>
      <c r="U26" s="19">
        <f t="shared" si="8"/>
        <v>241</v>
      </c>
      <c r="V26" s="19">
        <f t="shared" si="8"/>
        <v>0</v>
      </c>
      <c r="W26" s="19">
        <f t="shared" si="8"/>
        <v>150</v>
      </c>
      <c r="X26" s="19">
        <f t="shared" si="8"/>
        <v>0</v>
      </c>
      <c r="Y26" s="19">
        <f t="shared" si="8"/>
        <v>133</v>
      </c>
      <c r="Z26" s="19">
        <f t="shared" si="8"/>
        <v>101</v>
      </c>
      <c r="AA26" s="19">
        <f t="shared" si="8"/>
        <v>210</v>
      </c>
      <c r="AB26" s="19">
        <f t="shared" si="8"/>
        <v>0</v>
      </c>
      <c r="AC26" s="19">
        <f t="shared" si="8"/>
        <v>6</v>
      </c>
      <c r="AD26" s="19">
        <f t="shared" si="8"/>
        <v>1293</v>
      </c>
      <c r="AE26" s="19">
        <f t="shared" si="8"/>
        <v>753</v>
      </c>
      <c r="AF26" s="19">
        <f t="shared" si="8"/>
        <v>2258</v>
      </c>
      <c r="AG26" s="19">
        <f t="shared" si="8"/>
        <v>1511</v>
      </c>
    </row>
    <row r="29" spans="1:33" x14ac:dyDescent="0.25">
      <c r="N29" t="s">
        <v>8</v>
      </c>
      <c r="P29" s="18"/>
      <c r="Q29" s="18"/>
      <c r="R29" s="18"/>
      <c r="S29" s="18"/>
      <c r="T29" s="18"/>
    </row>
  </sheetData>
  <mergeCells count="15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H1:M1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zoomScale="85" zoomScaleNormal="85" workbookViewId="0">
      <pane xSplit="4" topLeftCell="T1" activePane="topRight" state="frozen"/>
      <selection pane="topRight" activeCell="D13" sqref="D13"/>
    </sheetView>
  </sheetViews>
  <sheetFormatPr defaultRowHeight="15" x14ac:dyDescent="0.25"/>
  <cols>
    <col min="1" max="1" width="29" customWidth="1"/>
    <col min="2" max="2" width="8.140625" customWidth="1"/>
    <col min="3" max="3" width="7.5703125" customWidth="1"/>
    <col min="4" max="4" width="8.42578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2" width="10.85546875" customWidth="1"/>
    <col min="23" max="23" width="13.140625" customWidth="1"/>
    <col min="24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16</v>
      </c>
      <c r="R1" s="5" t="s">
        <v>13</v>
      </c>
      <c r="S1" s="5" t="s">
        <v>143</v>
      </c>
      <c r="T1" s="5" t="s">
        <v>9</v>
      </c>
      <c r="U1" s="5" t="s">
        <v>14</v>
      </c>
      <c r="V1" s="5" t="s">
        <v>107</v>
      </c>
      <c r="W1" s="5" t="s">
        <v>120</v>
      </c>
      <c r="X1" s="5" t="s">
        <v>140</v>
      </c>
      <c r="Y1" s="5" t="s">
        <v>141</v>
      </c>
      <c r="Z1" s="5" t="s">
        <v>9</v>
      </c>
      <c r="AA1" s="5" t="s">
        <v>14</v>
      </c>
      <c r="AB1" s="4" t="s">
        <v>91</v>
      </c>
      <c r="AC1" s="188" t="s">
        <v>18</v>
      </c>
      <c r="AD1" s="203" t="s">
        <v>10</v>
      </c>
      <c r="AE1" s="203" t="s">
        <v>29</v>
      </c>
      <c r="AF1" s="194" t="s">
        <v>22</v>
      </c>
      <c r="AG1" s="196" t="s">
        <v>23</v>
      </c>
    </row>
    <row r="2" spans="1:33" x14ac:dyDescent="0.25">
      <c r="A2" s="189"/>
      <c r="B2" s="191"/>
      <c r="C2" s="191"/>
      <c r="D2" s="189"/>
      <c r="E2" s="191"/>
      <c r="F2" s="191"/>
      <c r="G2" s="198"/>
      <c r="H2" s="17" t="s">
        <v>24</v>
      </c>
      <c r="I2" s="17" t="s">
        <v>28</v>
      </c>
      <c r="J2" s="17" t="s">
        <v>15</v>
      </c>
      <c r="K2" s="17" t="s">
        <v>1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26</v>
      </c>
      <c r="R2" s="4" t="s">
        <v>26</v>
      </c>
      <c r="S2" s="4" t="s">
        <v>71</v>
      </c>
      <c r="T2" s="4" t="s">
        <v>26</v>
      </c>
      <c r="U2" s="4" t="s">
        <v>71</v>
      </c>
      <c r="V2" s="4" t="s">
        <v>144</v>
      </c>
      <c r="W2" s="4" t="s">
        <v>109</v>
      </c>
      <c r="X2" s="4" t="s">
        <v>27</v>
      </c>
      <c r="Y2" s="4" t="s">
        <v>188</v>
      </c>
      <c r="Z2" s="4" t="s">
        <v>82</v>
      </c>
      <c r="AA2" s="4" t="s">
        <v>27</v>
      </c>
      <c r="AB2" s="16" t="s">
        <v>92</v>
      </c>
      <c r="AC2" s="189"/>
      <c r="AD2" s="204"/>
      <c r="AE2" s="204"/>
      <c r="AF2" s="195"/>
      <c r="AG2" s="197"/>
    </row>
    <row r="3" spans="1:33" ht="17.100000000000001" customHeight="1" x14ac:dyDescent="0.25">
      <c r="A3" s="139" t="s">
        <v>182</v>
      </c>
      <c r="B3" s="21">
        <v>33</v>
      </c>
      <c r="C3" s="9"/>
      <c r="D3" s="9">
        <v>60</v>
      </c>
      <c r="E3" s="12">
        <v>42</v>
      </c>
      <c r="F3" s="1">
        <v>387</v>
      </c>
      <c r="G3" s="22">
        <f>SUM(E3:F3)</f>
        <v>429</v>
      </c>
      <c r="H3" s="7"/>
      <c r="I3" s="7"/>
      <c r="J3" s="7"/>
      <c r="K3" s="7"/>
      <c r="L3" s="7">
        <v>32</v>
      </c>
      <c r="M3" s="7"/>
      <c r="N3" s="6">
        <f t="shared" ref="N3:N25" si="0">SUBTOTAL(9,H3:M3)</f>
        <v>32</v>
      </c>
      <c r="O3" s="11">
        <f>G3-N3</f>
        <v>397</v>
      </c>
      <c r="P3" s="14">
        <v>41</v>
      </c>
      <c r="Q3" s="14">
        <v>13</v>
      </c>
      <c r="R3" s="14">
        <v>46</v>
      </c>
      <c r="S3" s="14">
        <v>54</v>
      </c>
      <c r="T3" s="14">
        <v>61</v>
      </c>
      <c r="U3" s="14">
        <v>77</v>
      </c>
      <c r="V3" s="14"/>
      <c r="W3" s="14">
        <v>3</v>
      </c>
      <c r="X3" s="14">
        <v>42</v>
      </c>
      <c r="Y3" s="14"/>
      <c r="Z3" s="14"/>
      <c r="AA3" s="14"/>
      <c r="AB3" s="14"/>
      <c r="AC3" s="14"/>
      <c r="AD3" s="13">
        <f>SUM(P3:AB3)</f>
        <v>337</v>
      </c>
      <c r="AE3" s="15">
        <f>O3-AD3</f>
        <v>60</v>
      </c>
      <c r="AF3" s="7">
        <f t="shared" ref="AF3:AF25" si="1">(B3*C3)+D3</f>
        <v>60</v>
      </c>
      <c r="AG3" s="13">
        <f>AF3+AC3-AE3</f>
        <v>0</v>
      </c>
    </row>
    <row r="4" spans="1:33" ht="17.100000000000001" customHeight="1" x14ac:dyDescent="0.25">
      <c r="A4" s="139" t="s">
        <v>161</v>
      </c>
      <c r="B4" s="21">
        <v>70</v>
      </c>
      <c r="C4" s="9">
        <v>2</v>
      </c>
      <c r="D4" s="9">
        <v>27</v>
      </c>
      <c r="E4" s="12"/>
      <c r="F4" s="1">
        <f>'12.4'!AF4</f>
        <v>420</v>
      </c>
      <c r="G4" s="22">
        <f t="shared" ref="G4:G24" si="2">SUM(E4:F4)</f>
        <v>420</v>
      </c>
      <c r="H4" s="7"/>
      <c r="I4" s="7">
        <v>9</v>
      </c>
      <c r="J4" s="7"/>
      <c r="K4" s="7"/>
      <c r="L4" s="7">
        <v>40</v>
      </c>
      <c r="M4" s="7"/>
      <c r="N4" s="6">
        <f t="shared" si="0"/>
        <v>49</v>
      </c>
      <c r="O4" s="11">
        <f t="shared" ref="O4:O24" si="3">G4-N4</f>
        <v>371</v>
      </c>
      <c r="P4" s="14">
        <v>49</v>
      </c>
      <c r="Q4" s="14">
        <v>23</v>
      </c>
      <c r="R4" s="14">
        <v>50</v>
      </c>
      <c r="S4" s="14">
        <v>47</v>
      </c>
      <c r="T4" s="14">
        <v>26</v>
      </c>
      <c r="U4" s="14">
        <v>9</v>
      </c>
      <c r="V4" s="14"/>
      <c r="W4" s="14"/>
      <c r="X4" s="14"/>
      <c r="Y4" s="14"/>
      <c r="Z4" s="14"/>
      <c r="AA4" s="14"/>
      <c r="AB4" s="14"/>
      <c r="AC4" s="14"/>
      <c r="AD4" s="13">
        <f t="shared" ref="AD4:AD25" si="4">SUM(P4:AB4)</f>
        <v>204</v>
      </c>
      <c r="AE4" s="15">
        <f t="shared" ref="AE4:AE24" si="5">O4-AD4</f>
        <v>167</v>
      </c>
      <c r="AF4" s="7">
        <f t="shared" si="1"/>
        <v>167</v>
      </c>
      <c r="AG4" s="13">
        <f t="shared" ref="AG4:AG24" si="6">AF4+AC4-AE4</f>
        <v>0</v>
      </c>
    </row>
    <row r="5" spans="1:33" ht="17.100000000000001" customHeight="1" x14ac:dyDescent="0.25">
      <c r="A5" s="139" t="s">
        <v>162</v>
      </c>
      <c r="B5" s="21">
        <v>45</v>
      </c>
      <c r="C5" s="8"/>
      <c r="D5" s="8">
        <v>28</v>
      </c>
      <c r="E5" s="12"/>
      <c r="F5" s="1">
        <f>'12.4'!AF5</f>
        <v>109</v>
      </c>
      <c r="G5" s="22">
        <f t="shared" si="2"/>
        <v>109</v>
      </c>
      <c r="H5" s="7"/>
      <c r="I5" s="7"/>
      <c r="J5" s="7"/>
      <c r="K5" s="7"/>
      <c r="L5" s="7">
        <v>20</v>
      </c>
      <c r="M5" s="7"/>
      <c r="N5" s="6">
        <f t="shared" si="0"/>
        <v>20</v>
      </c>
      <c r="O5" s="11">
        <f t="shared" si="3"/>
        <v>89</v>
      </c>
      <c r="P5" s="14">
        <v>40</v>
      </c>
      <c r="Q5" s="14">
        <v>3</v>
      </c>
      <c r="R5" s="14"/>
      <c r="S5" s="14">
        <v>3</v>
      </c>
      <c r="T5" s="14">
        <v>14</v>
      </c>
      <c r="U5" s="14"/>
      <c r="V5" s="14"/>
      <c r="W5" s="14">
        <v>1</v>
      </c>
      <c r="X5" s="14"/>
      <c r="Y5" s="14"/>
      <c r="Z5" s="14"/>
      <c r="AA5" s="14"/>
      <c r="AB5" s="14"/>
      <c r="AC5" s="14"/>
      <c r="AD5" s="13">
        <f t="shared" si="4"/>
        <v>61</v>
      </c>
      <c r="AE5" s="15">
        <f t="shared" si="5"/>
        <v>28</v>
      </c>
      <c r="AF5" s="7">
        <f t="shared" si="1"/>
        <v>28</v>
      </c>
      <c r="AG5" s="13">
        <f t="shared" si="6"/>
        <v>0</v>
      </c>
    </row>
    <row r="6" spans="1:33" ht="17.100000000000001" customHeight="1" x14ac:dyDescent="0.25">
      <c r="A6" s="139" t="s">
        <v>163</v>
      </c>
      <c r="B6" s="21">
        <v>60</v>
      </c>
      <c r="C6" s="8"/>
      <c r="D6" s="8"/>
      <c r="E6" s="12"/>
      <c r="F6" s="1">
        <f>'12.4'!AF6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3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5"/>
        <v>0</v>
      </c>
      <c r="AF6" s="7">
        <f t="shared" si="1"/>
        <v>0</v>
      </c>
      <c r="AG6" s="13">
        <f t="shared" si="6"/>
        <v>0</v>
      </c>
    </row>
    <row r="7" spans="1:33" ht="17.100000000000001" customHeight="1" x14ac:dyDescent="0.25">
      <c r="A7" s="139" t="s">
        <v>164</v>
      </c>
      <c r="B7" s="21">
        <v>120</v>
      </c>
      <c r="C7" s="9"/>
      <c r="D7" s="9">
        <v>76</v>
      </c>
      <c r="E7" s="12"/>
      <c r="F7" s="1">
        <f>'12.4'!AF7</f>
        <v>157</v>
      </c>
      <c r="G7" s="22">
        <f t="shared" si="2"/>
        <v>157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3"/>
        <v>157</v>
      </c>
      <c r="P7" s="14">
        <v>21</v>
      </c>
      <c r="Q7" s="14">
        <v>4</v>
      </c>
      <c r="R7" s="14">
        <v>13</v>
      </c>
      <c r="S7" s="14">
        <v>16</v>
      </c>
      <c r="T7" s="14">
        <v>17</v>
      </c>
      <c r="U7" s="14">
        <v>9</v>
      </c>
      <c r="V7" s="14"/>
      <c r="W7" s="14"/>
      <c r="X7" s="14"/>
      <c r="Y7" s="14"/>
      <c r="Z7" s="14"/>
      <c r="AA7" s="14"/>
      <c r="AB7" s="14"/>
      <c r="AC7" s="14">
        <v>1</v>
      </c>
      <c r="AD7" s="13">
        <f t="shared" si="4"/>
        <v>80</v>
      </c>
      <c r="AE7" s="15">
        <f t="shared" si="5"/>
        <v>77</v>
      </c>
      <c r="AF7" s="7">
        <f t="shared" si="1"/>
        <v>76</v>
      </c>
      <c r="AG7" s="13">
        <f t="shared" si="6"/>
        <v>0</v>
      </c>
    </row>
    <row r="8" spans="1:33" ht="17.100000000000001" customHeight="1" x14ac:dyDescent="0.25">
      <c r="A8" s="139" t="s">
        <v>165</v>
      </c>
      <c r="B8" s="21">
        <v>40</v>
      </c>
      <c r="C8" s="8">
        <v>1</v>
      </c>
      <c r="D8" s="8">
        <v>28</v>
      </c>
      <c r="E8" s="12"/>
      <c r="F8" s="1">
        <f>'12.4'!AF8</f>
        <v>68</v>
      </c>
      <c r="G8" s="22">
        <f t="shared" si="2"/>
        <v>68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3"/>
        <v>68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5"/>
        <v>68</v>
      </c>
      <c r="AF8" s="7">
        <f t="shared" si="1"/>
        <v>68</v>
      </c>
      <c r="AG8" s="13">
        <f t="shared" si="6"/>
        <v>0</v>
      </c>
    </row>
    <row r="9" spans="1:33" ht="17.100000000000001" customHeight="1" x14ac:dyDescent="0.25">
      <c r="A9" s="139" t="s">
        <v>166</v>
      </c>
      <c r="B9" s="21">
        <v>65</v>
      </c>
      <c r="C9" s="8">
        <v>2</v>
      </c>
      <c r="D9" s="8">
        <v>28</v>
      </c>
      <c r="E9" s="12"/>
      <c r="F9" s="1">
        <f>'12.4'!AF9</f>
        <v>204</v>
      </c>
      <c r="G9" s="22">
        <f t="shared" si="2"/>
        <v>204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3"/>
        <v>204</v>
      </c>
      <c r="P9" s="14">
        <v>8</v>
      </c>
      <c r="Q9" s="14">
        <v>15</v>
      </c>
      <c r="R9" s="14">
        <v>12</v>
      </c>
      <c r="S9" s="14">
        <v>3</v>
      </c>
      <c r="T9" s="14"/>
      <c r="U9" s="14">
        <v>8</v>
      </c>
      <c r="V9" s="14"/>
      <c r="W9" s="14"/>
      <c r="X9" s="14"/>
      <c r="Y9" s="14"/>
      <c r="Z9" s="14"/>
      <c r="AA9" s="14"/>
      <c r="AB9" s="14"/>
      <c r="AC9" s="14"/>
      <c r="AD9" s="13">
        <f t="shared" si="4"/>
        <v>46</v>
      </c>
      <c r="AE9" s="15">
        <f t="shared" si="5"/>
        <v>158</v>
      </c>
      <c r="AF9" s="7">
        <f t="shared" si="1"/>
        <v>158</v>
      </c>
      <c r="AG9" s="13">
        <f t="shared" si="6"/>
        <v>0</v>
      </c>
    </row>
    <row r="10" spans="1:33" ht="17.100000000000001" customHeight="1" x14ac:dyDescent="0.25">
      <c r="A10" s="139" t="s">
        <v>167</v>
      </c>
      <c r="B10" s="21">
        <v>100</v>
      </c>
      <c r="C10" s="8">
        <v>2</v>
      </c>
      <c r="D10" s="8">
        <v>77</v>
      </c>
      <c r="E10" s="12"/>
      <c r="F10" s="1">
        <f>'12.4'!AF10</f>
        <v>418</v>
      </c>
      <c r="G10" s="22">
        <f t="shared" si="2"/>
        <v>418</v>
      </c>
      <c r="H10" s="7"/>
      <c r="I10" s="7"/>
      <c r="J10" s="7"/>
      <c r="K10" s="7"/>
      <c r="L10" s="7">
        <v>5</v>
      </c>
      <c r="M10" s="7"/>
      <c r="N10" s="6">
        <f t="shared" si="0"/>
        <v>5</v>
      </c>
      <c r="O10" s="11">
        <f t="shared" si="3"/>
        <v>413</v>
      </c>
      <c r="P10" s="14">
        <v>31</v>
      </c>
      <c r="Q10" s="14">
        <v>8</v>
      </c>
      <c r="R10" s="14">
        <v>43</v>
      </c>
      <c r="S10" s="14">
        <v>5</v>
      </c>
      <c r="T10" s="14">
        <v>37</v>
      </c>
      <c r="U10" s="14">
        <v>9</v>
      </c>
      <c r="V10" s="14"/>
      <c r="W10" s="14"/>
      <c r="X10" s="14"/>
      <c r="Y10" s="14">
        <v>1</v>
      </c>
      <c r="Z10" s="14"/>
      <c r="AA10" s="14"/>
      <c r="AB10" s="14"/>
      <c r="AC10" s="14">
        <v>2</v>
      </c>
      <c r="AD10" s="13">
        <f t="shared" si="4"/>
        <v>134</v>
      </c>
      <c r="AE10" s="15">
        <f t="shared" si="5"/>
        <v>279</v>
      </c>
      <c r="AF10" s="7">
        <f t="shared" si="1"/>
        <v>277</v>
      </c>
      <c r="AG10" s="13">
        <f t="shared" si="6"/>
        <v>0</v>
      </c>
    </row>
    <row r="11" spans="1:33" ht="17.100000000000001" customHeight="1" x14ac:dyDescent="0.25">
      <c r="A11" s="139" t="s">
        <v>168</v>
      </c>
      <c r="B11" s="21">
        <v>85</v>
      </c>
      <c r="C11" s="10"/>
      <c r="D11" s="10">
        <v>26</v>
      </c>
      <c r="E11" s="12"/>
      <c r="F11" s="1">
        <f>'12.4'!AF11</f>
        <v>103</v>
      </c>
      <c r="G11" s="22">
        <f t="shared" si="2"/>
        <v>103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3"/>
        <v>103</v>
      </c>
      <c r="P11" s="14">
        <v>9</v>
      </c>
      <c r="Q11" s="14">
        <v>6</v>
      </c>
      <c r="R11" s="14">
        <v>27</v>
      </c>
      <c r="S11" s="14">
        <v>13</v>
      </c>
      <c r="T11" s="14">
        <v>9</v>
      </c>
      <c r="U11" s="14">
        <v>12</v>
      </c>
      <c r="V11" s="14"/>
      <c r="W11" s="14"/>
      <c r="X11" s="14"/>
      <c r="Y11" s="14"/>
      <c r="Z11" s="14"/>
      <c r="AA11" s="14"/>
      <c r="AB11" s="14"/>
      <c r="AC11" s="14">
        <v>1</v>
      </c>
      <c r="AD11" s="13">
        <f t="shared" si="4"/>
        <v>76</v>
      </c>
      <c r="AE11" s="15">
        <f t="shared" si="5"/>
        <v>27</v>
      </c>
      <c r="AF11" s="7">
        <f t="shared" si="1"/>
        <v>26</v>
      </c>
      <c r="AG11" s="13">
        <f t="shared" si="6"/>
        <v>0</v>
      </c>
    </row>
    <row r="12" spans="1:33" ht="17.100000000000001" customHeight="1" x14ac:dyDescent="0.25">
      <c r="A12" s="139" t="s">
        <v>169</v>
      </c>
      <c r="B12" s="21">
        <v>50</v>
      </c>
      <c r="C12" s="10">
        <v>1</v>
      </c>
      <c r="D12" s="10">
        <v>13</v>
      </c>
      <c r="E12" s="12"/>
      <c r="F12" s="1">
        <f>'12.4'!AF12</f>
        <v>146</v>
      </c>
      <c r="G12" s="22">
        <f t="shared" si="2"/>
        <v>146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3"/>
        <v>146</v>
      </c>
      <c r="P12" s="14">
        <v>12</v>
      </c>
      <c r="Q12" s="14">
        <v>9</v>
      </c>
      <c r="R12" s="14">
        <v>20</v>
      </c>
      <c r="S12" s="14">
        <v>25</v>
      </c>
      <c r="T12" s="14">
        <v>17</v>
      </c>
      <c r="U12" s="14"/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83</v>
      </c>
      <c r="AE12" s="15">
        <f t="shared" si="5"/>
        <v>63</v>
      </c>
      <c r="AF12" s="7">
        <f t="shared" si="1"/>
        <v>63</v>
      </c>
      <c r="AG12" s="13">
        <f t="shared" si="6"/>
        <v>0</v>
      </c>
    </row>
    <row r="13" spans="1:33" ht="17.100000000000001" customHeight="1" x14ac:dyDescent="0.25">
      <c r="A13" s="139" t="s">
        <v>170</v>
      </c>
      <c r="B13" s="21">
        <v>50</v>
      </c>
      <c r="C13" s="10"/>
      <c r="D13" s="10"/>
      <c r="E13" s="12"/>
      <c r="F13" s="1">
        <f>'12.4'!AF13</f>
        <v>0</v>
      </c>
      <c r="G13" s="22">
        <f t="shared" si="2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3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5"/>
        <v>0</v>
      </c>
      <c r="AF13" s="7">
        <f t="shared" si="1"/>
        <v>0</v>
      </c>
      <c r="AG13" s="13">
        <f t="shared" si="6"/>
        <v>0</v>
      </c>
    </row>
    <row r="14" spans="1:33" ht="17.100000000000001" customHeight="1" x14ac:dyDescent="0.25">
      <c r="A14" s="139" t="s">
        <v>171</v>
      </c>
      <c r="B14" s="21">
        <v>45</v>
      </c>
      <c r="C14" s="10"/>
      <c r="D14" s="10"/>
      <c r="E14" s="12"/>
      <c r="F14" s="1">
        <f>'12.4'!AF14</f>
        <v>0</v>
      </c>
      <c r="G14" s="22">
        <f t="shared" si="2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3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5"/>
        <v>0</v>
      </c>
      <c r="AF14" s="7">
        <f t="shared" si="1"/>
        <v>0</v>
      </c>
      <c r="AG14" s="13">
        <f t="shared" si="6"/>
        <v>0</v>
      </c>
    </row>
    <row r="15" spans="1:33" ht="17.100000000000001" customHeight="1" x14ac:dyDescent="0.25">
      <c r="A15" s="139" t="s">
        <v>172</v>
      </c>
      <c r="B15" s="21">
        <v>33</v>
      </c>
      <c r="C15" s="10"/>
      <c r="D15" s="10"/>
      <c r="E15" s="12"/>
      <c r="F15" s="1">
        <f>'12.4'!AF15</f>
        <v>0</v>
      </c>
      <c r="G15" s="22">
        <f t="shared" si="2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3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5"/>
        <v>0</v>
      </c>
      <c r="AF15" s="7">
        <f t="shared" si="1"/>
        <v>0</v>
      </c>
      <c r="AG15" s="13">
        <f t="shared" si="6"/>
        <v>0</v>
      </c>
    </row>
    <row r="16" spans="1:33" ht="17.100000000000001" customHeight="1" x14ac:dyDescent="0.25">
      <c r="A16" s="139" t="s">
        <v>173</v>
      </c>
      <c r="B16" s="21">
        <v>45</v>
      </c>
      <c r="C16" s="10"/>
      <c r="D16" s="10">
        <v>1</v>
      </c>
      <c r="E16" s="12"/>
      <c r="F16" s="1">
        <f>'12.4'!AF16</f>
        <v>5</v>
      </c>
      <c r="G16" s="22">
        <f t="shared" si="2"/>
        <v>5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3"/>
        <v>5</v>
      </c>
      <c r="P16" s="14"/>
      <c r="Q16" s="14"/>
      <c r="R16" s="14">
        <v>4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4</v>
      </c>
      <c r="AE16" s="15">
        <f t="shared" si="5"/>
        <v>1</v>
      </c>
      <c r="AF16" s="7">
        <f t="shared" si="1"/>
        <v>1</v>
      </c>
      <c r="AG16" s="13">
        <f t="shared" si="6"/>
        <v>0</v>
      </c>
    </row>
    <row r="17" spans="1:33" ht="17.100000000000001" customHeight="1" x14ac:dyDescent="0.25">
      <c r="A17" s="139" t="s">
        <v>174</v>
      </c>
      <c r="B17" s="21">
        <v>100</v>
      </c>
      <c r="C17" s="10"/>
      <c r="D17" s="10">
        <v>41</v>
      </c>
      <c r="E17" s="12"/>
      <c r="F17" s="1">
        <f>'12.4'!AF17</f>
        <v>44</v>
      </c>
      <c r="G17" s="22">
        <f t="shared" si="2"/>
        <v>44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3"/>
        <v>44</v>
      </c>
      <c r="P17" s="14"/>
      <c r="Q17" s="14"/>
      <c r="R17" s="14">
        <v>3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3</v>
      </c>
      <c r="AE17" s="15">
        <f t="shared" si="5"/>
        <v>41</v>
      </c>
      <c r="AF17" s="7">
        <f t="shared" si="1"/>
        <v>41</v>
      </c>
      <c r="AG17" s="13">
        <f t="shared" si="6"/>
        <v>0</v>
      </c>
    </row>
    <row r="18" spans="1:33" ht="17.100000000000001" customHeight="1" x14ac:dyDescent="0.25">
      <c r="A18" s="139" t="s">
        <v>175</v>
      </c>
      <c r="B18" s="21">
        <v>100</v>
      </c>
      <c r="C18" s="10"/>
      <c r="D18" s="10">
        <v>50</v>
      </c>
      <c r="E18" s="12"/>
      <c r="F18" s="1">
        <f>'12.4'!AF18</f>
        <v>64</v>
      </c>
      <c r="G18" s="22">
        <f t="shared" si="2"/>
        <v>64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3"/>
        <v>64</v>
      </c>
      <c r="P18" s="14">
        <v>10</v>
      </c>
      <c r="Q18" s="14"/>
      <c r="R18" s="14">
        <v>3</v>
      </c>
      <c r="S18" s="14"/>
      <c r="T18" s="14">
        <v>1</v>
      </c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14</v>
      </c>
      <c r="AE18" s="15">
        <f t="shared" si="5"/>
        <v>50</v>
      </c>
      <c r="AF18" s="7">
        <f t="shared" si="1"/>
        <v>50</v>
      </c>
      <c r="AG18" s="13">
        <f t="shared" si="6"/>
        <v>0</v>
      </c>
    </row>
    <row r="19" spans="1:33" ht="17.100000000000001" customHeight="1" x14ac:dyDescent="0.25">
      <c r="A19" s="139" t="s">
        <v>176</v>
      </c>
      <c r="B19" s="21">
        <v>50</v>
      </c>
      <c r="C19" s="10"/>
      <c r="D19" s="10">
        <v>38</v>
      </c>
      <c r="E19" s="12"/>
      <c r="F19" s="1">
        <f>'12.4'!AF19</f>
        <v>38</v>
      </c>
      <c r="G19" s="22">
        <f t="shared" si="2"/>
        <v>38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3"/>
        <v>38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5"/>
        <v>38</v>
      </c>
      <c r="AF19" s="7">
        <f t="shared" si="1"/>
        <v>38</v>
      </c>
      <c r="AG19" s="13">
        <f t="shared" si="6"/>
        <v>0</v>
      </c>
    </row>
    <row r="20" spans="1:33" ht="17.100000000000001" customHeight="1" x14ac:dyDescent="0.25">
      <c r="A20" s="139" t="s">
        <v>177</v>
      </c>
      <c r="B20" s="21">
        <v>33</v>
      </c>
      <c r="C20" s="10">
        <v>1</v>
      </c>
      <c r="D20" s="10">
        <v>11</v>
      </c>
      <c r="E20" s="12"/>
      <c r="F20" s="1">
        <f>'12.4'!AF20</f>
        <v>59</v>
      </c>
      <c r="G20" s="22">
        <f t="shared" si="2"/>
        <v>59</v>
      </c>
      <c r="H20" s="7"/>
      <c r="I20" s="7"/>
      <c r="J20" s="7"/>
      <c r="K20" s="7"/>
      <c r="L20" s="7">
        <v>5</v>
      </c>
      <c r="M20" s="7"/>
      <c r="N20" s="6">
        <f t="shared" si="0"/>
        <v>5</v>
      </c>
      <c r="O20" s="11">
        <f t="shared" si="3"/>
        <v>54</v>
      </c>
      <c r="P20" s="14">
        <v>8</v>
      </c>
      <c r="Q20" s="14"/>
      <c r="R20" s="14"/>
      <c r="S20" s="14"/>
      <c r="T20" s="14">
        <v>1</v>
      </c>
      <c r="U20" s="14"/>
      <c r="V20" s="14"/>
      <c r="W20" s="14">
        <v>1</v>
      </c>
      <c r="X20" s="14"/>
      <c r="Y20" s="14"/>
      <c r="Z20" s="14"/>
      <c r="AA20" s="14"/>
      <c r="AB20" s="14"/>
      <c r="AC20" s="14"/>
      <c r="AD20" s="13">
        <f t="shared" si="4"/>
        <v>10</v>
      </c>
      <c r="AE20" s="15">
        <f t="shared" si="5"/>
        <v>44</v>
      </c>
      <c r="AF20" s="7">
        <f t="shared" si="1"/>
        <v>44</v>
      </c>
      <c r="AG20" s="13">
        <f t="shared" si="6"/>
        <v>0</v>
      </c>
    </row>
    <row r="21" spans="1:33" ht="17.100000000000001" customHeight="1" x14ac:dyDescent="0.25">
      <c r="A21" s="139" t="s">
        <v>178</v>
      </c>
      <c r="B21" s="21">
        <v>40</v>
      </c>
      <c r="C21" s="10"/>
      <c r="D21" s="10"/>
      <c r="E21" s="12"/>
      <c r="F21" s="1">
        <f>'12.4'!AF21</f>
        <v>0</v>
      </c>
      <c r="G21" s="22">
        <f t="shared" si="2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5"/>
        <v>0</v>
      </c>
      <c r="AF21" s="7">
        <f t="shared" si="1"/>
        <v>0</v>
      </c>
      <c r="AG21" s="13">
        <f t="shared" si="6"/>
        <v>0</v>
      </c>
    </row>
    <row r="22" spans="1:33" ht="17.100000000000001" customHeight="1" x14ac:dyDescent="0.25">
      <c r="A22" s="139" t="s">
        <v>179</v>
      </c>
      <c r="B22" s="21">
        <v>40</v>
      </c>
      <c r="C22" s="10"/>
      <c r="D22" s="10"/>
      <c r="E22" s="12"/>
      <c r="F22" s="1">
        <f>'12.4'!AF22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5"/>
        <v>0</v>
      </c>
      <c r="AF22" s="7">
        <f t="shared" si="1"/>
        <v>0</v>
      </c>
      <c r="AG22" s="13">
        <f t="shared" si="6"/>
        <v>0</v>
      </c>
    </row>
    <row r="23" spans="1:33" ht="17.100000000000001" customHeight="1" x14ac:dyDescent="0.25">
      <c r="A23" s="139" t="s">
        <v>180</v>
      </c>
      <c r="B23" s="21">
        <v>30</v>
      </c>
      <c r="C23" s="10"/>
      <c r="D23" s="10"/>
      <c r="E23" s="12"/>
      <c r="F23" s="1">
        <f>'12.4'!AF23</f>
        <v>0</v>
      </c>
      <c r="G23" s="22">
        <f t="shared" si="2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5"/>
        <v>0</v>
      </c>
      <c r="AF23" s="7">
        <f t="shared" si="1"/>
        <v>0</v>
      </c>
      <c r="AG23" s="13">
        <f t="shared" si="6"/>
        <v>0</v>
      </c>
    </row>
    <row r="24" spans="1:33" ht="17.100000000000001" customHeight="1" x14ac:dyDescent="0.25">
      <c r="A24" s="139" t="s">
        <v>181</v>
      </c>
      <c r="B24" s="21">
        <v>25</v>
      </c>
      <c r="C24" s="10"/>
      <c r="D24" s="10"/>
      <c r="E24" s="12"/>
      <c r="F24" s="1">
        <f>'12.4'!AF24</f>
        <v>0</v>
      </c>
      <c r="G24" s="22">
        <f t="shared" si="2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3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5"/>
        <v>0</v>
      </c>
      <c r="AF24" s="7">
        <f t="shared" si="1"/>
        <v>0</v>
      </c>
      <c r="AG24" s="13">
        <f t="shared" si="6"/>
        <v>0</v>
      </c>
    </row>
    <row r="25" spans="1:33" ht="30.75" customHeight="1" x14ac:dyDescent="0.25">
      <c r="A25" s="140" t="s">
        <v>187</v>
      </c>
      <c r="B25" s="21">
        <v>45</v>
      </c>
      <c r="C25" s="10"/>
      <c r="D25" s="10">
        <v>12</v>
      </c>
      <c r="E25" s="12"/>
      <c r="F25" s="1">
        <f>'12.4'!AF25</f>
        <v>36</v>
      </c>
      <c r="G25" s="22">
        <f>SUM(E25:F25)</f>
        <v>36</v>
      </c>
      <c r="H25" s="7"/>
      <c r="I25" s="7">
        <v>11</v>
      </c>
      <c r="J25" s="7"/>
      <c r="K25" s="7"/>
      <c r="L25" s="7"/>
      <c r="M25" s="7"/>
      <c r="N25" s="6">
        <f t="shared" si="0"/>
        <v>11</v>
      </c>
      <c r="O25" s="11">
        <f>G25-N25</f>
        <v>25</v>
      </c>
      <c r="P25" s="14"/>
      <c r="Q25" s="14"/>
      <c r="R25" s="14">
        <v>13</v>
      </c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13</v>
      </c>
      <c r="AE25" s="15">
        <f>O25-AD25</f>
        <v>12</v>
      </c>
      <c r="AF25" s="7">
        <f t="shared" si="1"/>
        <v>12</v>
      </c>
      <c r="AG25" s="13">
        <f>AF25+AC25-AE25</f>
        <v>0</v>
      </c>
    </row>
    <row r="26" spans="1:33" ht="12" customHeight="1" x14ac:dyDescent="0.25">
      <c r="E26" s="19">
        <f>SUM(E3:E25)</f>
        <v>42</v>
      </c>
      <c r="F26" s="19">
        <f t="shared" ref="F26:AG26" si="7">SUM(F3:F25)</f>
        <v>2258</v>
      </c>
      <c r="G26" s="19">
        <f t="shared" si="7"/>
        <v>2300</v>
      </c>
      <c r="H26" s="19">
        <f t="shared" si="7"/>
        <v>0</v>
      </c>
      <c r="I26" s="19">
        <f t="shared" si="7"/>
        <v>20</v>
      </c>
      <c r="J26" s="19">
        <f t="shared" si="7"/>
        <v>0</v>
      </c>
      <c r="K26" s="19">
        <f t="shared" si="7"/>
        <v>0</v>
      </c>
      <c r="L26" s="19">
        <f t="shared" si="7"/>
        <v>102</v>
      </c>
      <c r="M26" s="19">
        <f t="shared" si="7"/>
        <v>0</v>
      </c>
      <c r="N26" s="19">
        <f t="shared" si="7"/>
        <v>122</v>
      </c>
      <c r="O26" s="19">
        <f t="shared" si="7"/>
        <v>2178</v>
      </c>
      <c r="P26" s="19">
        <f t="shared" si="7"/>
        <v>229</v>
      </c>
      <c r="Q26" s="19">
        <f t="shared" si="7"/>
        <v>81</v>
      </c>
      <c r="R26" s="19">
        <f t="shared" si="7"/>
        <v>234</v>
      </c>
      <c r="S26" s="19">
        <f t="shared" si="7"/>
        <v>166</v>
      </c>
      <c r="T26" s="19">
        <f t="shared" si="7"/>
        <v>183</v>
      </c>
      <c r="U26" s="19">
        <f t="shared" si="7"/>
        <v>124</v>
      </c>
      <c r="V26" s="19">
        <f t="shared" si="7"/>
        <v>0</v>
      </c>
      <c r="W26" s="19">
        <f t="shared" si="7"/>
        <v>5</v>
      </c>
      <c r="X26" s="19">
        <f t="shared" si="7"/>
        <v>42</v>
      </c>
      <c r="Y26" s="19">
        <f t="shared" si="7"/>
        <v>1</v>
      </c>
      <c r="Z26" s="19">
        <f t="shared" si="7"/>
        <v>0</v>
      </c>
      <c r="AA26" s="19">
        <f t="shared" si="7"/>
        <v>0</v>
      </c>
      <c r="AB26" s="19">
        <f t="shared" si="7"/>
        <v>0</v>
      </c>
      <c r="AC26" s="19">
        <f t="shared" si="7"/>
        <v>4</v>
      </c>
      <c r="AD26" s="19">
        <f t="shared" si="7"/>
        <v>1065</v>
      </c>
      <c r="AE26" s="19">
        <f t="shared" si="7"/>
        <v>1113</v>
      </c>
      <c r="AF26" s="19">
        <f t="shared" si="7"/>
        <v>1109</v>
      </c>
      <c r="AG26" s="19">
        <f t="shared" si="7"/>
        <v>0</v>
      </c>
    </row>
    <row r="27" spans="1:33" x14ac:dyDescent="0.25">
      <c r="AF27" s="24"/>
    </row>
    <row r="29" spans="1:33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zoomScale="115" zoomScaleNormal="115" workbookViewId="0">
      <pane xSplit="4" ySplit="2" topLeftCell="Z3" activePane="bottomRight" state="frozen"/>
      <selection pane="topRight" activeCell="E1" sqref="E1"/>
      <selection pane="bottomLeft" activeCell="A3" sqref="A3"/>
      <selection pane="bottomRight" activeCell="D13" sqref="D13"/>
    </sheetView>
  </sheetViews>
  <sheetFormatPr defaultRowHeight="15" x14ac:dyDescent="0.25"/>
  <cols>
    <col min="1" max="1" width="22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  <col min="36" max="36" width="11" customWidth="1"/>
  </cols>
  <sheetData>
    <row r="1" spans="1:35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16</v>
      </c>
      <c r="R1" s="5"/>
      <c r="S1" s="5" t="s">
        <v>13</v>
      </c>
      <c r="T1" s="5" t="s">
        <v>9</v>
      </c>
      <c r="U1" s="5" t="s">
        <v>14</v>
      </c>
      <c r="V1" s="5" t="s">
        <v>145</v>
      </c>
      <c r="W1" s="5" t="s">
        <v>146</v>
      </c>
      <c r="X1" s="5" t="s">
        <v>95</v>
      </c>
      <c r="Y1" s="5" t="s">
        <v>13</v>
      </c>
      <c r="Z1" s="5" t="s">
        <v>73</v>
      </c>
      <c r="AA1" s="5" t="s">
        <v>9</v>
      </c>
      <c r="AB1" s="5" t="s">
        <v>14</v>
      </c>
      <c r="AC1" s="5" t="s">
        <v>14</v>
      </c>
      <c r="AD1" s="5" t="s">
        <v>73</v>
      </c>
      <c r="AE1" s="188" t="s">
        <v>18</v>
      </c>
      <c r="AF1" s="203" t="s">
        <v>10</v>
      </c>
      <c r="AG1" s="203" t="s">
        <v>29</v>
      </c>
      <c r="AH1" s="194" t="s">
        <v>22</v>
      </c>
      <c r="AI1" s="196" t="s">
        <v>23</v>
      </c>
    </row>
    <row r="2" spans="1:35" x14ac:dyDescent="0.25">
      <c r="A2" s="189"/>
      <c r="B2" s="191"/>
      <c r="C2" s="191"/>
      <c r="D2" s="189"/>
      <c r="E2" s="191"/>
      <c r="F2" s="191"/>
      <c r="G2" s="198"/>
      <c r="H2" s="17" t="s">
        <v>24</v>
      </c>
      <c r="I2" s="17" t="s">
        <v>28</v>
      </c>
      <c r="J2" s="17" t="s">
        <v>15</v>
      </c>
      <c r="K2" s="17" t="s">
        <v>79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26</v>
      </c>
      <c r="R2" s="4" t="s">
        <v>27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27</v>
      </c>
      <c r="Z2" s="4" t="s">
        <v>97</v>
      </c>
      <c r="AA2" s="4" t="s">
        <v>27</v>
      </c>
      <c r="AB2" s="4" t="s">
        <v>27</v>
      </c>
      <c r="AC2" s="4" t="s">
        <v>27</v>
      </c>
      <c r="AD2" s="16" t="s">
        <v>85</v>
      </c>
      <c r="AE2" s="189"/>
      <c r="AF2" s="204"/>
      <c r="AG2" s="204"/>
      <c r="AH2" s="195"/>
      <c r="AI2" s="197"/>
    </row>
    <row r="3" spans="1:35" ht="12.75" customHeight="1" x14ac:dyDescent="0.25">
      <c r="A3" s="142" t="s">
        <v>182</v>
      </c>
      <c r="B3" s="21">
        <v>33</v>
      </c>
      <c r="C3" s="9"/>
      <c r="D3" s="9">
        <v>60</v>
      </c>
      <c r="E3" s="12"/>
      <c r="F3" s="1">
        <f>'13.4'!AF3</f>
        <v>60</v>
      </c>
      <c r="G3" s="22">
        <f>SUM(E3:F3)</f>
        <v>60</v>
      </c>
      <c r="H3" s="7"/>
      <c r="I3" s="7"/>
      <c r="J3" s="7"/>
      <c r="K3" s="7"/>
      <c r="L3" s="7"/>
      <c r="M3" s="7"/>
      <c r="N3" s="6">
        <f>SUBTOTAL(9,H3:M3)</f>
        <v>0</v>
      </c>
      <c r="O3" s="11">
        <f>G3-N3</f>
        <v>60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3">
        <f>SUM(P3:AD3)</f>
        <v>0</v>
      </c>
      <c r="AG3" s="15">
        <f t="shared" ref="AG3:AG25" si="0">O3-AF3</f>
        <v>60</v>
      </c>
      <c r="AH3" s="7">
        <f>(B3*C3)+D3</f>
        <v>60</v>
      </c>
      <c r="AI3" s="13">
        <f>AH3+AE3-AG3</f>
        <v>0</v>
      </c>
    </row>
    <row r="4" spans="1:35" ht="12.75" customHeight="1" x14ac:dyDescent="0.25">
      <c r="A4" s="142" t="s">
        <v>161</v>
      </c>
      <c r="B4" s="21">
        <v>70</v>
      </c>
      <c r="C4" s="9">
        <v>2</v>
      </c>
      <c r="D4" s="9">
        <v>27</v>
      </c>
      <c r="E4" s="12"/>
      <c r="F4" s="1">
        <f>'13.4'!AF4</f>
        <v>167</v>
      </c>
      <c r="G4" s="22">
        <f t="shared" ref="G4:G24" si="1">SUM(E4:F4)</f>
        <v>167</v>
      </c>
      <c r="H4" s="7"/>
      <c r="I4" s="7"/>
      <c r="J4" s="7"/>
      <c r="K4" s="7"/>
      <c r="L4" s="7"/>
      <c r="M4" s="7"/>
      <c r="N4" s="6">
        <f t="shared" ref="N4:N24" si="2">SUBTOTAL(9,H4:M4)</f>
        <v>0</v>
      </c>
      <c r="O4" s="11">
        <f t="shared" ref="O4:O24" si="3">G4-N4</f>
        <v>167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3">
        <f t="shared" ref="AF4:AF25" si="4">SUM(P4:AD4)</f>
        <v>0</v>
      </c>
      <c r="AG4" s="15">
        <f t="shared" si="0"/>
        <v>167</v>
      </c>
      <c r="AH4" s="7">
        <f t="shared" ref="AH4:AH24" si="5">(B4*C4)+D4</f>
        <v>167</v>
      </c>
      <c r="AI4" s="13">
        <f t="shared" ref="AI4:AI24" si="6">AH4+AE4-AG4</f>
        <v>0</v>
      </c>
    </row>
    <row r="5" spans="1:35" ht="12.75" customHeight="1" x14ac:dyDescent="0.25">
      <c r="A5" s="142" t="s">
        <v>162</v>
      </c>
      <c r="B5" s="21">
        <v>45</v>
      </c>
      <c r="C5" s="8"/>
      <c r="D5" s="8">
        <v>28</v>
      </c>
      <c r="E5" s="12"/>
      <c r="F5" s="1">
        <f>'13.4'!AF5</f>
        <v>28</v>
      </c>
      <c r="G5" s="22">
        <f t="shared" si="1"/>
        <v>28</v>
      </c>
      <c r="H5" s="7"/>
      <c r="I5" s="7"/>
      <c r="J5" s="7"/>
      <c r="K5" s="7"/>
      <c r="L5" s="7"/>
      <c r="M5" s="7"/>
      <c r="N5" s="6">
        <f t="shared" si="2"/>
        <v>0</v>
      </c>
      <c r="O5" s="11">
        <f t="shared" si="3"/>
        <v>28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3">
        <f t="shared" si="4"/>
        <v>0</v>
      </c>
      <c r="AG5" s="15">
        <f t="shared" si="0"/>
        <v>28</v>
      </c>
      <c r="AH5" s="7">
        <f t="shared" si="5"/>
        <v>28</v>
      </c>
      <c r="AI5" s="13">
        <f t="shared" si="6"/>
        <v>0</v>
      </c>
    </row>
    <row r="6" spans="1:35" ht="12.75" customHeight="1" x14ac:dyDescent="0.25">
      <c r="A6" s="142" t="s">
        <v>163</v>
      </c>
      <c r="B6" s="21">
        <v>60</v>
      </c>
      <c r="C6" s="8"/>
      <c r="D6" s="8"/>
      <c r="E6" s="12"/>
      <c r="F6" s="1">
        <f>'13.4'!AF6</f>
        <v>0</v>
      </c>
      <c r="G6" s="22">
        <f t="shared" si="1"/>
        <v>0</v>
      </c>
      <c r="H6" s="7"/>
      <c r="I6" s="7"/>
      <c r="J6" s="7"/>
      <c r="K6" s="7"/>
      <c r="L6" s="7"/>
      <c r="M6" s="7"/>
      <c r="N6" s="6">
        <f t="shared" si="2"/>
        <v>0</v>
      </c>
      <c r="O6" s="11">
        <f t="shared" si="3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0"/>
        <v>0</v>
      </c>
      <c r="AH6" s="7">
        <f t="shared" si="5"/>
        <v>0</v>
      </c>
      <c r="AI6" s="13">
        <f t="shared" si="6"/>
        <v>0</v>
      </c>
    </row>
    <row r="7" spans="1:35" ht="12.75" customHeight="1" x14ac:dyDescent="0.25">
      <c r="A7" s="142" t="s">
        <v>164</v>
      </c>
      <c r="B7" s="21">
        <v>120</v>
      </c>
      <c r="C7" s="9"/>
      <c r="D7" s="9">
        <v>76</v>
      </c>
      <c r="E7" s="12"/>
      <c r="F7" s="1">
        <f>'13.4'!AF7</f>
        <v>76</v>
      </c>
      <c r="G7" s="22">
        <f t="shared" si="1"/>
        <v>76</v>
      </c>
      <c r="H7" s="7"/>
      <c r="I7" s="7"/>
      <c r="J7" s="7"/>
      <c r="K7" s="7"/>
      <c r="L7" s="7"/>
      <c r="M7" s="7"/>
      <c r="N7" s="6">
        <f t="shared" si="2"/>
        <v>0</v>
      </c>
      <c r="O7" s="11">
        <f t="shared" si="3"/>
        <v>76</v>
      </c>
      <c r="P7" s="14"/>
      <c r="Q7" s="14"/>
      <c r="R7" s="25"/>
      <c r="S7" s="14"/>
      <c r="T7" s="25"/>
      <c r="U7" s="25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3">
        <f t="shared" si="4"/>
        <v>0</v>
      </c>
      <c r="AG7" s="15">
        <f t="shared" si="0"/>
        <v>76</v>
      </c>
      <c r="AH7" s="7">
        <f t="shared" si="5"/>
        <v>76</v>
      </c>
      <c r="AI7" s="13">
        <f t="shared" si="6"/>
        <v>0</v>
      </c>
    </row>
    <row r="8" spans="1:35" ht="12.75" customHeight="1" x14ac:dyDescent="0.25">
      <c r="A8" s="142" t="s">
        <v>165</v>
      </c>
      <c r="B8" s="21">
        <v>40</v>
      </c>
      <c r="C8" s="8">
        <v>1</v>
      </c>
      <c r="D8" s="8">
        <v>28</v>
      </c>
      <c r="E8" s="12"/>
      <c r="F8" s="1">
        <f>'13.4'!AF8</f>
        <v>68</v>
      </c>
      <c r="G8" s="22">
        <f t="shared" si="1"/>
        <v>68</v>
      </c>
      <c r="H8" s="7"/>
      <c r="I8" s="7"/>
      <c r="J8" s="7"/>
      <c r="K8" s="7"/>
      <c r="L8" s="7"/>
      <c r="M8" s="7"/>
      <c r="N8" s="6">
        <f t="shared" si="2"/>
        <v>0</v>
      </c>
      <c r="O8" s="11">
        <f t="shared" si="3"/>
        <v>68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0"/>
        <v>68</v>
      </c>
      <c r="AH8" s="7">
        <f t="shared" si="5"/>
        <v>68</v>
      </c>
      <c r="AI8" s="13">
        <f t="shared" si="6"/>
        <v>0</v>
      </c>
    </row>
    <row r="9" spans="1:35" ht="12.75" customHeight="1" x14ac:dyDescent="0.25">
      <c r="A9" s="142" t="s">
        <v>166</v>
      </c>
      <c r="B9" s="21">
        <v>65</v>
      </c>
      <c r="C9" s="8">
        <v>2</v>
      </c>
      <c r="D9" s="8">
        <v>28</v>
      </c>
      <c r="E9" s="12"/>
      <c r="F9" s="1">
        <f>'13.4'!AF9</f>
        <v>158</v>
      </c>
      <c r="G9" s="22">
        <f t="shared" si="1"/>
        <v>158</v>
      </c>
      <c r="H9" s="7"/>
      <c r="I9" s="7"/>
      <c r="J9" s="7"/>
      <c r="K9" s="7"/>
      <c r="L9" s="7"/>
      <c r="M9" s="7"/>
      <c r="N9" s="6">
        <f t="shared" si="2"/>
        <v>0</v>
      </c>
      <c r="O9" s="11">
        <f t="shared" si="3"/>
        <v>158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>
        <f t="shared" si="4"/>
        <v>0</v>
      </c>
      <c r="AG9" s="15">
        <f t="shared" si="0"/>
        <v>158</v>
      </c>
      <c r="AH9" s="7">
        <f t="shared" si="5"/>
        <v>158</v>
      </c>
      <c r="AI9" s="13">
        <f t="shared" si="6"/>
        <v>0</v>
      </c>
    </row>
    <row r="10" spans="1:35" ht="12.75" customHeight="1" x14ac:dyDescent="0.25">
      <c r="A10" s="142" t="s">
        <v>167</v>
      </c>
      <c r="B10" s="21">
        <v>100</v>
      </c>
      <c r="C10" s="8">
        <v>2</v>
      </c>
      <c r="D10" s="8">
        <v>77</v>
      </c>
      <c r="E10" s="12"/>
      <c r="F10" s="1">
        <f>'13.4'!AF10</f>
        <v>277</v>
      </c>
      <c r="G10" s="22">
        <f t="shared" si="1"/>
        <v>277</v>
      </c>
      <c r="H10" s="7"/>
      <c r="I10" s="7"/>
      <c r="J10" s="7"/>
      <c r="K10" s="7"/>
      <c r="L10" s="7"/>
      <c r="M10" s="7"/>
      <c r="N10" s="6">
        <f t="shared" si="2"/>
        <v>0</v>
      </c>
      <c r="O10" s="11">
        <f t="shared" si="3"/>
        <v>277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3">
        <f t="shared" si="4"/>
        <v>0</v>
      </c>
      <c r="AG10" s="15">
        <f t="shared" si="0"/>
        <v>277</v>
      </c>
      <c r="AH10" s="7">
        <f t="shared" si="5"/>
        <v>277</v>
      </c>
      <c r="AI10" s="13">
        <f t="shared" si="6"/>
        <v>0</v>
      </c>
    </row>
    <row r="11" spans="1:35" ht="12.75" customHeight="1" x14ac:dyDescent="0.25">
      <c r="A11" s="142" t="s">
        <v>168</v>
      </c>
      <c r="B11" s="21">
        <v>85</v>
      </c>
      <c r="C11" s="10"/>
      <c r="D11" s="10">
        <v>26</v>
      </c>
      <c r="E11" s="12"/>
      <c r="F11" s="1">
        <f>'13.4'!AF11</f>
        <v>26</v>
      </c>
      <c r="G11" s="22">
        <f t="shared" si="1"/>
        <v>26</v>
      </c>
      <c r="H11" s="7"/>
      <c r="I11" s="7"/>
      <c r="J11" s="7"/>
      <c r="K11" s="7"/>
      <c r="L11" s="7"/>
      <c r="M11" s="7"/>
      <c r="N11" s="6">
        <f t="shared" si="2"/>
        <v>0</v>
      </c>
      <c r="O11" s="11">
        <f t="shared" si="3"/>
        <v>26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3">
        <f t="shared" si="4"/>
        <v>0</v>
      </c>
      <c r="AG11" s="15">
        <f t="shared" si="0"/>
        <v>26</v>
      </c>
      <c r="AH11" s="7">
        <f t="shared" si="5"/>
        <v>26</v>
      </c>
      <c r="AI11" s="13">
        <f t="shared" si="6"/>
        <v>0</v>
      </c>
    </row>
    <row r="12" spans="1:35" ht="12.75" customHeight="1" x14ac:dyDescent="0.25">
      <c r="A12" s="142" t="s">
        <v>169</v>
      </c>
      <c r="B12" s="21">
        <v>50</v>
      </c>
      <c r="C12" s="10">
        <v>1</v>
      </c>
      <c r="D12" s="10">
        <v>13</v>
      </c>
      <c r="E12" s="12"/>
      <c r="F12" s="1">
        <f>'13.4'!AF12</f>
        <v>63</v>
      </c>
      <c r="G12" s="22">
        <f t="shared" si="1"/>
        <v>63</v>
      </c>
      <c r="H12" s="7"/>
      <c r="I12" s="7"/>
      <c r="J12" s="7"/>
      <c r="K12" s="7"/>
      <c r="L12" s="7"/>
      <c r="M12" s="7"/>
      <c r="N12" s="6">
        <f t="shared" si="2"/>
        <v>0</v>
      </c>
      <c r="O12" s="11">
        <f t="shared" si="3"/>
        <v>63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0</v>
      </c>
      <c r="AG12" s="15">
        <f t="shared" si="0"/>
        <v>63</v>
      </c>
      <c r="AH12" s="7">
        <f t="shared" si="5"/>
        <v>63</v>
      </c>
      <c r="AI12" s="13">
        <f t="shared" si="6"/>
        <v>0</v>
      </c>
    </row>
    <row r="13" spans="1:35" ht="12.75" customHeight="1" x14ac:dyDescent="0.25">
      <c r="A13" s="142" t="s">
        <v>170</v>
      </c>
      <c r="B13" s="21">
        <v>50</v>
      </c>
      <c r="C13" s="10"/>
      <c r="D13" s="10"/>
      <c r="E13" s="12"/>
      <c r="F13" s="1">
        <f>'13.4'!AF13</f>
        <v>0</v>
      </c>
      <c r="G13" s="22">
        <f t="shared" si="1"/>
        <v>0</v>
      </c>
      <c r="H13" s="7"/>
      <c r="I13" s="7"/>
      <c r="J13" s="7"/>
      <c r="K13" s="7"/>
      <c r="L13" s="7"/>
      <c r="M13" s="7"/>
      <c r="N13" s="6">
        <f t="shared" si="2"/>
        <v>0</v>
      </c>
      <c r="O13" s="11">
        <f t="shared" si="3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0</v>
      </c>
      <c r="AG13" s="15">
        <f t="shared" si="0"/>
        <v>0</v>
      </c>
      <c r="AH13" s="7">
        <f t="shared" si="5"/>
        <v>0</v>
      </c>
      <c r="AI13" s="13">
        <f t="shared" si="6"/>
        <v>0</v>
      </c>
    </row>
    <row r="14" spans="1:35" ht="12.75" customHeight="1" x14ac:dyDescent="0.25">
      <c r="A14" s="142" t="s">
        <v>171</v>
      </c>
      <c r="B14" s="21">
        <v>45</v>
      </c>
      <c r="C14" s="10"/>
      <c r="D14" s="10"/>
      <c r="E14" s="12"/>
      <c r="F14" s="1">
        <f>'13.4'!AF14</f>
        <v>0</v>
      </c>
      <c r="G14" s="22">
        <f t="shared" si="1"/>
        <v>0</v>
      </c>
      <c r="H14" s="7"/>
      <c r="I14" s="7"/>
      <c r="J14" s="7"/>
      <c r="K14" s="7"/>
      <c r="L14" s="7"/>
      <c r="M14" s="7"/>
      <c r="N14" s="6">
        <f t="shared" si="2"/>
        <v>0</v>
      </c>
      <c r="O14" s="11">
        <f t="shared" si="3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0"/>
        <v>0</v>
      </c>
      <c r="AH14" s="7">
        <f t="shared" si="5"/>
        <v>0</v>
      </c>
      <c r="AI14" s="13">
        <f t="shared" si="6"/>
        <v>0</v>
      </c>
    </row>
    <row r="15" spans="1:35" ht="12.75" customHeight="1" x14ac:dyDescent="0.25">
      <c r="A15" s="142" t="s">
        <v>172</v>
      </c>
      <c r="B15" s="21">
        <v>33</v>
      </c>
      <c r="C15" s="10"/>
      <c r="D15" s="10"/>
      <c r="E15" s="12"/>
      <c r="F15" s="1">
        <f>'13.4'!AF15</f>
        <v>0</v>
      </c>
      <c r="G15" s="22">
        <f t="shared" si="1"/>
        <v>0</v>
      </c>
      <c r="H15" s="7"/>
      <c r="I15" s="7"/>
      <c r="J15" s="7"/>
      <c r="K15" s="7"/>
      <c r="L15" s="7"/>
      <c r="M15" s="7"/>
      <c r="N15" s="6">
        <f t="shared" si="2"/>
        <v>0</v>
      </c>
      <c r="O15" s="11">
        <f t="shared" si="3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0"/>
        <v>0</v>
      </c>
      <c r="AH15" s="7">
        <f t="shared" si="5"/>
        <v>0</v>
      </c>
      <c r="AI15" s="13">
        <f t="shared" si="6"/>
        <v>0</v>
      </c>
    </row>
    <row r="16" spans="1:35" ht="12.75" customHeight="1" x14ac:dyDescent="0.25">
      <c r="A16" s="142" t="s">
        <v>173</v>
      </c>
      <c r="B16" s="21">
        <v>45</v>
      </c>
      <c r="C16" s="10"/>
      <c r="D16" s="10">
        <v>1</v>
      </c>
      <c r="E16" s="12"/>
      <c r="F16" s="1">
        <f>'13.4'!AF16</f>
        <v>1</v>
      </c>
      <c r="G16" s="22">
        <f t="shared" si="1"/>
        <v>1</v>
      </c>
      <c r="H16" s="7"/>
      <c r="I16" s="7"/>
      <c r="J16" s="7"/>
      <c r="K16" s="7"/>
      <c r="L16" s="7"/>
      <c r="M16" s="7"/>
      <c r="N16" s="6">
        <f t="shared" si="2"/>
        <v>0</v>
      </c>
      <c r="O16" s="11">
        <f t="shared" si="3"/>
        <v>1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0</v>
      </c>
      <c r="AG16" s="15">
        <f t="shared" si="0"/>
        <v>1</v>
      </c>
      <c r="AH16" s="7">
        <f t="shared" si="5"/>
        <v>1</v>
      </c>
      <c r="AI16" s="13">
        <f t="shared" si="6"/>
        <v>0</v>
      </c>
    </row>
    <row r="17" spans="1:35" ht="12.75" customHeight="1" x14ac:dyDescent="0.25">
      <c r="A17" s="142" t="s">
        <v>174</v>
      </c>
      <c r="B17" s="21">
        <v>100</v>
      </c>
      <c r="C17" s="10"/>
      <c r="D17" s="10">
        <v>41</v>
      </c>
      <c r="E17" s="12"/>
      <c r="F17" s="1">
        <f>'13.4'!AF17</f>
        <v>41</v>
      </c>
      <c r="G17" s="22">
        <f t="shared" si="1"/>
        <v>41</v>
      </c>
      <c r="H17" s="7"/>
      <c r="I17" s="7"/>
      <c r="J17" s="7"/>
      <c r="K17" s="7"/>
      <c r="L17" s="7"/>
      <c r="M17" s="7"/>
      <c r="N17" s="6">
        <f t="shared" si="2"/>
        <v>0</v>
      </c>
      <c r="O17" s="11">
        <f t="shared" si="3"/>
        <v>41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0"/>
        <v>41</v>
      </c>
      <c r="AH17" s="7">
        <f t="shared" si="5"/>
        <v>41</v>
      </c>
      <c r="AI17" s="13">
        <f t="shared" si="6"/>
        <v>0</v>
      </c>
    </row>
    <row r="18" spans="1:35" ht="12.75" customHeight="1" x14ac:dyDescent="0.25">
      <c r="A18" s="142" t="s">
        <v>175</v>
      </c>
      <c r="B18" s="21">
        <v>100</v>
      </c>
      <c r="C18" s="10"/>
      <c r="D18" s="10">
        <v>50</v>
      </c>
      <c r="E18" s="12"/>
      <c r="F18" s="1">
        <f>'13.4'!AF18</f>
        <v>50</v>
      </c>
      <c r="G18" s="22">
        <f t="shared" si="1"/>
        <v>50</v>
      </c>
      <c r="H18" s="7"/>
      <c r="I18" s="7"/>
      <c r="J18" s="7"/>
      <c r="K18" s="7"/>
      <c r="L18" s="7"/>
      <c r="M18" s="7"/>
      <c r="N18" s="6">
        <f t="shared" si="2"/>
        <v>0</v>
      </c>
      <c r="O18" s="11">
        <f t="shared" si="3"/>
        <v>50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0"/>
        <v>50</v>
      </c>
      <c r="AH18" s="7">
        <f t="shared" si="5"/>
        <v>50</v>
      </c>
      <c r="AI18" s="13">
        <f t="shared" si="6"/>
        <v>0</v>
      </c>
    </row>
    <row r="19" spans="1:35" ht="12.75" customHeight="1" x14ac:dyDescent="0.25">
      <c r="A19" s="142" t="s">
        <v>176</v>
      </c>
      <c r="B19" s="21">
        <v>50</v>
      </c>
      <c r="C19" s="10"/>
      <c r="D19" s="10">
        <v>38</v>
      </c>
      <c r="E19" s="12"/>
      <c r="F19" s="1">
        <f>'13.4'!AF19</f>
        <v>38</v>
      </c>
      <c r="G19" s="22">
        <f t="shared" si="1"/>
        <v>38</v>
      </c>
      <c r="H19" s="7"/>
      <c r="I19" s="7"/>
      <c r="J19" s="7"/>
      <c r="K19" s="7"/>
      <c r="L19" s="7"/>
      <c r="M19" s="7"/>
      <c r="N19" s="6">
        <f t="shared" si="2"/>
        <v>0</v>
      </c>
      <c r="O19" s="11">
        <f t="shared" si="3"/>
        <v>38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0"/>
        <v>38</v>
      </c>
      <c r="AH19" s="7">
        <f t="shared" si="5"/>
        <v>38</v>
      </c>
      <c r="AI19" s="13">
        <f t="shared" si="6"/>
        <v>0</v>
      </c>
    </row>
    <row r="20" spans="1:35" ht="12.75" customHeight="1" x14ac:dyDescent="0.25">
      <c r="A20" s="142" t="s">
        <v>177</v>
      </c>
      <c r="B20" s="21">
        <v>33</v>
      </c>
      <c r="C20" s="10">
        <v>1</v>
      </c>
      <c r="D20" s="10">
        <v>11</v>
      </c>
      <c r="E20" s="12"/>
      <c r="F20" s="1">
        <f>'13.4'!AF20</f>
        <v>44</v>
      </c>
      <c r="G20" s="22">
        <f t="shared" si="1"/>
        <v>44</v>
      </c>
      <c r="H20" s="7"/>
      <c r="I20" s="7"/>
      <c r="J20" s="7"/>
      <c r="K20" s="7"/>
      <c r="L20" s="7"/>
      <c r="M20" s="7"/>
      <c r="N20" s="6">
        <f t="shared" si="2"/>
        <v>0</v>
      </c>
      <c r="O20" s="11">
        <f t="shared" si="3"/>
        <v>44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0</v>
      </c>
      <c r="AG20" s="15">
        <f t="shared" si="0"/>
        <v>44</v>
      </c>
      <c r="AH20" s="7">
        <f t="shared" si="5"/>
        <v>44</v>
      </c>
      <c r="AI20" s="13">
        <f t="shared" si="6"/>
        <v>0</v>
      </c>
    </row>
    <row r="21" spans="1:35" ht="12.75" customHeight="1" x14ac:dyDescent="0.25">
      <c r="A21" s="142" t="s">
        <v>178</v>
      </c>
      <c r="B21" s="21">
        <v>40</v>
      </c>
      <c r="C21" s="10"/>
      <c r="D21" s="10"/>
      <c r="E21" s="12"/>
      <c r="F21" s="1">
        <f>'13.4'!AF21</f>
        <v>0</v>
      </c>
      <c r="G21" s="22">
        <f t="shared" si="1"/>
        <v>0</v>
      </c>
      <c r="H21" s="7"/>
      <c r="I21" s="7"/>
      <c r="J21" s="7"/>
      <c r="K21" s="7"/>
      <c r="L21" s="7"/>
      <c r="M21" s="7"/>
      <c r="N21" s="6">
        <f t="shared" si="2"/>
        <v>0</v>
      </c>
      <c r="O21" s="11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0"/>
        <v>0</v>
      </c>
      <c r="AH21" s="7">
        <f t="shared" si="5"/>
        <v>0</v>
      </c>
      <c r="AI21" s="13">
        <f t="shared" si="6"/>
        <v>0</v>
      </c>
    </row>
    <row r="22" spans="1:35" ht="12.75" customHeight="1" x14ac:dyDescent="0.25">
      <c r="A22" s="142" t="s">
        <v>179</v>
      </c>
      <c r="B22" s="21">
        <v>40</v>
      </c>
      <c r="C22" s="10"/>
      <c r="D22" s="10"/>
      <c r="E22" s="12"/>
      <c r="F22" s="1">
        <f>'13.4'!AF22</f>
        <v>0</v>
      </c>
      <c r="G22" s="22">
        <f t="shared" si="1"/>
        <v>0</v>
      </c>
      <c r="H22" s="7"/>
      <c r="I22" s="7"/>
      <c r="J22" s="7"/>
      <c r="K22" s="7"/>
      <c r="L22" s="7"/>
      <c r="M22" s="7"/>
      <c r="N22" s="6">
        <f t="shared" si="2"/>
        <v>0</v>
      </c>
      <c r="O22" s="11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0"/>
        <v>0</v>
      </c>
      <c r="AH22" s="7">
        <f t="shared" si="5"/>
        <v>0</v>
      </c>
      <c r="AI22" s="13">
        <f t="shared" si="6"/>
        <v>0</v>
      </c>
    </row>
    <row r="23" spans="1:35" ht="12.75" customHeight="1" x14ac:dyDescent="0.25">
      <c r="A23" s="142" t="s">
        <v>180</v>
      </c>
      <c r="B23" s="21">
        <v>30</v>
      </c>
      <c r="C23" s="10"/>
      <c r="D23" s="10"/>
      <c r="E23" s="12"/>
      <c r="F23" s="1">
        <f>'13.4'!AF23</f>
        <v>0</v>
      </c>
      <c r="G23" s="22">
        <f t="shared" si="1"/>
        <v>0</v>
      </c>
      <c r="H23" s="7"/>
      <c r="I23" s="7"/>
      <c r="J23" s="7"/>
      <c r="K23" s="7"/>
      <c r="L23" s="7"/>
      <c r="M23" s="7"/>
      <c r="N23" s="6">
        <f t="shared" si="2"/>
        <v>0</v>
      </c>
      <c r="O23" s="11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0"/>
        <v>0</v>
      </c>
      <c r="AH23" s="7">
        <f t="shared" si="5"/>
        <v>0</v>
      </c>
      <c r="AI23" s="13">
        <f t="shared" si="6"/>
        <v>0</v>
      </c>
    </row>
    <row r="24" spans="1:35" ht="12.75" customHeight="1" x14ac:dyDescent="0.25">
      <c r="A24" s="142" t="s">
        <v>181</v>
      </c>
      <c r="B24" s="21">
        <v>25</v>
      </c>
      <c r="C24" s="10"/>
      <c r="D24" s="10"/>
      <c r="E24" s="12"/>
      <c r="F24" s="1">
        <f>'13.4'!AF24</f>
        <v>0</v>
      </c>
      <c r="G24" s="22">
        <f t="shared" si="1"/>
        <v>0</v>
      </c>
      <c r="H24" s="7"/>
      <c r="I24" s="7"/>
      <c r="J24" s="7"/>
      <c r="K24" s="7"/>
      <c r="L24" s="7"/>
      <c r="M24" s="7"/>
      <c r="N24" s="6">
        <f t="shared" si="2"/>
        <v>0</v>
      </c>
      <c r="O24" s="11">
        <f t="shared" si="3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0"/>
        <v>0</v>
      </c>
      <c r="AH24" s="7">
        <f t="shared" si="5"/>
        <v>0</v>
      </c>
      <c r="AI24" s="13">
        <f t="shared" si="6"/>
        <v>0</v>
      </c>
    </row>
    <row r="25" spans="1:35" ht="25.5" customHeight="1" x14ac:dyDescent="0.25">
      <c r="A25" s="144" t="s">
        <v>187</v>
      </c>
      <c r="B25" s="21"/>
      <c r="C25" s="10"/>
      <c r="D25" s="10">
        <v>12</v>
      </c>
      <c r="E25" s="12"/>
      <c r="F25" s="1">
        <f>'13.4'!AF25</f>
        <v>12</v>
      </c>
      <c r="G25" s="22">
        <f>SUM(E25:F25)</f>
        <v>12</v>
      </c>
      <c r="H25" s="7"/>
      <c r="I25" s="7"/>
      <c r="J25" s="7"/>
      <c r="K25" s="7"/>
      <c r="L25" s="7"/>
      <c r="M25" s="7"/>
      <c r="N25" s="6">
        <f>SUBTOTAL(9,H25:M25)</f>
        <v>0</v>
      </c>
      <c r="O25" s="11">
        <f>G25-N25</f>
        <v>12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0"/>
        <v>12</v>
      </c>
      <c r="AH25" s="7">
        <f>(B25*C25)+D25</f>
        <v>12</v>
      </c>
      <c r="AI25" s="13">
        <f>AH25+AE25-AG25</f>
        <v>0</v>
      </c>
    </row>
    <row r="26" spans="1:35" ht="12.75" customHeight="1" x14ac:dyDescent="0.25">
      <c r="E26" s="19">
        <f>SUM(E3:E25)</f>
        <v>0</v>
      </c>
      <c r="F26" s="19">
        <f t="shared" ref="F26:AI26" si="7">SUM(F3:F25)</f>
        <v>1109</v>
      </c>
      <c r="G26" s="19">
        <f t="shared" si="7"/>
        <v>1109</v>
      </c>
      <c r="H26" s="19">
        <f t="shared" si="7"/>
        <v>0</v>
      </c>
      <c r="I26" s="19">
        <f t="shared" si="7"/>
        <v>0</v>
      </c>
      <c r="J26" s="19">
        <f t="shared" si="7"/>
        <v>0</v>
      </c>
      <c r="K26" s="19">
        <f t="shared" si="7"/>
        <v>0</v>
      </c>
      <c r="L26" s="19">
        <f t="shared" si="7"/>
        <v>0</v>
      </c>
      <c r="M26" s="19">
        <f t="shared" si="7"/>
        <v>0</v>
      </c>
      <c r="N26" s="19">
        <f t="shared" si="7"/>
        <v>0</v>
      </c>
      <c r="O26" s="19">
        <f t="shared" si="7"/>
        <v>1109</v>
      </c>
      <c r="P26" s="19">
        <f t="shared" si="7"/>
        <v>0</v>
      </c>
      <c r="Q26" s="19">
        <f t="shared" si="7"/>
        <v>0</v>
      </c>
      <c r="R26" s="19">
        <f t="shared" si="7"/>
        <v>0</v>
      </c>
      <c r="S26" s="19">
        <f t="shared" si="7"/>
        <v>0</v>
      </c>
      <c r="T26" s="19">
        <f t="shared" si="7"/>
        <v>0</v>
      </c>
      <c r="U26" s="19">
        <f t="shared" si="7"/>
        <v>0</v>
      </c>
      <c r="V26" s="19">
        <f t="shared" si="7"/>
        <v>0</v>
      </c>
      <c r="W26" s="19">
        <f t="shared" si="7"/>
        <v>0</v>
      </c>
      <c r="X26" s="19">
        <f t="shared" si="7"/>
        <v>0</v>
      </c>
      <c r="Y26" s="19">
        <f t="shared" si="7"/>
        <v>0</v>
      </c>
      <c r="Z26" s="19">
        <f t="shared" si="7"/>
        <v>0</v>
      </c>
      <c r="AA26" s="19">
        <f t="shared" si="7"/>
        <v>0</v>
      </c>
      <c r="AB26" s="19">
        <f t="shared" si="7"/>
        <v>0</v>
      </c>
      <c r="AC26" s="19">
        <f t="shared" si="7"/>
        <v>0</v>
      </c>
      <c r="AD26" s="19">
        <f t="shared" si="7"/>
        <v>0</v>
      </c>
      <c r="AE26" s="19">
        <f t="shared" si="7"/>
        <v>0</v>
      </c>
      <c r="AF26" s="19">
        <f t="shared" si="7"/>
        <v>0</v>
      </c>
      <c r="AG26" s="19">
        <f t="shared" si="7"/>
        <v>1109</v>
      </c>
      <c r="AH26" s="19">
        <f t="shared" si="7"/>
        <v>1109</v>
      </c>
      <c r="AI26" s="19">
        <f t="shared" si="7"/>
        <v>0</v>
      </c>
    </row>
    <row r="29" spans="1:35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9"/>
  <sheetViews>
    <sheetView zoomScaleNormal="100" workbookViewId="0">
      <pane xSplit="4" ySplit="2" topLeftCell="V3" activePane="bottomRight" state="frozen"/>
      <selection pane="topRight" activeCell="E1" sqref="E1"/>
      <selection pane="bottomLeft" activeCell="A3" sqref="A3"/>
      <selection pane="bottomRight" activeCell="D13" sqref="D13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7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  <col min="34" max="34" width="25.85546875" customWidth="1"/>
  </cols>
  <sheetData>
    <row r="1" spans="1:33" ht="44.25" customHeight="1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16</v>
      </c>
      <c r="R1" s="5" t="s">
        <v>95</v>
      </c>
      <c r="S1" s="5" t="s">
        <v>13</v>
      </c>
      <c r="T1" s="5" t="s">
        <v>9</v>
      </c>
      <c r="U1" s="5" t="s">
        <v>189</v>
      </c>
      <c r="V1" s="5" t="s">
        <v>25</v>
      </c>
      <c r="W1" s="5" t="s">
        <v>13</v>
      </c>
      <c r="X1" s="5" t="s">
        <v>94</v>
      </c>
      <c r="Y1" s="5" t="s">
        <v>146</v>
      </c>
      <c r="Z1" s="5" t="s">
        <v>9</v>
      </c>
      <c r="AA1" s="5" t="s">
        <v>14</v>
      </c>
      <c r="AB1" s="4" t="s">
        <v>70</v>
      </c>
      <c r="AC1" s="188" t="s">
        <v>18</v>
      </c>
      <c r="AD1" s="203" t="s">
        <v>10</v>
      </c>
      <c r="AE1" s="203" t="s">
        <v>29</v>
      </c>
      <c r="AF1" s="194" t="s">
        <v>22</v>
      </c>
      <c r="AG1" s="196" t="s">
        <v>23</v>
      </c>
    </row>
    <row r="2" spans="1:33" x14ac:dyDescent="0.25">
      <c r="A2" s="189"/>
      <c r="B2" s="191"/>
      <c r="C2" s="191"/>
      <c r="D2" s="189"/>
      <c r="E2" s="191"/>
      <c r="F2" s="191"/>
      <c r="G2" s="198"/>
      <c r="H2" s="17" t="s">
        <v>24</v>
      </c>
      <c r="I2" s="17" t="s">
        <v>93</v>
      </c>
      <c r="J2" s="17" t="s">
        <v>15</v>
      </c>
      <c r="K2" s="17" t="s">
        <v>1</v>
      </c>
      <c r="L2" s="2" t="s">
        <v>2</v>
      </c>
      <c r="M2" s="2" t="s">
        <v>7</v>
      </c>
      <c r="N2" s="200"/>
      <c r="O2" s="202"/>
      <c r="P2" s="4" t="s">
        <v>71</v>
      </c>
      <c r="Q2" s="4" t="s">
        <v>26</v>
      </c>
      <c r="R2" s="4" t="s">
        <v>71</v>
      </c>
      <c r="S2" s="4" t="s">
        <v>26</v>
      </c>
      <c r="T2" s="4" t="s">
        <v>71</v>
      </c>
      <c r="U2" s="4" t="s">
        <v>27</v>
      </c>
      <c r="V2" s="4" t="s">
        <v>88</v>
      </c>
      <c r="W2" s="4" t="s">
        <v>27</v>
      </c>
      <c r="X2" s="4" t="s">
        <v>27</v>
      </c>
      <c r="Y2" s="4" t="s">
        <v>27</v>
      </c>
      <c r="Z2" s="4" t="s">
        <v>72</v>
      </c>
      <c r="AA2" s="4" t="s">
        <v>27</v>
      </c>
      <c r="AB2" s="16" t="s">
        <v>85</v>
      </c>
      <c r="AC2" s="189"/>
      <c r="AD2" s="204"/>
      <c r="AE2" s="204"/>
      <c r="AF2" s="195"/>
      <c r="AG2" s="197"/>
    </row>
    <row r="3" spans="1:33" s="31" customFormat="1" ht="15" customHeight="1" x14ac:dyDescent="0.25">
      <c r="A3" s="142" t="s">
        <v>182</v>
      </c>
      <c r="B3" s="21">
        <v>33</v>
      </c>
      <c r="C3" s="9">
        <v>8</v>
      </c>
      <c r="D3" s="9">
        <v>54</v>
      </c>
      <c r="E3" s="72">
        <v>728</v>
      </c>
      <c r="F3" s="1">
        <f>'14.4'!AH3</f>
        <v>60</v>
      </c>
      <c r="G3" s="1">
        <f>SUM(E3:F3)</f>
        <v>788</v>
      </c>
      <c r="H3" s="28">
        <v>25</v>
      </c>
      <c r="I3" s="28">
        <v>256</v>
      </c>
      <c r="J3" s="28"/>
      <c r="K3" s="28">
        <v>30</v>
      </c>
      <c r="L3" s="28">
        <v>45</v>
      </c>
      <c r="M3" s="28"/>
      <c r="N3" s="30">
        <f t="shared" ref="N3:N25" si="0">SUBTOTAL(9,H3:M3)</f>
        <v>356</v>
      </c>
      <c r="O3" s="58">
        <f t="shared" ref="O3:O25" si="1">G3-N3</f>
        <v>432</v>
      </c>
      <c r="P3" s="27"/>
      <c r="Q3" s="27"/>
      <c r="R3" s="27"/>
      <c r="S3" s="27"/>
      <c r="T3" s="27"/>
      <c r="U3" s="27">
        <v>15</v>
      </c>
      <c r="V3" s="27">
        <v>50</v>
      </c>
      <c r="W3" s="27">
        <v>34</v>
      </c>
      <c r="X3" s="27"/>
      <c r="Y3" s="27">
        <v>8</v>
      </c>
      <c r="Z3" s="27"/>
      <c r="AA3" s="27">
        <v>6</v>
      </c>
      <c r="AB3" s="27"/>
      <c r="AC3" s="27">
        <v>1</v>
      </c>
      <c r="AD3" s="29">
        <f>SUM(P3:AB3)</f>
        <v>113</v>
      </c>
      <c r="AE3" s="26">
        <f t="shared" ref="AE3:AE25" si="2">O3-AD3</f>
        <v>319</v>
      </c>
      <c r="AF3" s="28">
        <f t="shared" ref="AF3:AF25" si="3">(B3*C3)+D3</f>
        <v>318</v>
      </c>
      <c r="AG3" s="29">
        <f>AF3+AC3-AE3</f>
        <v>0</v>
      </c>
    </row>
    <row r="4" spans="1:33" ht="15" customHeight="1" x14ac:dyDescent="0.25">
      <c r="A4" s="142" t="s">
        <v>161</v>
      </c>
      <c r="B4" s="21">
        <v>70</v>
      </c>
      <c r="C4" s="9">
        <v>5</v>
      </c>
      <c r="D4" s="9">
        <v>70</v>
      </c>
      <c r="E4" s="73">
        <v>839</v>
      </c>
      <c r="F4" s="1">
        <f>'14.4'!AH4</f>
        <v>167</v>
      </c>
      <c r="G4" s="22">
        <f t="shared" ref="G4:G24" si="4">SUM(E4:F4)</f>
        <v>1006</v>
      </c>
      <c r="H4" s="7">
        <v>66</v>
      </c>
      <c r="I4" s="7">
        <v>291</v>
      </c>
      <c r="J4" s="7"/>
      <c r="K4" s="7">
        <v>20</v>
      </c>
      <c r="L4" s="7">
        <v>95</v>
      </c>
      <c r="M4" s="7"/>
      <c r="N4" s="6">
        <f t="shared" si="0"/>
        <v>472</v>
      </c>
      <c r="O4" s="11">
        <f t="shared" si="1"/>
        <v>534</v>
      </c>
      <c r="P4" s="66"/>
      <c r="Q4" s="66"/>
      <c r="R4" s="66"/>
      <c r="S4" s="66"/>
      <c r="T4" s="66"/>
      <c r="U4" s="66">
        <v>34</v>
      </c>
      <c r="V4" s="66">
        <v>51</v>
      </c>
      <c r="W4" s="66">
        <v>13</v>
      </c>
      <c r="X4" s="66"/>
      <c r="Y4" s="66">
        <v>11</v>
      </c>
      <c r="Z4" s="66"/>
      <c r="AA4" s="66">
        <v>4</v>
      </c>
      <c r="AB4" s="32"/>
      <c r="AC4" s="32"/>
      <c r="AD4" s="13">
        <f t="shared" ref="AD4:AD24" si="5">SUM(P4:AB4)</f>
        <v>113</v>
      </c>
      <c r="AE4" s="15">
        <f t="shared" si="2"/>
        <v>421</v>
      </c>
      <c r="AF4" s="7">
        <f t="shared" si="3"/>
        <v>420</v>
      </c>
      <c r="AG4" s="93">
        <f t="shared" ref="AG4:AG24" si="6">AF4+AC4-AE4</f>
        <v>-1</v>
      </c>
    </row>
    <row r="5" spans="1:33" ht="15" customHeight="1" x14ac:dyDescent="0.25">
      <c r="A5" s="142" t="s">
        <v>162</v>
      </c>
      <c r="B5" s="21">
        <v>45</v>
      </c>
      <c r="C5" s="8">
        <v>2</v>
      </c>
      <c r="D5" s="8">
        <v>8</v>
      </c>
      <c r="E5" s="12">
        <v>180</v>
      </c>
      <c r="F5" s="1">
        <f>'14.4'!AH5</f>
        <v>28</v>
      </c>
      <c r="G5" s="22">
        <f t="shared" si="4"/>
        <v>208</v>
      </c>
      <c r="H5" s="7"/>
      <c r="I5" s="7"/>
      <c r="J5" s="7"/>
      <c r="K5" s="7">
        <v>20</v>
      </c>
      <c r="L5" s="7">
        <v>55</v>
      </c>
      <c r="M5" s="7"/>
      <c r="N5" s="6">
        <f t="shared" si="0"/>
        <v>75</v>
      </c>
      <c r="O5" s="11">
        <f t="shared" si="1"/>
        <v>133</v>
      </c>
      <c r="P5" s="66"/>
      <c r="Q5" s="66"/>
      <c r="R5" s="66"/>
      <c r="S5" s="66"/>
      <c r="T5" s="66"/>
      <c r="U5" s="66">
        <v>10</v>
      </c>
      <c r="V5" s="66"/>
      <c r="W5" s="66"/>
      <c r="X5" s="66"/>
      <c r="Y5" s="66">
        <v>3</v>
      </c>
      <c r="Z5" s="66"/>
      <c r="AA5" s="66">
        <v>20</v>
      </c>
      <c r="AB5" s="32"/>
      <c r="AC5" s="32">
        <v>2</v>
      </c>
      <c r="AD5" s="13">
        <f t="shared" si="5"/>
        <v>33</v>
      </c>
      <c r="AE5" s="15">
        <f t="shared" si="2"/>
        <v>100</v>
      </c>
      <c r="AF5" s="7">
        <f t="shared" si="3"/>
        <v>98</v>
      </c>
      <c r="AG5" s="93">
        <f t="shared" si="6"/>
        <v>0</v>
      </c>
    </row>
    <row r="6" spans="1:33" ht="15" customHeight="1" x14ac:dyDescent="0.25">
      <c r="A6" s="142" t="s">
        <v>163</v>
      </c>
      <c r="B6" s="21">
        <v>60</v>
      </c>
      <c r="C6" s="8"/>
      <c r="D6" s="8"/>
      <c r="E6" s="12"/>
      <c r="F6" s="1">
        <f>'14.4'!AH6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14"/>
      <c r="AC6" s="14"/>
      <c r="AD6" s="13">
        <f t="shared" si="5"/>
        <v>0</v>
      </c>
      <c r="AE6" s="15">
        <f t="shared" si="2"/>
        <v>0</v>
      </c>
      <c r="AF6" s="7">
        <f t="shared" si="3"/>
        <v>0</v>
      </c>
      <c r="AG6" s="93">
        <f t="shared" si="6"/>
        <v>0</v>
      </c>
    </row>
    <row r="7" spans="1:33" ht="15" customHeight="1" x14ac:dyDescent="0.25">
      <c r="A7" s="142" t="s">
        <v>164</v>
      </c>
      <c r="B7" s="21">
        <v>120</v>
      </c>
      <c r="C7" s="9">
        <v>1</v>
      </c>
      <c r="D7" s="9">
        <v>33</v>
      </c>
      <c r="E7" s="12">
        <v>240</v>
      </c>
      <c r="F7" s="1">
        <f>'14.4'!AH7</f>
        <v>76</v>
      </c>
      <c r="G7" s="22">
        <f t="shared" si="4"/>
        <v>316</v>
      </c>
      <c r="H7" s="7">
        <v>8</v>
      </c>
      <c r="I7" s="7">
        <v>92</v>
      </c>
      <c r="J7" s="7"/>
      <c r="K7" s="7"/>
      <c r="L7" s="7"/>
      <c r="M7" s="7"/>
      <c r="N7" s="6">
        <f t="shared" si="0"/>
        <v>100</v>
      </c>
      <c r="O7" s="11">
        <f t="shared" si="1"/>
        <v>216</v>
      </c>
      <c r="P7" s="27"/>
      <c r="Q7" s="27"/>
      <c r="R7" s="27"/>
      <c r="S7" s="27"/>
      <c r="T7" s="27"/>
      <c r="U7" s="27">
        <v>5</v>
      </c>
      <c r="V7" s="27">
        <v>29</v>
      </c>
      <c r="W7" s="27">
        <v>12</v>
      </c>
      <c r="X7" s="27"/>
      <c r="Y7" s="27">
        <v>6</v>
      </c>
      <c r="Z7" s="27"/>
      <c r="AA7" s="27">
        <v>11</v>
      </c>
      <c r="AB7" s="14"/>
      <c r="AC7" s="14"/>
      <c r="AD7" s="13">
        <f t="shared" si="5"/>
        <v>63</v>
      </c>
      <c r="AE7" s="15">
        <f t="shared" si="2"/>
        <v>153</v>
      </c>
      <c r="AF7" s="7">
        <f t="shared" si="3"/>
        <v>153</v>
      </c>
      <c r="AG7" s="93">
        <f t="shared" si="6"/>
        <v>0</v>
      </c>
    </row>
    <row r="8" spans="1:33" ht="15" customHeight="1" x14ac:dyDescent="0.25">
      <c r="A8" s="142" t="s">
        <v>165</v>
      </c>
      <c r="B8" s="21">
        <v>40</v>
      </c>
      <c r="C8" s="8">
        <v>1</v>
      </c>
      <c r="D8" s="8">
        <v>28</v>
      </c>
      <c r="E8" s="12"/>
      <c r="F8" s="1">
        <f>'14.4'!AH8</f>
        <v>68</v>
      </c>
      <c r="G8" s="22">
        <f t="shared" si="4"/>
        <v>68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68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14"/>
      <c r="AC8" s="14"/>
      <c r="AD8" s="13">
        <f t="shared" si="5"/>
        <v>0</v>
      </c>
      <c r="AE8" s="15">
        <f t="shared" si="2"/>
        <v>68</v>
      </c>
      <c r="AF8" s="7">
        <f t="shared" si="3"/>
        <v>68</v>
      </c>
      <c r="AG8" s="93">
        <f t="shared" si="6"/>
        <v>0</v>
      </c>
    </row>
    <row r="9" spans="1:33" ht="15" customHeight="1" x14ac:dyDescent="0.25">
      <c r="A9" s="142" t="s">
        <v>166</v>
      </c>
      <c r="B9" s="21">
        <v>65</v>
      </c>
      <c r="C9" s="8">
        <v>2</v>
      </c>
      <c r="D9" s="8">
        <v>39</v>
      </c>
      <c r="E9" s="12">
        <v>130</v>
      </c>
      <c r="F9" s="1">
        <f>'14.4'!AH9</f>
        <v>158</v>
      </c>
      <c r="G9" s="22">
        <f t="shared" si="4"/>
        <v>288</v>
      </c>
      <c r="H9" s="7"/>
      <c r="I9" s="7">
        <v>85</v>
      </c>
      <c r="J9" s="7"/>
      <c r="K9" s="7"/>
      <c r="L9" s="7"/>
      <c r="M9" s="7"/>
      <c r="N9" s="6">
        <f t="shared" si="0"/>
        <v>85</v>
      </c>
      <c r="O9" s="11">
        <f t="shared" si="1"/>
        <v>203</v>
      </c>
      <c r="P9" s="27"/>
      <c r="Q9" s="27"/>
      <c r="R9" s="27"/>
      <c r="S9" s="27"/>
      <c r="T9" s="27"/>
      <c r="U9" s="27"/>
      <c r="V9" s="27">
        <v>17</v>
      </c>
      <c r="W9" s="27">
        <v>13</v>
      </c>
      <c r="X9" s="27"/>
      <c r="Y9" s="27"/>
      <c r="Z9" s="27"/>
      <c r="AA9" s="27">
        <v>3</v>
      </c>
      <c r="AB9" s="14"/>
      <c r="AC9" s="14">
        <v>1</v>
      </c>
      <c r="AD9" s="13">
        <f t="shared" si="5"/>
        <v>33</v>
      </c>
      <c r="AE9" s="15">
        <f t="shared" si="2"/>
        <v>170</v>
      </c>
      <c r="AF9" s="7">
        <f t="shared" si="3"/>
        <v>169</v>
      </c>
      <c r="AG9" s="93">
        <f t="shared" si="6"/>
        <v>0</v>
      </c>
    </row>
    <row r="10" spans="1:33" ht="15" customHeight="1" x14ac:dyDescent="0.25">
      <c r="A10" s="142" t="s">
        <v>167</v>
      </c>
      <c r="B10" s="21">
        <v>100</v>
      </c>
      <c r="C10" s="8">
        <v>4</v>
      </c>
      <c r="D10" s="8">
        <v>32</v>
      </c>
      <c r="E10" s="12">
        <v>400</v>
      </c>
      <c r="F10" s="1">
        <f>'14.4'!AH10</f>
        <v>277</v>
      </c>
      <c r="G10" s="22">
        <f t="shared" si="4"/>
        <v>677</v>
      </c>
      <c r="H10" s="7">
        <v>11</v>
      </c>
      <c r="I10" s="7">
        <v>150</v>
      </c>
      <c r="J10" s="7"/>
      <c r="K10" s="7"/>
      <c r="L10" s="7"/>
      <c r="M10" s="7"/>
      <c r="N10" s="6">
        <f t="shared" si="0"/>
        <v>161</v>
      </c>
      <c r="O10" s="11">
        <f t="shared" si="1"/>
        <v>516</v>
      </c>
      <c r="P10" s="27"/>
      <c r="Q10" s="27"/>
      <c r="R10" s="27"/>
      <c r="S10" s="27"/>
      <c r="T10" s="27"/>
      <c r="U10" s="27">
        <v>10</v>
      </c>
      <c r="V10" s="27">
        <v>54</v>
      </c>
      <c r="W10" s="27">
        <v>12</v>
      </c>
      <c r="X10" s="27"/>
      <c r="Y10" s="27">
        <v>4</v>
      </c>
      <c r="Z10" s="27"/>
      <c r="AA10" s="27">
        <v>4</v>
      </c>
      <c r="AB10" s="14"/>
      <c r="AC10" s="14"/>
      <c r="AD10" s="13">
        <f t="shared" si="5"/>
        <v>84</v>
      </c>
      <c r="AE10" s="15">
        <f t="shared" si="2"/>
        <v>432</v>
      </c>
      <c r="AF10" s="7">
        <f t="shared" si="3"/>
        <v>432</v>
      </c>
      <c r="AG10" s="93">
        <f t="shared" si="6"/>
        <v>0</v>
      </c>
    </row>
    <row r="11" spans="1:33" ht="15" customHeight="1" x14ac:dyDescent="0.25">
      <c r="A11" s="142" t="s">
        <v>168</v>
      </c>
      <c r="B11" s="21">
        <v>85</v>
      </c>
      <c r="C11" s="10">
        <v>1</v>
      </c>
      <c r="D11" s="10">
        <v>44</v>
      </c>
      <c r="E11" s="12">
        <v>270</v>
      </c>
      <c r="F11" s="1">
        <f>'14.4'!AH11</f>
        <v>26</v>
      </c>
      <c r="G11" s="22">
        <f t="shared" si="4"/>
        <v>296</v>
      </c>
      <c r="H11" s="7">
        <v>11</v>
      </c>
      <c r="I11" s="7">
        <v>124</v>
      </c>
      <c r="J11" s="7"/>
      <c r="K11" s="7"/>
      <c r="L11" s="7"/>
      <c r="M11" s="7"/>
      <c r="N11" s="6">
        <f t="shared" si="0"/>
        <v>135</v>
      </c>
      <c r="O11" s="11">
        <f t="shared" si="1"/>
        <v>161</v>
      </c>
      <c r="P11" s="27"/>
      <c r="Q11" s="27"/>
      <c r="R11" s="27"/>
      <c r="S11" s="27"/>
      <c r="T11" s="27"/>
      <c r="U11" s="27"/>
      <c r="V11" s="27">
        <v>9</v>
      </c>
      <c r="W11" s="27">
        <v>16</v>
      </c>
      <c r="X11" s="27"/>
      <c r="Y11" s="27"/>
      <c r="Z11" s="27"/>
      <c r="AA11" s="27">
        <v>7</v>
      </c>
      <c r="AB11" s="14"/>
      <c r="AC11" s="14"/>
      <c r="AD11" s="13">
        <f t="shared" si="5"/>
        <v>32</v>
      </c>
      <c r="AE11" s="15">
        <f t="shared" si="2"/>
        <v>129</v>
      </c>
      <c r="AF11" s="7">
        <f t="shared" si="3"/>
        <v>129</v>
      </c>
      <c r="AG11" s="93">
        <f t="shared" si="6"/>
        <v>0</v>
      </c>
    </row>
    <row r="12" spans="1:33" ht="15" customHeight="1" x14ac:dyDescent="0.25">
      <c r="A12" s="142" t="s">
        <v>169</v>
      </c>
      <c r="B12" s="21">
        <v>50</v>
      </c>
      <c r="C12" s="10">
        <v>1</v>
      </c>
      <c r="D12" s="10">
        <v>22</v>
      </c>
      <c r="E12" s="12">
        <v>180</v>
      </c>
      <c r="F12" s="1">
        <f>'14.4'!AH12</f>
        <v>63</v>
      </c>
      <c r="G12" s="22">
        <f t="shared" si="4"/>
        <v>243</v>
      </c>
      <c r="H12" s="7">
        <v>4</v>
      </c>
      <c r="I12" s="7">
        <v>94</v>
      </c>
      <c r="J12" s="7"/>
      <c r="K12" s="7"/>
      <c r="L12" s="7">
        <v>20</v>
      </c>
      <c r="M12" s="7"/>
      <c r="N12" s="6">
        <f t="shared" si="0"/>
        <v>118</v>
      </c>
      <c r="O12" s="11">
        <f t="shared" si="1"/>
        <v>125</v>
      </c>
      <c r="P12" s="27"/>
      <c r="Q12" s="27"/>
      <c r="R12" s="27"/>
      <c r="S12" s="27"/>
      <c r="T12" s="27"/>
      <c r="U12" s="27"/>
      <c r="V12" s="27">
        <v>17</v>
      </c>
      <c r="W12" s="27">
        <v>21</v>
      </c>
      <c r="X12" s="27"/>
      <c r="Y12" s="27">
        <v>1</v>
      </c>
      <c r="Z12" s="27"/>
      <c r="AA12" s="27">
        <v>14</v>
      </c>
      <c r="AB12" s="14"/>
      <c r="AC12" s="14"/>
      <c r="AD12" s="13">
        <f t="shared" si="5"/>
        <v>53</v>
      </c>
      <c r="AE12" s="15">
        <f t="shared" si="2"/>
        <v>72</v>
      </c>
      <c r="AF12" s="7">
        <f t="shared" si="3"/>
        <v>72</v>
      </c>
      <c r="AG12" s="93">
        <f t="shared" si="6"/>
        <v>0</v>
      </c>
    </row>
    <row r="13" spans="1:33" ht="15" customHeight="1" x14ac:dyDescent="0.25">
      <c r="A13" s="142" t="s">
        <v>170</v>
      </c>
      <c r="B13" s="21">
        <v>50</v>
      </c>
      <c r="C13" s="10"/>
      <c r="D13" s="10"/>
      <c r="E13" s="12"/>
      <c r="F13" s="1">
        <f>'14.4'!AH13</f>
        <v>0</v>
      </c>
      <c r="G13" s="22">
        <f t="shared" si="4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14"/>
      <c r="AC13" s="14"/>
      <c r="AD13" s="13">
        <f t="shared" si="5"/>
        <v>0</v>
      </c>
      <c r="AE13" s="15">
        <f t="shared" si="2"/>
        <v>0</v>
      </c>
      <c r="AF13" s="7">
        <f t="shared" si="3"/>
        <v>0</v>
      </c>
      <c r="AG13" s="93">
        <f t="shared" si="6"/>
        <v>0</v>
      </c>
    </row>
    <row r="14" spans="1:33" ht="15" customHeight="1" x14ac:dyDescent="0.25">
      <c r="A14" s="142" t="s">
        <v>171</v>
      </c>
      <c r="B14" s="21">
        <v>45</v>
      </c>
      <c r="C14" s="10"/>
      <c r="D14" s="10"/>
      <c r="E14" s="12"/>
      <c r="F14" s="1">
        <f>'14.4'!AH14</f>
        <v>0</v>
      </c>
      <c r="G14" s="22">
        <f t="shared" si="4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14"/>
      <c r="AC14" s="14"/>
      <c r="AD14" s="13">
        <f t="shared" si="5"/>
        <v>0</v>
      </c>
      <c r="AE14" s="15">
        <f t="shared" si="2"/>
        <v>0</v>
      </c>
      <c r="AF14" s="7">
        <f t="shared" si="3"/>
        <v>0</v>
      </c>
      <c r="AG14" s="93">
        <f t="shared" si="6"/>
        <v>0</v>
      </c>
    </row>
    <row r="15" spans="1:33" ht="15" customHeight="1" x14ac:dyDescent="0.25">
      <c r="A15" s="142" t="s">
        <v>172</v>
      </c>
      <c r="B15" s="21">
        <v>33</v>
      </c>
      <c r="C15" s="10"/>
      <c r="D15" s="10"/>
      <c r="E15" s="12"/>
      <c r="F15" s="1">
        <f>'14.4'!AH15</f>
        <v>0</v>
      </c>
      <c r="G15" s="22">
        <f t="shared" si="4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14"/>
      <c r="AC15" s="14"/>
      <c r="AD15" s="13">
        <f t="shared" si="5"/>
        <v>0</v>
      </c>
      <c r="AE15" s="15">
        <f t="shared" si="2"/>
        <v>0</v>
      </c>
      <c r="AF15" s="7">
        <f t="shared" si="3"/>
        <v>0</v>
      </c>
      <c r="AG15" s="93">
        <f t="shared" si="6"/>
        <v>0</v>
      </c>
    </row>
    <row r="16" spans="1:33" ht="15" customHeight="1" x14ac:dyDescent="0.25">
      <c r="A16" s="142" t="s">
        <v>173</v>
      </c>
      <c r="B16" s="21">
        <v>45</v>
      </c>
      <c r="C16" s="10"/>
      <c r="D16" s="10">
        <v>1</v>
      </c>
      <c r="E16" s="12"/>
      <c r="F16" s="1">
        <f>'14.4'!AH16</f>
        <v>1</v>
      </c>
      <c r="G16" s="22">
        <f t="shared" si="4"/>
        <v>1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14"/>
      <c r="AC16" s="14"/>
      <c r="AD16" s="13">
        <f t="shared" si="5"/>
        <v>0</v>
      </c>
      <c r="AE16" s="15">
        <f t="shared" si="2"/>
        <v>1</v>
      </c>
      <c r="AF16" s="7">
        <f t="shared" si="3"/>
        <v>1</v>
      </c>
      <c r="AG16" s="93">
        <f t="shared" si="6"/>
        <v>0</v>
      </c>
    </row>
    <row r="17" spans="1:34" ht="15" customHeight="1" x14ac:dyDescent="0.25">
      <c r="A17" s="142" t="s">
        <v>174</v>
      </c>
      <c r="B17" s="21">
        <v>50</v>
      </c>
      <c r="C17" s="10"/>
      <c r="D17" s="10">
        <v>30</v>
      </c>
      <c r="E17" s="12"/>
      <c r="F17" s="1">
        <f>'14.4'!AH17</f>
        <v>41</v>
      </c>
      <c r="G17" s="22">
        <f t="shared" si="4"/>
        <v>41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41</v>
      </c>
      <c r="P17" s="27"/>
      <c r="Q17" s="27"/>
      <c r="R17" s="27"/>
      <c r="S17" s="27"/>
      <c r="T17" s="27"/>
      <c r="U17" s="27"/>
      <c r="V17" s="27">
        <v>11</v>
      </c>
      <c r="W17" s="27"/>
      <c r="X17" s="27"/>
      <c r="Y17" s="27"/>
      <c r="Z17" s="27"/>
      <c r="AA17" s="27"/>
      <c r="AB17" s="14"/>
      <c r="AC17" s="14"/>
      <c r="AD17" s="13">
        <f t="shared" si="5"/>
        <v>11</v>
      </c>
      <c r="AE17" s="15">
        <f t="shared" si="2"/>
        <v>30</v>
      </c>
      <c r="AF17" s="7">
        <f t="shared" si="3"/>
        <v>30</v>
      </c>
      <c r="AG17" s="93">
        <f t="shared" si="6"/>
        <v>0</v>
      </c>
    </row>
    <row r="18" spans="1:34" ht="15" customHeight="1" x14ac:dyDescent="0.25">
      <c r="A18" s="142" t="s">
        <v>175</v>
      </c>
      <c r="B18" s="21">
        <v>100</v>
      </c>
      <c r="C18" s="10"/>
      <c r="D18" s="10">
        <v>41</v>
      </c>
      <c r="E18" s="12"/>
      <c r="F18" s="1">
        <f>'14.4'!AH18</f>
        <v>50</v>
      </c>
      <c r="G18" s="22">
        <f t="shared" si="4"/>
        <v>50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50</v>
      </c>
      <c r="P18" s="27"/>
      <c r="Q18" s="27"/>
      <c r="R18" s="27"/>
      <c r="S18" s="27"/>
      <c r="T18" s="27"/>
      <c r="U18" s="27"/>
      <c r="V18" s="27">
        <v>6</v>
      </c>
      <c r="W18" s="27"/>
      <c r="X18" s="27"/>
      <c r="Y18" s="27">
        <v>3</v>
      </c>
      <c r="Z18" s="27"/>
      <c r="AA18" s="27"/>
      <c r="AB18" s="14"/>
      <c r="AC18" s="14"/>
      <c r="AD18" s="13">
        <f t="shared" si="5"/>
        <v>9</v>
      </c>
      <c r="AE18" s="15">
        <f t="shared" si="2"/>
        <v>41</v>
      </c>
      <c r="AF18" s="7">
        <f t="shared" si="3"/>
        <v>41</v>
      </c>
      <c r="AG18" s="93">
        <f t="shared" si="6"/>
        <v>0</v>
      </c>
    </row>
    <row r="19" spans="1:34" ht="15" customHeight="1" x14ac:dyDescent="0.25">
      <c r="A19" s="142" t="s">
        <v>176</v>
      </c>
      <c r="B19" s="21">
        <v>50</v>
      </c>
      <c r="C19" s="10"/>
      <c r="D19" s="10">
        <v>29</v>
      </c>
      <c r="E19" s="12"/>
      <c r="F19" s="1">
        <f>'14.4'!AH19</f>
        <v>38</v>
      </c>
      <c r="G19" s="22">
        <f t="shared" si="4"/>
        <v>38</v>
      </c>
      <c r="H19" s="7">
        <v>5</v>
      </c>
      <c r="I19" s="7"/>
      <c r="J19" s="7"/>
      <c r="K19" s="7"/>
      <c r="L19" s="7"/>
      <c r="M19" s="7"/>
      <c r="N19" s="6">
        <f t="shared" si="0"/>
        <v>5</v>
      </c>
      <c r="O19" s="11">
        <f t="shared" si="1"/>
        <v>33</v>
      </c>
      <c r="P19" s="27"/>
      <c r="Q19" s="27"/>
      <c r="R19" s="27"/>
      <c r="S19" s="27"/>
      <c r="T19" s="27"/>
      <c r="U19" s="27">
        <v>1</v>
      </c>
      <c r="V19" s="27">
        <v>3</v>
      </c>
      <c r="W19" s="27"/>
      <c r="X19" s="27"/>
      <c r="Y19" s="27"/>
      <c r="Z19" s="27"/>
      <c r="AA19" s="27"/>
      <c r="AB19" s="14"/>
      <c r="AC19" s="14"/>
      <c r="AD19" s="13">
        <f t="shared" si="5"/>
        <v>4</v>
      </c>
      <c r="AE19" s="15">
        <f t="shared" si="2"/>
        <v>29</v>
      </c>
      <c r="AF19" s="7">
        <f t="shared" si="3"/>
        <v>29</v>
      </c>
      <c r="AG19" s="93">
        <f t="shared" si="6"/>
        <v>0</v>
      </c>
    </row>
    <row r="20" spans="1:34" ht="15" customHeight="1" x14ac:dyDescent="0.25">
      <c r="A20" s="142" t="s">
        <v>177</v>
      </c>
      <c r="B20" s="21">
        <v>33</v>
      </c>
      <c r="C20" s="10"/>
      <c r="D20" s="10">
        <v>8</v>
      </c>
      <c r="E20" s="12"/>
      <c r="F20" s="1">
        <f>'14.4'!AH20</f>
        <v>44</v>
      </c>
      <c r="G20" s="22">
        <f t="shared" si="4"/>
        <v>44</v>
      </c>
      <c r="H20" s="7"/>
      <c r="I20" s="7">
        <v>29</v>
      </c>
      <c r="J20" s="7"/>
      <c r="K20" s="7"/>
      <c r="L20" s="7">
        <v>5</v>
      </c>
      <c r="M20" s="7"/>
      <c r="N20" s="6">
        <f t="shared" si="0"/>
        <v>34</v>
      </c>
      <c r="O20" s="11">
        <f t="shared" si="1"/>
        <v>10</v>
      </c>
      <c r="P20" s="27"/>
      <c r="Q20" s="27"/>
      <c r="R20" s="27"/>
      <c r="S20" s="27"/>
      <c r="T20" s="27"/>
      <c r="U20" s="27"/>
      <c r="V20" s="27">
        <v>2</v>
      </c>
      <c r="W20" s="27"/>
      <c r="X20" s="27"/>
      <c r="Y20" s="27"/>
      <c r="Z20" s="27"/>
      <c r="AA20" s="27"/>
      <c r="AB20" s="14"/>
      <c r="AC20" s="14"/>
      <c r="AD20" s="13">
        <f t="shared" si="5"/>
        <v>2</v>
      </c>
      <c r="AE20" s="15">
        <f t="shared" si="2"/>
        <v>8</v>
      </c>
      <c r="AF20" s="7">
        <f t="shared" si="3"/>
        <v>8</v>
      </c>
      <c r="AG20" s="93">
        <f t="shared" si="6"/>
        <v>0</v>
      </c>
    </row>
    <row r="21" spans="1:34" ht="15" customHeight="1" x14ac:dyDescent="0.25">
      <c r="A21" s="142" t="s">
        <v>178</v>
      </c>
      <c r="B21" s="21">
        <v>40</v>
      </c>
      <c r="C21" s="10"/>
      <c r="D21" s="10"/>
      <c r="E21" s="12"/>
      <c r="F21" s="1">
        <f>'14.4'!AH21</f>
        <v>0</v>
      </c>
      <c r="G21" s="22">
        <f t="shared" si="4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14"/>
      <c r="AC21" s="14"/>
      <c r="AD21" s="13">
        <f t="shared" si="5"/>
        <v>0</v>
      </c>
      <c r="AE21" s="15">
        <f t="shared" si="2"/>
        <v>0</v>
      </c>
      <c r="AF21" s="7">
        <f t="shared" si="3"/>
        <v>0</v>
      </c>
      <c r="AG21" s="93">
        <f t="shared" si="6"/>
        <v>0</v>
      </c>
    </row>
    <row r="22" spans="1:34" ht="15" customHeight="1" x14ac:dyDescent="0.25">
      <c r="A22" s="142" t="s">
        <v>179</v>
      </c>
      <c r="B22" s="21">
        <v>40</v>
      </c>
      <c r="C22" s="10"/>
      <c r="D22" s="10"/>
      <c r="E22" s="12"/>
      <c r="F22" s="1">
        <f>'14.4'!AH22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14"/>
      <c r="AC22" s="14"/>
      <c r="AD22" s="13">
        <f t="shared" si="5"/>
        <v>0</v>
      </c>
      <c r="AE22" s="15">
        <f t="shared" si="2"/>
        <v>0</v>
      </c>
      <c r="AF22" s="7">
        <f t="shared" si="3"/>
        <v>0</v>
      </c>
      <c r="AG22" s="93">
        <f t="shared" si="6"/>
        <v>0</v>
      </c>
    </row>
    <row r="23" spans="1:34" ht="15" customHeight="1" x14ac:dyDescent="0.25">
      <c r="A23" s="142" t="s">
        <v>180</v>
      </c>
      <c r="B23" s="21">
        <v>30</v>
      </c>
      <c r="C23" s="10"/>
      <c r="D23" s="10"/>
      <c r="E23" s="12"/>
      <c r="F23" s="1">
        <f>'14.4'!AH23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5"/>
        <v>0</v>
      </c>
      <c r="AE23" s="15">
        <f t="shared" si="2"/>
        <v>0</v>
      </c>
      <c r="AF23" s="7">
        <f t="shared" si="3"/>
        <v>0</v>
      </c>
      <c r="AG23" s="93">
        <f t="shared" si="6"/>
        <v>0</v>
      </c>
    </row>
    <row r="24" spans="1:34" ht="15" customHeight="1" x14ac:dyDescent="0.25">
      <c r="A24" s="142" t="s">
        <v>181</v>
      </c>
      <c r="B24" s="21">
        <v>20</v>
      </c>
      <c r="C24" s="10"/>
      <c r="D24" s="10"/>
      <c r="E24" s="12"/>
      <c r="F24" s="1">
        <f>'14.4'!AH24</f>
        <v>0</v>
      </c>
      <c r="G24" s="22">
        <f t="shared" si="4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5"/>
        <v>0</v>
      </c>
      <c r="AE24" s="15">
        <f t="shared" si="2"/>
        <v>0</v>
      </c>
      <c r="AF24" s="7">
        <f t="shared" si="3"/>
        <v>0</v>
      </c>
      <c r="AG24" s="93">
        <f t="shared" si="6"/>
        <v>0</v>
      </c>
    </row>
    <row r="25" spans="1:34" ht="25.5" customHeight="1" x14ac:dyDescent="0.25">
      <c r="A25" s="144" t="s">
        <v>187</v>
      </c>
      <c r="B25" s="21">
        <v>45</v>
      </c>
      <c r="C25" s="10"/>
      <c r="D25" s="10"/>
      <c r="E25" s="12"/>
      <c r="F25" s="1">
        <f>'14.4'!AH25</f>
        <v>12</v>
      </c>
      <c r="G25" s="22">
        <f>SUM(E25:F25)</f>
        <v>12</v>
      </c>
      <c r="H25" s="7"/>
      <c r="I25" s="7">
        <v>12</v>
      </c>
      <c r="J25" s="7"/>
      <c r="K25" s="7"/>
      <c r="L25" s="7"/>
      <c r="M25" s="7"/>
      <c r="N25" s="6">
        <f t="shared" si="0"/>
        <v>12</v>
      </c>
      <c r="O25" s="11">
        <f t="shared" si="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>SUM(P25:AB25)</f>
        <v>0</v>
      </c>
      <c r="AE25" s="15">
        <f t="shared" si="2"/>
        <v>0</v>
      </c>
      <c r="AF25" s="7">
        <f t="shared" si="3"/>
        <v>0</v>
      </c>
      <c r="AG25" s="93">
        <f>AF25+AC25-AE25</f>
        <v>0</v>
      </c>
    </row>
    <row r="26" spans="1:34" ht="11.25" customHeight="1" x14ac:dyDescent="0.25">
      <c r="E26" s="19">
        <f>SUM(E3:E25)</f>
        <v>2967</v>
      </c>
      <c r="F26" s="19">
        <f t="shared" ref="F26:AG26" si="7">SUM(F3:F25)</f>
        <v>1109</v>
      </c>
      <c r="G26" s="19">
        <f t="shared" si="7"/>
        <v>4076</v>
      </c>
      <c r="H26" s="19">
        <f t="shared" si="7"/>
        <v>130</v>
      </c>
      <c r="I26" s="19">
        <f t="shared" si="7"/>
        <v>1133</v>
      </c>
      <c r="J26" s="19">
        <f t="shared" si="7"/>
        <v>0</v>
      </c>
      <c r="K26" s="19">
        <f t="shared" si="7"/>
        <v>70</v>
      </c>
      <c r="L26" s="19">
        <f t="shared" si="7"/>
        <v>220</v>
      </c>
      <c r="M26" s="19">
        <f t="shared" si="7"/>
        <v>0</v>
      </c>
      <c r="N26" s="19">
        <f t="shared" si="7"/>
        <v>1553</v>
      </c>
      <c r="O26" s="19">
        <f t="shared" si="7"/>
        <v>2523</v>
      </c>
      <c r="P26" s="19">
        <f t="shared" si="7"/>
        <v>0</v>
      </c>
      <c r="Q26" s="19">
        <f t="shared" si="7"/>
        <v>0</v>
      </c>
      <c r="R26" s="19">
        <f t="shared" si="7"/>
        <v>0</v>
      </c>
      <c r="S26" s="19">
        <f t="shared" si="7"/>
        <v>0</v>
      </c>
      <c r="T26" s="19">
        <f t="shared" si="7"/>
        <v>0</v>
      </c>
      <c r="U26" s="19">
        <f t="shared" si="7"/>
        <v>75</v>
      </c>
      <c r="V26" s="19">
        <f t="shared" si="7"/>
        <v>249</v>
      </c>
      <c r="W26" s="19">
        <f t="shared" si="7"/>
        <v>121</v>
      </c>
      <c r="X26" s="19">
        <f t="shared" si="7"/>
        <v>0</v>
      </c>
      <c r="Y26" s="19">
        <f t="shared" si="7"/>
        <v>36</v>
      </c>
      <c r="Z26" s="19">
        <f t="shared" si="7"/>
        <v>0</v>
      </c>
      <c r="AA26" s="19">
        <f t="shared" si="7"/>
        <v>69</v>
      </c>
      <c r="AB26" s="19">
        <f t="shared" si="7"/>
        <v>0</v>
      </c>
      <c r="AC26" s="19">
        <f t="shared" si="7"/>
        <v>4</v>
      </c>
      <c r="AD26" s="19">
        <f t="shared" si="7"/>
        <v>550</v>
      </c>
      <c r="AE26" s="19">
        <f t="shared" si="7"/>
        <v>1973</v>
      </c>
      <c r="AF26" s="19">
        <f t="shared" si="7"/>
        <v>1968</v>
      </c>
      <c r="AG26" s="19">
        <f t="shared" si="7"/>
        <v>-1</v>
      </c>
      <c r="AH26" s="19"/>
    </row>
    <row r="29" spans="1:34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verticalDpi="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9"/>
  <sheetViews>
    <sheetView zoomScale="115" zoomScaleNormal="115" workbookViewId="0">
      <pane xSplit="4" ySplit="2" topLeftCell="AA3" activePane="bottomRight" state="frozen"/>
      <selection pane="topRight" activeCell="E1" sqref="E1"/>
      <selection pane="bottomLeft" activeCell="A3" sqref="A3"/>
      <selection pane="bottomRight" activeCell="AC10" sqref="AC10"/>
    </sheetView>
  </sheetViews>
  <sheetFormatPr defaultRowHeight="15" x14ac:dyDescent="0.25"/>
  <cols>
    <col min="1" max="1" width="26.42578125" customWidth="1"/>
    <col min="2" max="2" width="8.140625" customWidth="1"/>
    <col min="3" max="3" width="7.5703125" customWidth="1"/>
    <col min="4" max="4" width="7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152</v>
      </c>
      <c r="W1" s="5" t="s">
        <v>160</v>
      </c>
      <c r="X1" s="5" t="s">
        <v>160</v>
      </c>
      <c r="Y1" s="5" t="s">
        <v>13</v>
      </c>
      <c r="Z1" s="5" t="s">
        <v>9</v>
      </c>
      <c r="AA1" s="5" t="s">
        <v>9</v>
      </c>
      <c r="AB1" s="5" t="s">
        <v>14</v>
      </c>
      <c r="AC1" s="190" t="s">
        <v>109</v>
      </c>
      <c r="AD1" s="4"/>
      <c r="AE1" s="188" t="s">
        <v>18</v>
      </c>
      <c r="AF1" s="203" t="s">
        <v>10</v>
      </c>
      <c r="AG1" s="203" t="s">
        <v>29</v>
      </c>
      <c r="AH1" s="194" t="s">
        <v>22</v>
      </c>
      <c r="AI1" s="196" t="s">
        <v>23</v>
      </c>
    </row>
    <row r="2" spans="1:35" x14ac:dyDescent="0.25">
      <c r="A2" s="189"/>
      <c r="B2" s="191"/>
      <c r="C2" s="191"/>
      <c r="D2" s="189"/>
      <c r="E2" s="191"/>
      <c r="F2" s="191"/>
      <c r="G2" s="198"/>
      <c r="H2" s="17" t="s">
        <v>24</v>
      </c>
      <c r="I2" s="17" t="s">
        <v>28</v>
      </c>
      <c r="J2" s="17" t="s">
        <v>15</v>
      </c>
      <c r="K2" s="17" t="s">
        <v>1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72</v>
      </c>
      <c r="X2" s="4" t="s">
        <v>88</v>
      </c>
      <c r="Y2" s="4" t="s">
        <v>27</v>
      </c>
      <c r="Z2" s="4" t="s">
        <v>72</v>
      </c>
      <c r="AA2" s="4" t="s">
        <v>27</v>
      </c>
      <c r="AB2" s="4" t="s">
        <v>27</v>
      </c>
      <c r="AC2" s="191"/>
      <c r="AD2" s="16"/>
      <c r="AE2" s="189"/>
      <c r="AF2" s="204"/>
      <c r="AG2" s="204"/>
      <c r="AH2" s="195"/>
      <c r="AI2" s="197"/>
    </row>
    <row r="3" spans="1:35" ht="15" customHeight="1" x14ac:dyDescent="0.25">
      <c r="A3" s="142" t="s">
        <v>182</v>
      </c>
      <c r="B3" s="21">
        <v>33</v>
      </c>
      <c r="C3" s="9">
        <v>9</v>
      </c>
      <c r="D3" s="9">
        <v>334</v>
      </c>
      <c r="E3" s="12">
        <v>832</v>
      </c>
      <c r="F3" s="1">
        <f>'15.4'!AF3</f>
        <v>318</v>
      </c>
      <c r="G3" s="22">
        <f>SUM(E3:F3)</f>
        <v>1150</v>
      </c>
      <c r="H3" s="7">
        <v>109</v>
      </c>
      <c r="I3" s="7"/>
      <c r="J3" s="7"/>
      <c r="K3" s="7"/>
      <c r="L3" s="7">
        <v>74</v>
      </c>
      <c r="M3" s="7">
        <v>100</v>
      </c>
      <c r="N3" s="6">
        <f t="shared" ref="N3:N25" si="0">SUBTOTAL(9,H3:M3)</f>
        <v>283</v>
      </c>
      <c r="O3" s="11">
        <f t="shared" ref="O3:O25" si="1">G3-N3</f>
        <v>867</v>
      </c>
      <c r="P3" s="14">
        <v>2</v>
      </c>
      <c r="Q3" s="14">
        <v>60</v>
      </c>
      <c r="R3" s="14"/>
      <c r="S3" s="14">
        <v>57</v>
      </c>
      <c r="T3" s="14">
        <v>28</v>
      </c>
      <c r="U3" s="14"/>
      <c r="V3" s="14">
        <v>55</v>
      </c>
      <c r="W3" s="14">
        <v>5</v>
      </c>
      <c r="X3" s="14">
        <v>21</v>
      </c>
      <c r="Y3" s="14"/>
      <c r="Z3" s="14"/>
      <c r="AA3" s="14"/>
      <c r="AB3" s="14"/>
      <c r="AC3" s="14">
        <v>7</v>
      </c>
      <c r="AD3" s="14"/>
      <c r="AE3" s="14">
        <v>1</v>
      </c>
      <c r="AF3" s="13">
        <f>SUM(P3:AD3)</f>
        <v>235</v>
      </c>
      <c r="AG3" s="15">
        <f t="shared" ref="AG3:AG25" si="2">O3-AF3</f>
        <v>632</v>
      </c>
      <c r="AH3" s="7">
        <f>(B3*C3)+D3</f>
        <v>631</v>
      </c>
      <c r="AI3" s="13">
        <f>AH3+AE3-AG3</f>
        <v>0</v>
      </c>
    </row>
    <row r="4" spans="1:35" ht="15" customHeight="1" x14ac:dyDescent="0.25">
      <c r="A4" s="142" t="s">
        <v>161</v>
      </c>
      <c r="B4" s="21">
        <v>70</v>
      </c>
      <c r="C4" s="9">
        <v>3</v>
      </c>
      <c r="D4" s="9">
        <v>436</v>
      </c>
      <c r="E4" s="12">
        <v>1071</v>
      </c>
      <c r="F4" s="1">
        <f>'15.4'!AF4</f>
        <v>420</v>
      </c>
      <c r="G4" s="22">
        <f t="shared" ref="G4:G24" si="3">SUM(E4:F4)</f>
        <v>1491</v>
      </c>
      <c r="H4" s="7">
        <v>226</v>
      </c>
      <c r="I4" s="7">
        <v>43</v>
      </c>
      <c r="J4" s="7"/>
      <c r="K4" s="7"/>
      <c r="L4" s="7">
        <v>136</v>
      </c>
      <c r="M4" s="7">
        <v>140</v>
      </c>
      <c r="N4" s="6">
        <f t="shared" si="0"/>
        <v>545</v>
      </c>
      <c r="O4" s="11">
        <f t="shared" si="1"/>
        <v>946</v>
      </c>
      <c r="P4" s="14">
        <v>20</v>
      </c>
      <c r="Q4" s="14">
        <v>50</v>
      </c>
      <c r="R4" s="14"/>
      <c r="S4" s="14">
        <v>60</v>
      </c>
      <c r="T4" s="14">
        <v>63</v>
      </c>
      <c r="U4" s="14"/>
      <c r="V4" s="14">
        <v>85</v>
      </c>
      <c r="W4" s="14">
        <v>10</v>
      </c>
      <c r="X4" s="14">
        <v>10</v>
      </c>
      <c r="Y4" s="14"/>
      <c r="Z4" s="14"/>
      <c r="AA4" s="14"/>
      <c r="AB4" s="14"/>
      <c r="AC4" s="14"/>
      <c r="AD4" s="14"/>
      <c r="AE4" s="14">
        <v>2</v>
      </c>
      <c r="AF4" s="13">
        <f t="shared" ref="AF4:AF25" si="4">SUM(P4:AD4)</f>
        <v>298</v>
      </c>
      <c r="AG4" s="15">
        <f t="shared" si="2"/>
        <v>648</v>
      </c>
      <c r="AH4" s="7">
        <f t="shared" ref="AH4:AH25" si="5">(B4*C4)+D4</f>
        <v>646</v>
      </c>
      <c r="AI4" s="13">
        <f t="shared" ref="AI4:AI25" si="6">AH4+AE4-AG4</f>
        <v>0</v>
      </c>
    </row>
    <row r="5" spans="1:35" ht="15" customHeight="1" x14ac:dyDescent="0.25">
      <c r="A5" s="142" t="s">
        <v>162</v>
      </c>
      <c r="B5" s="21">
        <v>45</v>
      </c>
      <c r="C5" s="8">
        <v>4</v>
      </c>
      <c r="D5" s="8">
        <v>20</v>
      </c>
      <c r="E5" s="12">
        <v>180</v>
      </c>
      <c r="F5" s="1">
        <f>'15.4'!AF5</f>
        <v>98</v>
      </c>
      <c r="G5" s="22">
        <f t="shared" si="3"/>
        <v>278</v>
      </c>
      <c r="H5" s="7"/>
      <c r="I5" s="7"/>
      <c r="J5" s="7"/>
      <c r="K5" s="7"/>
      <c r="L5" s="7">
        <v>64</v>
      </c>
      <c r="M5" s="7"/>
      <c r="N5" s="6">
        <f t="shared" si="0"/>
        <v>64</v>
      </c>
      <c r="O5" s="11">
        <f t="shared" si="1"/>
        <v>214</v>
      </c>
      <c r="P5" s="14"/>
      <c r="Q5" s="14"/>
      <c r="R5" s="14"/>
      <c r="S5" s="14"/>
      <c r="T5" s="14">
        <v>4</v>
      </c>
      <c r="U5" s="14"/>
      <c r="V5" s="14"/>
      <c r="W5" s="14">
        <v>10</v>
      </c>
      <c r="X5" s="14"/>
      <c r="Y5" s="14"/>
      <c r="Z5" s="14"/>
      <c r="AA5" s="14"/>
      <c r="AB5" s="14"/>
      <c r="AC5" s="14"/>
      <c r="AD5" s="14"/>
      <c r="AE5" s="14"/>
      <c r="AF5" s="13">
        <f t="shared" si="4"/>
        <v>14</v>
      </c>
      <c r="AG5" s="15">
        <f t="shared" si="2"/>
        <v>200</v>
      </c>
      <c r="AH5" s="7">
        <f t="shared" si="5"/>
        <v>200</v>
      </c>
      <c r="AI5" s="13">
        <f t="shared" si="6"/>
        <v>0</v>
      </c>
    </row>
    <row r="6" spans="1:35" ht="15" customHeight="1" x14ac:dyDescent="0.25">
      <c r="A6" s="142" t="s">
        <v>163</v>
      </c>
      <c r="B6" s="21">
        <v>60</v>
      </c>
      <c r="C6" s="8"/>
      <c r="D6" s="8"/>
      <c r="E6" s="12"/>
      <c r="F6" s="1">
        <f>'15.4'!AF6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5" ht="15" customHeight="1" x14ac:dyDescent="0.25">
      <c r="A7" s="142" t="s">
        <v>164</v>
      </c>
      <c r="B7" s="21">
        <v>120</v>
      </c>
      <c r="C7" s="9"/>
      <c r="D7" s="9">
        <v>493</v>
      </c>
      <c r="E7" s="12">
        <v>479</v>
      </c>
      <c r="F7" s="1">
        <f>'15.4'!AF7</f>
        <v>153</v>
      </c>
      <c r="G7" s="22">
        <f t="shared" si="3"/>
        <v>632</v>
      </c>
      <c r="H7" s="7">
        <v>57</v>
      </c>
      <c r="I7" s="7"/>
      <c r="J7" s="7"/>
      <c r="K7" s="7"/>
      <c r="L7" s="7"/>
      <c r="M7" s="7">
        <v>20</v>
      </c>
      <c r="N7" s="6">
        <f t="shared" si="0"/>
        <v>77</v>
      </c>
      <c r="O7" s="11">
        <f t="shared" si="1"/>
        <v>555</v>
      </c>
      <c r="P7" s="14"/>
      <c r="Q7" s="14">
        <v>32</v>
      </c>
      <c r="R7" s="14"/>
      <c r="S7" s="14">
        <v>18</v>
      </c>
      <c r="T7" s="14"/>
      <c r="U7" s="14"/>
      <c r="V7" s="14"/>
      <c r="W7" s="14"/>
      <c r="X7" s="14">
        <v>11</v>
      </c>
      <c r="Y7" s="14"/>
      <c r="Z7" s="14"/>
      <c r="AA7" s="14"/>
      <c r="AB7" s="14"/>
      <c r="AC7" s="14"/>
      <c r="AD7" s="14"/>
      <c r="AE7" s="14"/>
      <c r="AF7" s="13">
        <f t="shared" si="4"/>
        <v>61</v>
      </c>
      <c r="AG7" s="15">
        <f t="shared" si="2"/>
        <v>494</v>
      </c>
      <c r="AH7" s="7">
        <f t="shared" si="5"/>
        <v>493</v>
      </c>
      <c r="AI7" s="13">
        <f t="shared" si="6"/>
        <v>-1</v>
      </c>
    </row>
    <row r="8" spans="1:35" ht="15" customHeight="1" x14ac:dyDescent="0.25">
      <c r="A8" s="142" t="s">
        <v>165</v>
      </c>
      <c r="B8" s="21">
        <v>40</v>
      </c>
      <c r="C8" s="8">
        <v>1</v>
      </c>
      <c r="D8" s="8">
        <v>13</v>
      </c>
      <c r="E8" s="12"/>
      <c r="F8" s="1">
        <f>'15.4'!AF8</f>
        <v>68</v>
      </c>
      <c r="G8" s="22">
        <f t="shared" si="3"/>
        <v>68</v>
      </c>
      <c r="H8" s="7"/>
      <c r="I8" s="7"/>
      <c r="J8" s="7">
        <v>15</v>
      </c>
      <c r="K8" s="7"/>
      <c r="L8" s="7"/>
      <c r="M8" s="7"/>
      <c r="N8" s="6">
        <f t="shared" si="0"/>
        <v>15</v>
      </c>
      <c r="O8" s="11">
        <f t="shared" si="1"/>
        <v>53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2"/>
        <v>53</v>
      </c>
      <c r="AH8" s="7">
        <f t="shared" si="5"/>
        <v>53</v>
      </c>
      <c r="AI8" s="13">
        <f t="shared" si="6"/>
        <v>0</v>
      </c>
    </row>
    <row r="9" spans="1:35" ht="15" customHeight="1" x14ac:dyDescent="0.25">
      <c r="A9" s="142" t="s">
        <v>166</v>
      </c>
      <c r="B9" s="21">
        <v>65</v>
      </c>
      <c r="C9" s="8">
        <v>3</v>
      </c>
      <c r="D9" s="8">
        <v>41</v>
      </c>
      <c r="E9" s="12">
        <v>130</v>
      </c>
      <c r="F9" s="1">
        <f>'15.4'!AF9</f>
        <v>169</v>
      </c>
      <c r="G9" s="22">
        <f t="shared" si="3"/>
        <v>299</v>
      </c>
      <c r="H9" s="7">
        <v>24</v>
      </c>
      <c r="I9" s="7"/>
      <c r="J9" s="7"/>
      <c r="K9" s="7"/>
      <c r="L9" s="7"/>
      <c r="M9" s="7">
        <v>7</v>
      </c>
      <c r="N9" s="6">
        <f t="shared" si="0"/>
        <v>31</v>
      </c>
      <c r="O9" s="11">
        <f t="shared" si="1"/>
        <v>268</v>
      </c>
      <c r="P9" s="14"/>
      <c r="Q9" s="27">
        <v>3</v>
      </c>
      <c r="R9" s="14"/>
      <c r="S9" s="14">
        <v>21</v>
      </c>
      <c r="T9" s="14"/>
      <c r="U9" s="14"/>
      <c r="V9" s="14"/>
      <c r="W9" s="14"/>
      <c r="X9" s="14">
        <v>8</v>
      </c>
      <c r="Y9" s="14"/>
      <c r="Z9" s="14"/>
      <c r="AA9" s="14"/>
      <c r="AB9" s="14"/>
      <c r="AC9" s="14"/>
      <c r="AD9" s="14"/>
      <c r="AE9" s="14"/>
      <c r="AF9" s="13">
        <f t="shared" si="4"/>
        <v>32</v>
      </c>
      <c r="AG9" s="15">
        <f t="shared" si="2"/>
        <v>236</v>
      </c>
      <c r="AH9" s="7">
        <f t="shared" si="5"/>
        <v>236</v>
      </c>
      <c r="AI9" s="13">
        <f t="shared" si="6"/>
        <v>0</v>
      </c>
    </row>
    <row r="10" spans="1:35" ht="15" customHeight="1" x14ac:dyDescent="0.25">
      <c r="A10" s="142" t="s">
        <v>167</v>
      </c>
      <c r="B10" s="21">
        <v>100</v>
      </c>
      <c r="C10" s="8">
        <v>3</v>
      </c>
      <c r="D10" s="8">
        <v>272</v>
      </c>
      <c r="E10" s="12">
        <v>403</v>
      </c>
      <c r="F10" s="1">
        <f>'15.4'!AF10</f>
        <v>432</v>
      </c>
      <c r="G10" s="22">
        <f t="shared" si="3"/>
        <v>835</v>
      </c>
      <c r="H10" s="7">
        <v>122</v>
      </c>
      <c r="I10" s="7"/>
      <c r="J10" s="7"/>
      <c r="K10" s="7"/>
      <c r="L10" s="7">
        <v>30</v>
      </c>
      <c r="M10" s="7">
        <v>28</v>
      </c>
      <c r="N10" s="6">
        <f t="shared" si="0"/>
        <v>180</v>
      </c>
      <c r="O10" s="11">
        <f t="shared" si="1"/>
        <v>655</v>
      </c>
      <c r="P10" s="14"/>
      <c r="Q10" s="27">
        <v>28</v>
      </c>
      <c r="R10" s="14"/>
      <c r="S10" s="14">
        <v>36</v>
      </c>
      <c r="T10" s="14">
        <v>11</v>
      </c>
      <c r="U10" s="14"/>
      <c r="V10" s="14"/>
      <c r="W10" s="14"/>
      <c r="X10" s="14">
        <v>8</v>
      </c>
      <c r="Y10" s="14"/>
      <c r="Z10" s="14"/>
      <c r="AA10" s="14"/>
      <c r="AB10" s="14"/>
      <c r="AC10" s="14"/>
      <c r="AD10" s="14"/>
      <c r="AE10" s="14"/>
      <c r="AF10" s="13">
        <f t="shared" si="4"/>
        <v>83</v>
      </c>
      <c r="AG10" s="15">
        <f t="shared" si="2"/>
        <v>572</v>
      </c>
      <c r="AH10" s="7">
        <f t="shared" si="5"/>
        <v>572</v>
      </c>
      <c r="AI10" s="13">
        <f t="shared" si="6"/>
        <v>0</v>
      </c>
    </row>
    <row r="11" spans="1:35" ht="15" customHeight="1" x14ac:dyDescent="0.25">
      <c r="A11" s="142" t="s">
        <v>168</v>
      </c>
      <c r="B11" s="21">
        <v>85</v>
      </c>
      <c r="C11" s="10">
        <v>2</v>
      </c>
      <c r="D11" s="10">
        <v>6</v>
      </c>
      <c r="E11" s="12">
        <v>100</v>
      </c>
      <c r="F11" s="1">
        <f>'15.4'!AF11</f>
        <v>129</v>
      </c>
      <c r="G11" s="22">
        <f t="shared" si="3"/>
        <v>229</v>
      </c>
      <c r="H11" s="7">
        <v>16</v>
      </c>
      <c r="I11" s="7"/>
      <c r="J11" s="7"/>
      <c r="K11" s="7"/>
      <c r="L11" s="7"/>
      <c r="M11" s="7"/>
      <c r="N11" s="6">
        <f t="shared" si="0"/>
        <v>16</v>
      </c>
      <c r="O11" s="11">
        <f t="shared" si="1"/>
        <v>213</v>
      </c>
      <c r="P11" s="14"/>
      <c r="Q11" s="14"/>
      <c r="R11" s="14"/>
      <c r="S11" s="14">
        <v>18</v>
      </c>
      <c r="T11" s="14">
        <v>2</v>
      </c>
      <c r="U11" s="14"/>
      <c r="V11" s="14"/>
      <c r="W11" s="14">
        <v>12</v>
      </c>
      <c r="X11" s="14">
        <v>5</v>
      </c>
      <c r="Y11" s="14"/>
      <c r="Z11" s="14"/>
      <c r="AA11" s="14"/>
      <c r="AB11" s="14"/>
      <c r="AC11" s="14"/>
      <c r="AD11" s="14"/>
      <c r="AE11" s="14"/>
      <c r="AF11" s="13">
        <f t="shared" si="4"/>
        <v>37</v>
      </c>
      <c r="AG11" s="15">
        <f t="shared" si="2"/>
        <v>176</v>
      </c>
      <c r="AH11" s="7">
        <f t="shared" si="5"/>
        <v>176</v>
      </c>
      <c r="AI11" s="13">
        <f t="shared" si="6"/>
        <v>0</v>
      </c>
    </row>
    <row r="12" spans="1:35" ht="15" customHeight="1" x14ac:dyDescent="0.25">
      <c r="A12" s="142" t="s">
        <v>169</v>
      </c>
      <c r="B12" s="21">
        <v>50</v>
      </c>
      <c r="C12" s="10">
        <v>5</v>
      </c>
      <c r="D12" s="10">
        <v>103</v>
      </c>
      <c r="E12" s="12">
        <v>360</v>
      </c>
      <c r="F12" s="1">
        <f>'15.4'!AF12</f>
        <v>72</v>
      </c>
      <c r="G12" s="22">
        <f t="shared" si="3"/>
        <v>432</v>
      </c>
      <c r="H12" s="7">
        <v>26</v>
      </c>
      <c r="I12" s="7"/>
      <c r="J12" s="7"/>
      <c r="K12" s="7"/>
      <c r="L12" s="7">
        <v>2</v>
      </c>
      <c r="M12" s="7"/>
      <c r="N12" s="6">
        <f t="shared" si="0"/>
        <v>28</v>
      </c>
      <c r="O12" s="11">
        <f t="shared" si="1"/>
        <v>404</v>
      </c>
      <c r="P12" s="14"/>
      <c r="Q12" s="14">
        <v>15</v>
      </c>
      <c r="R12" s="14"/>
      <c r="S12" s="14">
        <v>27</v>
      </c>
      <c r="T12" s="14">
        <v>9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51</v>
      </c>
      <c r="AG12" s="15">
        <f t="shared" si="2"/>
        <v>353</v>
      </c>
      <c r="AH12" s="7">
        <f t="shared" si="5"/>
        <v>353</v>
      </c>
      <c r="AI12" s="13">
        <f t="shared" si="6"/>
        <v>0</v>
      </c>
    </row>
    <row r="13" spans="1:35" ht="15" customHeight="1" x14ac:dyDescent="0.25">
      <c r="A13" s="142" t="s">
        <v>170</v>
      </c>
      <c r="B13" s="21">
        <v>50</v>
      </c>
      <c r="C13" s="10"/>
      <c r="D13" s="10"/>
      <c r="E13" s="12"/>
      <c r="F13" s="1">
        <f>'15.4'!AF13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25"/>
      <c r="R13" s="14"/>
      <c r="S13" s="25"/>
      <c r="T13" s="14"/>
      <c r="U13" s="14"/>
      <c r="V13" s="14"/>
      <c r="W13" s="25"/>
      <c r="X13" s="25"/>
      <c r="Y13" s="25"/>
      <c r="Z13" s="25"/>
      <c r="AA13" s="25"/>
      <c r="AB13" s="25"/>
      <c r="AC13" s="14"/>
      <c r="AD13" s="14"/>
      <c r="AE13" s="14"/>
      <c r="AF13" s="13">
        <f t="shared" si="4"/>
        <v>0</v>
      </c>
      <c r="AG13" s="15">
        <f t="shared" si="2"/>
        <v>0</v>
      </c>
      <c r="AH13" s="7">
        <f t="shared" si="5"/>
        <v>0</v>
      </c>
      <c r="AI13" s="13">
        <f t="shared" si="6"/>
        <v>0</v>
      </c>
    </row>
    <row r="14" spans="1:35" ht="15" customHeight="1" x14ac:dyDescent="0.25">
      <c r="A14" s="142" t="s">
        <v>171</v>
      </c>
      <c r="B14" s="21">
        <v>45</v>
      </c>
      <c r="C14" s="10"/>
      <c r="D14" s="10"/>
      <c r="E14" s="12"/>
      <c r="F14" s="1">
        <f>'15.4'!AF14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2"/>
        <v>0</v>
      </c>
      <c r="AH14" s="7">
        <f t="shared" si="5"/>
        <v>0</v>
      </c>
      <c r="AI14" s="13">
        <f t="shared" si="6"/>
        <v>0</v>
      </c>
    </row>
    <row r="15" spans="1:35" ht="15" customHeight="1" x14ac:dyDescent="0.25">
      <c r="A15" s="142" t="s">
        <v>172</v>
      </c>
      <c r="B15" s="21">
        <v>33</v>
      </c>
      <c r="C15" s="10"/>
      <c r="D15" s="10"/>
      <c r="E15" s="12"/>
      <c r="F15" s="1">
        <f>'15.4'!AF15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2"/>
        <v>0</v>
      </c>
      <c r="AH15" s="7">
        <f t="shared" si="5"/>
        <v>0</v>
      </c>
      <c r="AI15" s="13">
        <f t="shared" si="6"/>
        <v>0</v>
      </c>
    </row>
    <row r="16" spans="1:35" ht="15" customHeight="1" x14ac:dyDescent="0.25">
      <c r="A16" s="142" t="s">
        <v>173</v>
      </c>
      <c r="B16" s="21">
        <v>45</v>
      </c>
      <c r="C16" s="10"/>
      <c r="D16" s="10">
        <v>1</v>
      </c>
      <c r="E16" s="43"/>
      <c r="F16" s="1">
        <f>'15.4'!AF16</f>
        <v>1</v>
      </c>
      <c r="G16" s="22">
        <f t="shared" si="3"/>
        <v>1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0</v>
      </c>
      <c r="AG16" s="15">
        <f t="shared" si="2"/>
        <v>1</v>
      </c>
      <c r="AH16" s="7">
        <f t="shared" si="5"/>
        <v>1</v>
      </c>
      <c r="AI16" s="13">
        <f t="shared" si="6"/>
        <v>0</v>
      </c>
    </row>
    <row r="17" spans="1:35" ht="15" customHeight="1" x14ac:dyDescent="0.25">
      <c r="A17" s="142" t="s">
        <v>174</v>
      </c>
      <c r="B17" s="21">
        <v>50</v>
      </c>
      <c r="C17" s="10"/>
      <c r="D17" s="10">
        <v>28</v>
      </c>
      <c r="E17" s="43"/>
      <c r="F17" s="1">
        <f>'15.4'!AF17</f>
        <v>30</v>
      </c>
      <c r="G17" s="22">
        <f t="shared" si="3"/>
        <v>30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30</v>
      </c>
      <c r="P17" s="14"/>
      <c r="Q17" s="14"/>
      <c r="R17" s="14"/>
      <c r="S17" s="14"/>
      <c r="T17" s="14"/>
      <c r="U17" s="14"/>
      <c r="V17" s="14"/>
      <c r="W17" s="14"/>
      <c r="X17" s="14">
        <v>2</v>
      </c>
      <c r="Y17" s="14"/>
      <c r="Z17" s="14"/>
      <c r="AA17" s="14"/>
      <c r="AB17" s="14"/>
      <c r="AC17" s="14"/>
      <c r="AD17" s="14"/>
      <c r="AE17" s="14"/>
      <c r="AF17" s="13">
        <f t="shared" si="4"/>
        <v>2</v>
      </c>
      <c r="AG17" s="15">
        <f t="shared" si="2"/>
        <v>28</v>
      </c>
      <c r="AH17" s="7">
        <f t="shared" si="5"/>
        <v>28</v>
      </c>
      <c r="AI17" s="13">
        <f t="shared" si="6"/>
        <v>0</v>
      </c>
    </row>
    <row r="18" spans="1:35" ht="15" customHeight="1" x14ac:dyDescent="0.25">
      <c r="A18" s="142" t="s">
        <v>175</v>
      </c>
      <c r="B18" s="21">
        <v>100</v>
      </c>
      <c r="C18" s="10"/>
      <c r="D18" s="10">
        <v>9</v>
      </c>
      <c r="E18" s="43"/>
      <c r="F18" s="1">
        <f>'15.4'!AF18</f>
        <v>41</v>
      </c>
      <c r="G18" s="22">
        <f t="shared" si="3"/>
        <v>41</v>
      </c>
      <c r="H18" s="7">
        <v>5</v>
      </c>
      <c r="I18" s="7"/>
      <c r="J18" s="7"/>
      <c r="K18" s="7"/>
      <c r="L18" s="7">
        <v>10</v>
      </c>
      <c r="M18" s="7"/>
      <c r="N18" s="6">
        <f t="shared" si="0"/>
        <v>15</v>
      </c>
      <c r="O18" s="11">
        <f t="shared" si="1"/>
        <v>26</v>
      </c>
      <c r="P18" s="14"/>
      <c r="Q18" s="14"/>
      <c r="R18" s="14"/>
      <c r="S18" s="14"/>
      <c r="T18" s="14">
        <v>10</v>
      </c>
      <c r="U18" s="14"/>
      <c r="V18" s="14"/>
      <c r="W18" s="14">
        <v>7</v>
      </c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17</v>
      </c>
      <c r="AG18" s="15">
        <f t="shared" si="2"/>
        <v>9</v>
      </c>
      <c r="AH18" s="7">
        <f t="shared" si="5"/>
        <v>9</v>
      </c>
      <c r="AI18" s="13">
        <f t="shared" si="6"/>
        <v>0</v>
      </c>
    </row>
    <row r="19" spans="1:35" ht="15" customHeight="1" x14ac:dyDescent="0.25">
      <c r="A19" s="142" t="s">
        <v>176</v>
      </c>
      <c r="B19" s="21">
        <v>50</v>
      </c>
      <c r="C19" s="10"/>
      <c r="D19" s="10">
        <v>24</v>
      </c>
      <c r="E19" s="43"/>
      <c r="F19" s="1">
        <f>'15.4'!AF19</f>
        <v>29</v>
      </c>
      <c r="G19" s="22">
        <f t="shared" si="3"/>
        <v>29</v>
      </c>
      <c r="H19" s="7">
        <v>5</v>
      </c>
      <c r="I19" s="7"/>
      <c r="J19" s="7"/>
      <c r="K19" s="7"/>
      <c r="L19" s="7"/>
      <c r="M19" s="7"/>
      <c r="N19" s="6">
        <f t="shared" si="0"/>
        <v>5</v>
      </c>
      <c r="O19" s="11">
        <f t="shared" si="1"/>
        <v>24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24</v>
      </c>
      <c r="AH19" s="7">
        <f t="shared" si="5"/>
        <v>24</v>
      </c>
      <c r="AI19" s="13">
        <f t="shared" si="6"/>
        <v>0</v>
      </c>
    </row>
    <row r="20" spans="1:35" ht="15" customHeight="1" x14ac:dyDescent="0.25">
      <c r="A20" s="142" t="s">
        <v>177</v>
      </c>
      <c r="B20" s="21">
        <v>33</v>
      </c>
      <c r="C20" s="10"/>
      <c r="D20" s="10">
        <v>4</v>
      </c>
      <c r="E20" s="43"/>
      <c r="F20" s="1">
        <f>'15.4'!AF20</f>
        <v>8</v>
      </c>
      <c r="G20" s="22">
        <f t="shared" si="3"/>
        <v>8</v>
      </c>
      <c r="H20" s="7">
        <v>3</v>
      </c>
      <c r="I20" s="7"/>
      <c r="J20" s="7"/>
      <c r="K20" s="7"/>
      <c r="L20" s="7"/>
      <c r="M20" s="7"/>
      <c r="N20" s="6">
        <f t="shared" si="0"/>
        <v>3</v>
      </c>
      <c r="O20" s="11">
        <f t="shared" si="1"/>
        <v>5</v>
      </c>
      <c r="P20" s="14"/>
      <c r="Q20" s="14"/>
      <c r="R20" s="14"/>
      <c r="S20" s="14"/>
      <c r="T20" s="14"/>
      <c r="U20" s="14"/>
      <c r="V20" s="14"/>
      <c r="W20" s="14"/>
      <c r="X20" s="14">
        <v>1</v>
      </c>
      <c r="Y20" s="14"/>
      <c r="Z20" s="14"/>
      <c r="AA20" s="14"/>
      <c r="AB20" s="14"/>
      <c r="AC20" s="14"/>
      <c r="AD20" s="14"/>
      <c r="AE20" s="14"/>
      <c r="AF20" s="13">
        <f t="shared" si="4"/>
        <v>1</v>
      </c>
      <c r="AG20" s="15">
        <f t="shared" si="2"/>
        <v>4</v>
      </c>
      <c r="AH20" s="7">
        <f t="shared" si="5"/>
        <v>4</v>
      </c>
      <c r="AI20" s="13">
        <f t="shared" si="6"/>
        <v>0</v>
      </c>
    </row>
    <row r="21" spans="1:35" ht="15" customHeight="1" x14ac:dyDescent="0.25">
      <c r="A21" s="142" t="s">
        <v>178</v>
      </c>
      <c r="B21" s="21">
        <v>40</v>
      </c>
      <c r="C21" s="10"/>
      <c r="D21" s="10"/>
      <c r="E21" s="43"/>
      <c r="F21" s="1">
        <f>'15.4'!AF21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0</v>
      </c>
      <c r="AH21" s="7">
        <f t="shared" si="5"/>
        <v>0</v>
      </c>
      <c r="AI21" s="13">
        <f t="shared" si="6"/>
        <v>0</v>
      </c>
    </row>
    <row r="22" spans="1:35" ht="15" customHeight="1" x14ac:dyDescent="0.25">
      <c r="A22" s="142" t="s">
        <v>179</v>
      </c>
      <c r="B22" s="21">
        <v>40</v>
      </c>
      <c r="C22" s="10"/>
      <c r="D22" s="10"/>
      <c r="E22" s="43"/>
      <c r="F22" s="1">
        <f>'15.4'!AF22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 t="shared" si="5"/>
        <v>0</v>
      </c>
      <c r="AI22" s="13">
        <f t="shared" si="6"/>
        <v>0</v>
      </c>
    </row>
    <row r="23" spans="1:35" ht="15" customHeight="1" x14ac:dyDescent="0.25">
      <c r="A23" s="142" t="s">
        <v>180</v>
      </c>
      <c r="B23" s="21">
        <v>30</v>
      </c>
      <c r="C23" s="10"/>
      <c r="D23" s="10"/>
      <c r="E23" s="43"/>
      <c r="F23" s="1">
        <f>'15.4'!AF23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si="6"/>
        <v>0</v>
      </c>
    </row>
    <row r="24" spans="1:35" ht="15" customHeight="1" x14ac:dyDescent="0.25">
      <c r="A24" s="142" t="s">
        <v>181</v>
      </c>
      <c r="B24" s="21">
        <v>20</v>
      </c>
      <c r="C24" s="10"/>
      <c r="D24" s="10"/>
      <c r="E24" s="43"/>
      <c r="F24" s="1">
        <f>'15.4'!AF24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0</v>
      </c>
      <c r="AH24" s="7">
        <f t="shared" si="5"/>
        <v>0</v>
      </c>
      <c r="AI24" s="13">
        <f t="shared" si="6"/>
        <v>0</v>
      </c>
    </row>
    <row r="25" spans="1:35" ht="15" customHeight="1" x14ac:dyDescent="0.25">
      <c r="A25" s="144" t="s">
        <v>187</v>
      </c>
      <c r="B25" s="21">
        <v>45</v>
      </c>
      <c r="C25" s="10"/>
      <c r="D25" s="10"/>
      <c r="E25" s="43"/>
      <c r="F25" s="1">
        <f>'15.4'!AF25</f>
        <v>0</v>
      </c>
      <c r="G25" s="22">
        <f>SUM(E25:F25)</f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2"/>
        <v>0</v>
      </c>
      <c r="AH25" s="7">
        <f t="shared" si="5"/>
        <v>0</v>
      </c>
      <c r="AI25" s="13">
        <f t="shared" si="6"/>
        <v>0</v>
      </c>
    </row>
    <row r="26" spans="1:35" ht="11.25" customHeight="1" x14ac:dyDescent="0.25">
      <c r="A26" s="20"/>
      <c r="B26" s="21"/>
      <c r="C26" s="10"/>
      <c r="D26" s="10"/>
      <c r="E26" s="19">
        <f>SUM(E3:E25)</f>
        <v>3555</v>
      </c>
      <c r="F26" s="19">
        <f t="shared" ref="F26:AI26" si="7">SUM(F3:F25)</f>
        <v>1968</v>
      </c>
      <c r="G26" s="19">
        <f t="shared" si="7"/>
        <v>5523</v>
      </c>
      <c r="H26" s="19">
        <f t="shared" si="7"/>
        <v>593</v>
      </c>
      <c r="I26" s="19">
        <f t="shared" si="7"/>
        <v>43</v>
      </c>
      <c r="J26" s="19">
        <f t="shared" si="7"/>
        <v>15</v>
      </c>
      <c r="K26" s="19">
        <f t="shared" si="7"/>
        <v>0</v>
      </c>
      <c r="L26" s="19">
        <f t="shared" si="7"/>
        <v>316</v>
      </c>
      <c r="M26" s="19">
        <f t="shared" si="7"/>
        <v>295</v>
      </c>
      <c r="N26" s="19">
        <f t="shared" si="7"/>
        <v>1262</v>
      </c>
      <c r="O26" s="19">
        <f t="shared" si="7"/>
        <v>4261</v>
      </c>
      <c r="P26" s="19">
        <f t="shared" si="7"/>
        <v>22</v>
      </c>
      <c r="Q26" s="19">
        <f t="shared" si="7"/>
        <v>188</v>
      </c>
      <c r="R26" s="19">
        <f t="shared" si="7"/>
        <v>0</v>
      </c>
      <c r="S26" s="19">
        <f t="shared" si="7"/>
        <v>237</v>
      </c>
      <c r="T26" s="19">
        <f t="shared" si="7"/>
        <v>127</v>
      </c>
      <c r="U26" s="19">
        <f t="shared" si="7"/>
        <v>0</v>
      </c>
      <c r="V26" s="19">
        <f t="shared" si="7"/>
        <v>140</v>
      </c>
      <c r="W26" s="19">
        <f t="shared" si="7"/>
        <v>44</v>
      </c>
      <c r="X26" s="19">
        <f t="shared" si="7"/>
        <v>66</v>
      </c>
      <c r="Y26" s="19">
        <f t="shared" si="7"/>
        <v>0</v>
      </c>
      <c r="Z26" s="19">
        <f t="shared" si="7"/>
        <v>0</v>
      </c>
      <c r="AA26" s="19">
        <f t="shared" si="7"/>
        <v>0</v>
      </c>
      <c r="AB26" s="19">
        <f t="shared" si="7"/>
        <v>0</v>
      </c>
      <c r="AC26" s="19">
        <f t="shared" si="7"/>
        <v>7</v>
      </c>
      <c r="AD26" s="19">
        <f t="shared" si="7"/>
        <v>0</v>
      </c>
      <c r="AE26" s="19">
        <f t="shared" si="7"/>
        <v>3</v>
      </c>
      <c r="AF26" s="19">
        <f t="shared" si="7"/>
        <v>831</v>
      </c>
      <c r="AG26" s="19">
        <f t="shared" si="7"/>
        <v>3430</v>
      </c>
      <c r="AH26" s="19">
        <f t="shared" si="7"/>
        <v>3426</v>
      </c>
      <c r="AI26" s="19">
        <f t="shared" si="7"/>
        <v>-1</v>
      </c>
    </row>
    <row r="29" spans="1:35" x14ac:dyDescent="0.25">
      <c r="N29" t="s">
        <v>8</v>
      </c>
      <c r="P29" s="18"/>
      <c r="Q29" s="18"/>
      <c r="R29" s="18"/>
      <c r="S29" s="18"/>
      <c r="T29" s="18"/>
    </row>
  </sheetData>
  <mergeCells count="15">
    <mergeCell ref="A1:A2"/>
    <mergeCell ref="B1:B2"/>
    <mergeCell ref="C1:C2"/>
    <mergeCell ref="D1:D2"/>
    <mergeCell ref="E1:E2"/>
    <mergeCell ref="AI1:AI2"/>
    <mergeCell ref="F1:F2"/>
    <mergeCell ref="G1:G2"/>
    <mergeCell ref="N1:N2"/>
    <mergeCell ref="O1:O2"/>
    <mergeCell ref="AC1:AC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zoomScaleNormal="100"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U3" sqref="U3"/>
    </sheetView>
  </sheetViews>
  <sheetFormatPr defaultRowHeight="15" x14ac:dyDescent="0.25"/>
  <cols>
    <col min="1" max="1" width="29.5703125" customWidth="1"/>
    <col min="2" max="2" width="8.140625" customWidth="1"/>
    <col min="3" max="3" width="7.5703125" customWidth="1"/>
    <col min="4" max="4" width="8.28515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3" width="10.85546875" customWidth="1"/>
    <col min="24" max="24" width="11.28515625" customWidth="1"/>
    <col min="25" max="28" width="10.85546875" customWidth="1"/>
    <col min="29" max="29" width="13" customWidth="1"/>
    <col min="30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20.28515625" customWidth="1"/>
  </cols>
  <sheetData>
    <row r="1" spans="1:34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16</v>
      </c>
      <c r="R1" s="5" t="s">
        <v>128</v>
      </c>
      <c r="S1" s="5" t="s">
        <v>13</v>
      </c>
      <c r="T1" s="5" t="s">
        <v>9</v>
      </c>
      <c r="U1" s="5" t="s">
        <v>14</v>
      </c>
      <c r="V1" s="5" t="s">
        <v>25</v>
      </c>
      <c r="W1" s="5" t="s">
        <v>143</v>
      </c>
      <c r="X1" s="5" t="s">
        <v>147</v>
      </c>
      <c r="Y1" s="5" t="s">
        <v>13</v>
      </c>
      <c r="Z1" s="5" t="s">
        <v>9</v>
      </c>
      <c r="AA1" s="5" t="s">
        <v>14</v>
      </c>
      <c r="AB1" s="4" t="s">
        <v>141</v>
      </c>
      <c r="AC1" s="5"/>
      <c r="AD1" s="188" t="s">
        <v>18</v>
      </c>
      <c r="AE1" s="203" t="s">
        <v>10</v>
      </c>
      <c r="AF1" s="203" t="s">
        <v>29</v>
      </c>
      <c r="AG1" s="194" t="s">
        <v>22</v>
      </c>
      <c r="AH1" s="196" t="s">
        <v>23</v>
      </c>
    </row>
    <row r="2" spans="1:34" x14ac:dyDescent="0.25">
      <c r="A2" s="189"/>
      <c r="B2" s="191"/>
      <c r="C2" s="191"/>
      <c r="D2" s="189"/>
      <c r="E2" s="191"/>
      <c r="F2" s="191"/>
      <c r="G2" s="198"/>
      <c r="H2" s="17" t="s">
        <v>24</v>
      </c>
      <c r="I2" s="17" t="s">
        <v>15</v>
      </c>
      <c r="J2" s="17" t="s">
        <v>93</v>
      </c>
      <c r="K2" s="17" t="s">
        <v>1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26</v>
      </c>
      <c r="R2" s="4" t="s">
        <v>76</v>
      </c>
      <c r="S2" s="4" t="s">
        <v>26</v>
      </c>
      <c r="T2" s="4" t="s">
        <v>26</v>
      </c>
      <c r="U2" s="4" t="s">
        <v>71</v>
      </c>
      <c r="V2" s="4" t="s">
        <v>71</v>
      </c>
      <c r="W2" s="4" t="s">
        <v>27</v>
      </c>
      <c r="X2" s="4" t="s">
        <v>88</v>
      </c>
      <c r="Y2" s="4" t="s">
        <v>27</v>
      </c>
      <c r="Z2" s="4" t="s">
        <v>27</v>
      </c>
      <c r="AA2" s="4" t="s">
        <v>27</v>
      </c>
      <c r="AB2" s="16" t="s">
        <v>188</v>
      </c>
      <c r="AC2" s="16"/>
      <c r="AD2" s="189"/>
      <c r="AE2" s="204"/>
      <c r="AF2" s="204"/>
      <c r="AG2" s="195"/>
      <c r="AH2" s="197"/>
    </row>
    <row r="3" spans="1:34" ht="17.100000000000001" customHeight="1" x14ac:dyDescent="0.25">
      <c r="A3" s="139" t="s">
        <v>182</v>
      </c>
      <c r="B3" s="21">
        <v>33</v>
      </c>
      <c r="C3" s="9">
        <v>7</v>
      </c>
      <c r="D3" s="9">
        <v>21</v>
      </c>
      <c r="E3" s="12"/>
      <c r="F3" s="1">
        <f>'16.4'!AH3</f>
        <v>631</v>
      </c>
      <c r="G3" s="22">
        <f>SUM(E3:F3)</f>
        <v>631</v>
      </c>
      <c r="H3" s="7"/>
      <c r="I3" s="17"/>
      <c r="J3" s="7"/>
      <c r="K3" s="7"/>
      <c r="L3" s="7">
        <v>60</v>
      </c>
      <c r="M3" s="7"/>
      <c r="N3" s="6">
        <f t="shared" ref="N3:N25" si="0">SUBTOTAL(9,H3:M3)</f>
        <v>60</v>
      </c>
      <c r="O3" s="11">
        <f t="shared" ref="O3:O25" si="1">G3-N3</f>
        <v>571</v>
      </c>
      <c r="P3" s="14"/>
      <c r="Q3" s="14">
        <v>46</v>
      </c>
      <c r="R3" s="14"/>
      <c r="S3" s="14">
        <v>30</v>
      </c>
      <c r="T3" s="14">
        <v>30</v>
      </c>
      <c r="U3" s="14">
        <v>26</v>
      </c>
      <c r="V3" s="14">
        <v>41</v>
      </c>
      <c r="W3" s="14">
        <v>76</v>
      </c>
      <c r="X3" s="14">
        <v>17</v>
      </c>
      <c r="Y3" s="14"/>
      <c r="Z3" s="14">
        <v>26</v>
      </c>
      <c r="AA3" s="14">
        <v>23</v>
      </c>
      <c r="AB3" s="14"/>
      <c r="AC3" s="14"/>
      <c r="AD3" s="14">
        <v>4</v>
      </c>
      <c r="AE3" s="13">
        <f>SUM(P3:AC3)</f>
        <v>315</v>
      </c>
      <c r="AF3" s="15">
        <f t="shared" ref="AF3:AF25" si="2">O3-AE3</f>
        <v>256</v>
      </c>
      <c r="AG3" s="7">
        <f>(B3*C3)+D3</f>
        <v>252</v>
      </c>
      <c r="AH3" s="13">
        <f>AG3+AD3-AF3</f>
        <v>0</v>
      </c>
    </row>
    <row r="4" spans="1:34" ht="17.100000000000001" customHeight="1" x14ac:dyDescent="0.25">
      <c r="A4" s="139" t="s">
        <v>161</v>
      </c>
      <c r="B4" s="21">
        <v>70</v>
      </c>
      <c r="C4" s="9">
        <v>2</v>
      </c>
      <c r="D4" s="9">
        <v>66</v>
      </c>
      <c r="E4" s="12"/>
      <c r="F4" s="1">
        <f>'16.4'!AH4</f>
        <v>646</v>
      </c>
      <c r="G4" s="22">
        <f t="shared" ref="G4:G24" si="3">SUM(E4:F4)</f>
        <v>646</v>
      </c>
      <c r="H4" s="7">
        <v>48</v>
      </c>
      <c r="I4" s="17"/>
      <c r="J4" s="7"/>
      <c r="K4" s="7"/>
      <c r="L4" s="7">
        <v>85</v>
      </c>
      <c r="M4" s="7"/>
      <c r="N4" s="6">
        <f t="shared" si="0"/>
        <v>133</v>
      </c>
      <c r="O4" s="11">
        <f t="shared" si="1"/>
        <v>513</v>
      </c>
      <c r="P4" s="14"/>
      <c r="Q4" s="14">
        <v>53</v>
      </c>
      <c r="R4" s="14"/>
      <c r="S4" s="14">
        <v>9</v>
      </c>
      <c r="T4" s="14">
        <v>38</v>
      </c>
      <c r="U4" s="14">
        <v>40</v>
      </c>
      <c r="V4" s="14">
        <v>43</v>
      </c>
      <c r="W4" s="14">
        <v>70</v>
      </c>
      <c r="X4" s="14">
        <v>25</v>
      </c>
      <c r="Y4" s="14"/>
      <c r="Z4" s="14">
        <v>14</v>
      </c>
      <c r="AA4" s="14">
        <v>15</v>
      </c>
      <c r="AB4" s="14"/>
      <c r="AC4" s="14"/>
      <c r="AD4" s="14"/>
      <c r="AE4" s="13">
        <f t="shared" ref="AE4:AE24" si="4">SUM(P4:AC4)</f>
        <v>307</v>
      </c>
      <c r="AF4" s="15">
        <f t="shared" si="2"/>
        <v>206</v>
      </c>
      <c r="AG4" s="7">
        <f t="shared" ref="AG4:AG24" si="5">(B4*C4)+D4</f>
        <v>206</v>
      </c>
      <c r="AH4" s="13">
        <f t="shared" ref="AH4:AH24" si="6">AG4+AD4-AF4</f>
        <v>0</v>
      </c>
    </row>
    <row r="5" spans="1:34" ht="17.100000000000001" customHeight="1" x14ac:dyDescent="0.25">
      <c r="A5" s="139" t="s">
        <v>162</v>
      </c>
      <c r="B5" s="21">
        <v>45</v>
      </c>
      <c r="C5" s="9"/>
      <c r="D5" s="8">
        <v>5</v>
      </c>
      <c r="E5" s="12"/>
      <c r="F5" s="1">
        <f>'16.4'!AH5</f>
        <v>200</v>
      </c>
      <c r="G5" s="22">
        <f t="shared" si="3"/>
        <v>200</v>
      </c>
      <c r="H5" s="7"/>
      <c r="I5" s="17"/>
      <c r="J5" s="7"/>
      <c r="K5" s="7"/>
      <c r="L5" s="7">
        <v>80</v>
      </c>
      <c r="M5" s="7"/>
      <c r="N5" s="6">
        <f t="shared" si="0"/>
        <v>80</v>
      </c>
      <c r="O5" s="11">
        <f t="shared" si="1"/>
        <v>120</v>
      </c>
      <c r="P5" s="14"/>
      <c r="Q5" s="14">
        <v>34</v>
      </c>
      <c r="R5" s="14"/>
      <c r="S5" s="14"/>
      <c r="T5" s="14">
        <v>5</v>
      </c>
      <c r="U5" s="14">
        <v>20</v>
      </c>
      <c r="V5" s="14"/>
      <c r="W5" s="14">
        <v>40</v>
      </c>
      <c r="X5" s="14">
        <v>14</v>
      </c>
      <c r="Y5" s="14"/>
      <c r="Z5" s="14"/>
      <c r="AA5" s="14"/>
      <c r="AB5" s="14"/>
      <c r="AC5" s="14"/>
      <c r="AD5" s="14">
        <v>2</v>
      </c>
      <c r="AE5" s="13">
        <f t="shared" si="4"/>
        <v>113</v>
      </c>
      <c r="AF5" s="15">
        <f t="shared" si="2"/>
        <v>7</v>
      </c>
      <c r="AG5" s="7">
        <f t="shared" si="5"/>
        <v>5</v>
      </c>
      <c r="AH5" s="13">
        <f t="shared" si="6"/>
        <v>0</v>
      </c>
    </row>
    <row r="6" spans="1:34" ht="17.100000000000001" customHeight="1" x14ac:dyDescent="0.25">
      <c r="A6" s="139" t="s">
        <v>163</v>
      </c>
      <c r="B6" s="21">
        <v>60</v>
      </c>
      <c r="C6" s="9"/>
      <c r="D6" s="8"/>
      <c r="E6" s="12"/>
      <c r="F6" s="1">
        <f>'16.4'!AH6</f>
        <v>0</v>
      </c>
      <c r="G6" s="22">
        <f t="shared" si="3"/>
        <v>0</v>
      </c>
      <c r="H6" s="7"/>
      <c r="I6" s="1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17.100000000000001" customHeight="1" x14ac:dyDescent="0.25">
      <c r="A7" s="139" t="s">
        <v>164</v>
      </c>
      <c r="B7" s="21">
        <v>120</v>
      </c>
      <c r="C7" s="9">
        <v>3</v>
      </c>
      <c r="D7" s="9">
        <v>56</v>
      </c>
      <c r="E7" s="12"/>
      <c r="F7" s="1">
        <f>'16.4'!AH7</f>
        <v>493</v>
      </c>
      <c r="G7" s="22">
        <f t="shared" si="3"/>
        <v>493</v>
      </c>
      <c r="H7" s="7"/>
      <c r="I7" s="17"/>
      <c r="J7" s="7"/>
      <c r="K7" s="7"/>
      <c r="L7" s="7"/>
      <c r="M7" s="7"/>
      <c r="N7" s="6">
        <f t="shared" si="0"/>
        <v>0</v>
      </c>
      <c r="O7" s="11">
        <f t="shared" si="1"/>
        <v>493</v>
      </c>
      <c r="P7" s="25"/>
      <c r="Q7" s="14"/>
      <c r="R7" s="14"/>
      <c r="S7" s="14">
        <v>3</v>
      </c>
      <c r="T7" s="25">
        <v>15</v>
      </c>
      <c r="U7" s="25">
        <v>20</v>
      </c>
      <c r="V7" s="25">
        <v>9</v>
      </c>
      <c r="W7" s="25">
        <v>8</v>
      </c>
      <c r="X7" s="14">
        <v>10</v>
      </c>
      <c r="Y7" s="25"/>
      <c r="Z7" s="25">
        <v>5</v>
      </c>
      <c r="AA7" s="25">
        <v>6</v>
      </c>
      <c r="AB7" s="14">
        <v>1</v>
      </c>
      <c r="AC7" s="14"/>
      <c r="AD7" s="14"/>
      <c r="AE7" s="13">
        <f t="shared" si="4"/>
        <v>77</v>
      </c>
      <c r="AF7" s="15">
        <f t="shared" si="2"/>
        <v>416</v>
      </c>
      <c r="AG7" s="7">
        <f t="shared" si="5"/>
        <v>416</v>
      </c>
      <c r="AH7" s="13">
        <f t="shared" si="6"/>
        <v>0</v>
      </c>
    </row>
    <row r="8" spans="1:34" ht="17.100000000000001" customHeight="1" x14ac:dyDescent="0.25">
      <c r="A8" s="139" t="s">
        <v>165</v>
      </c>
      <c r="B8" s="21">
        <v>40</v>
      </c>
      <c r="C8" s="9">
        <v>1</v>
      </c>
      <c r="D8" s="8">
        <v>3</v>
      </c>
      <c r="E8" s="12"/>
      <c r="F8" s="1">
        <f>'16.4'!AH8</f>
        <v>53</v>
      </c>
      <c r="G8" s="22">
        <f t="shared" si="3"/>
        <v>53</v>
      </c>
      <c r="H8" s="7"/>
      <c r="I8" s="17"/>
      <c r="J8" s="7"/>
      <c r="K8" s="7"/>
      <c r="L8" s="7"/>
      <c r="M8" s="7"/>
      <c r="N8" s="6">
        <f t="shared" si="0"/>
        <v>0</v>
      </c>
      <c r="O8" s="11">
        <f t="shared" si="1"/>
        <v>53</v>
      </c>
      <c r="P8" s="14"/>
      <c r="Q8" s="14"/>
      <c r="R8" s="14"/>
      <c r="S8" s="14"/>
      <c r="T8" s="14"/>
      <c r="U8" s="14"/>
      <c r="V8" s="14">
        <v>4</v>
      </c>
      <c r="W8" s="14"/>
      <c r="X8" s="14">
        <v>6</v>
      </c>
      <c r="Y8" s="14"/>
      <c r="Z8" s="14"/>
      <c r="AA8" s="14"/>
      <c r="AB8" s="14"/>
      <c r="AC8" s="14"/>
      <c r="AD8" s="14"/>
      <c r="AE8" s="13">
        <f t="shared" si="4"/>
        <v>10</v>
      </c>
      <c r="AF8" s="15">
        <f t="shared" si="2"/>
        <v>43</v>
      </c>
      <c r="AG8" s="7">
        <f t="shared" si="5"/>
        <v>43</v>
      </c>
      <c r="AH8" s="13">
        <f t="shared" si="6"/>
        <v>0</v>
      </c>
    </row>
    <row r="9" spans="1:34" ht="17.100000000000001" customHeight="1" x14ac:dyDescent="0.25">
      <c r="A9" s="139" t="s">
        <v>166</v>
      </c>
      <c r="B9" s="21">
        <v>65</v>
      </c>
      <c r="C9" s="9">
        <v>3</v>
      </c>
      <c r="D9" s="8">
        <v>3</v>
      </c>
      <c r="E9" s="12"/>
      <c r="F9" s="1">
        <f>'16.4'!AH9</f>
        <v>236</v>
      </c>
      <c r="G9" s="22">
        <f t="shared" si="3"/>
        <v>236</v>
      </c>
      <c r="H9" s="7"/>
      <c r="I9" s="17"/>
      <c r="J9" s="7"/>
      <c r="K9" s="7"/>
      <c r="L9" s="7"/>
      <c r="M9" s="7"/>
      <c r="N9" s="6">
        <f t="shared" si="0"/>
        <v>0</v>
      </c>
      <c r="O9" s="11">
        <f t="shared" si="1"/>
        <v>236</v>
      </c>
      <c r="P9" s="14"/>
      <c r="Q9" s="25"/>
      <c r="R9" s="14"/>
      <c r="S9" s="25">
        <v>6</v>
      </c>
      <c r="T9" s="14"/>
      <c r="U9" s="14">
        <v>10</v>
      </c>
      <c r="V9" s="14">
        <v>7</v>
      </c>
      <c r="W9" s="14">
        <v>10</v>
      </c>
      <c r="X9" s="14"/>
      <c r="Y9" s="14"/>
      <c r="Z9" s="14"/>
      <c r="AA9" s="14">
        <v>5</v>
      </c>
      <c r="AB9" s="14"/>
      <c r="AC9" s="14"/>
      <c r="AD9" s="14"/>
      <c r="AE9" s="13">
        <f t="shared" si="4"/>
        <v>38</v>
      </c>
      <c r="AF9" s="15">
        <f t="shared" si="2"/>
        <v>198</v>
      </c>
      <c r="AG9" s="7">
        <f t="shared" si="5"/>
        <v>198</v>
      </c>
      <c r="AH9" s="13">
        <f t="shared" si="6"/>
        <v>0</v>
      </c>
    </row>
    <row r="10" spans="1:34" ht="17.100000000000001" customHeight="1" x14ac:dyDescent="0.25">
      <c r="A10" s="139" t="s">
        <v>167</v>
      </c>
      <c r="B10" s="21">
        <v>100</v>
      </c>
      <c r="C10" s="9">
        <v>3</v>
      </c>
      <c r="D10" s="8">
        <v>35</v>
      </c>
      <c r="E10" s="12"/>
      <c r="F10" s="1">
        <f>'16.4'!AH10</f>
        <v>572</v>
      </c>
      <c r="G10" s="22">
        <f t="shared" si="3"/>
        <v>572</v>
      </c>
      <c r="H10" s="7">
        <v>25</v>
      </c>
      <c r="I10" s="17"/>
      <c r="J10" s="7"/>
      <c r="K10" s="7"/>
      <c r="L10" s="7">
        <v>5</v>
      </c>
      <c r="M10" s="7"/>
      <c r="N10" s="6">
        <f t="shared" si="0"/>
        <v>30</v>
      </c>
      <c r="O10" s="11">
        <f t="shared" si="1"/>
        <v>542</v>
      </c>
      <c r="P10" s="25"/>
      <c r="Q10" s="14">
        <v>44</v>
      </c>
      <c r="R10" s="25"/>
      <c r="S10" s="14">
        <v>8</v>
      </c>
      <c r="T10" s="25">
        <v>27</v>
      </c>
      <c r="U10" s="25">
        <v>54</v>
      </c>
      <c r="V10" s="25">
        <v>28</v>
      </c>
      <c r="W10" s="25">
        <v>21</v>
      </c>
      <c r="X10" s="14"/>
      <c r="Y10" s="25"/>
      <c r="Z10" s="25">
        <v>12</v>
      </c>
      <c r="AA10" s="25">
        <v>12</v>
      </c>
      <c r="AB10" s="14"/>
      <c r="AC10" s="14"/>
      <c r="AD10" s="14">
        <v>1</v>
      </c>
      <c r="AE10" s="13">
        <f t="shared" si="4"/>
        <v>206</v>
      </c>
      <c r="AF10" s="15">
        <f t="shared" si="2"/>
        <v>336</v>
      </c>
      <c r="AG10" s="7">
        <f t="shared" si="5"/>
        <v>335</v>
      </c>
      <c r="AH10" s="13">
        <f t="shared" si="6"/>
        <v>0</v>
      </c>
    </row>
    <row r="11" spans="1:34" ht="17.100000000000001" customHeight="1" x14ac:dyDescent="0.25">
      <c r="A11" s="139" t="s">
        <v>168</v>
      </c>
      <c r="B11" s="21">
        <v>85</v>
      </c>
      <c r="C11" s="9">
        <v>1</v>
      </c>
      <c r="D11" s="10">
        <v>33</v>
      </c>
      <c r="E11" s="12"/>
      <c r="F11" s="1">
        <f>'16.4'!AH11</f>
        <v>176</v>
      </c>
      <c r="G11" s="22">
        <f t="shared" si="3"/>
        <v>176</v>
      </c>
      <c r="H11" s="7"/>
      <c r="I11" s="17"/>
      <c r="J11" s="7"/>
      <c r="K11" s="7"/>
      <c r="L11" s="7">
        <v>10</v>
      </c>
      <c r="M11" s="7"/>
      <c r="N11" s="6">
        <f t="shared" si="0"/>
        <v>10</v>
      </c>
      <c r="O11" s="11">
        <f t="shared" si="1"/>
        <v>166</v>
      </c>
      <c r="P11" s="14"/>
      <c r="Q11" s="14">
        <v>3</v>
      </c>
      <c r="R11" s="14"/>
      <c r="S11" s="14">
        <v>6</v>
      </c>
      <c r="T11" s="14">
        <v>9</v>
      </c>
      <c r="U11" s="14"/>
      <c r="V11" s="14">
        <v>10</v>
      </c>
      <c r="W11" s="14">
        <v>10</v>
      </c>
      <c r="X11" s="14"/>
      <c r="Y11" s="14"/>
      <c r="Z11" s="14">
        <v>10</v>
      </c>
      <c r="AA11" s="27"/>
      <c r="AB11" s="14"/>
      <c r="AC11" s="14"/>
      <c r="AD11" s="14"/>
      <c r="AE11" s="13">
        <f t="shared" si="4"/>
        <v>48</v>
      </c>
      <c r="AF11" s="15">
        <f t="shared" si="2"/>
        <v>118</v>
      </c>
      <c r="AG11" s="7">
        <f t="shared" si="5"/>
        <v>118</v>
      </c>
      <c r="AH11" s="13">
        <f t="shared" si="6"/>
        <v>0</v>
      </c>
    </row>
    <row r="12" spans="1:34" ht="17.100000000000001" customHeight="1" x14ac:dyDescent="0.25">
      <c r="A12" s="139" t="s">
        <v>169</v>
      </c>
      <c r="B12" s="21">
        <v>50</v>
      </c>
      <c r="C12" s="9">
        <v>6</v>
      </c>
      <c r="D12" s="10">
        <v>12</v>
      </c>
      <c r="E12" s="12"/>
      <c r="F12" s="1">
        <f>'16.4'!AH12</f>
        <v>353</v>
      </c>
      <c r="G12" s="22">
        <f t="shared" si="3"/>
        <v>353</v>
      </c>
      <c r="H12" s="7"/>
      <c r="I12" s="17"/>
      <c r="J12" s="7"/>
      <c r="K12" s="7"/>
      <c r="L12" s="7">
        <v>10</v>
      </c>
      <c r="M12" s="7"/>
      <c r="N12" s="6">
        <f t="shared" si="0"/>
        <v>10</v>
      </c>
      <c r="O12" s="11">
        <f t="shared" si="1"/>
        <v>343</v>
      </c>
      <c r="P12" s="14"/>
      <c r="Q12" s="14">
        <v>8</v>
      </c>
      <c r="R12" s="14"/>
      <c r="S12" s="14">
        <v>5</v>
      </c>
      <c r="T12" s="14">
        <v>6</v>
      </c>
      <c r="U12" s="14"/>
      <c r="V12" s="14">
        <v>4</v>
      </c>
      <c r="W12" s="14">
        <v>5</v>
      </c>
      <c r="X12" s="14"/>
      <c r="Y12" s="14"/>
      <c r="Z12" s="14">
        <v>3</v>
      </c>
      <c r="AA12" s="27"/>
      <c r="AB12" s="14"/>
      <c r="AC12" s="14"/>
      <c r="AD12" s="14"/>
      <c r="AE12" s="13">
        <f t="shared" si="4"/>
        <v>31</v>
      </c>
      <c r="AF12" s="15">
        <f t="shared" si="2"/>
        <v>312</v>
      </c>
      <c r="AG12" s="7">
        <f t="shared" si="5"/>
        <v>312</v>
      </c>
      <c r="AH12" s="13">
        <f t="shared" si="6"/>
        <v>0</v>
      </c>
    </row>
    <row r="13" spans="1:34" ht="17.100000000000001" customHeight="1" x14ac:dyDescent="0.25">
      <c r="A13" s="139" t="s">
        <v>170</v>
      </c>
      <c r="B13" s="21">
        <v>50</v>
      </c>
      <c r="C13" s="9"/>
      <c r="D13" s="10"/>
      <c r="E13" s="12"/>
      <c r="F13" s="1">
        <f>'16.4'!AH13</f>
        <v>0</v>
      </c>
      <c r="G13" s="22">
        <f t="shared" si="3"/>
        <v>0</v>
      </c>
      <c r="H13" s="7"/>
      <c r="I13" s="1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27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7.100000000000001" customHeight="1" x14ac:dyDescent="0.25">
      <c r="A14" s="139" t="s">
        <v>171</v>
      </c>
      <c r="B14" s="21">
        <v>45</v>
      </c>
      <c r="C14" s="9"/>
      <c r="D14" s="10"/>
      <c r="E14" s="12"/>
      <c r="F14" s="1">
        <f>'16.4'!AH14</f>
        <v>0</v>
      </c>
      <c r="G14" s="22">
        <f t="shared" si="3"/>
        <v>0</v>
      </c>
      <c r="H14" s="7"/>
      <c r="I14" s="1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27"/>
      <c r="AB14" s="14"/>
      <c r="AC14" s="14"/>
      <c r="AD14" s="14"/>
      <c r="AE14" s="13">
        <f t="shared" si="4"/>
        <v>0</v>
      </c>
      <c r="AF14" s="15">
        <f t="shared" si="2"/>
        <v>0</v>
      </c>
      <c r="AG14" s="7">
        <f t="shared" si="5"/>
        <v>0</v>
      </c>
      <c r="AH14" s="13">
        <f t="shared" si="6"/>
        <v>0</v>
      </c>
    </row>
    <row r="15" spans="1:34" ht="17.100000000000001" customHeight="1" x14ac:dyDescent="0.25">
      <c r="A15" s="139" t="s">
        <v>172</v>
      </c>
      <c r="B15" s="21">
        <v>33</v>
      </c>
      <c r="C15" s="9"/>
      <c r="D15" s="10"/>
      <c r="E15" s="12"/>
      <c r="F15" s="1">
        <f>'16.4'!AH15</f>
        <v>0</v>
      </c>
      <c r="G15" s="22">
        <f t="shared" si="3"/>
        <v>0</v>
      </c>
      <c r="H15" s="7"/>
      <c r="I15" s="1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2"/>
        <v>0</v>
      </c>
      <c r="AG15" s="7">
        <f t="shared" si="5"/>
        <v>0</v>
      </c>
      <c r="AH15" s="13">
        <f t="shared" si="6"/>
        <v>0</v>
      </c>
    </row>
    <row r="16" spans="1:34" ht="17.100000000000001" customHeight="1" x14ac:dyDescent="0.25">
      <c r="A16" s="139" t="s">
        <v>173</v>
      </c>
      <c r="B16" s="21">
        <v>45</v>
      </c>
      <c r="C16" s="9"/>
      <c r="D16" s="10">
        <v>1</v>
      </c>
      <c r="E16" s="12"/>
      <c r="F16" s="1">
        <f>'16.4'!AH16</f>
        <v>1</v>
      </c>
      <c r="G16" s="22">
        <f t="shared" si="3"/>
        <v>1</v>
      </c>
      <c r="H16" s="7"/>
      <c r="I16" s="17"/>
      <c r="J16" s="7"/>
      <c r="K16" s="7"/>
      <c r="L16" s="7"/>
      <c r="M16" s="7"/>
      <c r="N16" s="6">
        <f t="shared" si="0"/>
        <v>0</v>
      </c>
      <c r="O16" s="11">
        <f t="shared" si="1"/>
        <v>1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2"/>
        <v>1</v>
      </c>
      <c r="AG16" s="7">
        <f t="shared" si="5"/>
        <v>1</v>
      </c>
      <c r="AH16" s="13">
        <f t="shared" si="6"/>
        <v>0</v>
      </c>
    </row>
    <row r="17" spans="1:34" ht="17.100000000000001" customHeight="1" x14ac:dyDescent="0.25">
      <c r="A17" s="139" t="s">
        <v>174</v>
      </c>
      <c r="B17" s="21">
        <v>50</v>
      </c>
      <c r="C17" s="10"/>
      <c r="D17" s="10">
        <v>28</v>
      </c>
      <c r="E17" s="12"/>
      <c r="F17" s="1">
        <f>'16.4'!AH17</f>
        <v>28</v>
      </c>
      <c r="G17" s="22">
        <f t="shared" si="3"/>
        <v>28</v>
      </c>
      <c r="H17" s="7"/>
      <c r="I17" s="17"/>
      <c r="J17" s="7"/>
      <c r="K17" s="7"/>
      <c r="L17" s="7"/>
      <c r="M17" s="7"/>
      <c r="N17" s="6">
        <f t="shared" si="0"/>
        <v>0</v>
      </c>
      <c r="O17" s="11">
        <f t="shared" si="1"/>
        <v>28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28</v>
      </c>
      <c r="AG17" s="7">
        <f t="shared" si="5"/>
        <v>28</v>
      </c>
      <c r="AH17" s="13">
        <f t="shared" si="6"/>
        <v>0</v>
      </c>
    </row>
    <row r="18" spans="1:34" ht="17.100000000000001" customHeight="1" x14ac:dyDescent="0.25">
      <c r="A18" s="139" t="s">
        <v>175</v>
      </c>
      <c r="B18" s="21">
        <v>50</v>
      </c>
      <c r="C18" s="10"/>
      <c r="D18" s="10">
        <v>1</v>
      </c>
      <c r="E18" s="12"/>
      <c r="F18" s="1">
        <f>'16.4'!AH18</f>
        <v>9</v>
      </c>
      <c r="G18" s="22">
        <f t="shared" si="3"/>
        <v>9</v>
      </c>
      <c r="H18" s="7"/>
      <c r="I18" s="17"/>
      <c r="J18" s="7"/>
      <c r="K18" s="7"/>
      <c r="L18" s="7"/>
      <c r="M18" s="7"/>
      <c r="N18" s="6">
        <f t="shared" si="0"/>
        <v>0</v>
      </c>
      <c r="O18" s="11">
        <f t="shared" si="1"/>
        <v>9</v>
      </c>
      <c r="P18" s="14"/>
      <c r="Q18" s="14">
        <v>3</v>
      </c>
      <c r="R18" s="14"/>
      <c r="S18" s="14"/>
      <c r="T18" s="14"/>
      <c r="U18" s="14"/>
      <c r="V18" s="14"/>
      <c r="W18" s="14"/>
      <c r="X18" s="14">
        <v>5</v>
      </c>
      <c r="Y18" s="14"/>
      <c r="Z18" s="14"/>
      <c r="AA18" s="14"/>
      <c r="AB18" s="14"/>
      <c r="AC18" s="14"/>
      <c r="AD18" s="14"/>
      <c r="AE18" s="13">
        <f t="shared" si="4"/>
        <v>8</v>
      </c>
      <c r="AF18" s="15">
        <f t="shared" si="2"/>
        <v>1</v>
      </c>
      <c r="AG18" s="7">
        <f t="shared" si="5"/>
        <v>1</v>
      </c>
      <c r="AH18" s="13">
        <f t="shared" si="6"/>
        <v>0</v>
      </c>
    </row>
    <row r="19" spans="1:34" ht="17.100000000000001" customHeight="1" x14ac:dyDescent="0.25">
      <c r="A19" s="139" t="s">
        <v>176</v>
      </c>
      <c r="B19" s="21">
        <v>50</v>
      </c>
      <c r="C19" s="10"/>
      <c r="D19" s="10">
        <v>24</v>
      </c>
      <c r="E19" s="12"/>
      <c r="F19" s="1">
        <f>'16.4'!AH19</f>
        <v>24</v>
      </c>
      <c r="G19" s="22">
        <f t="shared" si="3"/>
        <v>24</v>
      </c>
      <c r="H19" s="7"/>
      <c r="I19" s="17"/>
      <c r="J19" s="7"/>
      <c r="K19" s="7"/>
      <c r="L19" s="7"/>
      <c r="M19" s="7"/>
      <c r="N19" s="6">
        <f t="shared" si="0"/>
        <v>0</v>
      </c>
      <c r="O19" s="11">
        <f t="shared" si="1"/>
        <v>24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2"/>
        <v>24</v>
      </c>
      <c r="AG19" s="7">
        <f t="shared" si="5"/>
        <v>24</v>
      </c>
      <c r="AH19" s="13">
        <f t="shared" si="6"/>
        <v>0</v>
      </c>
    </row>
    <row r="20" spans="1:34" ht="17.100000000000001" customHeight="1" x14ac:dyDescent="0.25">
      <c r="A20" s="139" t="s">
        <v>177</v>
      </c>
      <c r="B20" s="21">
        <v>33</v>
      </c>
      <c r="C20" s="10"/>
      <c r="D20" s="10">
        <v>2</v>
      </c>
      <c r="E20" s="12"/>
      <c r="F20" s="1">
        <f>'16.4'!AH20</f>
        <v>4</v>
      </c>
      <c r="G20" s="22">
        <f t="shared" si="3"/>
        <v>4</v>
      </c>
      <c r="H20" s="7"/>
      <c r="I20" s="17"/>
      <c r="J20" s="7"/>
      <c r="K20" s="7"/>
      <c r="L20" s="7"/>
      <c r="M20" s="7"/>
      <c r="N20" s="6">
        <f t="shared" si="0"/>
        <v>0</v>
      </c>
      <c r="O20" s="11">
        <f t="shared" si="1"/>
        <v>4</v>
      </c>
      <c r="P20" s="14"/>
      <c r="Q20" s="14">
        <v>2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2</v>
      </c>
      <c r="AF20" s="15">
        <f t="shared" si="2"/>
        <v>2</v>
      </c>
      <c r="AG20" s="7">
        <f t="shared" si="5"/>
        <v>2</v>
      </c>
      <c r="AH20" s="13">
        <f t="shared" si="6"/>
        <v>0</v>
      </c>
    </row>
    <row r="21" spans="1:34" ht="17.100000000000001" customHeight="1" x14ac:dyDescent="0.25">
      <c r="A21" s="139" t="s">
        <v>178</v>
      </c>
      <c r="B21" s="21">
        <v>40</v>
      </c>
      <c r="C21" s="10"/>
      <c r="D21" s="10"/>
      <c r="E21" s="12"/>
      <c r="F21" s="1">
        <f>'16.4'!AH21</f>
        <v>0</v>
      </c>
      <c r="G21" s="22">
        <f t="shared" si="3"/>
        <v>0</v>
      </c>
      <c r="H21" s="7"/>
      <c r="I21" s="1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2"/>
        <v>0</v>
      </c>
      <c r="AG21" s="7">
        <f t="shared" si="5"/>
        <v>0</v>
      </c>
      <c r="AH21" s="13">
        <f t="shared" si="6"/>
        <v>0</v>
      </c>
    </row>
    <row r="22" spans="1:34" ht="17.100000000000001" customHeight="1" x14ac:dyDescent="0.25">
      <c r="A22" s="139" t="s">
        <v>179</v>
      </c>
      <c r="B22" s="21">
        <v>40</v>
      </c>
      <c r="C22" s="10"/>
      <c r="D22" s="10"/>
      <c r="E22" s="12"/>
      <c r="F22" s="1">
        <f>'16.4'!AH22</f>
        <v>0</v>
      </c>
      <c r="G22" s="22">
        <f t="shared" si="3"/>
        <v>0</v>
      </c>
      <c r="H22" s="7"/>
      <c r="I22" s="1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 t="shared" si="5"/>
        <v>0</v>
      </c>
      <c r="AH22" s="13">
        <f t="shared" si="6"/>
        <v>0</v>
      </c>
    </row>
    <row r="23" spans="1:34" ht="17.100000000000001" customHeight="1" x14ac:dyDescent="0.25">
      <c r="A23" s="139" t="s">
        <v>180</v>
      </c>
      <c r="B23" s="21">
        <v>45</v>
      </c>
      <c r="C23" s="10"/>
      <c r="D23" s="10"/>
      <c r="E23" s="12"/>
      <c r="F23" s="1">
        <f>'16.4'!AH23</f>
        <v>0</v>
      </c>
      <c r="G23" s="22">
        <f t="shared" si="3"/>
        <v>0</v>
      </c>
      <c r="H23" s="7"/>
      <c r="I23" s="1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si="5"/>
        <v>0</v>
      </c>
      <c r="AH23" s="13">
        <f t="shared" si="6"/>
        <v>0</v>
      </c>
    </row>
    <row r="24" spans="1:34" ht="17.100000000000001" customHeight="1" x14ac:dyDescent="0.25">
      <c r="A24" s="139" t="s">
        <v>181</v>
      </c>
      <c r="B24" s="21">
        <v>20</v>
      </c>
      <c r="C24" s="10"/>
      <c r="D24" s="10"/>
      <c r="E24" s="12"/>
      <c r="F24" s="1">
        <f>'16.4'!AH24</f>
        <v>0</v>
      </c>
      <c r="G24" s="22">
        <f t="shared" si="3"/>
        <v>0</v>
      </c>
      <c r="H24" s="7"/>
      <c r="I24" s="1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2"/>
        <v>0</v>
      </c>
      <c r="AG24" s="7">
        <f t="shared" si="5"/>
        <v>0</v>
      </c>
      <c r="AH24" s="13">
        <f t="shared" si="6"/>
        <v>0</v>
      </c>
    </row>
    <row r="25" spans="1:34" ht="36" customHeight="1" x14ac:dyDescent="0.25">
      <c r="A25" s="140" t="s">
        <v>187</v>
      </c>
      <c r="B25" s="21">
        <v>45</v>
      </c>
      <c r="C25" s="10"/>
      <c r="D25" s="10"/>
      <c r="E25" s="12"/>
      <c r="F25" s="1">
        <f>'16.4'!AH25</f>
        <v>0</v>
      </c>
      <c r="G25" s="22">
        <f>SUM(E25:F25)</f>
        <v>0</v>
      </c>
      <c r="H25" s="7"/>
      <c r="I25" s="17"/>
      <c r="J25" s="7"/>
      <c r="K25" s="7"/>
      <c r="L25" s="7"/>
      <c r="M25" s="7"/>
      <c r="N25" s="6">
        <f t="shared" si="0"/>
        <v>0</v>
      </c>
      <c r="O25" s="11">
        <f t="shared" si="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>SUM(P25:AC25)</f>
        <v>0</v>
      </c>
      <c r="AF25" s="15">
        <f t="shared" si="2"/>
        <v>0</v>
      </c>
      <c r="AG25" s="7">
        <f>(B25*C25)+D25</f>
        <v>0</v>
      </c>
      <c r="AH25" s="13">
        <f>AG25+AD25-AF25</f>
        <v>0</v>
      </c>
    </row>
    <row r="26" spans="1:34" ht="12" customHeight="1" x14ac:dyDescent="0.25">
      <c r="E26" s="19">
        <f>SUM(E3:E25)</f>
        <v>0</v>
      </c>
      <c r="F26" s="19">
        <f t="shared" ref="F26:AH26" si="7">SUM(F3:F25)</f>
        <v>3426</v>
      </c>
      <c r="G26" s="19">
        <f t="shared" si="7"/>
        <v>3426</v>
      </c>
      <c r="H26" s="19">
        <f t="shared" si="7"/>
        <v>73</v>
      </c>
      <c r="I26" s="19">
        <f t="shared" si="7"/>
        <v>0</v>
      </c>
      <c r="J26" s="19">
        <f t="shared" si="7"/>
        <v>0</v>
      </c>
      <c r="K26" s="19">
        <f t="shared" si="7"/>
        <v>0</v>
      </c>
      <c r="L26" s="19">
        <f t="shared" si="7"/>
        <v>250</v>
      </c>
      <c r="M26" s="19">
        <f t="shared" si="7"/>
        <v>0</v>
      </c>
      <c r="N26" s="19">
        <f t="shared" si="7"/>
        <v>323</v>
      </c>
      <c r="O26" s="19">
        <f t="shared" si="7"/>
        <v>3103</v>
      </c>
      <c r="P26" s="19">
        <f t="shared" si="7"/>
        <v>0</v>
      </c>
      <c r="Q26" s="19">
        <f t="shared" si="7"/>
        <v>193</v>
      </c>
      <c r="R26" s="19">
        <f t="shared" si="7"/>
        <v>0</v>
      </c>
      <c r="S26" s="19">
        <f t="shared" si="7"/>
        <v>67</v>
      </c>
      <c r="T26" s="19">
        <f t="shared" si="7"/>
        <v>130</v>
      </c>
      <c r="U26" s="19">
        <f t="shared" si="7"/>
        <v>170</v>
      </c>
      <c r="V26" s="19">
        <f t="shared" si="7"/>
        <v>146</v>
      </c>
      <c r="W26" s="19">
        <f t="shared" si="7"/>
        <v>240</v>
      </c>
      <c r="X26" s="19">
        <f t="shared" si="7"/>
        <v>77</v>
      </c>
      <c r="Y26" s="19">
        <f t="shared" si="7"/>
        <v>0</v>
      </c>
      <c r="Z26" s="19">
        <f t="shared" si="7"/>
        <v>70</v>
      </c>
      <c r="AA26" s="19">
        <f t="shared" si="7"/>
        <v>61</v>
      </c>
      <c r="AB26" s="19">
        <f t="shared" si="7"/>
        <v>1</v>
      </c>
      <c r="AC26" s="19">
        <f t="shared" si="7"/>
        <v>0</v>
      </c>
      <c r="AD26" s="19">
        <f t="shared" si="7"/>
        <v>7</v>
      </c>
      <c r="AE26" s="19">
        <f t="shared" si="7"/>
        <v>1155</v>
      </c>
      <c r="AF26" s="19">
        <f t="shared" si="7"/>
        <v>1948</v>
      </c>
      <c r="AG26" s="19">
        <f t="shared" si="7"/>
        <v>1941</v>
      </c>
      <c r="AH26" s="19">
        <f t="shared" si="7"/>
        <v>0</v>
      </c>
    </row>
    <row r="29" spans="1:34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topLeftCell="A7" zoomScale="85" zoomScaleNormal="85" workbookViewId="0">
      <pane xSplit="4" topLeftCell="U1" activePane="topRight" state="frozen"/>
      <selection pane="topRight" activeCell="AC11" sqref="AC11"/>
    </sheetView>
  </sheetViews>
  <sheetFormatPr defaultRowHeight="18.75" x14ac:dyDescent="0.3"/>
  <cols>
    <col min="1" max="1" width="40.7109375" style="164" customWidth="1"/>
    <col min="2" max="4" width="7.28515625" customWidth="1"/>
    <col min="24" max="24" width="10.85546875" customWidth="1"/>
    <col min="25" max="25" width="11.7109375" customWidth="1"/>
    <col min="26" max="26" width="10.42578125" customWidth="1"/>
    <col min="27" max="27" width="10.7109375" customWidth="1"/>
    <col min="28" max="28" width="12.7109375" customWidth="1"/>
    <col min="29" max="29" width="11.7109375" customWidth="1"/>
    <col min="32" max="32" width="10.85546875" customWidth="1"/>
  </cols>
  <sheetData>
    <row r="1" spans="1:35" ht="21.75" customHeight="1" x14ac:dyDescent="0.25">
      <c r="A1" s="218" t="s">
        <v>0</v>
      </c>
      <c r="B1" s="220" t="s">
        <v>21</v>
      </c>
      <c r="C1" s="220" t="s">
        <v>19</v>
      </c>
      <c r="D1" s="211" t="s">
        <v>20</v>
      </c>
      <c r="E1" s="205" t="s">
        <v>12</v>
      </c>
      <c r="F1" s="205" t="s">
        <v>5</v>
      </c>
      <c r="G1" s="213" t="s">
        <v>17</v>
      </c>
      <c r="H1" s="108" t="s">
        <v>3</v>
      </c>
      <c r="I1" s="108"/>
      <c r="J1" s="108"/>
      <c r="K1" s="109"/>
      <c r="L1" s="108"/>
      <c r="M1" s="108"/>
      <c r="N1" s="214" t="s">
        <v>6</v>
      </c>
      <c r="O1" s="216" t="s">
        <v>4</v>
      </c>
      <c r="P1" s="110" t="s">
        <v>157</v>
      </c>
      <c r="Q1" s="110" t="s">
        <v>25</v>
      </c>
      <c r="R1" s="110" t="s">
        <v>25</v>
      </c>
      <c r="S1" s="110" t="s">
        <v>14</v>
      </c>
      <c r="T1" s="110" t="s">
        <v>14</v>
      </c>
      <c r="U1" s="110" t="s">
        <v>14</v>
      </c>
      <c r="V1" s="110" t="s">
        <v>30</v>
      </c>
      <c r="W1" s="110" t="s">
        <v>13</v>
      </c>
      <c r="X1" s="110" t="s">
        <v>9</v>
      </c>
      <c r="Y1" s="110" t="s">
        <v>143</v>
      </c>
      <c r="Z1" s="110" t="s">
        <v>25</v>
      </c>
      <c r="AA1" s="110" t="s">
        <v>210</v>
      </c>
      <c r="AB1" s="110" t="s">
        <v>95</v>
      </c>
      <c r="AC1" s="110" t="s">
        <v>75</v>
      </c>
      <c r="AD1" s="110" t="s">
        <v>113</v>
      </c>
      <c r="AE1" s="211" t="s">
        <v>18</v>
      </c>
      <c r="AF1" s="205" t="s">
        <v>10</v>
      </c>
      <c r="AG1" s="205" t="s">
        <v>29</v>
      </c>
      <c r="AH1" s="207" t="s">
        <v>22</v>
      </c>
      <c r="AI1" s="209" t="s">
        <v>23</v>
      </c>
    </row>
    <row r="2" spans="1:35" ht="24.75" customHeight="1" x14ac:dyDescent="0.25">
      <c r="A2" s="219"/>
      <c r="B2" s="221"/>
      <c r="C2" s="221"/>
      <c r="D2" s="212"/>
      <c r="E2" s="206"/>
      <c r="F2" s="206"/>
      <c r="G2" s="213"/>
      <c r="H2" s="111" t="s">
        <v>24</v>
      </c>
      <c r="I2" s="111" t="s">
        <v>98</v>
      </c>
      <c r="J2" s="111" t="s">
        <v>15</v>
      </c>
      <c r="K2" s="111" t="s">
        <v>28</v>
      </c>
      <c r="L2" s="112" t="s">
        <v>2</v>
      </c>
      <c r="M2" s="112" t="s">
        <v>1</v>
      </c>
      <c r="N2" s="215"/>
      <c r="O2" s="217"/>
      <c r="P2" s="113" t="s">
        <v>27</v>
      </c>
      <c r="Q2" s="113" t="s">
        <v>72</v>
      </c>
      <c r="R2" s="113" t="s">
        <v>27</v>
      </c>
      <c r="S2" s="113" t="s">
        <v>27</v>
      </c>
      <c r="T2" s="113" t="s">
        <v>72</v>
      </c>
      <c r="U2" s="113" t="s">
        <v>82</v>
      </c>
      <c r="V2" s="113" t="s">
        <v>71</v>
      </c>
      <c r="W2" s="113" t="s">
        <v>27</v>
      </c>
      <c r="X2" s="113" t="s">
        <v>27</v>
      </c>
      <c r="Y2" s="113" t="s">
        <v>27</v>
      </c>
      <c r="Z2" s="113" t="s">
        <v>26</v>
      </c>
      <c r="AA2" s="114" t="s">
        <v>27</v>
      </c>
      <c r="AB2" s="114" t="s">
        <v>27</v>
      </c>
      <c r="AC2" s="114" t="s">
        <v>97</v>
      </c>
      <c r="AD2" s="114" t="s">
        <v>108</v>
      </c>
      <c r="AE2" s="212"/>
      <c r="AF2" s="206"/>
      <c r="AG2" s="206"/>
      <c r="AH2" s="208"/>
      <c r="AI2" s="210"/>
    </row>
    <row r="3" spans="1:35" ht="18" customHeight="1" x14ac:dyDescent="0.25">
      <c r="A3" s="145" t="s">
        <v>182</v>
      </c>
      <c r="B3" s="115">
        <v>33</v>
      </c>
      <c r="C3" s="9">
        <v>24</v>
      </c>
      <c r="D3" s="9">
        <v>45</v>
      </c>
      <c r="E3" s="116">
        <v>520</v>
      </c>
      <c r="F3" s="1">
        <f>'1.5'!AG3</f>
        <v>594</v>
      </c>
      <c r="G3" s="22">
        <f t="shared" ref="G3:G24" si="0">SUM(E3:F3)</f>
        <v>1114</v>
      </c>
      <c r="H3" s="117">
        <v>99</v>
      </c>
      <c r="I3" s="117"/>
      <c r="J3" s="117"/>
      <c r="K3" s="117"/>
      <c r="L3" s="117">
        <v>30</v>
      </c>
      <c r="M3" s="117"/>
      <c r="N3" s="118">
        <f t="shared" ref="N3:N24" si="1">SUBTOTAL(9,H3:M3)</f>
        <v>129</v>
      </c>
      <c r="O3" s="119">
        <f t="shared" ref="O3:O24" si="2">G3-N3</f>
        <v>985</v>
      </c>
      <c r="P3" s="120">
        <v>20</v>
      </c>
      <c r="Q3" s="120">
        <v>25</v>
      </c>
      <c r="R3" s="120">
        <v>19</v>
      </c>
      <c r="S3" s="120">
        <v>10</v>
      </c>
      <c r="T3" s="120">
        <v>21</v>
      </c>
      <c r="U3" s="120"/>
      <c r="V3" s="120"/>
      <c r="W3" s="120">
        <v>18</v>
      </c>
      <c r="X3" s="120">
        <v>23</v>
      </c>
      <c r="Y3" s="120">
        <v>10</v>
      </c>
      <c r="Z3" s="120"/>
      <c r="AA3" s="120"/>
      <c r="AB3" s="120"/>
      <c r="AC3" s="120"/>
      <c r="AD3" s="120"/>
      <c r="AE3" s="120">
        <v>2</v>
      </c>
      <c r="AF3" s="121">
        <f t="shared" ref="AF3:AF24" si="3">SUM(P3:AD3)</f>
        <v>146</v>
      </c>
      <c r="AG3" s="122">
        <f t="shared" ref="AG3:AG24" si="4">O3-AF3</f>
        <v>839</v>
      </c>
      <c r="AH3" s="117">
        <f t="shared" ref="AH3:AH24" si="5">(B3*C3)+D3</f>
        <v>837</v>
      </c>
      <c r="AI3" s="121">
        <f>AH3+AE3-AG3</f>
        <v>0</v>
      </c>
    </row>
    <row r="4" spans="1:35" ht="18" customHeight="1" x14ac:dyDescent="0.25">
      <c r="A4" s="145" t="s">
        <v>161</v>
      </c>
      <c r="B4" s="115">
        <v>70</v>
      </c>
      <c r="C4" s="9">
        <v>10</v>
      </c>
      <c r="D4" s="9">
        <v>34</v>
      </c>
      <c r="E4" s="116">
        <v>420</v>
      </c>
      <c r="F4" s="1">
        <f>'1.5'!AG4</f>
        <v>791</v>
      </c>
      <c r="G4" s="22">
        <f t="shared" si="0"/>
        <v>1211</v>
      </c>
      <c r="H4" s="117">
        <v>122</v>
      </c>
      <c r="I4" s="117"/>
      <c r="J4" s="117"/>
      <c r="K4" s="117"/>
      <c r="L4" s="117">
        <v>100</v>
      </c>
      <c r="M4" s="117">
        <v>40</v>
      </c>
      <c r="N4" s="118">
        <f t="shared" si="1"/>
        <v>262</v>
      </c>
      <c r="O4" s="119">
        <f t="shared" si="2"/>
        <v>949</v>
      </c>
      <c r="P4" s="120">
        <v>16</v>
      </c>
      <c r="Q4" s="120">
        <v>12</v>
      </c>
      <c r="R4" s="120">
        <v>13</v>
      </c>
      <c r="S4" s="120">
        <v>65</v>
      </c>
      <c r="T4" s="120">
        <v>17</v>
      </c>
      <c r="U4" s="120"/>
      <c r="V4" s="120"/>
      <c r="W4" s="120">
        <v>14</v>
      </c>
      <c r="X4" s="120">
        <v>35</v>
      </c>
      <c r="Y4" s="120">
        <v>21</v>
      </c>
      <c r="Z4" s="120">
        <v>20</v>
      </c>
      <c r="AA4" s="120"/>
      <c r="AB4" s="120"/>
      <c r="AC4" s="120"/>
      <c r="AD4" s="120"/>
      <c r="AE4" s="120">
        <v>2</v>
      </c>
      <c r="AF4" s="121">
        <f t="shared" si="3"/>
        <v>213</v>
      </c>
      <c r="AG4" s="122">
        <f t="shared" si="4"/>
        <v>736</v>
      </c>
      <c r="AH4" s="117">
        <f t="shared" si="5"/>
        <v>734</v>
      </c>
      <c r="AI4" s="121">
        <f t="shared" ref="AI4:AI23" si="6">AH4+AE4-AG4</f>
        <v>0</v>
      </c>
    </row>
    <row r="5" spans="1:35" ht="18" customHeight="1" x14ac:dyDescent="0.25">
      <c r="A5" s="145" t="s">
        <v>162</v>
      </c>
      <c r="B5" s="115">
        <v>45</v>
      </c>
      <c r="C5" s="8">
        <v>2</v>
      </c>
      <c r="D5" s="8">
        <v>39</v>
      </c>
      <c r="E5" s="116">
        <v>90</v>
      </c>
      <c r="F5" s="1">
        <f>'1.5'!AG5</f>
        <v>232</v>
      </c>
      <c r="G5" s="22">
        <f t="shared" si="0"/>
        <v>322</v>
      </c>
      <c r="H5" s="117"/>
      <c r="I5" s="117"/>
      <c r="J5" s="117">
        <v>25</v>
      </c>
      <c r="K5" s="117"/>
      <c r="L5" s="117">
        <v>65</v>
      </c>
      <c r="M5" s="117">
        <v>60</v>
      </c>
      <c r="N5" s="118">
        <f t="shared" si="1"/>
        <v>150</v>
      </c>
      <c r="O5" s="119">
        <f t="shared" si="2"/>
        <v>172</v>
      </c>
      <c r="P5" s="120">
        <v>3</v>
      </c>
      <c r="Q5" s="120"/>
      <c r="R5" s="120"/>
      <c r="S5" s="120">
        <v>30</v>
      </c>
      <c r="T5" s="120"/>
      <c r="U5" s="120"/>
      <c r="V5" s="120"/>
      <c r="W5" s="120"/>
      <c r="X5" s="120"/>
      <c r="Y5" s="120"/>
      <c r="Z5" s="120">
        <v>10</v>
      </c>
      <c r="AA5" s="120"/>
      <c r="AB5" s="120"/>
      <c r="AC5" s="120"/>
      <c r="AD5" s="120"/>
      <c r="AE5" s="120"/>
      <c r="AF5" s="121">
        <f t="shared" si="3"/>
        <v>43</v>
      </c>
      <c r="AG5" s="122">
        <f t="shared" si="4"/>
        <v>129</v>
      </c>
      <c r="AH5" s="117">
        <f t="shared" si="5"/>
        <v>129</v>
      </c>
      <c r="AI5" s="121">
        <f t="shared" si="6"/>
        <v>0</v>
      </c>
    </row>
    <row r="6" spans="1:35" ht="18" customHeight="1" x14ac:dyDescent="0.25">
      <c r="A6" s="145" t="s">
        <v>163</v>
      </c>
      <c r="B6" s="115">
        <v>60</v>
      </c>
      <c r="C6" s="8"/>
      <c r="D6" s="8"/>
      <c r="E6" s="116"/>
      <c r="F6" s="1">
        <f>'1.5'!AG6</f>
        <v>0</v>
      </c>
      <c r="G6" s="22">
        <f t="shared" si="0"/>
        <v>0</v>
      </c>
      <c r="H6" s="117"/>
      <c r="I6" s="117"/>
      <c r="J6" s="117"/>
      <c r="K6" s="117"/>
      <c r="L6" s="117"/>
      <c r="M6" s="117"/>
      <c r="N6" s="118">
        <f t="shared" si="1"/>
        <v>0</v>
      </c>
      <c r="O6" s="119">
        <f t="shared" si="2"/>
        <v>0</v>
      </c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1">
        <f t="shared" si="3"/>
        <v>0</v>
      </c>
      <c r="AG6" s="122">
        <f t="shared" si="4"/>
        <v>0</v>
      </c>
      <c r="AH6" s="117">
        <f t="shared" si="5"/>
        <v>0</v>
      </c>
      <c r="AI6" s="121">
        <f t="shared" si="6"/>
        <v>0</v>
      </c>
    </row>
    <row r="7" spans="1:35" ht="18" customHeight="1" x14ac:dyDescent="0.25">
      <c r="A7" s="145" t="s">
        <v>164</v>
      </c>
      <c r="B7" s="115">
        <v>120</v>
      </c>
      <c r="C7" s="9">
        <v>4</v>
      </c>
      <c r="D7" s="9">
        <v>19</v>
      </c>
      <c r="E7" s="116"/>
      <c r="F7" s="1">
        <f>'1.5'!AG7</f>
        <v>616</v>
      </c>
      <c r="G7" s="22">
        <f t="shared" si="0"/>
        <v>616</v>
      </c>
      <c r="H7" s="117">
        <v>53</v>
      </c>
      <c r="I7" s="117"/>
      <c r="J7" s="117"/>
      <c r="K7" s="117"/>
      <c r="L7" s="117"/>
      <c r="M7" s="117"/>
      <c r="N7" s="118">
        <f t="shared" si="1"/>
        <v>53</v>
      </c>
      <c r="O7" s="119">
        <f t="shared" si="2"/>
        <v>563</v>
      </c>
      <c r="P7" s="120">
        <v>4</v>
      </c>
      <c r="Q7" s="120">
        <v>6</v>
      </c>
      <c r="R7" s="120">
        <v>19</v>
      </c>
      <c r="S7" s="120"/>
      <c r="T7" s="120">
        <v>8</v>
      </c>
      <c r="U7" s="120"/>
      <c r="V7" s="120"/>
      <c r="W7" s="120">
        <v>10</v>
      </c>
      <c r="X7" s="120">
        <v>17</v>
      </c>
      <c r="Y7" s="120"/>
      <c r="Z7" s="120"/>
      <c r="AA7" s="120"/>
      <c r="AB7" s="120"/>
      <c r="AC7" s="120"/>
      <c r="AD7" s="120"/>
      <c r="AE7" s="120"/>
      <c r="AF7" s="121">
        <f t="shared" si="3"/>
        <v>64</v>
      </c>
      <c r="AG7" s="122">
        <f t="shared" si="4"/>
        <v>499</v>
      </c>
      <c r="AH7" s="117">
        <f t="shared" si="5"/>
        <v>499</v>
      </c>
      <c r="AI7" s="121">
        <f t="shared" si="6"/>
        <v>0</v>
      </c>
    </row>
    <row r="8" spans="1:35" ht="18" customHeight="1" x14ac:dyDescent="0.25">
      <c r="A8" s="145" t="s">
        <v>165</v>
      </c>
      <c r="B8" s="115">
        <v>40</v>
      </c>
      <c r="C8" s="8">
        <v>2</v>
      </c>
      <c r="D8" s="8">
        <v>23</v>
      </c>
      <c r="E8" s="116">
        <v>41</v>
      </c>
      <c r="F8" s="1">
        <f>'1.5'!AG8</f>
        <v>82</v>
      </c>
      <c r="G8" s="22">
        <f t="shared" si="0"/>
        <v>123</v>
      </c>
      <c r="H8" s="117"/>
      <c r="I8" s="117"/>
      <c r="J8" s="117"/>
      <c r="K8" s="117"/>
      <c r="L8" s="117"/>
      <c r="M8" s="117">
        <v>20</v>
      </c>
      <c r="N8" s="118">
        <f t="shared" si="1"/>
        <v>20</v>
      </c>
      <c r="O8" s="119">
        <f t="shared" si="2"/>
        <v>103</v>
      </c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1">
        <f t="shared" si="3"/>
        <v>0</v>
      </c>
      <c r="AG8" s="122">
        <f t="shared" si="4"/>
        <v>103</v>
      </c>
      <c r="AH8" s="117">
        <f t="shared" si="5"/>
        <v>103</v>
      </c>
      <c r="AI8" s="121">
        <f t="shared" si="6"/>
        <v>0</v>
      </c>
    </row>
    <row r="9" spans="1:35" ht="18" customHeight="1" x14ac:dyDescent="0.25">
      <c r="A9" s="145" t="s">
        <v>166</v>
      </c>
      <c r="B9" s="115">
        <v>65</v>
      </c>
      <c r="C9" s="8">
        <v>2</v>
      </c>
      <c r="D9" s="8">
        <v>35</v>
      </c>
      <c r="E9" s="116"/>
      <c r="F9" s="1">
        <f>'1.5'!AG9</f>
        <v>259</v>
      </c>
      <c r="G9" s="22">
        <f t="shared" si="0"/>
        <v>259</v>
      </c>
      <c r="H9" s="117">
        <v>26</v>
      </c>
      <c r="I9" s="117"/>
      <c r="J9" s="117"/>
      <c r="K9" s="117"/>
      <c r="L9" s="117"/>
      <c r="M9" s="117"/>
      <c r="N9" s="118">
        <f t="shared" si="1"/>
        <v>26</v>
      </c>
      <c r="O9" s="119">
        <f t="shared" si="2"/>
        <v>233</v>
      </c>
      <c r="P9" s="120">
        <v>8</v>
      </c>
      <c r="Q9" s="120">
        <v>16</v>
      </c>
      <c r="R9" s="120">
        <v>4</v>
      </c>
      <c r="S9" s="120"/>
      <c r="T9" s="120">
        <v>4</v>
      </c>
      <c r="U9" s="120"/>
      <c r="V9" s="120"/>
      <c r="W9" s="120">
        <v>17</v>
      </c>
      <c r="X9" s="120">
        <v>18</v>
      </c>
      <c r="Y9" s="120"/>
      <c r="Z9" s="120"/>
      <c r="AA9" s="120"/>
      <c r="AB9" s="120"/>
      <c r="AC9" s="120"/>
      <c r="AD9" s="120"/>
      <c r="AE9" s="120">
        <v>1</v>
      </c>
      <c r="AF9" s="121">
        <f t="shared" si="3"/>
        <v>67</v>
      </c>
      <c r="AG9" s="122">
        <f t="shared" si="4"/>
        <v>166</v>
      </c>
      <c r="AH9" s="117">
        <f t="shared" si="5"/>
        <v>165</v>
      </c>
      <c r="AI9" s="121">
        <f t="shared" si="6"/>
        <v>0</v>
      </c>
    </row>
    <row r="10" spans="1:35" s="31" customFormat="1" ht="18" customHeight="1" x14ac:dyDescent="0.25">
      <c r="A10" s="145" t="s">
        <v>167</v>
      </c>
      <c r="B10" s="115">
        <v>100</v>
      </c>
      <c r="C10" s="8">
        <v>6</v>
      </c>
      <c r="D10" s="8">
        <v>20</v>
      </c>
      <c r="E10" s="116">
        <v>200</v>
      </c>
      <c r="F10" s="1">
        <f>'1.5'!AG10</f>
        <v>643</v>
      </c>
      <c r="G10" s="22">
        <f t="shared" si="0"/>
        <v>843</v>
      </c>
      <c r="H10" s="117">
        <v>80</v>
      </c>
      <c r="I10" s="117"/>
      <c r="J10" s="117"/>
      <c r="K10" s="117"/>
      <c r="L10" s="117">
        <v>40</v>
      </c>
      <c r="M10" s="117">
        <v>5</v>
      </c>
      <c r="N10" s="118">
        <f t="shared" si="1"/>
        <v>125</v>
      </c>
      <c r="O10" s="119">
        <f t="shared" si="2"/>
        <v>718</v>
      </c>
      <c r="P10" s="120">
        <v>21</v>
      </c>
      <c r="Q10" s="120">
        <v>22</v>
      </c>
      <c r="R10" s="120">
        <v>12</v>
      </c>
      <c r="S10" s="120">
        <v>5</v>
      </c>
      <c r="T10" s="120">
        <v>12</v>
      </c>
      <c r="U10" s="120"/>
      <c r="V10" s="120"/>
      <c r="W10" s="120">
        <v>13</v>
      </c>
      <c r="X10" s="120">
        <v>4</v>
      </c>
      <c r="Y10" s="120">
        <v>9</v>
      </c>
      <c r="Z10" s="120"/>
      <c r="AA10" s="120"/>
      <c r="AB10" s="120"/>
      <c r="AC10" s="120"/>
      <c r="AD10" s="120"/>
      <c r="AE10" s="120"/>
      <c r="AF10" s="121">
        <f t="shared" si="3"/>
        <v>98</v>
      </c>
      <c r="AG10" s="122">
        <f t="shared" si="4"/>
        <v>620</v>
      </c>
      <c r="AH10" s="117">
        <f t="shared" si="5"/>
        <v>620</v>
      </c>
      <c r="AI10" s="121">
        <f t="shared" si="6"/>
        <v>0</v>
      </c>
    </row>
    <row r="11" spans="1:35" ht="18" customHeight="1" x14ac:dyDescent="0.25">
      <c r="A11" s="145" t="s">
        <v>168</v>
      </c>
      <c r="B11" s="115">
        <v>85</v>
      </c>
      <c r="C11" s="8">
        <v>2</v>
      </c>
      <c r="D11" s="8">
        <v>12</v>
      </c>
      <c r="E11" s="116"/>
      <c r="F11" s="1">
        <f>'1.5'!AG11</f>
        <v>261</v>
      </c>
      <c r="G11" s="22">
        <f t="shared" si="0"/>
        <v>261</v>
      </c>
      <c r="H11" s="117">
        <v>15</v>
      </c>
      <c r="I11" s="117"/>
      <c r="J11" s="117"/>
      <c r="K11" s="117"/>
      <c r="L11" s="117"/>
      <c r="M11" s="117"/>
      <c r="N11" s="118">
        <f t="shared" si="1"/>
        <v>15</v>
      </c>
      <c r="O11" s="119">
        <f t="shared" si="2"/>
        <v>246</v>
      </c>
      <c r="P11" s="120">
        <v>4</v>
      </c>
      <c r="Q11" s="120">
        <v>18</v>
      </c>
      <c r="R11" s="120">
        <v>4</v>
      </c>
      <c r="S11" s="120"/>
      <c r="T11" s="120"/>
      <c r="U11" s="120"/>
      <c r="V11" s="120"/>
      <c r="W11" s="120">
        <v>12</v>
      </c>
      <c r="X11" s="120">
        <v>26</v>
      </c>
      <c r="Y11" s="120"/>
      <c r="Z11" s="120"/>
      <c r="AA11" s="120"/>
      <c r="AB11" s="120"/>
      <c r="AC11" s="120"/>
      <c r="AD11" s="120"/>
      <c r="AE11" s="120"/>
      <c r="AF11" s="121">
        <f t="shared" si="3"/>
        <v>64</v>
      </c>
      <c r="AG11" s="122">
        <f t="shared" si="4"/>
        <v>182</v>
      </c>
      <c r="AH11" s="117">
        <f t="shared" si="5"/>
        <v>182</v>
      </c>
      <c r="AI11" s="121">
        <f t="shared" si="6"/>
        <v>0</v>
      </c>
    </row>
    <row r="12" spans="1:35" ht="18" customHeight="1" x14ac:dyDescent="0.25">
      <c r="A12" s="145" t="s">
        <v>169</v>
      </c>
      <c r="B12" s="115">
        <v>50</v>
      </c>
      <c r="C12" s="8">
        <v>5</v>
      </c>
      <c r="D12" s="8">
        <v>33</v>
      </c>
      <c r="E12" s="116"/>
      <c r="F12" s="1">
        <f>'1.5'!AG12</f>
        <v>360</v>
      </c>
      <c r="G12" s="22">
        <f t="shared" si="0"/>
        <v>360</v>
      </c>
      <c r="H12" s="117">
        <v>17</v>
      </c>
      <c r="I12" s="117"/>
      <c r="J12" s="117"/>
      <c r="K12" s="117"/>
      <c r="L12" s="117"/>
      <c r="M12" s="117"/>
      <c r="N12" s="118">
        <f t="shared" si="1"/>
        <v>17</v>
      </c>
      <c r="O12" s="119">
        <f t="shared" si="2"/>
        <v>343</v>
      </c>
      <c r="P12" s="120">
        <v>4</v>
      </c>
      <c r="Q12" s="120">
        <v>12</v>
      </c>
      <c r="R12" s="120"/>
      <c r="S12" s="120"/>
      <c r="T12" s="120"/>
      <c r="U12" s="120"/>
      <c r="V12" s="120"/>
      <c r="W12" s="120">
        <v>8</v>
      </c>
      <c r="X12" s="120">
        <v>18</v>
      </c>
      <c r="Y12" s="120">
        <v>18</v>
      </c>
      <c r="Z12" s="120"/>
      <c r="AA12" s="120"/>
      <c r="AB12" s="120"/>
      <c r="AC12" s="120"/>
      <c r="AD12" s="120"/>
      <c r="AE12" s="120"/>
      <c r="AF12" s="121">
        <f t="shared" si="3"/>
        <v>60</v>
      </c>
      <c r="AG12" s="122">
        <f t="shared" si="4"/>
        <v>283</v>
      </c>
      <c r="AH12" s="117">
        <f t="shared" si="5"/>
        <v>283</v>
      </c>
      <c r="AI12" s="121">
        <f t="shared" si="6"/>
        <v>0</v>
      </c>
    </row>
    <row r="13" spans="1:35" s="31" customFormat="1" ht="18" customHeight="1" x14ac:dyDescent="0.25">
      <c r="A13" s="145" t="s">
        <v>170</v>
      </c>
      <c r="B13" s="115">
        <v>50</v>
      </c>
      <c r="C13" s="8"/>
      <c r="D13" s="8"/>
      <c r="E13" s="116"/>
      <c r="F13" s="1">
        <f>'1.5'!AG13</f>
        <v>0</v>
      </c>
      <c r="G13" s="22">
        <f t="shared" si="0"/>
        <v>0</v>
      </c>
      <c r="H13" s="117"/>
      <c r="I13" s="117"/>
      <c r="J13" s="117"/>
      <c r="K13" s="117"/>
      <c r="L13" s="117"/>
      <c r="M13" s="117"/>
      <c r="N13" s="118">
        <f t="shared" si="1"/>
        <v>0</v>
      </c>
      <c r="O13" s="119">
        <f t="shared" si="2"/>
        <v>0</v>
      </c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1">
        <f t="shared" si="3"/>
        <v>0</v>
      </c>
      <c r="AG13" s="122">
        <f t="shared" si="4"/>
        <v>0</v>
      </c>
      <c r="AH13" s="117">
        <f t="shared" si="5"/>
        <v>0</v>
      </c>
      <c r="AI13" s="121">
        <f t="shared" si="6"/>
        <v>0</v>
      </c>
    </row>
    <row r="14" spans="1:35" ht="18" customHeight="1" x14ac:dyDescent="0.25">
      <c r="A14" s="146" t="s">
        <v>171</v>
      </c>
      <c r="B14" s="115">
        <v>45</v>
      </c>
      <c r="C14" s="8"/>
      <c r="D14" s="8"/>
      <c r="E14" s="116"/>
      <c r="F14" s="1">
        <f>'1.5'!AG14</f>
        <v>0</v>
      </c>
      <c r="G14" s="22">
        <f t="shared" si="0"/>
        <v>0</v>
      </c>
      <c r="H14" s="117"/>
      <c r="I14" s="117"/>
      <c r="J14" s="117"/>
      <c r="K14" s="117"/>
      <c r="L14" s="117"/>
      <c r="M14" s="117"/>
      <c r="N14" s="118">
        <f t="shared" si="1"/>
        <v>0</v>
      </c>
      <c r="O14" s="119">
        <f t="shared" si="2"/>
        <v>0</v>
      </c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1">
        <f t="shared" si="3"/>
        <v>0</v>
      </c>
      <c r="AG14" s="122">
        <f t="shared" si="4"/>
        <v>0</v>
      </c>
      <c r="AH14" s="117">
        <f t="shared" si="5"/>
        <v>0</v>
      </c>
      <c r="AI14" s="121">
        <f t="shared" si="6"/>
        <v>0</v>
      </c>
    </row>
    <row r="15" spans="1:35" ht="18" customHeight="1" x14ac:dyDescent="0.25">
      <c r="A15" s="146" t="s">
        <v>172</v>
      </c>
      <c r="B15" s="115">
        <v>33</v>
      </c>
      <c r="C15" s="8"/>
      <c r="D15" s="8"/>
      <c r="E15" s="116"/>
      <c r="F15" s="1">
        <f>'1.5'!AG15</f>
        <v>0</v>
      </c>
      <c r="G15" s="22">
        <f t="shared" si="0"/>
        <v>0</v>
      </c>
      <c r="H15" s="117"/>
      <c r="I15" s="117"/>
      <c r="J15" s="117"/>
      <c r="K15" s="117"/>
      <c r="L15" s="117"/>
      <c r="M15" s="117"/>
      <c r="N15" s="118">
        <f t="shared" si="1"/>
        <v>0</v>
      </c>
      <c r="O15" s="119">
        <f t="shared" si="2"/>
        <v>0</v>
      </c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1">
        <f t="shared" si="3"/>
        <v>0</v>
      </c>
      <c r="AG15" s="122">
        <f t="shared" si="4"/>
        <v>0</v>
      </c>
      <c r="AH15" s="117">
        <f t="shared" si="5"/>
        <v>0</v>
      </c>
      <c r="AI15" s="121">
        <f t="shared" si="6"/>
        <v>0</v>
      </c>
    </row>
    <row r="16" spans="1:35" s="31" customFormat="1" ht="18" customHeight="1" x14ac:dyDescent="0.25">
      <c r="A16" s="145" t="s">
        <v>173</v>
      </c>
      <c r="B16" s="115">
        <v>45</v>
      </c>
      <c r="C16" s="8">
        <v>3</v>
      </c>
      <c r="D16" s="8">
        <v>7</v>
      </c>
      <c r="E16" s="116"/>
      <c r="F16" s="1">
        <f>'1.5'!AG16</f>
        <v>161</v>
      </c>
      <c r="G16" s="22">
        <f t="shared" si="0"/>
        <v>161</v>
      </c>
      <c r="H16" s="117">
        <v>4</v>
      </c>
      <c r="I16" s="117"/>
      <c r="J16" s="117"/>
      <c r="K16" s="117"/>
      <c r="L16" s="117"/>
      <c r="M16" s="117"/>
      <c r="N16" s="118">
        <f t="shared" si="1"/>
        <v>4</v>
      </c>
      <c r="O16" s="119">
        <f t="shared" si="2"/>
        <v>157</v>
      </c>
      <c r="P16" s="120"/>
      <c r="Q16" s="120"/>
      <c r="R16" s="120"/>
      <c r="S16" s="120"/>
      <c r="T16" s="120"/>
      <c r="U16" s="120"/>
      <c r="V16" s="120"/>
      <c r="W16" s="120"/>
      <c r="X16" s="120"/>
      <c r="Y16" s="120">
        <v>13</v>
      </c>
      <c r="Z16" s="120"/>
      <c r="AA16" s="120">
        <v>2</v>
      </c>
      <c r="AB16" s="120"/>
      <c r="AC16" s="120"/>
      <c r="AD16" s="120"/>
      <c r="AE16" s="120"/>
      <c r="AF16" s="121">
        <f t="shared" si="3"/>
        <v>15</v>
      </c>
      <c r="AG16" s="122">
        <f t="shared" si="4"/>
        <v>142</v>
      </c>
      <c r="AH16" s="117">
        <f t="shared" si="5"/>
        <v>142</v>
      </c>
      <c r="AI16" s="121">
        <f t="shared" si="6"/>
        <v>0</v>
      </c>
    </row>
    <row r="17" spans="1:35" ht="18" customHeight="1" x14ac:dyDescent="0.25">
      <c r="A17" s="145" t="s">
        <v>174</v>
      </c>
      <c r="B17" s="115">
        <v>50</v>
      </c>
      <c r="C17" s="8"/>
      <c r="D17" s="8">
        <v>27</v>
      </c>
      <c r="E17" s="116"/>
      <c r="F17" s="1">
        <f>'1.5'!AG17</f>
        <v>27</v>
      </c>
      <c r="G17" s="22">
        <f t="shared" si="0"/>
        <v>27</v>
      </c>
      <c r="H17" s="117"/>
      <c r="I17" s="117"/>
      <c r="J17" s="117"/>
      <c r="K17" s="117"/>
      <c r="L17" s="117"/>
      <c r="M17" s="117"/>
      <c r="N17" s="118">
        <f t="shared" si="1"/>
        <v>0</v>
      </c>
      <c r="O17" s="119">
        <f t="shared" si="2"/>
        <v>27</v>
      </c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1">
        <f t="shared" si="3"/>
        <v>0</v>
      </c>
      <c r="AG17" s="122">
        <f t="shared" si="4"/>
        <v>27</v>
      </c>
      <c r="AH17" s="117">
        <f t="shared" si="5"/>
        <v>27</v>
      </c>
      <c r="AI17" s="121">
        <f t="shared" si="6"/>
        <v>0</v>
      </c>
    </row>
    <row r="18" spans="1:35" ht="18" customHeight="1" x14ac:dyDescent="0.25">
      <c r="A18" s="145" t="s">
        <v>175</v>
      </c>
      <c r="B18" s="115">
        <v>100</v>
      </c>
      <c r="C18" s="8"/>
      <c r="D18" s="8">
        <v>23</v>
      </c>
      <c r="E18" s="116"/>
      <c r="F18" s="1">
        <f>'1.5'!AG18</f>
        <v>23</v>
      </c>
      <c r="G18" s="22">
        <f t="shared" si="0"/>
        <v>23</v>
      </c>
      <c r="H18" s="117"/>
      <c r="I18" s="117"/>
      <c r="J18" s="117"/>
      <c r="K18" s="117"/>
      <c r="L18" s="117"/>
      <c r="M18" s="117"/>
      <c r="N18" s="118">
        <f t="shared" si="1"/>
        <v>0</v>
      </c>
      <c r="O18" s="119">
        <f t="shared" si="2"/>
        <v>23</v>
      </c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1">
        <f t="shared" si="3"/>
        <v>0</v>
      </c>
      <c r="AG18" s="122">
        <f t="shared" si="4"/>
        <v>23</v>
      </c>
      <c r="AH18" s="117">
        <f t="shared" si="5"/>
        <v>23</v>
      </c>
      <c r="AI18" s="121">
        <f t="shared" si="6"/>
        <v>0</v>
      </c>
    </row>
    <row r="19" spans="1:35" ht="18" customHeight="1" x14ac:dyDescent="0.25">
      <c r="A19" s="145" t="s">
        <v>176</v>
      </c>
      <c r="B19" s="115">
        <v>50</v>
      </c>
      <c r="C19" s="8"/>
      <c r="D19" s="8">
        <v>10</v>
      </c>
      <c r="E19" s="116"/>
      <c r="F19" s="1">
        <f>'1.5'!AG19</f>
        <v>10</v>
      </c>
      <c r="G19" s="22">
        <f t="shared" si="0"/>
        <v>10</v>
      </c>
      <c r="H19" s="117"/>
      <c r="I19" s="117"/>
      <c r="J19" s="117"/>
      <c r="K19" s="117"/>
      <c r="L19" s="117"/>
      <c r="M19" s="117"/>
      <c r="N19" s="118">
        <f t="shared" si="1"/>
        <v>0</v>
      </c>
      <c r="O19" s="119">
        <f t="shared" si="2"/>
        <v>10</v>
      </c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1">
        <f t="shared" si="3"/>
        <v>0</v>
      </c>
      <c r="AG19" s="122">
        <f t="shared" si="4"/>
        <v>10</v>
      </c>
      <c r="AH19" s="117">
        <f t="shared" si="5"/>
        <v>10</v>
      </c>
      <c r="AI19" s="121">
        <f t="shared" si="6"/>
        <v>0</v>
      </c>
    </row>
    <row r="20" spans="1:35" ht="18" customHeight="1" x14ac:dyDescent="0.25">
      <c r="A20" s="145" t="s">
        <v>177</v>
      </c>
      <c r="B20" s="115">
        <v>33</v>
      </c>
      <c r="C20" s="8">
        <v>2</v>
      </c>
      <c r="D20" s="8">
        <v>13</v>
      </c>
      <c r="E20" s="116"/>
      <c r="F20" s="1">
        <f>'1.5'!AG20</f>
        <v>130</v>
      </c>
      <c r="G20" s="22">
        <f t="shared" si="0"/>
        <v>130</v>
      </c>
      <c r="H20" s="117">
        <v>24</v>
      </c>
      <c r="I20" s="117"/>
      <c r="J20" s="117"/>
      <c r="K20" s="117"/>
      <c r="L20" s="117">
        <v>15</v>
      </c>
      <c r="M20" s="117"/>
      <c r="N20" s="118">
        <f t="shared" si="1"/>
        <v>39</v>
      </c>
      <c r="O20" s="119">
        <f t="shared" si="2"/>
        <v>91</v>
      </c>
      <c r="P20" s="120">
        <v>1</v>
      </c>
      <c r="Q20" s="120"/>
      <c r="R20" s="120">
        <v>6</v>
      </c>
      <c r="S20" s="120"/>
      <c r="T20" s="120"/>
      <c r="U20" s="120"/>
      <c r="V20" s="120"/>
      <c r="W20" s="120"/>
      <c r="X20" s="120"/>
      <c r="Y20" s="120">
        <v>5</v>
      </c>
      <c r="Z20" s="120"/>
      <c r="AA20" s="120"/>
      <c r="AB20" s="120"/>
      <c r="AC20" s="120"/>
      <c r="AD20" s="120"/>
      <c r="AE20" s="120"/>
      <c r="AF20" s="121">
        <f t="shared" si="3"/>
        <v>12</v>
      </c>
      <c r="AG20" s="122">
        <f t="shared" si="4"/>
        <v>79</v>
      </c>
      <c r="AH20" s="117">
        <f t="shared" si="5"/>
        <v>79</v>
      </c>
      <c r="AI20" s="121">
        <f t="shared" si="6"/>
        <v>0</v>
      </c>
    </row>
    <row r="21" spans="1:35" ht="18" customHeight="1" x14ac:dyDescent="0.25">
      <c r="A21" s="145" t="s">
        <v>178</v>
      </c>
      <c r="B21" s="115">
        <v>40</v>
      </c>
      <c r="C21" s="8"/>
      <c r="D21" s="8"/>
      <c r="E21" s="116"/>
      <c r="F21" s="1">
        <f>'1.5'!AG21</f>
        <v>0</v>
      </c>
      <c r="G21" s="22">
        <f t="shared" si="0"/>
        <v>0</v>
      </c>
      <c r="H21" s="117"/>
      <c r="I21" s="117"/>
      <c r="J21" s="117"/>
      <c r="K21" s="117"/>
      <c r="L21" s="117"/>
      <c r="M21" s="117"/>
      <c r="N21" s="118">
        <f t="shared" si="1"/>
        <v>0</v>
      </c>
      <c r="O21" s="119">
        <f t="shared" si="2"/>
        <v>0</v>
      </c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1">
        <f t="shared" si="3"/>
        <v>0</v>
      </c>
      <c r="AG21" s="122">
        <f t="shared" si="4"/>
        <v>0</v>
      </c>
      <c r="AH21" s="117">
        <f t="shared" si="5"/>
        <v>0</v>
      </c>
      <c r="AI21" s="121">
        <f t="shared" si="6"/>
        <v>0</v>
      </c>
    </row>
    <row r="22" spans="1:35" ht="18" customHeight="1" x14ac:dyDescent="0.25">
      <c r="A22" s="145" t="s">
        <v>179</v>
      </c>
      <c r="B22" s="115">
        <v>40</v>
      </c>
      <c r="C22" s="8"/>
      <c r="D22" s="8"/>
      <c r="E22" s="116"/>
      <c r="F22" s="1">
        <f>'1.5'!AG22</f>
        <v>0</v>
      </c>
      <c r="G22" s="22">
        <f t="shared" si="0"/>
        <v>0</v>
      </c>
      <c r="H22" s="117"/>
      <c r="I22" s="117"/>
      <c r="J22" s="117"/>
      <c r="K22" s="117"/>
      <c r="L22" s="117"/>
      <c r="M22" s="117"/>
      <c r="N22" s="118">
        <f t="shared" si="1"/>
        <v>0</v>
      </c>
      <c r="O22" s="119">
        <f t="shared" si="2"/>
        <v>0</v>
      </c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1">
        <f t="shared" si="3"/>
        <v>0</v>
      </c>
      <c r="AG22" s="122">
        <f t="shared" si="4"/>
        <v>0</v>
      </c>
      <c r="AH22" s="117">
        <f t="shared" si="5"/>
        <v>0</v>
      </c>
      <c r="AI22" s="121">
        <f t="shared" si="6"/>
        <v>0</v>
      </c>
    </row>
    <row r="23" spans="1:35" ht="18" customHeight="1" x14ac:dyDescent="0.25">
      <c r="A23" s="145" t="s">
        <v>180</v>
      </c>
      <c r="B23" s="115">
        <v>50</v>
      </c>
      <c r="C23" s="8"/>
      <c r="D23" s="8"/>
      <c r="E23" s="116"/>
      <c r="F23" s="1">
        <f>'1.5'!AG23</f>
        <v>0</v>
      </c>
      <c r="G23" s="22">
        <f t="shared" si="0"/>
        <v>0</v>
      </c>
      <c r="H23" s="117"/>
      <c r="I23" s="117"/>
      <c r="J23" s="117"/>
      <c r="K23" s="117"/>
      <c r="L23" s="117"/>
      <c r="M23" s="117"/>
      <c r="N23" s="118">
        <f t="shared" si="1"/>
        <v>0</v>
      </c>
      <c r="O23" s="119">
        <f t="shared" si="2"/>
        <v>0</v>
      </c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1">
        <f t="shared" si="3"/>
        <v>0</v>
      </c>
      <c r="AG23" s="122">
        <f t="shared" si="4"/>
        <v>0</v>
      </c>
      <c r="AH23" s="117">
        <f t="shared" si="5"/>
        <v>0</v>
      </c>
      <c r="AI23" s="121">
        <f t="shared" si="6"/>
        <v>0</v>
      </c>
    </row>
    <row r="24" spans="1:35" ht="18" customHeight="1" x14ac:dyDescent="0.25">
      <c r="A24" s="147" t="s">
        <v>181</v>
      </c>
      <c r="B24" s="115">
        <v>20</v>
      </c>
      <c r="C24" s="8"/>
      <c r="D24" s="8"/>
      <c r="E24" s="116"/>
      <c r="F24" s="1">
        <f>'1.5'!AG24</f>
        <v>0</v>
      </c>
      <c r="G24" s="22">
        <f t="shared" si="0"/>
        <v>0</v>
      </c>
      <c r="H24" s="117"/>
      <c r="I24" s="117"/>
      <c r="J24" s="117"/>
      <c r="K24" s="117"/>
      <c r="L24" s="117"/>
      <c r="M24" s="117"/>
      <c r="N24" s="118">
        <f t="shared" si="1"/>
        <v>0</v>
      </c>
      <c r="O24" s="119">
        <f t="shared" si="2"/>
        <v>0</v>
      </c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1">
        <f t="shared" si="3"/>
        <v>0</v>
      </c>
      <c r="AG24" s="122">
        <f t="shared" si="4"/>
        <v>0</v>
      </c>
      <c r="AH24" s="117">
        <f t="shared" si="5"/>
        <v>0</v>
      </c>
      <c r="AI24" s="121"/>
    </row>
    <row r="25" spans="1:35" x14ac:dyDescent="0.3">
      <c r="B25" s="123"/>
      <c r="C25" s="123"/>
      <c r="D25" s="123"/>
      <c r="E25" s="124">
        <f>SUM(E3:E24)</f>
        <v>1271</v>
      </c>
      <c r="F25" s="124">
        <f t="shared" ref="F25:AI25" si="7">SUM(F3:F24)</f>
        <v>4189</v>
      </c>
      <c r="G25" s="124">
        <f t="shared" si="7"/>
        <v>5460</v>
      </c>
      <c r="H25" s="124">
        <f t="shared" si="7"/>
        <v>440</v>
      </c>
      <c r="I25" s="124">
        <f t="shared" si="7"/>
        <v>0</v>
      </c>
      <c r="J25" s="124">
        <f t="shared" si="7"/>
        <v>25</v>
      </c>
      <c r="K25" s="124">
        <f t="shared" si="7"/>
        <v>0</v>
      </c>
      <c r="L25" s="124">
        <f t="shared" si="7"/>
        <v>250</v>
      </c>
      <c r="M25" s="124">
        <f t="shared" si="7"/>
        <v>125</v>
      </c>
      <c r="N25" s="124">
        <f t="shared" si="7"/>
        <v>840</v>
      </c>
      <c r="O25" s="124">
        <f t="shared" si="7"/>
        <v>4620</v>
      </c>
      <c r="P25" s="124">
        <f t="shared" si="7"/>
        <v>81</v>
      </c>
      <c r="Q25" s="124">
        <f t="shared" si="7"/>
        <v>111</v>
      </c>
      <c r="R25" s="124">
        <f t="shared" si="7"/>
        <v>77</v>
      </c>
      <c r="S25" s="124">
        <f t="shared" si="7"/>
        <v>110</v>
      </c>
      <c r="T25" s="124">
        <f t="shared" si="7"/>
        <v>62</v>
      </c>
      <c r="U25" s="124">
        <f t="shared" si="7"/>
        <v>0</v>
      </c>
      <c r="V25" s="124">
        <f t="shared" si="7"/>
        <v>0</v>
      </c>
      <c r="W25" s="124">
        <f t="shared" si="7"/>
        <v>92</v>
      </c>
      <c r="X25" s="124">
        <f t="shared" si="7"/>
        <v>141</v>
      </c>
      <c r="Y25" s="124">
        <f t="shared" si="7"/>
        <v>76</v>
      </c>
      <c r="Z25" s="124">
        <f t="shared" si="7"/>
        <v>30</v>
      </c>
      <c r="AA25" s="124">
        <f t="shared" si="7"/>
        <v>2</v>
      </c>
      <c r="AB25" s="124">
        <f t="shared" si="7"/>
        <v>0</v>
      </c>
      <c r="AC25" s="124">
        <f t="shared" si="7"/>
        <v>0</v>
      </c>
      <c r="AD25" s="124">
        <f t="shared" si="7"/>
        <v>0</v>
      </c>
      <c r="AE25" s="124">
        <f t="shared" si="7"/>
        <v>5</v>
      </c>
      <c r="AF25" s="124">
        <f t="shared" si="7"/>
        <v>782</v>
      </c>
      <c r="AG25" s="124">
        <f t="shared" si="7"/>
        <v>3838</v>
      </c>
      <c r="AH25" s="124">
        <f t="shared" si="7"/>
        <v>3833</v>
      </c>
      <c r="AI25" s="124">
        <f t="shared" si="7"/>
        <v>0</v>
      </c>
    </row>
  </sheetData>
  <mergeCells count="14">
    <mergeCell ref="A1:A2"/>
    <mergeCell ref="B1:B2"/>
    <mergeCell ref="C1:C2"/>
    <mergeCell ref="D1:D2"/>
    <mergeCell ref="E1:E2"/>
    <mergeCell ref="AF1:AF2"/>
    <mergeCell ref="AG1:AG2"/>
    <mergeCell ref="AH1:AH2"/>
    <mergeCell ref="AI1:AI2"/>
    <mergeCell ref="F1:F2"/>
    <mergeCell ref="AE1:AE2"/>
    <mergeCell ref="G1:G2"/>
    <mergeCell ref="N1:N2"/>
    <mergeCell ref="O1:O2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zoomScale="85" zoomScaleNormal="85" workbookViewId="0">
      <pane xSplit="4" ySplit="2" topLeftCell="T3" activePane="bottomRight" state="frozen"/>
      <selection pane="topRight" activeCell="E1" sqref="E1"/>
      <selection pane="bottomLeft" activeCell="A3" sqref="A3"/>
      <selection pane="bottomRight" activeCell="D5" sqref="D5"/>
    </sheetView>
  </sheetViews>
  <sheetFormatPr defaultRowHeight="15.75" x14ac:dyDescent="0.25"/>
  <cols>
    <col min="1" max="1" width="28.28515625" customWidth="1"/>
    <col min="2" max="2" width="8.140625" style="123" customWidth="1"/>
    <col min="3" max="3" width="7.5703125" customWidth="1"/>
    <col min="4" max="4" width="7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ht="15" x14ac:dyDescent="0.25">
      <c r="A1" s="188" t="s">
        <v>0</v>
      </c>
      <c r="B1" s="22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9</v>
      </c>
      <c r="R1" s="5" t="s">
        <v>129</v>
      </c>
      <c r="S1" s="5" t="s">
        <v>13</v>
      </c>
      <c r="T1" s="5" t="s">
        <v>13</v>
      </c>
      <c r="U1" s="5" t="s">
        <v>14</v>
      </c>
      <c r="V1" s="5" t="s">
        <v>25</v>
      </c>
      <c r="W1" s="5" t="s">
        <v>25</v>
      </c>
      <c r="X1" s="5" t="s">
        <v>16</v>
      </c>
      <c r="Y1" s="5" t="s">
        <v>13</v>
      </c>
      <c r="Z1" s="5" t="s">
        <v>9</v>
      </c>
      <c r="AA1" s="5" t="s">
        <v>14</v>
      </c>
      <c r="AB1" s="4" t="s">
        <v>96</v>
      </c>
      <c r="AC1" s="5"/>
      <c r="AD1" s="188" t="s">
        <v>18</v>
      </c>
      <c r="AE1" s="203" t="s">
        <v>10</v>
      </c>
      <c r="AF1" s="203" t="s">
        <v>29</v>
      </c>
      <c r="AG1" s="194" t="s">
        <v>22</v>
      </c>
      <c r="AH1" s="196" t="s">
        <v>23</v>
      </c>
    </row>
    <row r="2" spans="1:34" ht="15" x14ac:dyDescent="0.25">
      <c r="A2" s="189"/>
      <c r="B2" s="221"/>
      <c r="C2" s="191"/>
      <c r="D2" s="189"/>
      <c r="E2" s="191"/>
      <c r="F2" s="191"/>
      <c r="G2" s="198"/>
      <c r="H2" s="17" t="s">
        <v>24</v>
      </c>
      <c r="I2" s="17" t="s">
        <v>28</v>
      </c>
      <c r="J2" s="17" t="s">
        <v>15</v>
      </c>
      <c r="K2" s="17" t="s">
        <v>79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26</v>
      </c>
      <c r="R2" s="4" t="s">
        <v>27</v>
      </c>
      <c r="S2" s="4" t="s">
        <v>26</v>
      </c>
      <c r="T2" s="4" t="s">
        <v>77</v>
      </c>
      <c r="U2" s="4" t="s">
        <v>26</v>
      </c>
      <c r="V2" s="4" t="s">
        <v>77</v>
      </c>
      <c r="W2" s="4" t="s">
        <v>27</v>
      </c>
      <c r="X2" s="4" t="s">
        <v>27</v>
      </c>
      <c r="Y2" s="4" t="s">
        <v>27</v>
      </c>
      <c r="Z2" s="4" t="s">
        <v>27</v>
      </c>
      <c r="AA2" s="4" t="s">
        <v>27</v>
      </c>
      <c r="AB2" s="16" t="s">
        <v>73</v>
      </c>
      <c r="AC2" s="16"/>
      <c r="AD2" s="189"/>
      <c r="AE2" s="204"/>
      <c r="AF2" s="204"/>
      <c r="AG2" s="195"/>
      <c r="AH2" s="197"/>
    </row>
    <row r="3" spans="1:34" ht="17.100000000000001" customHeight="1" x14ac:dyDescent="0.25">
      <c r="A3" s="145" t="s">
        <v>182</v>
      </c>
      <c r="B3" s="115">
        <v>33</v>
      </c>
      <c r="C3" s="9">
        <v>7</v>
      </c>
      <c r="D3" s="9">
        <v>21</v>
      </c>
      <c r="E3" s="12"/>
      <c r="F3" s="1">
        <f>'17.4'!AG3</f>
        <v>252</v>
      </c>
      <c r="G3" s="22">
        <f>SUM(E3:F3)</f>
        <v>252</v>
      </c>
      <c r="H3" s="7"/>
      <c r="I3" s="7"/>
      <c r="J3" s="7"/>
      <c r="K3" s="7"/>
      <c r="L3" s="7"/>
      <c r="M3" s="7"/>
      <c r="N3" s="6">
        <f t="shared" ref="N3:N25" si="0">SUBTOTAL(9,H3:M3)</f>
        <v>0</v>
      </c>
      <c r="O3" s="11">
        <f t="shared" ref="O3:O20" si="1">G3-N3</f>
        <v>252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13" si="2">O3-AE3</f>
        <v>252</v>
      </c>
      <c r="AG3" s="7">
        <f>(B3*C3)+D3</f>
        <v>252</v>
      </c>
      <c r="AH3" s="13">
        <f>AG3+AD3-AF3</f>
        <v>0</v>
      </c>
    </row>
    <row r="4" spans="1:34" ht="17.100000000000001" customHeight="1" x14ac:dyDescent="0.25">
      <c r="A4" s="145" t="s">
        <v>161</v>
      </c>
      <c r="B4" s="115">
        <v>70</v>
      </c>
      <c r="C4" s="9">
        <v>2</v>
      </c>
      <c r="D4" s="9">
        <v>66</v>
      </c>
      <c r="E4" s="12"/>
      <c r="F4" s="1">
        <f>'17.4'!AG4</f>
        <v>206</v>
      </c>
      <c r="G4" s="22">
        <f t="shared" ref="G4:G24" si="3">SUM(E4:F4)</f>
        <v>206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206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4"/>
      <c r="AC4" s="14"/>
      <c r="AD4" s="14"/>
      <c r="AE4" s="13">
        <f t="shared" ref="AE4:AE25" si="4">SUM(P4:AC4)</f>
        <v>0</v>
      </c>
      <c r="AF4" s="15">
        <f t="shared" si="2"/>
        <v>206</v>
      </c>
      <c r="AG4" s="7">
        <f t="shared" ref="AG4:AG16" si="5">(B4*C4)+D4</f>
        <v>206</v>
      </c>
      <c r="AH4" s="13">
        <f t="shared" ref="AH4:AH16" si="6">AG4+AD4-AF4</f>
        <v>0</v>
      </c>
    </row>
    <row r="5" spans="1:34" ht="17.100000000000001" customHeight="1" x14ac:dyDescent="0.25">
      <c r="A5" s="145" t="s">
        <v>162</v>
      </c>
      <c r="B5" s="115">
        <v>45</v>
      </c>
      <c r="C5" s="9"/>
      <c r="D5" s="8">
        <v>5</v>
      </c>
      <c r="E5" s="12"/>
      <c r="F5" s="1">
        <f>'17.4'!AG5</f>
        <v>5</v>
      </c>
      <c r="G5" s="22">
        <f t="shared" si="3"/>
        <v>5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5</v>
      </c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14"/>
      <c r="AC5" s="14"/>
      <c r="AD5" s="14"/>
      <c r="AE5" s="13">
        <f t="shared" si="4"/>
        <v>0</v>
      </c>
      <c r="AF5" s="15">
        <f t="shared" si="2"/>
        <v>5</v>
      </c>
      <c r="AG5" s="7">
        <f t="shared" si="5"/>
        <v>5</v>
      </c>
      <c r="AH5" s="13">
        <f t="shared" si="6"/>
        <v>0</v>
      </c>
    </row>
    <row r="6" spans="1:34" ht="17.100000000000001" customHeight="1" x14ac:dyDescent="0.25">
      <c r="A6" s="145" t="s">
        <v>163</v>
      </c>
      <c r="B6" s="115">
        <v>60</v>
      </c>
      <c r="C6" s="9"/>
      <c r="D6" s="8"/>
      <c r="E6" s="12"/>
      <c r="F6" s="1">
        <f>'17.4'!AG6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17.100000000000001" customHeight="1" x14ac:dyDescent="0.25">
      <c r="A7" s="145" t="s">
        <v>164</v>
      </c>
      <c r="B7" s="115">
        <v>120</v>
      </c>
      <c r="C7" s="9">
        <v>3</v>
      </c>
      <c r="D7" s="9">
        <v>56</v>
      </c>
      <c r="E7" s="12"/>
      <c r="F7" s="1">
        <f>'17.4'!AG7</f>
        <v>416</v>
      </c>
      <c r="G7" s="22">
        <f t="shared" si="3"/>
        <v>416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416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0</v>
      </c>
      <c r="AF7" s="15">
        <f t="shared" si="2"/>
        <v>416</v>
      </c>
      <c r="AG7" s="7">
        <f t="shared" si="5"/>
        <v>416</v>
      </c>
      <c r="AH7" s="13">
        <f t="shared" si="6"/>
        <v>0</v>
      </c>
    </row>
    <row r="8" spans="1:34" ht="17.100000000000001" customHeight="1" x14ac:dyDescent="0.25">
      <c r="A8" s="145" t="s">
        <v>165</v>
      </c>
      <c r="B8" s="115">
        <v>40</v>
      </c>
      <c r="C8" s="9">
        <v>1</v>
      </c>
      <c r="D8" s="8">
        <v>3</v>
      </c>
      <c r="E8" s="12"/>
      <c r="F8" s="1">
        <f>'17.4'!AG8</f>
        <v>43</v>
      </c>
      <c r="G8" s="22">
        <f t="shared" si="3"/>
        <v>43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43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43</v>
      </c>
      <c r="AG8" s="7">
        <f t="shared" si="5"/>
        <v>43</v>
      </c>
      <c r="AH8" s="13">
        <f t="shared" si="6"/>
        <v>0</v>
      </c>
    </row>
    <row r="9" spans="1:34" ht="17.100000000000001" customHeight="1" x14ac:dyDescent="0.25">
      <c r="A9" s="145" t="s">
        <v>166</v>
      </c>
      <c r="B9" s="115">
        <v>65</v>
      </c>
      <c r="C9" s="9">
        <v>3</v>
      </c>
      <c r="D9" s="8">
        <v>3</v>
      </c>
      <c r="E9" s="12"/>
      <c r="F9" s="1">
        <f>'17.4'!AG9</f>
        <v>198</v>
      </c>
      <c r="G9" s="22">
        <f t="shared" si="3"/>
        <v>198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198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0</v>
      </c>
      <c r="AF9" s="15">
        <f t="shared" si="2"/>
        <v>198</v>
      </c>
      <c r="AG9" s="7">
        <f t="shared" si="5"/>
        <v>198</v>
      </c>
      <c r="AH9" s="13">
        <f t="shared" si="6"/>
        <v>0</v>
      </c>
    </row>
    <row r="10" spans="1:34" ht="17.100000000000001" customHeight="1" x14ac:dyDescent="0.25">
      <c r="A10" s="145" t="s">
        <v>167</v>
      </c>
      <c r="B10" s="115">
        <v>100</v>
      </c>
      <c r="C10" s="9">
        <v>3</v>
      </c>
      <c r="D10" s="8">
        <v>35</v>
      </c>
      <c r="E10" s="12"/>
      <c r="F10" s="1">
        <f>'17.4'!AG10</f>
        <v>335</v>
      </c>
      <c r="G10" s="22">
        <f t="shared" si="3"/>
        <v>335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335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0</v>
      </c>
      <c r="AF10" s="15">
        <f t="shared" si="2"/>
        <v>335</v>
      </c>
      <c r="AG10" s="7">
        <f t="shared" si="5"/>
        <v>335</v>
      </c>
      <c r="AH10" s="13">
        <f t="shared" si="6"/>
        <v>0</v>
      </c>
    </row>
    <row r="11" spans="1:34" ht="17.100000000000001" customHeight="1" x14ac:dyDescent="0.25">
      <c r="A11" s="145" t="s">
        <v>168</v>
      </c>
      <c r="B11" s="115">
        <v>85</v>
      </c>
      <c r="C11" s="9">
        <v>1</v>
      </c>
      <c r="D11" s="10">
        <v>33</v>
      </c>
      <c r="E11" s="12"/>
      <c r="F11" s="1">
        <f>'17.4'!AG11</f>
        <v>118</v>
      </c>
      <c r="G11" s="22">
        <f t="shared" si="3"/>
        <v>118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118</v>
      </c>
      <c r="P11" s="14"/>
      <c r="Q11" s="14"/>
      <c r="R11" s="14"/>
      <c r="S11" s="14"/>
      <c r="T11" s="14"/>
      <c r="U11" s="14"/>
      <c r="V11" s="14"/>
      <c r="W11" s="25"/>
      <c r="X11" s="14"/>
      <c r="Y11" s="25"/>
      <c r="Z11" s="25"/>
      <c r="AA11" s="25"/>
      <c r="AB11" s="14"/>
      <c r="AC11" s="14"/>
      <c r="AD11" s="14"/>
      <c r="AE11" s="13">
        <f t="shared" si="4"/>
        <v>0</v>
      </c>
      <c r="AF11" s="15">
        <f t="shared" si="2"/>
        <v>118</v>
      </c>
      <c r="AG11" s="7">
        <f t="shared" si="5"/>
        <v>118</v>
      </c>
      <c r="AH11" s="13">
        <f t="shared" si="6"/>
        <v>0</v>
      </c>
    </row>
    <row r="12" spans="1:34" ht="17.100000000000001" customHeight="1" x14ac:dyDescent="0.25">
      <c r="A12" s="145" t="s">
        <v>169</v>
      </c>
      <c r="B12" s="115">
        <v>50</v>
      </c>
      <c r="C12" s="9">
        <v>6</v>
      </c>
      <c r="D12" s="10">
        <v>12</v>
      </c>
      <c r="E12" s="12"/>
      <c r="F12" s="1">
        <f>'17.4'!AG12</f>
        <v>312</v>
      </c>
      <c r="G12" s="22">
        <f t="shared" si="3"/>
        <v>312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312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0</v>
      </c>
      <c r="AF12" s="15">
        <f t="shared" si="2"/>
        <v>312</v>
      </c>
      <c r="AG12" s="7">
        <f t="shared" si="5"/>
        <v>312</v>
      </c>
      <c r="AH12" s="13">
        <f t="shared" si="6"/>
        <v>0</v>
      </c>
    </row>
    <row r="13" spans="1:34" ht="17.100000000000001" customHeight="1" x14ac:dyDescent="0.25">
      <c r="A13" s="145" t="s">
        <v>170</v>
      </c>
      <c r="B13" s="115">
        <v>50</v>
      </c>
      <c r="C13" s="9"/>
      <c r="D13" s="10"/>
      <c r="E13" s="12"/>
      <c r="F13" s="1">
        <f>'17.4'!AG13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7.100000000000001" customHeight="1" x14ac:dyDescent="0.25">
      <c r="A14" s="145" t="s">
        <v>171</v>
      </c>
      <c r="B14" s="115">
        <v>45</v>
      </c>
      <c r="C14" s="9"/>
      <c r="D14" s="10"/>
      <c r="E14" s="12"/>
      <c r="F14" s="1">
        <f>'17.4'!AG14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ref="AF14:AF16" si="7">O14-AE14</f>
        <v>0</v>
      </c>
      <c r="AG14" s="7">
        <f t="shared" si="5"/>
        <v>0</v>
      </c>
      <c r="AH14" s="13">
        <f t="shared" si="6"/>
        <v>0</v>
      </c>
    </row>
    <row r="15" spans="1:34" ht="17.100000000000001" customHeight="1" x14ac:dyDescent="0.25">
      <c r="A15" s="145" t="s">
        <v>172</v>
      </c>
      <c r="B15" s="115">
        <v>33</v>
      </c>
      <c r="C15" s="9"/>
      <c r="D15" s="10"/>
      <c r="E15" s="12"/>
      <c r="F15" s="1">
        <f>'17.4'!AG15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7"/>
        <v>0</v>
      </c>
      <c r="AG15" s="7">
        <f t="shared" si="5"/>
        <v>0</v>
      </c>
      <c r="AH15" s="13">
        <f t="shared" si="6"/>
        <v>0</v>
      </c>
    </row>
    <row r="16" spans="1:34" ht="17.100000000000001" customHeight="1" x14ac:dyDescent="0.25">
      <c r="A16" s="145" t="s">
        <v>173</v>
      </c>
      <c r="B16" s="115">
        <v>45</v>
      </c>
      <c r="C16" s="9"/>
      <c r="D16" s="10">
        <v>1</v>
      </c>
      <c r="E16" s="12"/>
      <c r="F16" s="1">
        <f>'17.4'!AG16</f>
        <v>1</v>
      </c>
      <c r="G16" s="22">
        <f t="shared" si="3"/>
        <v>1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7"/>
        <v>1</v>
      </c>
      <c r="AG16" s="7">
        <f t="shared" si="5"/>
        <v>1</v>
      </c>
      <c r="AH16" s="13">
        <f t="shared" si="6"/>
        <v>0</v>
      </c>
    </row>
    <row r="17" spans="1:34" ht="17.100000000000001" customHeight="1" x14ac:dyDescent="0.25">
      <c r="A17" s="145" t="s">
        <v>174</v>
      </c>
      <c r="B17" s="115">
        <v>50</v>
      </c>
      <c r="C17" s="10"/>
      <c r="D17" s="10">
        <v>28</v>
      </c>
      <c r="E17" s="10"/>
      <c r="F17" s="1">
        <f>'17.4'!AG17</f>
        <v>28</v>
      </c>
      <c r="G17" s="22">
        <f t="shared" si="3"/>
        <v>28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28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ref="AF17:AF20" si="8">O17-AE17</f>
        <v>28</v>
      </c>
      <c r="AG17" s="7">
        <f t="shared" ref="AG17:AG20" si="9">(B17*C17)+D17</f>
        <v>28</v>
      </c>
      <c r="AH17" s="13">
        <f t="shared" ref="AH17:AH20" si="10">AG17+AD17-AF17</f>
        <v>0</v>
      </c>
    </row>
    <row r="18" spans="1:34" ht="17.100000000000001" customHeight="1" x14ac:dyDescent="0.25">
      <c r="A18" s="145" t="s">
        <v>175</v>
      </c>
      <c r="B18" s="115">
        <v>100</v>
      </c>
      <c r="C18" s="10"/>
      <c r="D18" s="10">
        <v>1</v>
      </c>
      <c r="E18" s="10"/>
      <c r="F18" s="1">
        <f>'17.4'!AG18</f>
        <v>1</v>
      </c>
      <c r="G18" s="22">
        <f t="shared" si="3"/>
        <v>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8"/>
        <v>1</v>
      </c>
      <c r="AG18" s="7">
        <f t="shared" si="9"/>
        <v>1</v>
      </c>
      <c r="AH18" s="13">
        <f t="shared" si="10"/>
        <v>0</v>
      </c>
    </row>
    <row r="19" spans="1:34" ht="17.100000000000001" customHeight="1" x14ac:dyDescent="0.25">
      <c r="A19" s="145" t="s">
        <v>176</v>
      </c>
      <c r="B19" s="115">
        <v>50</v>
      </c>
      <c r="C19" s="10"/>
      <c r="D19" s="10">
        <v>24</v>
      </c>
      <c r="E19" s="10"/>
      <c r="F19" s="1">
        <f>'17.4'!AG19</f>
        <v>24</v>
      </c>
      <c r="G19" s="22">
        <f t="shared" si="3"/>
        <v>24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24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8"/>
        <v>24</v>
      </c>
      <c r="AG19" s="7">
        <f t="shared" si="9"/>
        <v>24</v>
      </c>
      <c r="AH19" s="13">
        <f t="shared" si="10"/>
        <v>0</v>
      </c>
    </row>
    <row r="20" spans="1:34" ht="17.100000000000001" customHeight="1" x14ac:dyDescent="0.25">
      <c r="A20" s="145" t="s">
        <v>177</v>
      </c>
      <c r="B20" s="115">
        <v>33</v>
      </c>
      <c r="C20" s="10"/>
      <c r="D20" s="10">
        <v>2</v>
      </c>
      <c r="E20" s="10"/>
      <c r="F20" s="1">
        <f>'17.4'!AG20</f>
        <v>2</v>
      </c>
      <c r="G20" s="22">
        <f t="shared" si="3"/>
        <v>2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8"/>
        <v>2</v>
      </c>
      <c r="AG20" s="7">
        <f t="shared" si="9"/>
        <v>2</v>
      </c>
      <c r="AH20" s="13">
        <f t="shared" si="10"/>
        <v>0</v>
      </c>
    </row>
    <row r="21" spans="1:34" ht="17.100000000000001" customHeight="1" x14ac:dyDescent="0.25">
      <c r="A21" s="145" t="s">
        <v>178</v>
      </c>
      <c r="B21" s="115">
        <v>40</v>
      </c>
      <c r="C21" s="10"/>
      <c r="D21" s="10"/>
      <c r="E21" s="10"/>
      <c r="F21" s="1">
        <f>'17.4'!AG21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ref="O21:O25" si="11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ref="AF21:AF25" si="12">O21-AE21</f>
        <v>0</v>
      </c>
      <c r="AG21" s="7">
        <f t="shared" ref="AG21:AG25" si="13">(B21*C21)+D21</f>
        <v>0</v>
      </c>
      <c r="AH21" s="13">
        <f t="shared" ref="AH21:AH25" si="14">AG21+AD21-AF21</f>
        <v>0</v>
      </c>
    </row>
    <row r="22" spans="1:34" ht="17.100000000000001" customHeight="1" x14ac:dyDescent="0.25">
      <c r="A22" s="145" t="s">
        <v>179</v>
      </c>
      <c r="B22" s="115">
        <v>40</v>
      </c>
      <c r="C22" s="10"/>
      <c r="D22" s="10"/>
      <c r="E22" s="10"/>
      <c r="F22" s="1">
        <f>'17.4'!AG22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12"/>
        <v>0</v>
      </c>
      <c r="AG22" s="7">
        <f t="shared" si="13"/>
        <v>0</v>
      </c>
      <c r="AH22" s="13">
        <f t="shared" si="14"/>
        <v>0</v>
      </c>
    </row>
    <row r="23" spans="1:34" ht="17.100000000000001" customHeight="1" x14ac:dyDescent="0.25">
      <c r="A23" s="145" t="s">
        <v>180</v>
      </c>
      <c r="B23" s="115">
        <v>45</v>
      </c>
      <c r="C23" s="10"/>
      <c r="D23" s="10"/>
      <c r="E23" s="10"/>
      <c r="F23" s="1">
        <f>'17.4'!AG23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12"/>
        <v>0</v>
      </c>
      <c r="AG23" s="7">
        <f t="shared" si="13"/>
        <v>0</v>
      </c>
      <c r="AH23" s="13">
        <f t="shared" si="14"/>
        <v>0</v>
      </c>
    </row>
    <row r="24" spans="1:34" ht="17.100000000000001" customHeight="1" x14ac:dyDescent="0.25">
      <c r="A24" s="145" t="s">
        <v>181</v>
      </c>
      <c r="B24" s="115">
        <v>20</v>
      </c>
      <c r="C24" s="10"/>
      <c r="D24" s="10"/>
      <c r="E24" s="10"/>
      <c r="F24" s="1">
        <f>'17.4'!AG24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12"/>
        <v>0</v>
      </c>
      <c r="AG24" s="7">
        <f t="shared" si="13"/>
        <v>0</v>
      </c>
      <c r="AH24" s="13">
        <f t="shared" si="14"/>
        <v>0</v>
      </c>
    </row>
    <row r="25" spans="1:34" ht="40.5" customHeight="1" x14ac:dyDescent="0.25">
      <c r="A25" s="146" t="s">
        <v>187</v>
      </c>
      <c r="B25" s="115"/>
      <c r="C25" s="10"/>
      <c r="D25" s="10"/>
      <c r="E25" s="10"/>
      <c r="F25" s="1">
        <f>'17.4'!AG25</f>
        <v>0</v>
      </c>
      <c r="G25" s="22">
        <f>SUM(E25:F25)</f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12"/>
        <v>0</v>
      </c>
      <c r="AG25" s="7">
        <f t="shared" si="13"/>
        <v>0</v>
      </c>
      <c r="AH25" s="13">
        <f t="shared" si="14"/>
        <v>0</v>
      </c>
    </row>
    <row r="26" spans="1:34" ht="12.75" customHeight="1" x14ac:dyDescent="0.25">
      <c r="E26" s="19">
        <f>SUM(E3:E25)</f>
        <v>0</v>
      </c>
      <c r="F26" s="19">
        <f t="shared" ref="F26:AH26" si="15">SUM(F3:F25)</f>
        <v>1941</v>
      </c>
      <c r="G26" s="19">
        <f t="shared" si="15"/>
        <v>1941</v>
      </c>
      <c r="H26" s="19">
        <f t="shared" si="15"/>
        <v>0</v>
      </c>
      <c r="I26" s="19">
        <f t="shared" si="15"/>
        <v>0</v>
      </c>
      <c r="J26" s="19">
        <f t="shared" si="15"/>
        <v>0</v>
      </c>
      <c r="K26" s="19">
        <f t="shared" si="15"/>
        <v>0</v>
      </c>
      <c r="L26" s="19">
        <f t="shared" si="15"/>
        <v>0</v>
      </c>
      <c r="M26" s="19">
        <f t="shared" si="15"/>
        <v>0</v>
      </c>
      <c r="N26" s="19">
        <f t="shared" si="15"/>
        <v>0</v>
      </c>
      <c r="O26" s="19">
        <f t="shared" si="15"/>
        <v>1941</v>
      </c>
      <c r="P26" s="19">
        <f t="shared" si="15"/>
        <v>0</v>
      </c>
      <c r="Q26" s="19">
        <f t="shared" si="15"/>
        <v>0</v>
      </c>
      <c r="R26" s="19">
        <f t="shared" si="15"/>
        <v>0</v>
      </c>
      <c r="S26" s="19">
        <f t="shared" si="15"/>
        <v>0</v>
      </c>
      <c r="T26" s="19">
        <f t="shared" si="15"/>
        <v>0</v>
      </c>
      <c r="U26" s="19">
        <f t="shared" si="15"/>
        <v>0</v>
      </c>
      <c r="V26" s="19">
        <f t="shared" si="15"/>
        <v>0</v>
      </c>
      <c r="W26" s="19">
        <f t="shared" si="15"/>
        <v>0</v>
      </c>
      <c r="X26" s="19">
        <f t="shared" si="15"/>
        <v>0</v>
      </c>
      <c r="Y26" s="19">
        <f t="shared" si="15"/>
        <v>0</v>
      </c>
      <c r="Z26" s="19">
        <f t="shared" si="15"/>
        <v>0</v>
      </c>
      <c r="AA26" s="19">
        <f t="shared" si="15"/>
        <v>0</v>
      </c>
      <c r="AB26" s="19">
        <f t="shared" si="15"/>
        <v>0</v>
      </c>
      <c r="AC26" s="19">
        <f t="shared" si="15"/>
        <v>0</v>
      </c>
      <c r="AD26" s="19">
        <f t="shared" si="15"/>
        <v>0</v>
      </c>
      <c r="AE26" s="19">
        <f t="shared" si="15"/>
        <v>0</v>
      </c>
      <c r="AF26" s="19">
        <f t="shared" si="15"/>
        <v>1941</v>
      </c>
      <c r="AG26" s="19">
        <f t="shared" si="15"/>
        <v>1941</v>
      </c>
      <c r="AH26" s="19">
        <f t="shared" si="15"/>
        <v>0</v>
      </c>
    </row>
    <row r="29" spans="1:34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9"/>
  <sheetViews>
    <sheetView zoomScale="85" zoomScaleNormal="85" workbookViewId="0">
      <pane xSplit="4" ySplit="2" topLeftCell="V3" activePane="bottomRight" state="frozen"/>
      <selection pane="topRight" activeCell="E1" sqref="E1"/>
      <selection pane="bottomLeft" activeCell="A3" sqref="A3"/>
      <selection pane="bottomRight" activeCell="AG11" sqref="AG11"/>
    </sheetView>
  </sheetViews>
  <sheetFormatPr defaultRowHeight="15" x14ac:dyDescent="0.25"/>
  <cols>
    <col min="1" max="1" width="29" customWidth="1"/>
    <col min="2" max="2" width="8.140625" customWidth="1"/>
    <col min="3" max="3" width="7.5703125" customWidth="1"/>
    <col min="4" max="4" width="8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5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16</v>
      </c>
      <c r="R1" s="5" t="s">
        <v>16</v>
      </c>
      <c r="S1" s="5" t="s">
        <v>13</v>
      </c>
      <c r="T1" s="5" t="s">
        <v>9</v>
      </c>
      <c r="U1" s="5" t="s">
        <v>14</v>
      </c>
      <c r="V1" s="5" t="s">
        <v>152</v>
      </c>
      <c r="W1" s="5" t="s">
        <v>143</v>
      </c>
      <c r="X1" s="5" t="s">
        <v>30</v>
      </c>
      <c r="Y1" s="5" t="s">
        <v>13</v>
      </c>
      <c r="Z1" s="5" t="s">
        <v>9</v>
      </c>
      <c r="AA1" s="5" t="s">
        <v>14</v>
      </c>
      <c r="AB1" s="4" t="s">
        <v>73</v>
      </c>
      <c r="AC1" s="188" t="s">
        <v>18</v>
      </c>
      <c r="AD1" s="203" t="s">
        <v>10</v>
      </c>
      <c r="AE1" s="203" t="s">
        <v>29</v>
      </c>
      <c r="AF1" s="194" t="s">
        <v>22</v>
      </c>
      <c r="AG1" s="196" t="s">
        <v>23</v>
      </c>
    </row>
    <row r="2" spans="1:35" x14ac:dyDescent="0.25">
      <c r="A2" s="189"/>
      <c r="B2" s="191"/>
      <c r="C2" s="191"/>
      <c r="D2" s="189"/>
      <c r="E2" s="191"/>
      <c r="F2" s="191"/>
      <c r="G2" s="198"/>
      <c r="H2" s="17" t="s">
        <v>24</v>
      </c>
      <c r="I2" s="17" t="s">
        <v>1</v>
      </c>
      <c r="J2" s="17" t="s">
        <v>93</v>
      </c>
      <c r="K2" s="17" t="s">
        <v>79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26</v>
      </c>
      <c r="R2" s="4" t="s">
        <v>77</v>
      </c>
      <c r="S2" s="4" t="s">
        <v>26</v>
      </c>
      <c r="T2" s="4" t="s">
        <v>26</v>
      </c>
      <c r="U2" s="4" t="s">
        <v>26</v>
      </c>
      <c r="V2" s="4" t="s">
        <v>71</v>
      </c>
      <c r="W2" s="4" t="s">
        <v>77</v>
      </c>
      <c r="X2" s="4" t="s">
        <v>27</v>
      </c>
      <c r="Y2" s="4" t="s">
        <v>27</v>
      </c>
      <c r="Z2" s="4" t="s">
        <v>27</v>
      </c>
      <c r="AA2" s="4" t="s">
        <v>27</v>
      </c>
      <c r="AB2" s="16" t="s">
        <v>108</v>
      </c>
      <c r="AC2" s="189"/>
      <c r="AD2" s="204"/>
      <c r="AE2" s="204"/>
      <c r="AF2" s="195"/>
      <c r="AG2" s="197"/>
    </row>
    <row r="3" spans="1:35" ht="17.100000000000001" customHeight="1" x14ac:dyDescent="0.25">
      <c r="A3" s="145" t="s">
        <v>182</v>
      </c>
      <c r="B3" s="21">
        <v>33</v>
      </c>
      <c r="C3" s="9">
        <v>9</v>
      </c>
      <c r="D3" s="9">
        <v>892</v>
      </c>
      <c r="E3" s="12">
        <v>1248</v>
      </c>
      <c r="F3" s="1">
        <f>'18.4'!AG3</f>
        <v>252</v>
      </c>
      <c r="G3" s="22">
        <f>SUM(E3:F3)</f>
        <v>1500</v>
      </c>
      <c r="H3" s="51"/>
      <c r="I3" s="51"/>
      <c r="J3" s="51"/>
      <c r="K3" s="51"/>
      <c r="L3" s="51">
        <v>5</v>
      </c>
      <c r="M3" s="51">
        <v>10</v>
      </c>
      <c r="N3" s="6">
        <f t="shared" ref="N3:N16" si="0">SUBTOTAL(9,H3:M3)</f>
        <v>15</v>
      </c>
      <c r="O3" s="11">
        <f t="shared" ref="O3:O16" si="1">G3-N3</f>
        <v>1485</v>
      </c>
      <c r="P3" s="14">
        <v>56</v>
      </c>
      <c r="Q3" s="14">
        <v>35</v>
      </c>
      <c r="R3" s="14"/>
      <c r="S3" s="14"/>
      <c r="T3" s="14">
        <v>60</v>
      </c>
      <c r="U3" s="14">
        <v>30</v>
      </c>
      <c r="V3" s="14">
        <v>26</v>
      </c>
      <c r="W3" s="14">
        <v>3</v>
      </c>
      <c r="X3" s="14">
        <v>25</v>
      </c>
      <c r="Y3" s="14"/>
      <c r="Z3" s="14">
        <v>30</v>
      </c>
      <c r="AA3" s="14">
        <v>28</v>
      </c>
      <c r="AB3" s="14"/>
      <c r="AC3" s="14">
        <v>3</v>
      </c>
      <c r="AD3" s="13">
        <f>SUM(P3:AB3)</f>
        <v>293</v>
      </c>
      <c r="AE3" s="15">
        <f t="shared" ref="AE3:AE13" si="2">O3-AD3</f>
        <v>1192</v>
      </c>
      <c r="AF3" s="7">
        <f>(B3*C3)+D3</f>
        <v>1189</v>
      </c>
      <c r="AG3" s="13">
        <f>AF3+AC3-AE3</f>
        <v>0</v>
      </c>
    </row>
    <row r="4" spans="1:35" ht="17.100000000000001" customHeight="1" x14ac:dyDescent="0.25">
      <c r="A4" s="145" t="s">
        <v>161</v>
      </c>
      <c r="B4" s="21">
        <v>70</v>
      </c>
      <c r="C4" s="9">
        <v>6</v>
      </c>
      <c r="D4" s="9">
        <v>998</v>
      </c>
      <c r="E4" s="12">
        <v>1680</v>
      </c>
      <c r="F4" s="1">
        <f>'18.4'!AG4</f>
        <v>206</v>
      </c>
      <c r="G4" s="22">
        <f t="shared" ref="G4:G16" si="3">SUM(E4:F4)</f>
        <v>1886</v>
      </c>
      <c r="H4" s="51"/>
      <c r="I4" s="51"/>
      <c r="J4" s="51"/>
      <c r="K4" s="51"/>
      <c r="L4" s="51">
        <v>60</v>
      </c>
      <c r="M4" s="51">
        <v>60</v>
      </c>
      <c r="N4" s="6">
        <f t="shared" si="0"/>
        <v>120</v>
      </c>
      <c r="O4" s="11">
        <f t="shared" si="1"/>
        <v>1766</v>
      </c>
      <c r="P4" s="14">
        <v>54</v>
      </c>
      <c r="Q4" s="14">
        <v>35</v>
      </c>
      <c r="R4" s="14"/>
      <c r="S4" s="14"/>
      <c r="T4" s="14">
        <v>48</v>
      </c>
      <c r="U4" s="14">
        <v>27</v>
      </c>
      <c r="V4" s="14">
        <v>31</v>
      </c>
      <c r="W4" s="14">
        <v>5</v>
      </c>
      <c r="X4" s="14">
        <v>20</v>
      </c>
      <c r="Y4" s="14"/>
      <c r="Z4" s="14">
        <v>19</v>
      </c>
      <c r="AA4" s="14">
        <v>109</v>
      </c>
      <c r="AB4" s="14"/>
      <c r="AC4" s="14"/>
      <c r="AD4" s="13">
        <f t="shared" ref="AD4:AD25" si="4">SUM(P4:AB4)</f>
        <v>348</v>
      </c>
      <c r="AE4" s="15">
        <f t="shared" si="2"/>
        <v>1418</v>
      </c>
      <c r="AF4" s="7">
        <f t="shared" ref="AF4:AF20" si="5">(B4*C4)+D4</f>
        <v>1418</v>
      </c>
      <c r="AG4" s="13">
        <f t="shared" ref="AG4:AG25" si="6">AF4+AC4-AE4</f>
        <v>0</v>
      </c>
    </row>
    <row r="5" spans="1:35" ht="17.100000000000001" customHeight="1" x14ac:dyDescent="0.25">
      <c r="A5" s="145" t="s">
        <v>162</v>
      </c>
      <c r="B5" s="21">
        <v>45</v>
      </c>
      <c r="C5" s="8"/>
      <c r="D5" s="8">
        <v>189</v>
      </c>
      <c r="E5" s="12">
        <v>307</v>
      </c>
      <c r="F5" s="1">
        <f>'18.4'!AG5</f>
        <v>5</v>
      </c>
      <c r="G5" s="22">
        <f t="shared" si="3"/>
        <v>312</v>
      </c>
      <c r="H5" s="51"/>
      <c r="I5" s="51"/>
      <c r="J5" s="51"/>
      <c r="K5" s="51"/>
      <c r="L5" s="51">
        <v>60</v>
      </c>
      <c r="M5" s="51"/>
      <c r="N5" s="6">
        <f t="shared" si="0"/>
        <v>60</v>
      </c>
      <c r="O5" s="11">
        <f t="shared" si="1"/>
        <v>252</v>
      </c>
      <c r="P5" s="14">
        <v>31</v>
      </c>
      <c r="Q5" s="14"/>
      <c r="R5" s="14"/>
      <c r="S5" s="14"/>
      <c r="T5" s="14">
        <v>10</v>
      </c>
      <c r="U5" s="14">
        <v>5</v>
      </c>
      <c r="V5" s="14">
        <v>14</v>
      </c>
      <c r="W5" s="14"/>
      <c r="X5" s="14"/>
      <c r="Y5" s="14"/>
      <c r="Z5" s="14"/>
      <c r="AA5" s="14">
        <v>2</v>
      </c>
      <c r="AB5" s="14"/>
      <c r="AC5" s="14">
        <v>1</v>
      </c>
      <c r="AD5" s="13">
        <f t="shared" si="4"/>
        <v>62</v>
      </c>
      <c r="AE5" s="15">
        <f t="shared" si="2"/>
        <v>190</v>
      </c>
      <c r="AF5" s="7">
        <f t="shared" si="5"/>
        <v>189</v>
      </c>
      <c r="AG5" s="13">
        <f t="shared" si="6"/>
        <v>0</v>
      </c>
    </row>
    <row r="6" spans="1:35" ht="17.100000000000001" customHeight="1" x14ac:dyDescent="0.25">
      <c r="A6" s="145" t="s">
        <v>163</v>
      </c>
      <c r="B6" s="21">
        <v>60</v>
      </c>
      <c r="C6" s="8"/>
      <c r="D6" s="8"/>
      <c r="E6" s="12"/>
      <c r="F6" s="1">
        <f>'18.4'!AG6</f>
        <v>0</v>
      </c>
      <c r="G6" s="22">
        <f t="shared" si="3"/>
        <v>0</v>
      </c>
      <c r="H6" s="51"/>
      <c r="I6" s="51"/>
      <c r="J6" s="51"/>
      <c r="K6" s="51"/>
      <c r="L6" s="51"/>
      <c r="M6" s="51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5" ht="17.100000000000001" customHeight="1" x14ac:dyDescent="0.25">
      <c r="A7" s="145" t="s">
        <v>164</v>
      </c>
      <c r="B7" s="21">
        <v>120</v>
      </c>
      <c r="C7" s="9">
        <v>2</v>
      </c>
      <c r="D7" s="9">
        <v>57</v>
      </c>
      <c r="E7" s="12"/>
      <c r="F7" s="1">
        <f>'18.4'!AG7</f>
        <v>416</v>
      </c>
      <c r="G7" s="22">
        <f t="shared" si="3"/>
        <v>416</v>
      </c>
      <c r="H7" s="51"/>
      <c r="I7" s="51"/>
      <c r="J7" s="51"/>
      <c r="K7" s="51"/>
      <c r="L7" s="51"/>
      <c r="M7" s="51"/>
      <c r="N7" s="6">
        <f t="shared" si="0"/>
        <v>0</v>
      </c>
      <c r="O7" s="11">
        <f t="shared" si="1"/>
        <v>416</v>
      </c>
      <c r="P7" s="14">
        <v>4</v>
      </c>
      <c r="Q7" s="14">
        <v>26</v>
      </c>
      <c r="R7" s="14"/>
      <c r="S7" s="14"/>
      <c r="T7" s="14">
        <v>29</v>
      </c>
      <c r="U7" s="14">
        <v>13</v>
      </c>
      <c r="V7" s="14">
        <v>3</v>
      </c>
      <c r="W7" s="14"/>
      <c r="X7" s="14">
        <v>20</v>
      </c>
      <c r="Y7" s="14"/>
      <c r="Z7" s="14">
        <v>4</v>
      </c>
      <c r="AA7" s="14">
        <v>20</v>
      </c>
      <c r="AB7" s="14"/>
      <c r="AC7" s="14"/>
      <c r="AD7" s="13">
        <f t="shared" si="4"/>
        <v>119</v>
      </c>
      <c r="AE7" s="15">
        <f t="shared" si="2"/>
        <v>297</v>
      </c>
      <c r="AF7" s="7">
        <f t="shared" si="5"/>
        <v>297</v>
      </c>
      <c r="AG7" s="13">
        <f t="shared" si="6"/>
        <v>0</v>
      </c>
    </row>
    <row r="8" spans="1:35" ht="17.100000000000001" customHeight="1" x14ac:dyDescent="0.25">
      <c r="A8" s="145" t="s">
        <v>165</v>
      </c>
      <c r="B8" s="21">
        <v>40</v>
      </c>
      <c r="C8" s="8"/>
      <c r="D8" s="8">
        <v>97</v>
      </c>
      <c r="E8" s="12">
        <v>70</v>
      </c>
      <c r="F8" s="1">
        <f>'18.4'!AG8</f>
        <v>43</v>
      </c>
      <c r="G8" s="22">
        <f t="shared" si="3"/>
        <v>113</v>
      </c>
      <c r="H8" s="51"/>
      <c r="I8" s="51"/>
      <c r="J8" s="51"/>
      <c r="K8" s="51"/>
      <c r="L8" s="51"/>
      <c r="M8" s="51"/>
      <c r="N8" s="6">
        <f t="shared" si="0"/>
        <v>0</v>
      </c>
      <c r="O8" s="11">
        <f t="shared" si="1"/>
        <v>113</v>
      </c>
      <c r="P8" s="14">
        <v>13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>
        <v>3</v>
      </c>
      <c r="AB8" s="14"/>
      <c r="AC8" s="14"/>
      <c r="AD8" s="13">
        <f t="shared" si="4"/>
        <v>16</v>
      </c>
      <c r="AE8" s="15">
        <f t="shared" si="2"/>
        <v>97</v>
      </c>
      <c r="AF8" s="7">
        <f t="shared" si="5"/>
        <v>97</v>
      </c>
      <c r="AG8" s="13">
        <f t="shared" si="6"/>
        <v>0</v>
      </c>
    </row>
    <row r="9" spans="1:35" ht="17.100000000000001" customHeight="1" x14ac:dyDescent="0.25">
      <c r="A9" s="145" t="s">
        <v>166</v>
      </c>
      <c r="B9" s="21">
        <v>65</v>
      </c>
      <c r="C9" s="8">
        <v>3</v>
      </c>
      <c r="D9" s="8">
        <v>51</v>
      </c>
      <c r="E9" s="12">
        <v>130</v>
      </c>
      <c r="F9" s="1">
        <f>'18.4'!AG9</f>
        <v>198</v>
      </c>
      <c r="G9" s="22">
        <f t="shared" si="3"/>
        <v>328</v>
      </c>
      <c r="H9" s="51"/>
      <c r="I9" s="51"/>
      <c r="J9" s="51"/>
      <c r="K9" s="51"/>
      <c r="L9" s="51"/>
      <c r="M9" s="51">
        <v>5</v>
      </c>
      <c r="N9" s="6">
        <f t="shared" si="0"/>
        <v>5</v>
      </c>
      <c r="O9" s="11">
        <f t="shared" si="1"/>
        <v>323</v>
      </c>
      <c r="P9" s="14">
        <v>4</v>
      </c>
      <c r="Q9" s="14">
        <v>16</v>
      </c>
      <c r="R9" s="14"/>
      <c r="S9" s="14"/>
      <c r="T9" s="14">
        <v>12</v>
      </c>
      <c r="U9" s="14">
        <v>8</v>
      </c>
      <c r="V9" s="14">
        <v>5</v>
      </c>
      <c r="W9" s="14"/>
      <c r="X9" s="14">
        <v>16</v>
      </c>
      <c r="Y9" s="14"/>
      <c r="Z9" s="14">
        <v>4</v>
      </c>
      <c r="AA9" s="14">
        <v>12</v>
      </c>
      <c r="AB9" s="14"/>
      <c r="AC9" s="14"/>
      <c r="AD9" s="13">
        <f t="shared" si="4"/>
        <v>77</v>
      </c>
      <c r="AE9" s="15">
        <f t="shared" si="2"/>
        <v>246</v>
      </c>
      <c r="AF9" s="7">
        <f t="shared" si="5"/>
        <v>246</v>
      </c>
      <c r="AG9" s="13">
        <f t="shared" si="6"/>
        <v>0</v>
      </c>
    </row>
    <row r="10" spans="1:35" ht="17.100000000000001" customHeight="1" x14ac:dyDescent="0.25">
      <c r="A10" s="145" t="s">
        <v>167</v>
      </c>
      <c r="B10" s="21">
        <v>100</v>
      </c>
      <c r="C10" s="8">
        <v>3</v>
      </c>
      <c r="D10" s="8">
        <v>240</v>
      </c>
      <c r="E10" s="12">
        <v>373</v>
      </c>
      <c r="F10" s="1">
        <f>'18.4'!AG10</f>
        <v>335</v>
      </c>
      <c r="G10" s="22">
        <f t="shared" si="3"/>
        <v>708</v>
      </c>
      <c r="H10" s="51"/>
      <c r="I10" s="51"/>
      <c r="J10" s="51"/>
      <c r="K10" s="51"/>
      <c r="L10" s="51">
        <v>5</v>
      </c>
      <c r="M10" s="51">
        <v>4</v>
      </c>
      <c r="N10" s="6">
        <f t="shared" si="0"/>
        <v>9</v>
      </c>
      <c r="O10" s="11">
        <f t="shared" si="1"/>
        <v>699</v>
      </c>
      <c r="P10" s="14">
        <v>48</v>
      </c>
      <c r="Q10" s="14">
        <v>12</v>
      </c>
      <c r="R10" s="14"/>
      <c r="S10" s="14"/>
      <c r="T10" s="14">
        <v>22</v>
      </c>
      <c r="U10" s="14">
        <v>4</v>
      </c>
      <c r="V10" s="14">
        <v>16</v>
      </c>
      <c r="W10" s="14">
        <v>8</v>
      </c>
      <c r="X10" s="14">
        <v>16</v>
      </c>
      <c r="Y10" s="14"/>
      <c r="Z10" s="14">
        <v>11</v>
      </c>
      <c r="AA10" s="14">
        <v>21</v>
      </c>
      <c r="AB10" s="14"/>
      <c r="AC10" s="14">
        <v>1</v>
      </c>
      <c r="AD10" s="13">
        <f t="shared" si="4"/>
        <v>158</v>
      </c>
      <c r="AE10" s="15">
        <f t="shared" si="2"/>
        <v>541</v>
      </c>
      <c r="AF10" s="7">
        <f t="shared" si="5"/>
        <v>540</v>
      </c>
      <c r="AG10" s="13">
        <f t="shared" si="6"/>
        <v>0</v>
      </c>
    </row>
    <row r="11" spans="1:35" ht="17.100000000000001" customHeight="1" x14ac:dyDescent="0.25">
      <c r="A11" s="145" t="s">
        <v>168</v>
      </c>
      <c r="B11" s="21">
        <v>85</v>
      </c>
      <c r="C11" s="10">
        <v>1</v>
      </c>
      <c r="D11" s="10">
        <v>229</v>
      </c>
      <c r="E11" s="12">
        <v>270</v>
      </c>
      <c r="F11" s="1">
        <f>'18.4'!AG11</f>
        <v>118</v>
      </c>
      <c r="G11" s="22">
        <f t="shared" si="3"/>
        <v>388</v>
      </c>
      <c r="H11" s="51"/>
      <c r="I11" s="51"/>
      <c r="J11" s="51"/>
      <c r="K11" s="51"/>
      <c r="L11" s="51"/>
      <c r="M11" s="51"/>
      <c r="N11" s="6">
        <f t="shared" si="0"/>
        <v>0</v>
      </c>
      <c r="O11" s="11">
        <f t="shared" si="1"/>
        <v>388</v>
      </c>
      <c r="P11" s="14">
        <v>5</v>
      </c>
      <c r="Q11" s="14"/>
      <c r="R11" s="14"/>
      <c r="S11" s="14"/>
      <c r="T11" s="14">
        <v>13</v>
      </c>
      <c r="U11" s="14">
        <v>8</v>
      </c>
      <c r="V11" s="14">
        <v>12</v>
      </c>
      <c r="W11" s="14">
        <v>3</v>
      </c>
      <c r="X11" s="14">
        <v>12</v>
      </c>
      <c r="Y11" s="14"/>
      <c r="Z11" s="14">
        <v>12</v>
      </c>
      <c r="AA11" s="14">
        <v>8</v>
      </c>
      <c r="AB11" s="14"/>
      <c r="AC11" s="14"/>
      <c r="AD11" s="13">
        <f t="shared" si="4"/>
        <v>73</v>
      </c>
      <c r="AE11" s="15">
        <f t="shared" si="2"/>
        <v>315</v>
      </c>
      <c r="AF11" s="7">
        <f t="shared" si="5"/>
        <v>314</v>
      </c>
      <c r="AG11" s="13">
        <f t="shared" si="6"/>
        <v>-1</v>
      </c>
    </row>
    <row r="12" spans="1:35" ht="17.100000000000001" customHeight="1" x14ac:dyDescent="0.25">
      <c r="A12" s="145" t="s">
        <v>169</v>
      </c>
      <c r="B12" s="21">
        <v>50</v>
      </c>
      <c r="C12" s="10">
        <v>4</v>
      </c>
      <c r="D12" s="10">
        <v>101</v>
      </c>
      <c r="E12" s="12">
        <v>90</v>
      </c>
      <c r="F12" s="1">
        <f>'18.4'!AG12</f>
        <v>312</v>
      </c>
      <c r="G12" s="22">
        <f t="shared" si="3"/>
        <v>402</v>
      </c>
      <c r="H12" s="51"/>
      <c r="I12" s="51"/>
      <c r="J12" s="51"/>
      <c r="K12" s="51"/>
      <c r="L12" s="51"/>
      <c r="M12" s="51"/>
      <c r="N12" s="6">
        <f t="shared" si="0"/>
        <v>0</v>
      </c>
      <c r="O12" s="11">
        <f t="shared" si="1"/>
        <v>402</v>
      </c>
      <c r="P12" s="14">
        <v>6</v>
      </c>
      <c r="Q12" s="14">
        <v>16</v>
      </c>
      <c r="R12" s="14"/>
      <c r="S12" s="14"/>
      <c r="T12" s="14">
        <v>14</v>
      </c>
      <c r="U12" s="14">
        <v>16</v>
      </c>
      <c r="V12" s="14">
        <v>11</v>
      </c>
      <c r="W12" s="14"/>
      <c r="X12" s="14">
        <v>4</v>
      </c>
      <c r="Y12" s="14"/>
      <c r="Z12" s="14">
        <v>8</v>
      </c>
      <c r="AA12" s="14">
        <v>26</v>
      </c>
      <c r="AB12" s="14"/>
      <c r="AC12" s="14"/>
      <c r="AD12" s="13">
        <f t="shared" si="4"/>
        <v>101</v>
      </c>
      <c r="AE12" s="15">
        <f t="shared" si="2"/>
        <v>301</v>
      </c>
      <c r="AF12" s="7">
        <f t="shared" si="5"/>
        <v>301</v>
      </c>
      <c r="AG12" s="13">
        <f t="shared" si="6"/>
        <v>0</v>
      </c>
      <c r="AI12" t="s">
        <v>8</v>
      </c>
    </row>
    <row r="13" spans="1:35" ht="17.100000000000001" customHeight="1" x14ac:dyDescent="0.25">
      <c r="A13" s="145" t="s">
        <v>170</v>
      </c>
      <c r="B13" s="21">
        <v>50</v>
      </c>
      <c r="C13" s="10"/>
      <c r="D13" s="10"/>
      <c r="E13" s="12"/>
      <c r="F13" s="1">
        <f>'18.4'!AG13</f>
        <v>0</v>
      </c>
      <c r="G13" s="22">
        <f t="shared" si="3"/>
        <v>0</v>
      </c>
      <c r="H13" s="51"/>
      <c r="I13" s="51"/>
      <c r="J13" s="51"/>
      <c r="K13" s="51"/>
      <c r="L13" s="51"/>
      <c r="M13" s="51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5" ht="17.100000000000001" customHeight="1" x14ac:dyDescent="0.25">
      <c r="A14" s="145" t="s">
        <v>171</v>
      </c>
      <c r="B14" s="21">
        <v>45</v>
      </c>
      <c r="C14" s="10"/>
      <c r="D14" s="10"/>
      <c r="E14" s="12"/>
      <c r="F14" s="1">
        <f>'18.4'!AG14</f>
        <v>0</v>
      </c>
      <c r="G14" s="22">
        <f t="shared" si="3"/>
        <v>0</v>
      </c>
      <c r="H14" s="51"/>
      <c r="I14" s="51"/>
      <c r="J14" s="51"/>
      <c r="K14" s="51"/>
      <c r="L14" s="51"/>
      <c r="M14" s="51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ref="AE14:AE16" si="7">O14-AD14</f>
        <v>0</v>
      </c>
      <c r="AF14" s="7">
        <f t="shared" si="5"/>
        <v>0</v>
      </c>
      <c r="AG14" s="13">
        <f t="shared" si="6"/>
        <v>0</v>
      </c>
    </row>
    <row r="15" spans="1:35" ht="17.100000000000001" customHeight="1" x14ac:dyDescent="0.25">
      <c r="A15" s="145" t="s">
        <v>172</v>
      </c>
      <c r="B15" s="21">
        <v>33</v>
      </c>
      <c r="C15" s="10"/>
      <c r="D15" s="10"/>
      <c r="E15" s="12"/>
      <c r="F15" s="1">
        <f>'18.4'!AG15</f>
        <v>0</v>
      </c>
      <c r="G15" s="22">
        <f t="shared" si="3"/>
        <v>0</v>
      </c>
      <c r="H15" s="51"/>
      <c r="I15" s="51"/>
      <c r="J15" s="51"/>
      <c r="K15" s="51"/>
      <c r="L15" s="51"/>
      <c r="M15" s="51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7"/>
        <v>0</v>
      </c>
      <c r="AF15" s="7">
        <f t="shared" si="5"/>
        <v>0</v>
      </c>
      <c r="AG15" s="13">
        <f t="shared" si="6"/>
        <v>0</v>
      </c>
    </row>
    <row r="16" spans="1:35" ht="17.100000000000001" customHeight="1" x14ac:dyDescent="0.25">
      <c r="A16" s="145" t="s">
        <v>173</v>
      </c>
      <c r="B16" s="21">
        <v>45</v>
      </c>
      <c r="C16" s="10"/>
      <c r="D16" s="10"/>
      <c r="E16" s="12"/>
      <c r="F16" s="1">
        <f>'18.4'!AG16</f>
        <v>1</v>
      </c>
      <c r="G16" s="22">
        <f t="shared" si="3"/>
        <v>1</v>
      </c>
      <c r="H16" s="51"/>
      <c r="I16" s="51"/>
      <c r="J16" s="51"/>
      <c r="K16" s="51"/>
      <c r="L16" s="51"/>
      <c r="M16" s="51"/>
      <c r="N16" s="6">
        <f t="shared" si="0"/>
        <v>0</v>
      </c>
      <c r="O16" s="11">
        <f t="shared" si="1"/>
        <v>1</v>
      </c>
      <c r="P16" s="14"/>
      <c r="Q16" s="14"/>
      <c r="R16" s="14"/>
      <c r="S16" s="14"/>
      <c r="T16" s="14"/>
      <c r="U16" s="14"/>
      <c r="V16" s="14">
        <v>1</v>
      </c>
      <c r="W16" s="14"/>
      <c r="X16" s="14"/>
      <c r="Y16" s="14"/>
      <c r="Z16" s="14"/>
      <c r="AA16" s="14"/>
      <c r="AB16" s="14"/>
      <c r="AC16" s="14"/>
      <c r="AD16" s="13">
        <f t="shared" si="4"/>
        <v>1</v>
      </c>
      <c r="AE16" s="15">
        <f t="shared" si="7"/>
        <v>0</v>
      </c>
      <c r="AF16" s="7">
        <f t="shared" si="5"/>
        <v>0</v>
      </c>
      <c r="AG16" s="13">
        <f t="shared" si="6"/>
        <v>0</v>
      </c>
    </row>
    <row r="17" spans="1:33" ht="17.100000000000001" customHeight="1" x14ac:dyDescent="0.25">
      <c r="A17" s="145" t="s">
        <v>174</v>
      </c>
      <c r="B17" s="21">
        <v>50</v>
      </c>
      <c r="C17" s="10"/>
      <c r="D17" s="10">
        <v>28</v>
      </c>
      <c r="E17" s="12"/>
      <c r="F17" s="1">
        <f>'18.4'!AG17</f>
        <v>28</v>
      </c>
      <c r="G17" s="22">
        <f t="shared" ref="G17:G20" si="8">SUM(E17:F17)</f>
        <v>28</v>
      </c>
      <c r="H17" s="51"/>
      <c r="I17" s="51"/>
      <c r="J17" s="51"/>
      <c r="K17" s="51"/>
      <c r="L17" s="51"/>
      <c r="M17" s="51"/>
      <c r="N17" s="6">
        <f t="shared" ref="N17:N20" si="9">SUBTOTAL(9,H17:M17)</f>
        <v>0</v>
      </c>
      <c r="O17" s="11">
        <f t="shared" ref="O17:O20" si="10">G17-N17</f>
        <v>28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ref="AE17:AE20" si="11">O17-AD17</f>
        <v>28</v>
      </c>
      <c r="AF17" s="7">
        <f t="shared" si="5"/>
        <v>28</v>
      </c>
      <c r="AG17" s="13">
        <f t="shared" si="6"/>
        <v>0</v>
      </c>
    </row>
    <row r="18" spans="1:33" ht="17.100000000000001" customHeight="1" x14ac:dyDescent="0.25">
      <c r="A18" s="145" t="s">
        <v>175</v>
      </c>
      <c r="B18" s="21">
        <v>100</v>
      </c>
      <c r="C18" s="10"/>
      <c r="D18" s="10">
        <v>1</v>
      </c>
      <c r="E18" s="12"/>
      <c r="F18" s="1">
        <f>'18.4'!AG18</f>
        <v>1</v>
      </c>
      <c r="G18" s="22">
        <f t="shared" si="8"/>
        <v>1</v>
      </c>
      <c r="H18" s="51"/>
      <c r="I18" s="51"/>
      <c r="J18" s="51"/>
      <c r="K18" s="51"/>
      <c r="L18" s="51"/>
      <c r="M18" s="51"/>
      <c r="N18" s="6">
        <f t="shared" si="9"/>
        <v>0</v>
      </c>
      <c r="O18" s="11">
        <f t="shared" si="10"/>
        <v>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11"/>
        <v>1</v>
      </c>
      <c r="AF18" s="7">
        <f t="shared" si="5"/>
        <v>1</v>
      </c>
      <c r="AG18" s="13">
        <f t="shared" si="6"/>
        <v>0</v>
      </c>
    </row>
    <row r="19" spans="1:33" ht="17.100000000000001" customHeight="1" x14ac:dyDescent="0.25">
      <c r="A19" s="145" t="s">
        <v>176</v>
      </c>
      <c r="B19" s="21">
        <v>50</v>
      </c>
      <c r="C19" s="10"/>
      <c r="D19" s="10">
        <v>24</v>
      </c>
      <c r="E19" s="12"/>
      <c r="F19" s="1">
        <f>'18.4'!AG19</f>
        <v>24</v>
      </c>
      <c r="G19" s="22">
        <f t="shared" si="8"/>
        <v>24</v>
      </c>
      <c r="H19" s="51"/>
      <c r="I19" s="51"/>
      <c r="J19" s="51"/>
      <c r="K19" s="51"/>
      <c r="L19" s="51"/>
      <c r="M19" s="51"/>
      <c r="N19" s="6">
        <f t="shared" si="9"/>
        <v>0</v>
      </c>
      <c r="O19" s="11">
        <f t="shared" si="10"/>
        <v>24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11"/>
        <v>24</v>
      </c>
      <c r="AF19" s="7">
        <f t="shared" si="5"/>
        <v>24</v>
      </c>
      <c r="AG19" s="13">
        <f t="shared" si="6"/>
        <v>0</v>
      </c>
    </row>
    <row r="20" spans="1:33" ht="17.100000000000001" customHeight="1" x14ac:dyDescent="0.25">
      <c r="A20" s="145" t="s">
        <v>177</v>
      </c>
      <c r="B20" s="21">
        <v>33</v>
      </c>
      <c r="C20" s="10"/>
      <c r="D20" s="10"/>
      <c r="E20" s="12"/>
      <c r="F20" s="1">
        <f>'18.4'!AG20</f>
        <v>2</v>
      </c>
      <c r="G20" s="22">
        <f t="shared" si="8"/>
        <v>2</v>
      </c>
      <c r="H20" s="51"/>
      <c r="I20" s="51"/>
      <c r="J20" s="51"/>
      <c r="K20" s="51"/>
      <c r="L20" s="51"/>
      <c r="M20" s="51"/>
      <c r="N20" s="6">
        <f t="shared" si="9"/>
        <v>0</v>
      </c>
      <c r="O20" s="11">
        <f t="shared" si="10"/>
        <v>2</v>
      </c>
      <c r="P20" s="14"/>
      <c r="Q20" s="14"/>
      <c r="R20" s="14"/>
      <c r="S20" s="14"/>
      <c r="T20" s="14"/>
      <c r="U20" s="14"/>
      <c r="V20" s="14"/>
      <c r="W20" s="14"/>
      <c r="X20" s="14">
        <v>2</v>
      </c>
      <c r="Y20" s="14"/>
      <c r="Z20" s="14"/>
      <c r="AA20" s="14"/>
      <c r="AB20" s="14"/>
      <c r="AC20" s="14"/>
      <c r="AD20" s="13">
        <f t="shared" si="4"/>
        <v>2</v>
      </c>
      <c r="AE20" s="15">
        <f t="shared" si="11"/>
        <v>0</v>
      </c>
      <c r="AF20" s="7">
        <f t="shared" si="5"/>
        <v>0</v>
      </c>
      <c r="AG20" s="13">
        <f>AF20+AC20-AE20</f>
        <v>0</v>
      </c>
    </row>
    <row r="21" spans="1:33" ht="17.100000000000001" customHeight="1" x14ac:dyDescent="0.25">
      <c r="A21" s="145" t="s">
        <v>178</v>
      </c>
      <c r="B21" s="21">
        <v>40</v>
      </c>
      <c r="C21" s="10"/>
      <c r="D21" s="10"/>
      <c r="E21" s="12"/>
      <c r="F21" s="1">
        <f>'18.4'!AG21</f>
        <v>0</v>
      </c>
      <c r="G21" s="22">
        <f t="shared" ref="G21:G25" si="12">SUM(E21:F21)</f>
        <v>0</v>
      </c>
      <c r="H21" s="51"/>
      <c r="I21" s="51"/>
      <c r="J21" s="51"/>
      <c r="K21" s="51"/>
      <c r="L21" s="51"/>
      <c r="M21" s="51"/>
      <c r="N21" s="6">
        <f t="shared" ref="N21:N25" si="13">SUBTOTAL(9,H21:M21)</f>
        <v>0</v>
      </c>
      <c r="O21" s="11">
        <f t="shared" ref="O21:O25" si="14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ref="AE21:AE25" si="15">O21-AD21</f>
        <v>0</v>
      </c>
      <c r="AF21" s="7">
        <f t="shared" ref="AF21:AF25" si="16">(B21*C21)+D21</f>
        <v>0</v>
      </c>
      <c r="AG21" s="13">
        <f t="shared" si="6"/>
        <v>0</v>
      </c>
    </row>
    <row r="22" spans="1:33" ht="17.100000000000001" customHeight="1" x14ac:dyDescent="0.25">
      <c r="A22" s="145" t="s">
        <v>179</v>
      </c>
      <c r="B22" s="21">
        <v>40</v>
      </c>
      <c r="C22" s="10"/>
      <c r="D22" s="10"/>
      <c r="E22" s="12"/>
      <c r="F22" s="1">
        <f>'18.4'!AG22</f>
        <v>0</v>
      </c>
      <c r="G22" s="22">
        <f t="shared" si="12"/>
        <v>0</v>
      </c>
      <c r="H22" s="51"/>
      <c r="I22" s="51"/>
      <c r="J22" s="51"/>
      <c r="K22" s="51"/>
      <c r="L22" s="51"/>
      <c r="M22" s="51"/>
      <c r="N22" s="6">
        <f t="shared" si="13"/>
        <v>0</v>
      </c>
      <c r="O22" s="11">
        <f t="shared" si="14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15"/>
        <v>0</v>
      </c>
      <c r="AF22" s="7">
        <f t="shared" si="16"/>
        <v>0</v>
      </c>
      <c r="AG22" s="13">
        <f t="shared" si="6"/>
        <v>0</v>
      </c>
    </row>
    <row r="23" spans="1:33" ht="17.100000000000001" customHeight="1" x14ac:dyDescent="0.25">
      <c r="A23" s="145" t="s">
        <v>180</v>
      </c>
      <c r="B23" s="21">
        <v>45</v>
      </c>
      <c r="C23" s="10"/>
      <c r="D23" s="10"/>
      <c r="E23" s="12"/>
      <c r="F23" s="1">
        <f>'18.4'!AG23</f>
        <v>0</v>
      </c>
      <c r="G23" s="22">
        <f t="shared" si="12"/>
        <v>0</v>
      </c>
      <c r="H23" s="51"/>
      <c r="I23" s="51"/>
      <c r="J23" s="51"/>
      <c r="K23" s="51"/>
      <c r="L23" s="51"/>
      <c r="M23" s="51"/>
      <c r="N23" s="6">
        <f t="shared" si="13"/>
        <v>0</v>
      </c>
      <c r="O23" s="11">
        <f t="shared" si="14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15"/>
        <v>0</v>
      </c>
      <c r="AF23" s="7">
        <f t="shared" si="16"/>
        <v>0</v>
      </c>
      <c r="AG23" s="13">
        <f t="shared" si="6"/>
        <v>0</v>
      </c>
    </row>
    <row r="24" spans="1:33" ht="17.100000000000001" customHeight="1" x14ac:dyDescent="0.25">
      <c r="A24" s="145" t="s">
        <v>181</v>
      </c>
      <c r="B24" s="21">
        <v>20</v>
      </c>
      <c r="C24" s="10"/>
      <c r="D24" s="10"/>
      <c r="E24" s="12"/>
      <c r="F24" s="1">
        <f>'18.4'!AG24</f>
        <v>0</v>
      </c>
      <c r="G24" s="22">
        <f t="shared" si="12"/>
        <v>0</v>
      </c>
      <c r="H24" s="51"/>
      <c r="I24" s="51"/>
      <c r="J24" s="51"/>
      <c r="K24" s="51"/>
      <c r="L24" s="51"/>
      <c r="M24" s="51"/>
      <c r="N24" s="6">
        <f t="shared" si="13"/>
        <v>0</v>
      </c>
      <c r="O24" s="11">
        <f t="shared" si="14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15"/>
        <v>0</v>
      </c>
      <c r="AF24" s="7">
        <f t="shared" si="16"/>
        <v>0</v>
      </c>
      <c r="AG24" s="13">
        <f t="shared" si="6"/>
        <v>0</v>
      </c>
    </row>
    <row r="25" spans="1:33" ht="41.25" customHeight="1" x14ac:dyDescent="0.25">
      <c r="A25" s="146" t="s">
        <v>187</v>
      </c>
      <c r="B25" s="21"/>
      <c r="C25" s="10"/>
      <c r="D25" s="10"/>
      <c r="E25" s="12"/>
      <c r="F25" s="1">
        <f>'18.4'!AG25</f>
        <v>0</v>
      </c>
      <c r="G25" s="22">
        <f t="shared" si="12"/>
        <v>0</v>
      </c>
      <c r="H25" s="51"/>
      <c r="I25" s="51"/>
      <c r="J25" s="51"/>
      <c r="K25" s="51"/>
      <c r="L25" s="51"/>
      <c r="M25" s="51"/>
      <c r="N25" s="6">
        <f t="shared" si="13"/>
        <v>0</v>
      </c>
      <c r="O25" s="11">
        <f t="shared" si="14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15"/>
        <v>0</v>
      </c>
      <c r="AF25" s="7">
        <f t="shared" si="16"/>
        <v>0</v>
      </c>
      <c r="AG25" s="13">
        <f t="shared" si="6"/>
        <v>0</v>
      </c>
    </row>
    <row r="26" spans="1:33" ht="12.75" customHeight="1" x14ac:dyDescent="0.25">
      <c r="E26" s="19">
        <f>SUM(E3:E25)</f>
        <v>4168</v>
      </c>
      <c r="F26" s="19">
        <f t="shared" ref="F26:AG26" si="17">SUM(F3:F25)</f>
        <v>1941</v>
      </c>
      <c r="G26" s="19">
        <f t="shared" si="17"/>
        <v>6109</v>
      </c>
      <c r="H26" s="19">
        <f t="shared" si="17"/>
        <v>0</v>
      </c>
      <c r="I26" s="19">
        <f t="shared" si="17"/>
        <v>0</v>
      </c>
      <c r="J26" s="19">
        <f t="shared" si="17"/>
        <v>0</v>
      </c>
      <c r="K26" s="19">
        <f t="shared" si="17"/>
        <v>0</v>
      </c>
      <c r="L26" s="19">
        <f t="shared" si="17"/>
        <v>130</v>
      </c>
      <c r="M26" s="19">
        <f t="shared" si="17"/>
        <v>79</v>
      </c>
      <c r="N26" s="19">
        <f t="shared" si="17"/>
        <v>209</v>
      </c>
      <c r="O26" s="19">
        <f t="shared" si="17"/>
        <v>5900</v>
      </c>
      <c r="P26" s="19">
        <f t="shared" si="17"/>
        <v>221</v>
      </c>
      <c r="Q26" s="19">
        <f t="shared" si="17"/>
        <v>140</v>
      </c>
      <c r="R26" s="19">
        <f t="shared" si="17"/>
        <v>0</v>
      </c>
      <c r="S26" s="19">
        <f t="shared" si="17"/>
        <v>0</v>
      </c>
      <c r="T26" s="19">
        <f t="shared" si="17"/>
        <v>208</v>
      </c>
      <c r="U26" s="19">
        <f t="shared" si="17"/>
        <v>111</v>
      </c>
      <c r="V26" s="19">
        <f t="shared" si="17"/>
        <v>119</v>
      </c>
      <c r="W26" s="19">
        <f t="shared" si="17"/>
        <v>19</v>
      </c>
      <c r="X26" s="19">
        <f t="shared" si="17"/>
        <v>115</v>
      </c>
      <c r="Y26" s="19">
        <f t="shared" si="17"/>
        <v>0</v>
      </c>
      <c r="Z26" s="19">
        <f t="shared" si="17"/>
        <v>88</v>
      </c>
      <c r="AA26" s="19">
        <f t="shared" si="17"/>
        <v>229</v>
      </c>
      <c r="AB26" s="19">
        <f t="shared" si="17"/>
        <v>0</v>
      </c>
      <c r="AC26" s="19">
        <f t="shared" si="17"/>
        <v>5</v>
      </c>
      <c r="AD26" s="19">
        <f t="shared" si="17"/>
        <v>1250</v>
      </c>
      <c r="AE26" s="19">
        <f t="shared" si="17"/>
        <v>4650</v>
      </c>
      <c r="AF26" s="19">
        <f t="shared" si="17"/>
        <v>4644</v>
      </c>
      <c r="AG26" s="19">
        <f t="shared" si="17"/>
        <v>-1</v>
      </c>
    </row>
    <row r="27" spans="1:33" ht="12.75" customHeight="1" x14ac:dyDescent="0.25"/>
    <row r="29" spans="1:33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9"/>
  <sheetViews>
    <sheetView zoomScale="85" zoomScaleNormal="85" workbookViewId="0">
      <pane xSplit="4" ySplit="2" topLeftCell="U3" activePane="bottomRight" state="frozen"/>
      <selection pane="topRight" activeCell="E1" sqref="E1"/>
      <selection pane="bottomLeft" activeCell="A3" sqref="A3"/>
      <selection pane="bottomRight" activeCell="D13" sqref="D13"/>
    </sheetView>
  </sheetViews>
  <sheetFormatPr defaultRowHeight="15" x14ac:dyDescent="0.25"/>
  <cols>
    <col min="1" max="1" width="34.140625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13.5703125" customWidth="1"/>
  </cols>
  <sheetData>
    <row r="1" spans="1:34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16</v>
      </c>
      <c r="R1" s="5" t="s">
        <v>143</v>
      </c>
      <c r="S1" s="5" t="s">
        <v>13</v>
      </c>
      <c r="T1" s="5" t="s">
        <v>9</v>
      </c>
      <c r="U1" s="5" t="s">
        <v>14</v>
      </c>
      <c r="V1" s="5" t="s">
        <v>190</v>
      </c>
      <c r="W1" s="5" t="s">
        <v>191</v>
      </c>
      <c r="X1" s="5" t="s">
        <v>128</v>
      </c>
      <c r="Y1" s="5" t="s">
        <v>148</v>
      </c>
      <c r="Z1" s="5" t="s">
        <v>9</v>
      </c>
      <c r="AA1" s="5" t="s">
        <v>14</v>
      </c>
      <c r="AB1" s="4" t="s">
        <v>143</v>
      </c>
      <c r="AC1" s="5"/>
      <c r="AD1" s="188" t="s">
        <v>18</v>
      </c>
      <c r="AE1" s="203" t="s">
        <v>10</v>
      </c>
      <c r="AF1" s="203" t="s">
        <v>29</v>
      </c>
      <c r="AG1" s="194" t="s">
        <v>22</v>
      </c>
      <c r="AH1" s="196" t="s">
        <v>23</v>
      </c>
    </row>
    <row r="2" spans="1:34" x14ac:dyDescent="0.25">
      <c r="A2" s="189"/>
      <c r="B2" s="191"/>
      <c r="C2" s="191"/>
      <c r="D2" s="189"/>
      <c r="E2" s="191"/>
      <c r="F2" s="191"/>
      <c r="G2" s="198"/>
      <c r="H2" s="17" t="s">
        <v>24</v>
      </c>
      <c r="I2" s="17" t="s">
        <v>28</v>
      </c>
      <c r="J2" s="17" t="s">
        <v>15</v>
      </c>
      <c r="K2" s="17" t="s">
        <v>98</v>
      </c>
      <c r="L2" s="2" t="s">
        <v>2</v>
      </c>
      <c r="M2" s="2" t="s">
        <v>111</v>
      </c>
      <c r="N2" s="200"/>
      <c r="O2" s="202"/>
      <c r="P2" s="4" t="s">
        <v>26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109</v>
      </c>
      <c r="Y2" s="4" t="s">
        <v>27</v>
      </c>
      <c r="Z2" s="4" t="s">
        <v>27</v>
      </c>
      <c r="AA2" s="4" t="s">
        <v>27</v>
      </c>
      <c r="AB2" s="16" t="s">
        <v>27</v>
      </c>
      <c r="AC2" s="16"/>
      <c r="AD2" s="189"/>
      <c r="AE2" s="204"/>
      <c r="AF2" s="204"/>
      <c r="AG2" s="195"/>
      <c r="AH2" s="197"/>
    </row>
    <row r="3" spans="1:34" s="31" customFormat="1" ht="18" customHeight="1" x14ac:dyDescent="0.25">
      <c r="A3" s="145" t="s">
        <v>182</v>
      </c>
      <c r="B3" s="21">
        <v>33</v>
      </c>
      <c r="C3" s="9"/>
      <c r="D3" s="9">
        <v>1625</v>
      </c>
      <c r="E3" s="30">
        <v>1040</v>
      </c>
      <c r="F3" s="1">
        <f>'19.4'!AF3</f>
        <v>1189</v>
      </c>
      <c r="G3" s="22">
        <f t="shared" ref="G3:G25" si="0">SUM(E3:F3)</f>
        <v>2229</v>
      </c>
      <c r="H3" s="28"/>
      <c r="I3" s="28"/>
      <c r="J3" s="28">
        <v>45</v>
      </c>
      <c r="K3" s="28"/>
      <c r="L3" s="28">
        <v>10</v>
      </c>
      <c r="M3" s="28"/>
      <c r="N3" s="6">
        <f t="shared" ref="N3:N25" si="1">SUBTOTAL(9,H3:M3)</f>
        <v>55</v>
      </c>
      <c r="O3" s="11">
        <f t="shared" ref="O3:O25" si="2">G3-N3</f>
        <v>2174</v>
      </c>
      <c r="P3" s="27">
        <v>9</v>
      </c>
      <c r="Q3" s="27">
        <v>84</v>
      </c>
      <c r="R3" s="27">
        <v>5</v>
      </c>
      <c r="S3" s="27"/>
      <c r="T3" s="27">
        <v>26</v>
      </c>
      <c r="U3" s="27">
        <v>16</v>
      </c>
      <c r="V3" s="27">
        <v>399</v>
      </c>
      <c r="W3" s="27">
        <v>10</v>
      </c>
      <c r="X3" s="27"/>
      <c r="Y3" s="27"/>
      <c r="Z3" s="27"/>
      <c r="AA3" s="27"/>
      <c r="AB3" s="27"/>
      <c r="AC3" s="75"/>
      <c r="AD3" s="27"/>
      <c r="AE3" s="29">
        <f>SUM(P3:AC3)</f>
        <v>549</v>
      </c>
      <c r="AF3" s="26">
        <f>O3-AE3</f>
        <v>1625</v>
      </c>
      <c r="AG3" s="28">
        <f>(B3*C3)+D3</f>
        <v>1625</v>
      </c>
      <c r="AH3" s="29">
        <f>AG3+AD3-AF3</f>
        <v>0</v>
      </c>
    </row>
    <row r="4" spans="1:34" s="31" customFormat="1" ht="18" customHeight="1" x14ac:dyDescent="0.25">
      <c r="A4" s="145" t="s">
        <v>161</v>
      </c>
      <c r="B4" s="21">
        <v>70</v>
      </c>
      <c r="C4" s="9"/>
      <c r="D4" s="9">
        <v>1324</v>
      </c>
      <c r="E4" s="30">
        <v>700</v>
      </c>
      <c r="F4" s="1">
        <f>'19.4'!AF4</f>
        <v>1418</v>
      </c>
      <c r="G4" s="22">
        <f t="shared" si="0"/>
        <v>2118</v>
      </c>
      <c r="H4" s="28"/>
      <c r="I4" s="28">
        <v>40</v>
      </c>
      <c r="J4" s="28"/>
      <c r="K4" s="28"/>
      <c r="L4" s="28">
        <v>60</v>
      </c>
      <c r="M4" s="28"/>
      <c r="N4" s="6">
        <f t="shared" si="1"/>
        <v>100</v>
      </c>
      <c r="O4" s="11">
        <f t="shared" si="2"/>
        <v>2018</v>
      </c>
      <c r="P4" s="27">
        <v>42</v>
      </c>
      <c r="Q4" s="27">
        <v>92</v>
      </c>
      <c r="R4" s="27">
        <v>3</v>
      </c>
      <c r="S4" s="27"/>
      <c r="T4" s="27">
        <v>28</v>
      </c>
      <c r="U4" s="27">
        <v>18</v>
      </c>
      <c r="V4" s="27">
        <v>494</v>
      </c>
      <c r="W4" s="27">
        <v>17</v>
      </c>
      <c r="X4" s="27"/>
      <c r="Y4" s="27"/>
      <c r="Z4" s="27"/>
      <c r="AA4" s="27"/>
      <c r="AB4" s="27"/>
      <c r="AC4" s="27"/>
      <c r="AD4" s="27"/>
      <c r="AE4" s="29">
        <f t="shared" ref="AE4:AE25" si="3">SUM(P4:AC4)</f>
        <v>694</v>
      </c>
      <c r="AF4" s="26">
        <f t="shared" ref="AF4:AF25" si="4">O4-AE4</f>
        <v>1324</v>
      </c>
      <c r="AG4" s="28">
        <f t="shared" ref="AG4:AG20" si="5">(B4*C4)+D4</f>
        <v>1324</v>
      </c>
      <c r="AH4" s="29">
        <f t="shared" ref="AH4:AH16" si="6">AG4+AD4-AF4</f>
        <v>0</v>
      </c>
    </row>
    <row r="5" spans="1:34" ht="18" customHeight="1" x14ac:dyDescent="0.25">
      <c r="A5" s="145" t="s">
        <v>162</v>
      </c>
      <c r="B5" s="21">
        <v>45</v>
      </c>
      <c r="C5" s="8"/>
      <c r="D5" s="8">
        <v>71</v>
      </c>
      <c r="E5" s="12"/>
      <c r="F5" s="1">
        <f>'19.4'!AF5</f>
        <v>189</v>
      </c>
      <c r="G5" s="22">
        <f t="shared" si="0"/>
        <v>189</v>
      </c>
      <c r="H5" s="7"/>
      <c r="I5" s="7"/>
      <c r="J5" s="7">
        <v>20</v>
      </c>
      <c r="K5" s="7"/>
      <c r="L5" s="7">
        <v>25</v>
      </c>
      <c r="M5" s="7"/>
      <c r="N5" s="6">
        <f t="shared" si="1"/>
        <v>45</v>
      </c>
      <c r="O5" s="11">
        <f t="shared" si="2"/>
        <v>144</v>
      </c>
      <c r="P5" s="14">
        <v>20</v>
      </c>
      <c r="Q5" s="14"/>
      <c r="R5" s="14"/>
      <c r="S5" s="14"/>
      <c r="T5" s="14">
        <v>24</v>
      </c>
      <c r="U5" s="14">
        <v>6</v>
      </c>
      <c r="V5" s="14">
        <v>20</v>
      </c>
      <c r="W5" s="14">
        <v>3</v>
      </c>
      <c r="X5" s="14"/>
      <c r="Y5" s="14"/>
      <c r="Z5" s="14"/>
      <c r="AA5" s="14"/>
      <c r="AB5" s="14"/>
      <c r="AC5" s="14"/>
      <c r="AD5" s="14"/>
      <c r="AE5" s="29">
        <f t="shared" si="3"/>
        <v>73</v>
      </c>
      <c r="AF5" s="15">
        <f t="shared" si="4"/>
        <v>71</v>
      </c>
      <c r="AG5" s="7">
        <f t="shared" si="5"/>
        <v>71</v>
      </c>
      <c r="AH5" s="13">
        <f t="shared" si="6"/>
        <v>0</v>
      </c>
    </row>
    <row r="6" spans="1:34" ht="18" customHeight="1" x14ac:dyDescent="0.25">
      <c r="A6" s="145" t="s">
        <v>163</v>
      </c>
      <c r="B6" s="21">
        <v>60</v>
      </c>
      <c r="C6" s="8"/>
      <c r="D6" s="8"/>
      <c r="E6" s="12"/>
      <c r="F6" s="1">
        <f>'19.4'!AF6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29">
        <f t="shared" si="3"/>
        <v>0</v>
      </c>
      <c r="AF6" s="15">
        <f t="shared" si="4"/>
        <v>0</v>
      </c>
      <c r="AG6" s="7">
        <f t="shared" si="5"/>
        <v>0</v>
      </c>
      <c r="AH6" s="13">
        <f t="shared" si="6"/>
        <v>0</v>
      </c>
    </row>
    <row r="7" spans="1:34" ht="18" customHeight="1" x14ac:dyDescent="0.25">
      <c r="A7" s="145" t="s">
        <v>164</v>
      </c>
      <c r="B7" s="21">
        <v>120</v>
      </c>
      <c r="C7" s="9"/>
      <c r="D7" s="9">
        <v>505</v>
      </c>
      <c r="E7" s="12">
        <v>244</v>
      </c>
      <c r="F7" s="1">
        <f>'19.4'!AF7</f>
        <v>297</v>
      </c>
      <c r="G7" s="22">
        <f t="shared" si="0"/>
        <v>541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541</v>
      </c>
      <c r="P7" s="25"/>
      <c r="Q7" s="25">
        <v>26</v>
      </c>
      <c r="R7" s="14"/>
      <c r="S7" s="14"/>
      <c r="T7" s="25"/>
      <c r="U7" s="14">
        <v>10</v>
      </c>
      <c r="V7" s="14"/>
      <c r="W7" s="14"/>
      <c r="X7" s="14"/>
      <c r="Y7" s="25"/>
      <c r="Z7" s="25"/>
      <c r="AA7" s="14"/>
      <c r="AB7" s="14"/>
      <c r="AC7" s="14"/>
      <c r="AD7" s="14"/>
      <c r="AE7" s="29">
        <f t="shared" si="3"/>
        <v>36</v>
      </c>
      <c r="AF7" s="15">
        <f t="shared" si="4"/>
        <v>505</v>
      </c>
      <c r="AG7" s="7">
        <f t="shared" si="5"/>
        <v>505</v>
      </c>
      <c r="AH7" s="13">
        <f t="shared" si="6"/>
        <v>0</v>
      </c>
    </row>
    <row r="8" spans="1:34" ht="18" customHeight="1" x14ac:dyDescent="0.25">
      <c r="A8" s="145" t="s">
        <v>165</v>
      </c>
      <c r="B8" s="21">
        <v>40</v>
      </c>
      <c r="C8" s="8"/>
      <c r="D8" s="8">
        <v>85</v>
      </c>
      <c r="E8" s="12"/>
      <c r="F8" s="1">
        <f>'19.4'!AF8</f>
        <v>97</v>
      </c>
      <c r="G8" s="22">
        <f t="shared" si="0"/>
        <v>97</v>
      </c>
      <c r="H8" s="7"/>
      <c r="I8" s="7"/>
      <c r="J8" s="7">
        <v>10</v>
      </c>
      <c r="K8" s="7"/>
      <c r="L8" s="7"/>
      <c r="M8" s="7"/>
      <c r="N8" s="6">
        <f t="shared" si="1"/>
        <v>10</v>
      </c>
      <c r="O8" s="11">
        <f t="shared" si="2"/>
        <v>87</v>
      </c>
      <c r="P8" s="14"/>
      <c r="Q8" s="14"/>
      <c r="R8" s="14"/>
      <c r="S8" s="14"/>
      <c r="T8" s="14">
        <v>2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29">
        <f t="shared" si="3"/>
        <v>2</v>
      </c>
      <c r="AF8" s="15">
        <f t="shared" si="4"/>
        <v>85</v>
      </c>
      <c r="AG8" s="7">
        <f t="shared" si="5"/>
        <v>85</v>
      </c>
      <c r="AH8" s="13">
        <f t="shared" si="6"/>
        <v>0</v>
      </c>
    </row>
    <row r="9" spans="1:34" ht="18" customHeight="1" x14ac:dyDescent="0.25">
      <c r="A9" s="145" t="s">
        <v>166</v>
      </c>
      <c r="B9" s="21">
        <v>65</v>
      </c>
      <c r="C9" s="8"/>
      <c r="D9" s="8">
        <v>228</v>
      </c>
      <c r="E9" s="12"/>
      <c r="F9" s="1">
        <f>'19.4'!AF9</f>
        <v>246</v>
      </c>
      <c r="G9" s="22">
        <f t="shared" si="0"/>
        <v>246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246</v>
      </c>
      <c r="P9" s="14">
        <v>4</v>
      </c>
      <c r="Q9" s="14">
        <v>14</v>
      </c>
      <c r="R9" s="14"/>
      <c r="S9" s="27"/>
      <c r="T9" s="27"/>
      <c r="U9" s="27"/>
      <c r="V9" s="14"/>
      <c r="W9" s="14"/>
      <c r="X9" s="14"/>
      <c r="Y9" s="14"/>
      <c r="Z9" s="14"/>
      <c r="AA9" s="14"/>
      <c r="AB9" s="14"/>
      <c r="AC9" s="14"/>
      <c r="AD9" s="14"/>
      <c r="AE9" s="29">
        <f t="shared" si="3"/>
        <v>18</v>
      </c>
      <c r="AF9" s="15">
        <f t="shared" si="4"/>
        <v>228</v>
      </c>
      <c r="AG9" s="7">
        <f t="shared" si="5"/>
        <v>228</v>
      </c>
      <c r="AH9" s="13">
        <f t="shared" si="6"/>
        <v>0</v>
      </c>
    </row>
    <row r="10" spans="1:34" s="31" customFormat="1" ht="18" customHeight="1" x14ac:dyDescent="0.25">
      <c r="A10" s="145" t="s">
        <v>167</v>
      </c>
      <c r="B10" s="21">
        <v>100</v>
      </c>
      <c r="C10" s="8"/>
      <c r="D10" s="8">
        <v>851</v>
      </c>
      <c r="E10" s="30">
        <v>400</v>
      </c>
      <c r="F10" s="1">
        <f>'19.4'!AF10</f>
        <v>540</v>
      </c>
      <c r="G10" s="22">
        <f t="shared" si="0"/>
        <v>940</v>
      </c>
      <c r="H10" s="28"/>
      <c r="I10" s="28"/>
      <c r="J10" s="28"/>
      <c r="K10" s="28"/>
      <c r="L10" s="28"/>
      <c r="M10" s="28"/>
      <c r="N10" s="6">
        <f t="shared" si="1"/>
        <v>0</v>
      </c>
      <c r="O10" s="11">
        <f t="shared" si="2"/>
        <v>940</v>
      </c>
      <c r="P10" s="27">
        <v>5</v>
      </c>
      <c r="Q10" s="27">
        <v>35</v>
      </c>
      <c r="R10" s="27"/>
      <c r="S10" s="27"/>
      <c r="T10" s="27">
        <v>14</v>
      </c>
      <c r="U10" s="27">
        <v>10</v>
      </c>
      <c r="V10" s="27">
        <v>3</v>
      </c>
      <c r="W10" s="27">
        <v>22</v>
      </c>
      <c r="X10" s="27"/>
      <c r="Y10" s="27"/>
      <c r="Z10" s="27"/>
      <c r="AA10" s="27"/>
      <c r="AB10" s="27"/>
      <c r="AC10" s="27"/>
      <c r="AD10" s="27"/>
      <c r="AE10" s="29">
        <f t="shared" si="3"/>
        <v>89</v>
      </c>
      <c r="AF10" s="26">
        <f t="shared" si="4"/>
        <v>851</v>
      </c>
      <c r="AG10" s="28">
        <f t="shared" si="5"/>
        <v>851</v>
      </c>
      <c r="AH10" s="29">
        <f t="shared" si="6"/>
        <v>0</v>
      </c>
    </row>
    <row r="11" spans="1:34" ht="18" customHeight="1" x14ac:dyDescent="0.25">
      <c r="A11" s="145" t="s">
        <v>168</v>
      </c>
      <c r="B11" s="21">
        <v>85</v>
      </c>
      <c r="C11" s="10"/>
      <c r="D11" s="10">
        <v>393</v>
      </c>
      <c r="E11" s="12">
        <v>90</v>
      </c>
      <c r="F11" s="1">
        <f>'19.4'!AF11</f>
        <v>314</v>
      </c>
      <c r="G11" s="22">
        <f t="shared" si="0"/>
        <v>404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404</v>
      </c>
      <c r="P11" s="14"/>
      <c r="Q11" s="14">
        <v>4</v>
      </c>
      <c r="R11" s="14"/>
      <c r="S11" s="14"/>
      <c r="T11" s="14">
        <v>5</v>
      </c>
      <c r="U11" s="14">
        <v>2</v>
      </c>
      <c r="V11" s="14"/>
      <c r="W11" s="14"/>
      <c r="X11" s="14"/>
      <c r="Y11" s="14"/>
      <c r="Z11" s="14"/>
      <c r="AA11" s="14"/>
      <c r="AB11" s="14"/>
      <c r="AC11" s="14"/>
      <c r="AD11" s="14"/>
      <c r="AE11" s="29">
        <f t="shared" si="3"/>
        <v>11</v>
      </c>
      <c r="AF11" s="15">
        <f t="shared" si="4"/>
        <v>393</v>
      </c>
      <c r="AG11" s="7">
        <f t="shared" si="5"/>
        <v>393</v>
      </c>
      <c r="AH11" s="13">
        <f t="shared" si="6"/>
        <v>0</v>
      </c>
    </row>
    <row r="12" spans="1:34" ht="18" customHeight="1" x14ac:dyDescent="0.25">
      <c r="A12" s="145" t="s">
        <v>169</v>
      </c>
      <c r="B12" s="21">
        <v>50</v>
      </c>
      <c r="C12" s="10"/>
      <c r="D12" s="10">
        <v>466</v>
      </c>
      <c r="E12" s="12">
        <v>180</v>
      </c>
      <c r="F12" s="1">
        <f>'19.4'!AF12</f>
        <v>301</v>
      </c>
      <c r="G12" s="22">
        <f t="shared" si="0"/>
        <v>481</v>
      </c>
      <c r="H12" s="7"/>
      <c r="I12" s="7"/>
      <c r="J12" s="7"/>
      <c r="K12" s="7"/>
      <c r="L12" s="7">
        <v>10</v>
      </c>
      <c r="M12" s="7"/>
      <c r="N12" s="6">
        <f t="shared" si="1"/>
        <v>10</v>
      </c>
      <c r="O12" s="11">
        <f t="shared" si="2"/>
        <v>471</v>
      </c>
      <c r="P12" s="14"/>
      <c r="Q12" s="14"/>
      <c r="R12" s="14"/>
      <c r="S12" s="14"/>
      <c r="T12" s="14"/>
      <c r="U12" s="14">
        <v>5</v>
      </c>
      <c r="V12" s="14"/>
      <c r="W12" s="14"/>
      <c r="X12" s="14"/>
      <c r="Y12" s="14"/>
      <c r="Z12" s="14"/>
      <c r="AA12" s="14"/>
      <c r="AB12" s="14"/>
      <c r="AC12" s="14"/>
      <c r="AD12" s="14"/>
      <c r="AE12" s="29">
        <f t="shared" si="3"/>
        <v>5</v>
      </c>
      <c r="AF12" s="15">
        <f t="shared" si="4"/>
        <v>466</v>
      </c>
      <c r="AG12" s="7">
        <f t="shared" si="5"/>
        <v>466</v>
      </c>
      <c r="AH12" s="13">
        <f t="shared" si="6"/>
        <v>0</v>
      </c>
    </row>
    <row r="13" spans="1:34" ht="18" customHeight="1" x14ac:dyDescent="0.25">
      <c r="A13" s="145" t="s">
        <v>170</v>
      </c>
      <c r="B13" s="21">
        <v>50</v>
      </c>
      <c r="C13" s="10"/>
      <c r="D13" s="10"/>
      <c r="E13" s="12"/>
      <c r="F13" s="1">
        <f>'19.4'!AF13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29">
        <f t="shared" si="3"/>
        <v>0</v>
      </c>
      <c r="AF13" s="15">
        <f t="shared" si="4"/>
        <v>0</v>
      </c>
      <c r="AG13" s="7">
        <f t="shared" si="5"/>
        <v>0</v>
      </c>
      <c r="AH13" s="13">
        <f t="shared" si="6"/>
        <v>0</v>
      </c>
    </row>
    <row r="14" spans="1:34" ht="18" customHeight="1" x14ac:dyDescent="0.25">
      <c r="A14" s="145" t="s">
        <v>171</v>
      </c>
      <c r="B14" s="21">
        <v>45</v>
      </c>
      <c r="C14" s="10"/>
      <c r="D14" s="10"/>
      <c r="E14" s="12"/>
      <c r="F14" s="1">
        <f>'19.4'!AF14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29">
        <f t="shared" si="3"/>
        <v>0</v>
      </c>
      <c r="AF14" s="15">
        <f t="shared" si="4"/>
        <v>0</v>
      </c>
      <c r="AG14" s="7">
        <f t="shared" si="5"/>
        <v>0</v>
      </c>
      <c r="AH14" s="13">
        <f t="shared" si="6"/>
        <v>0</v>
      </c>
    </row>
    <row r="15" spans="1:34" ht="18" customHeight="1" x14ac:dyDescent="0.25">
      <c r="A15" s="145" t="s">
        <v>172</v>
      </c>
      <c r="B15" s="21">
        <v>33</v>
      </c>
      <c r="C15" s="10"/>
      <c r="D15" s="10"/>
      <c r="E15" s="12"/>
      <c r="F15" s="1">
        <f>'19.4'!AF15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29">
        <f t="shared" si="3"/>
        <v>0</v>
      </c>
      <c r="AF15" s="15">
        <f t="shared" si="4"/>
        <v>0</v>
      </c>
      <c r="AG15" s="7">
        <f t="shared" si="5"/>
        <v>0</v>
      </c>
      <c r="AH15" s="13">
        <f t="shared" si="6"/>
        <v>0</v>
      </c>
    </row>
    <row r="16" spans="1:34" ht="18" customHeight="1" x14ac:dyDescent="0.25">
      <c r="A16" s="145" t="s">
        <v>173</v>
      </c>
      <c r="B16" s="21">
        <v>45</v>
      </c>
      <c r="C16" s="10"/>
      <c r="D16" s="10"/>
      <c r="E16" s="12"/>
      <c r="F16" s="1">
        <f>'19.4'!AF16</f>
        <v>0</v>
      </c>
      <c r="G16" s="22">
        <f t="shared" si="0"/>
        <v>0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29">
        <f t="shared" si="3"/>
        <v>0</v>
      </c>
      <c r="AF16" s="15">
        <f t="shared" si="4"/>
        <v>0</v>
      </c>
      <c r="AG16" s="7">
        <f t="shared" si="5"/>
        <v>0</v>
      </c>
      <c r="AH16" s="13">
        <f t="shared" si="6"/>
        <v>0</v>
      </c>
    </row>
    <row r="17" spans="1:34" ht="18" customHeight="1" x14ac:dyDescent="0.25">
      <c r="A17" s="145" t="s">
        <v>174</v>
      </c>
      <c r="B17" s="21">
        <v>100</v>
      </c>
      <c r="C17" s="10"/>
      <c r="D17" s="10">
        <v>28</v>
      </c>
      <c r="E17" s="12"/>
      <c r="F17" s="1">
        <f>'19.4'!AF17</f>
        <v>28</v>
      </c>
      <c r="G17" s="22">
        <f t="shared" si="0"/>
        <v>28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28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29">
        <f t="shared" si="3"/>
        <v>0</v>
      </c>
      <c r="AF17" s="15">
        <f t="shared" si="4"/>
        <v>28</v>
      </c>
      <c r="AG17" s="7">
        <f t="shared" si="5"/>
        <v>28</v>
      </c>
      <c r="AH17" s="13">
        <f t="shared" ref="AH17:AH20" si="7">AG17+AD17-AF17</f>
        <v>0</v>
      </c>
    </row>
    <row r="18" spans="1:34" s="31" customFormat="1" ht="18" customHeight="1" x14ac:dyDescent="0.25">
      <c r="A18" s="145" t="s">
        <v>175</v>
      </c>
      <c r="B18" s="21">
        <v>100</v>
      </c>
      <c r="C18" s="10"/>
      <c r="D18" s="10">
        <v>1</v>
      </c>
      <c r="E18" s="30"/>
      <c r="F18" s="1">
        <f>'19.4'!AF18</f>
        <v>1</v>
      </c>
      <c r="G18" s="22">
        <f t="shared" si="0"/>
        <v>1</v>
      </c>
      <c r="H18" s="28"/>
      <c r="I18" s="28"/>
      <c r="J18" s="28"/>
      <c r="K18" s="28"/>
      <c r="L18" s="28"/>
      <c r="M18" s="28"/>
      <c r="N18" s="6">
        <f t="shared" si="1"/>
        <v>0</v>
      </c>
      <c r="O18" s="11">
        <f t="shared" si="2"/>
        <v>1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9">
        <f t="shared" si="3"/>
        <v>0</v>
      </c>
      <c r="AF18" s="26">
        <f t="shared" si="4"/>
        <v>1</v>
      </c>
      <c r="AG18" s="28">
        <f t="shared" si="5"/>
        <v>1</v>
      </c>
      <c r="AH18" s="29">
        <f t="shared" si="7"/>
        <v>0</v>
      </c>
    </row>
    <row r="19" spans="1:34" ht="18" customHeight="1" x14ac:dyDescent="0.25">
      <c r="A19" s="145" t="s">
        <v>176</v>
      </c>
      <c r="B19" s="21">
        <v>50</v>
      </c>
      <c r="C19" s="10"/>
      <c r="D19" s="10">
        <v>24</v>
      </c>
      <c r="E19" s="12"/>
      <c r="F19" s="1">
        <f>'19.4'!AF19</f>
        <v>24</v>
      </c>
      <c r="G19" s="22">
        <f t="shared" si="0"/>
        <v>24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24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29">
        <f t="shared" si="3"/>
        <v>0</v>
      </c>
      <c r="AF19" s="15">
        <f t="shared" si="4"/>
        <v>24</v>
      </c>
      <c r="AG19" s="7">
        <f t="shared" si="5"/>
        <v>24</v>
      </c>
      <c r="AH19" s="13">
        <f t="shared" si="7"/>
        <v>0</v>
      </c>
    </row>
    <row r="20" spans="1:34" s="31" customFormat="1" ht="18" customHeight="1" x14ac:dyDescent="0.25">
      <c r="A20" s="145" t="s">
        <v>177</v>
      </c>
      <c r="B20" s="21">
        <v>33</v>
      </c>
      <c r="C20" s="10"/>
      <c r="D20" s="10"/>
      <c r="E20" s="30"/>
      <c r="F20" s="1">
        <f>'19.4'!AF20</f>
        <v>0</v>
      </c>
      <c r="G20" s="22">
        <f t="shared" si="0"/>
        <v>0</v>
      </c>
      <c r="H20" s="28"/>
      <c r="I20" s="28"/>
      <c r="J20" s="28"/>
      <c r="K20" s="28"/>
      <c r="L20" s="28"/>
      <c r="M20" s="28"/>
      <c r="N20" s="6">
        <f t="shared" si="1"/>
        <v>0</v>
      </c>
      <c r="O20" s="11">
        <f t="shared" si="2"/>
        <v>0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9">
        <f t="shared" si="3"/>
        <v>0</v>
      </c>
      <c r="AF20" s="26">
        <f t="shared" si="4"/>
        <v>0</v>
      </c>
      <c r="AG20" s="28">
        <f t="shared" si="5"/>
        <v>0</v>
      </c>
      <c r="AH20" s="29">
        <f t="shared" si="7"/>
        <v>0</v>
      </c>
    </row>
    <row r="21" spans="1:34" ht="18" customHeight="1" x14ac:dyDescent="0.25">
      <c r="A21" s="145" t="s">
        <v>178</v>
      </c>
      <c r="B21" s="21">
        <v>40</v>
      </c>
      <c r="C21" s="10"/>
      <c r="D21" s="10"/>
      <c r="F21" s="1">
        <f>'19.4'!AF21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29">
        <f t="shared" si="3"/>
        <v>0</v>
      </c>
      <c r="AF21" s="15">
        <f t="shared" si="4"/>
        <v>0</v>
      </c>
      <c r="AG21" s="7">
        <f t="shared" ref="AG21:AG25" si="8">(B21*C21)+D21</f>
        <v>0</v>
      </c>
      <c r="AH21" s="13">
        <f t="shared" ref="AH21:AH25" si="9">AG21+AD21-AF21</f>
        <v>0</v>
      </c>
    </row>
    <row r="22" spans="1:34" ht="18" customHeight="1" x14ac:dyDescent="0.25">
      <c r="A22" s="145" t="s">
        <v>179</v>
      </c>
      <c r="B22" s="21">
        <v>40</v>
      </c>
      <c r="C22" s="10"/>
      <c r="D22" s="10"/>
      <c r="E22" s="12"/>
      <c r="F22" s="1">
        <f>'19.4'!AF22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29">
        <f t="shared" si="3"/>
        <v>0</v>
      </c>
      <c r="AF22" s="15">
        <f t="shared" si="4"/>
        <v>0</v>
      </c>
      <c r="AG22" s="7">
        <f t="shared" si="8"/>
        <v>0</v>
      </c>
      <c r="AH22" s="13">
        <f t="shared" si="9"/>
        <v>0</v>
      </c>
    </row>
    <row r="23" spans="1:34" ht="18" customHeight="1" x14ac:dyDescent="0.25">
      <c r="A23" s="145" t="s">
        <v>180</v>
      </c>
      <c r="B23" s="21">
        <v>30</v>
      </c>
      <c r="C23" s="10"/>
      <c r="D23" s="10"/>
      <c r="E23" s="12"/>
      <c r="F23" s="1">
        <f>'19.4'!AF23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29">
        <f t="shared" si="3"/>
        <v>0</v>
      </c>
      <c r="AF23" s="15">
        <f t="shared" si="4"/>
        <v>0</v>
      </c>
      <c r="AG23" s="7">
        <f t="shared" si="8"/>
        <v>0</v>
      </c>
      <c r="AH23" s="13">
        <f t="shared" si="9"/>
        <v>0</v>
      </c>
    </row>
    <row r="24" spans="1:34" ht="18" customHeight="1" x14ac:dyDescent="0.25">
      <c r="A24" s="147" t="s">
        <v>181</v>
      </c>
      <c r="B24" s="88">
        <v>22</v>
      </c>
      <c r="C24" s="89"/>
      <c r="D24" s="89"/>
      <c r="E24" s="12"/>
      <c r="F24" s="1">
        <f>'19.4'!AF24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29">
        <f t="shared" si="3"/>
        <v>0</v>
      </c>
      <c r="AF24" s="15">
        <f t="shared" si="4"/>
        <v>0</v>
      </c>
      <c r="AG24" s="7">
        <f t="shared" si="8"/>
        <v>0</v>
      </c>
      <c r="AH24" s="13">
        <f t="shared" si="9"/>
        <v>0</v>
      </c>
    </row>
    <row r="25" spans="1:34" ht="33" customHeight="1" x14ac:dyDescent="0.25">
      <c r="A25" s="146" t="s">
        <v>187</v>
      </c>
      <c r="B25" s="21"/>
      <c r="C25" s="10"/>
      <c r="D25" s="10"/>
      <c r="E25" s="12"/>
      <c r="F25" s="1">
        <f>'19.4'!AF25</f>
        <v>0</v>
      </c>
      <c r="G25" s="22">
        <f t="shared" si="0"/>
        <v>0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29">
        <f t="shared" si="3"/>
        <v>0</v>
      </c>
      <c r="AF25" s="15">
        <f t="shared" si="4"/>
        <v>0</v>
      </c>
      <c r="AG25" s="7">
        <f t="shared" si="8"/>
        <v>0</v>
      </c>
      <c r="AH25" s="13">
        <f t="shared" si="9"/>
        <v>0</v>
      </c>
    </row>
    <row r="26" spans="1:34" ht="12.75" customHeight="1" x14ac:dyDescent="0.25">
      <c r="E26" s="47">
        <f>SUM(E3:E25)</f>
        <v>2654</v>
      </c>
      <c r="F26" s="47">
        <f t="shared" ref="F26:AH26" si="10">SUM(F3:F25)</f>
        <v>4644</v>
      </c>
      <c r="G26" s="47">
        <f t="shared" si="10"/>
        <v>7298</v>
      </c>
      <c r="H26" s="47">
        <f t="shared" si="10"/>
        <v>0</v>
      </c>
      <c r="I26" s="47">
        <f t="shared" si="10"/>
        <v>40</v>
      </c>
      <c r="J26" s="47">
        <f t="shared" si="10"/>
        <v>75</v>
      </c>
      <c r="K26" s="47">
        <f t="shared" si="10"/>
        <v>0</v>
      </c>
      <c r="L26" s="47">
        <f t="shared" si="10"/>
        <v>105</v>
      </c>
      <c r="M26" s="47">
        <f t="shared" si="10"/>
        <v>0</v>
      </c>
      <c r="N26" s="47">
        <f t="shared" si="10"/>
        <v>220</v>
      </c>
      <c r="O26" s="47">
        <f t="shared" si="10"/>
        <v>7078</v>
      </c>
      <c r="P26" s="47">
        <f t="shared" si="10"/>
        <v>80</v>
      </c>
      <c r="Q26" s="47">
        <f t="shared" si="10"/>
        <v>255</v>
      </c>
      <c r="R26" s="47">
        <f t="shared" si="10"/>
        <v>8</v>
      </c>
      <c r="S26" s="47">
        <f t="shared" si="10"/>
        <v>0</v>
      </c>
      <c r="T26" s="47">
        <f t="shared" si="10"/>
        <v>99</v>
      </c>
      <c r="U26" s="47">
        <f t="shared" si="10"/>
        <v>67</v>
      </c>
      <c r="V26" s="47">
        <f t="shared" si="10"/>
        <v>916</v>
      </c>
      <c r="W26" s="47">
        <f t="shared" si="10"/>
        <v>52</v>
      </c>
      <c r="X26" s="47">
        <f t="shared" si="10"/>
        <v>0</v>
      </c>
      <c r="Y26" s="47">
        <f t="shared" si="10"/>
        <v>0</v>
      </c>
      <c r="Z26" s="47">
        <f t="shared" si="10"/>
        <v>0</v>
      </c>
      <c r="AA26" s="47">
        <f t="shared" si="10"/>
        <v>0</v>
      </c>
      <c r="AB26" s="47">
        <f t="shared" si="10"/>
        <v>0</v>
      </c>
      <c r="AC26" s="47">
        <f t="shared" si="10"/>
        <v>0</v>
      </c>
      <c r="AD26" s="47">
        <f t="shared" si="10"/>
        <v>0</v>
      </c>
      <c r="AE26" s="47">
        <f t="shared" si="10"/>
        <v>1477</v>
      </c>
      <c r="AF26" s="47">
        <f t="shared" si="10"/>
        <v>5601</v>
      </c>
      <c r="AG26" s="47">
        <f t="shared" si="10"/>
        <v>5601</v>
      </c>
      <c r="AH26" s="47">
        <f t="shared" si="10"/>
        <v>0</v>
      </c>
    </row>
    <row r="27" spans="1:34" ht="12.75" customHeight="1" x14ac:dyDescent="0.25"/>
    <row r="29" spans="1:34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9"/>
  <sheetViews>
    <sheetView zoomScaleNormal="100" workbookViewId="0">
      <pane xSplit="4" ySplit="2" topLeftCell="U3" activePane="bottomRight" state="frozen"/>
      <selection pane="topRight" activeCell="E1" sqref="E1"/>
      <selection pane="bottomLeft" activeCell="A3" sqref="A3"/>
      <selection pane="bottomRight" activeCell="D13" sqref="D13"/>
    </sheetView>
  </sheetViews>
  <sheetFormatPr defaultRowHeight="15" x14ac:dyDescent="0.25"/>
  <cols>
    <col min="1" max="1" width="29.28515625" customWidth="1"/>
    <col min="2" max="2" width="8.140625" customWidth="1"/>
    <col min="3" max="3" width="7.5703125" customWidth="1"/>
    <col min="4" max="4" width="7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1.7109375" customWidth="1"/>
    <col min="31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  <col min="43" max="43" width="24.42578125" bestFit="1" customWidth="1"/>
  </cols>
  <sheetData>
    <row r="1" spans="1:44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107</v>
      </c>
      <c r="R1" s="5" t="s">
        <v>16</v>
      </c>
      <c r="S1" s="5" t="s">
        <v>143</v>
      </c>
      <c r="T1" s="5" t="s">
        <v>9</v>
      </c>
      <c r="U1" s="5" t="s">
        <v>14</v>
      </c>
      <c r="V1" s="5" t="s">
        <v>147</v>
      </c>
      <c r="W1" s="5" t="s">
        <v>16</v>
      </c>
      <c r="X1" s="5" t="s">
        <v>95</v>
      </c>
      <c r="Y1" s="5" t="s">
        <v>13</v>
      </c>
      <c r="Z1" s="5" t="s">
        <v>9</v>
      </c>
      <c r="AA1" s="5" t="s">
        <v>14</v>
      </c>
      <c r="AB1" s="5" t="s">
        <v>112</v>
      </c>
      <c r="AC1" s="4"/>
      <c r="AD1" s="5"/>
      <c r="AE1" s="5"/>
      <c r="AF1" s="188" t="s">
        <v>18</v>
      </c>
      <c r="AG1" s="203" t="s">
        <v>10</v>
      </c>
      <c r="AH1" s="203" t="s">
        <v>29</v>
      </c>
      <c r="AI1" s="194" t="s">
        <v>22</v>
      </c>
      <c r="AJ1" s="196" t="s">
        <v>23</v>
      </c>
    </row>
    <row r="2" spans="1:44" x14ac:dyDescent="0.25">
      <c r="A2" s="189"/>
      <c r="B2" s="191"/>
      <c r="C2" s="191"/>
      <c r="D2" s="189"/>
      <c r="E2" s="191"/>
      <c r="F2" s="191"/>
      <c r="G2" s="198"/>
      <c r="H2" s="17" t="s">
        <v>24</v>
      </c>
      <c r="I2" s="17" t="s">
        <v>79</v>
      </c>
      <c r="J2" s="17" t="s">
        <v>15</v>
      </c>
      <c r="K2" s="17" t="s">
        <v>1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149</v>
      </c>
      <c r="R2" s="4" t="s">
        <v>71</v>
      </c>
      <c r="S2" s="4" t="s">
        <v>71</v>
      </c>
      <c r="T2" s="4" t="s">
        <v>26</v>
      </c>
      <c r="U2" s="4" t="s">
        <v>26</v>
      </c>
      <c r="V2" s="4" t="s">
        <v>71</v>
      </c>
      <c r="W2" s="4" t="s">
        <v>27</v>
      </c>
      <c r="X2" s="4" t="s">
        <v>27</v>
      </c>
      <c r="Y2" s="4" t="s">
        <v>27</v>
      </c>
      <c r="Z2" s="4" t="s">
        <v>27</v>
      </c>
      <c r="AA2" s="4" t="s">
        <v>27</v>
      </c>
      <c r="AB2" s="4"/>
      <c r="AC2" s="16"/>
      <c r="AD2" s="16"/>
      <c r="AE2" s="16"/>
      <c r="AF2" s="189"/>
      <c r="AG2" s="204"/>
      <c r="AH2" s="204"/>
      <c r="AI2" s="195"/>
      <c r="AJ2" s="255"/>
    </row>
    <row r="3" spans="1:44" s="31" customFormat="1" ht="17.100000000000001" customHeight="1" x14ac:dyDescent="0.25">
      <c r="A3" s="145" t="s">
        <v>182</v>
      </c>
      <c r="B3" s="151">
        <v>33</v>
      </c>
      <c r="C3" s="9"/>
      <c r="D3" s="9">
        <v>1625</v>
      </c>
      <c r="E3" s="30"/>
      <c r="F3" s="1">
        <f>'20.4'!AG3</f>
        <v>1625</v>
      </c>
      <c r="G3" s="22">
        <f>SUM(E3:F3)</f>
        <v>1625</v>
      </c>
      <c r="H3" s="28"/>
      <c r="I3" s="28"/>
      <c r="J3" s="28"/>
      <c r="K3" s="28"/>
      <c r="L3" s="28"/>
      <c r="M3" s="28"/>
      <c r="N3" s="6">
        <f t="shared" ref="N3:N20" si="0">SUBTOTAL(9,H3:M3)</f>
        <v>0</v>
      </c>
      <c r="O3" s="11">
        <f t="shared" ref="O3:O20" si="1">G3-N3</f>
        <v>1625</v>
      </c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43"/>
      <c r="AD3" s="27"/>
      <c r="AE3" s="27"/>
      <c r="AF3" s="27"/>
      <c r="AG3" s="29">
        <f>SUM(P3:AE3)</f>
        <v>0</v>
      </c>
      <c r="AH3" s="26">
        <f t="shared" ref="AH3:AH13" si="2">O3-AG3</f>
        <v>1625</v>
      </c>
      <c r="AI3" s="28">
        <f>(B3*C3)+D3</f>
        <v>1625</v>
      </c>
      <c r="AJ3" s="94">
        <f>AI3+AF3-AH3</f>
        <v>0</v>
      </c>
      <c r="AL3" s="70"/>
      <c r="AO3" s="70"/>
      <c r="AQ3" s="54"/>
      <c r="AR3" s="71"/>
    </row>
    <row r="4" spans="1:44" ht="17.100000000000001" customHeight="1" x14ac:dyDescent="0.25">
      <c r="A4" s="145" t="s">
        <v>161</v>
      </c>
      <c r="B4" s="151">
        <v>70</v>
      </c>
      <c r="C4" s="9"/>
      <c r="D4" s="9">
        <v>1324</v>
      </c>
      <c r="E4" s="12"/>
      <c r="F4" s="1">
        <f>'20.4'!AG4</f>
        <v>1324</v>
      </c>
      <c r="G4" s="22">
        <f t="shared" ref="G4:G20" si="3">SUM(E4:F4)</f>
        <v>1324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1324</v>
      </c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14"/>
      <c r="AB4" s="14"/>
      <c r="AC4" s="14"/>
      <c r="AD4" s="14"/>
      <c r="AE4" s="14"/>
      <c r="AF4" s="14"/>
      <c r="AG4" s="13">
        <f t="shared" ref="AG4:AG25" si="4">SUM(P4:AE4)</f>
        <v>0</v>
      </c>
      <c r="AH4" s="15">
        <f t="shared" si="2"/>
        <v>1324</v>
      </c>
      <c r="AI4" s="7">
        <f t="shared" ref="AI4:AI20" si="5">(B4*C4)+D4</f>
        <v>1324</v>
      </c>
      <c r="AJ4" s="52">
        <f t="shared" ref="AJ4:AJ20" si="6">AI4+AF4-AH4</f>
        <v>0</v>
      </c>
      <c r="AL4" s="46"/>
      <c r="AO4" s="53"/>
      <c r="AQ4" s="54"/>
      <c r="AR4" s="55"/>
    </row>
    <row r="5" spans="1:44" ht="17.100000000000001" customHeight="1" x14ac:dyDescent="0.25">
      <c r="A5" s="145" t="s">
        <v>162</v>
      </c>
      <c r="B5" s="151">
        <v>45</v>
      </c>
      <c r="C5" s="8"/>
      <c r="D5" s="8">
        <v>71</v>
      </c>
      <c r="E5" s="12"/>
      <c r="F5" s="1">
        <f>'20.4'!AG5</f>
        <v>71</v>
      </c>
      <c r="G5" s="22">
        <f t="shared" si="3"/>
        <v>71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71</v>
      </c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14"/>
      <c r="AB5" s="14"/>
      <c r="AC5" s="14"/>
      <c r="AD5" s="14"/>
      <c r="AE5" s="14"/>
      <c r="AF5" s="14"/>
      <c r="AG5" s="13">
        <f>SUM(P5:AE5)</f>
        <v>0</v>
      </c>
      <c r="AH5" s="15">
        <f t="shared" si="2"/>
        <v>71</v>
      </c>
      <c r="AI5" s="7">
        <f t="shared" si="5"/>
        <v>71</v>
      </c>
      <c r="AJ5" s="52">
        <f t="shared" si="6"/>
        <v>0</v>
      </c>
      <c r="AL5" s="46"/>
      <c r="AO5" s="53"/>
      <c r="AQ5" s="54"/>
      <c r="AR5" s="55"/>
    </row>
    <row r="6" spans="1:44" ht="17.100000000000001" customHeight="1" x14ac:dyDescent="0.25">
      <c r="A6" s="145" t="s">
        <v>163</v>
      </c>
      <c r="B6" s="151">
        <v>60</v>
      </c>
      <c r="C6" s="8"/>
      <c r="D6" s="8"/>
      <c r="E6" s="12"/>
      <c r="F6" s="1">
        <f>'20.4'!AG6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14"/>
      <c r="AB6" s="14"/>
      <c r="AC6" s="14"/>
      <c r="AD6" s="14"/>
      <c r="AE6" s="14"/>
      <c r="AF6" s="14"/>
      <c r="AG6" s="13">
        <f t="shared" si="4"/>
        <v>0</v>
      </c>
      <c r="AH6" s="15">
        <f t="shared" si="2"/>
        <v>0</v>
      </c>
      <c r="AI6" s="7">
        <f t="shared" si="5"/>
        <v>0</v>
      </c>
      <c r="AJ6" s="52">
        <f t="shared" si="6"/>
        <v>0</v>
      </c>
      <c r="AL6" s="46"/>
      <c r="AO6" s="53"/>
      <c r="AQ6" s="54"/>
      <c r="AR6" s="55"/>
    </row>
    <row r="7" spans="1:44" ht="17.100000000000001" customHeight="1" x14ac:dyDescent="0.25">
      <c r="A7" s="145" t="s">
        <v>164</v>
      </c>
      <c r="B7" s="151">
        <v>120</v>
      </c>
      <c r="C7" s="9"/>
      <c r="D7" s="9">
        <v>505</v>
      </c>
      <c r="E7" s="12"/>
      <c r="F7" s="1">
        <f>'20.4'!AG7</f>
        <v>505</v>
      </c>
      <c r="G7" s="22">
        <f t="shared" si="3"/>
        <v>505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505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14"/>
      <c r="AB7" s="14"/>
      <c r="AC7" s="14"/>
      <c r="AD7" s="14"/>
      <c r="AE7" s="14"/>
      <c r="AF7" s="14"/>
      <c r="AG7" s="13">
        <f t="shared" si="4"/>
        <v>0</v>
      </c>
      <c r="AH7" s="15">
        <f t="shared" si="2"/>
        <v>505</v>
      </c>
      <c r="AI7" s="7">
        <f t="shared" si="5"/>
        <v>505</v>
      </c>
      <c r="AJ7" s="52">
        <f t="shared" si="6"/>
        <v>0</v>
      </c>
      <c r="AL7" s="46"/>
      <c r="AO7" s="53"/>
      <c r="AQ7" s="54"/>
      <c r="AR7" s="55"/>
    </row>
    <row r="8" spans="1:44" ht="17.100000000000001" customHeight="1" x14ac:dyDescent="0.25">
      <c r="A8" s="145" t="s">
        <v>165</v>
      </c>
      <c r="B8" s="151">
        <v>40</v>
      </c>
      <c r="C8" s="8"/>
      <c r="D8" s="8">
        <v>85</v>
      </c>
      <c r="E8" s="12"/>
      <c r="F8" s="1">
        <f>'20.4'!AG8</f>
        <v>85</v>
      </c>
      <c r="G8" s="22">
        <f t="shared" si="3"/>
        <v>85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85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14"/>
      <c r="AB8" s="14"/>
      <c r="AC8" s="14"/>
      <c r="AD8" s="14"/>
      <c r="AE8" s="14"/>
      <c r="AF8" s="14"/>
      <c r="AG8" s="13">
        <f t="shared" si="4"/>
        <v>0</v>
      </c>
      <c r="AH8" s="15">
        <f t="shared" si="2"/>
        <v>85</v>
      </c>
      <c r="AI8" s="7">
        <f t="shared" si="5"/>
        <v>85</v>
      </c>
      <c r="AJ8" s="52">
        <f t="shared" si="6"/>
        <v>0</v>
      </c>
      <c r="AL8" s="46"/>
      <c r="AO8" s="53"/>
      <c r="AQ8" s="54"/>
      <c r="AR8" s="55"/>
    </row>
    <row r="9" spans="1:44" ht="17.100000000000001" customHeight="1" x14ac:dyDescent="0.25">
      <c r="A9" s="145" t="s">
        <v>166</v>
      </c>
      <c r="B9" s="151">
        <v>65</v>
      </c>
      <c r="C9" s="8"/>
      <c r="D9" s="8">
        <v>228</v>
      </c>
      <c r="E9" s="12"/>
      <c r="F9" s="1">
        <f>'20.4'!AG9</f>
        <v>228</v>
      </c>
      <c r="G9" s="22">
        <f t="shared" si="3"/>
        <v>228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228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14"/>
      <c r="AB9" s="14"/>
      <c r="AC9" s="14"/>
      <c r="AD9" s="14"/>
      <c r="AE9" s="14"/>
      <c r="AF9" s="14"/>
      <c r="AG9" s="13">
        <f t="shared" si="4"/>
        <v>0</v>
      </c>
      <c r="AH9" s="15">
        <f t="shared" si="2"/>
        <v>228</v>
      </c>
      <c r="AI9" s="7">
        <f t="shared" si="5"/>
        <v>228</v>
      </c>
      <c r="AJ9" s="52">
        <f t="shared" si="6"/>
        <v>0</v>
      </c>
      <c r="AL9" s="46"/>
      <c r="AO9" s="53"/>
      <c r="AQ9" s="54"/>
      <c r="AR9" s="55"/>
    </row>
    <row r="10" spans="1:44" ht="17.100000000000001" customHeight="1" x14ac:dyDescent="0.25">
      <c r="A10" s="145" t="s">
        <v>167</v>
      </c>
      <c r="B10" s="151">
        <v>100</v>
      </c>
      <c r="C10" s="8"/>
      <c r="D10" s="8">
        <v>851</v>
      </c>
      <c r="E10" s="12"/>
      <c r="F10" s="1">
        <f>'20.4'!AG10</f>
        <v>851</v>
      </c>
      <c r="G10" s="22">
        <f t="shared" si="3"/>
        <v>851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851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14"/>
      <c r="AB10" s="14"/>
      <c r="AC10" s="14"/>
      <c r="AD10" s="14"/>
      <c r="AE10" s="14"/>
      <c r="AF10" s="14"/>
      <c r="AG10" s="13">
        <f t="shared" si="4"/>
        <v>0</v>
      </c>
      <c r="AH10" s="15">
        <f t="shared" si="2"/>
        <v>851</v>
      </c>
      <c r="AI10" s="7">
        <f t="shared" si="5"/>
        <v>851</v>
      </c>
      <c r="AJ10" s="52">
        <f>AI10+AF10-AH10</f>
        <v>0</v>
      </c>
      <c r="AL10" s="46"/>
      <c r="AO10" s="53"/>
      <c r="AQ10" s="56"/>
      <c r="AR10" s="55"/>
    </row>
    <row r="11" spans="1:44" ht="17.100000000000001" customHeight="1" x14ac:dyDescent="0.25">
      <c r="A11" s="145" t="s">
        <v>168</v>
      </c>
      <c r="B11" s="151">
        <v>85</v>
      </c>
      <c r="C11" s="10"/>
      <c r="D11" s="10">
        <v>393</v>
      </c>
      <c r="E11" s="12"/>
      <c r="F11" s="1">
        <f>'20.4'!AG11</f>
        <v>393</v>
      </c>
      <c r="G11" s="22">
        <f t="shared" si="3"/>
        <v>393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393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14"/>
      <c r="AB11" s="14"/>
      <c r="AC11" s="14"/>
      <c r="AD11" s="14"/>
      <c r="AE11" s="14"/>
      <c r="AF11" s="14"/>
      <c r="AG11" s="13">
        <f t="shared" si="4"/>
        <v>0</v>
      </c>
      <c r="AH11" s="15">
        <f t="shared" si="2"/>
        <v>393</v>
      </c>
      <c r="AI11" s="7">
        <f t="shared" si="5"/>
        <v>393</v>
      </c>
      <c r="AJ11" s="52">
        <f t="shared" si="6"/>
        <v>0</v>
      </c>
      <c r="AL11" s="46"/>
      <c r="AO11" s="53"/>
      <c r="AQ11" s="56"/>
      <c r="AR11" s="55"/>
    </row>
    <row r="12" spans="1:44" ht="17.100000000000001" customHeight="1" x14ac:dyDescent="0.25">
      <c r="A12" s="145" t="s">
        <v>169</v>
      </c>
      <c r="B12" s="151">
        <v>50</v>
      </c>
      <c r="C12" s="10"/>
      <c r="D12" s="10">
        <v>466</v>
      </c>
      <c r="E12" s="12"/>
      <c r="F12" s="1">
        <f>'20.4'!AG12</f>
        <v>466</v>
      </c>
      <c r="G12" s="22">
        <f t="shared" si="3"/>
        <v>466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466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14"/>
      <c r="AB12" s="14"/>
      <c r="AC12" s="14"/>
      <c r="AD12" s="14"/>
      <c r="AE12" s="14"/>
      <c r="AF12" s="14"/>
      <c r="AG12" s="13">
        <f t="shared" si="4"/>
        <v>0</v>
      </c>
      <c r="AH12" s="15">
        <f t="shared" si="2"/>
        <v>466</v>
      </c>
      <c r="AI12" s="7">
        <f t="shared" si="5"/>
        <v>466</v>
      </c>
      <c r="AJ12" s="52">
        <f t="shared" si="6"/>
        <v>0</v>
      </c>
      <c r="AL12" s="46"/>
      <c r="AO12" s="53"/>
      <c r="AQ12" s="56"/>
      <c r="AR12" s="55"/>
    </row>
    <row r="13" spans="1:44" ht="17.100000000000001" customHeight="1" x14ac:dyDescent="0.25">
      <c r="A13" s="145" t="s">
        <v>170</v>
      </c>
      <c r="B13" s="151">
        <v>50</v>
      </c>
      <c r="C13" s="10"/>
      <c r="D13" s="10"/>
      <c r="E13" s="12"/>
      <c r="F13" s="1">
        <f>'20.4'!AG13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14"/>
      <c r="AB13" s="14"/>
      <c r="AC13" s="14"/>
      <c r="AD13" s="14"/>
      <c r="AE13" s="14"/>
      <c r="AF13" s="14"/>
      <c r="AG13" s="13">
        <f t="shared" si="4"/>
        <v>0</v>
      </c>
      <c r="AH13" s="15">
        <f t="shared" si="2"/>
        <v>0</v>
      </c>
      <c r="AI13" s="7">
        <f t="shared" si="5"/>
        <v>0</v>
      </c>
      <c r="AJ13" s="52">
        <f t="shared" si="6"/>
        <v>0</v>
      </c>
      <c r="AL13" s="46"/>
      <c r="AO13" s="53"/>
      <c r="AQ13" s="56"/>
      <c r="AR13" s="55"/>
    </row>
    <row r="14" spans="1:44" ht="17.100000000000001" customHeight="1" x14ac:dyDescent="0.25">
      <c r="A14" s="145" t="s">
        <v>171</v>
      </c>
      <c r="B14" s="151">
        <v>45</v>
      </c>
      <c r="C14" s="10"/>
      <c r="D14" s="10"/>
      <c r="E14" s="12"/>
      <c r="F14" s="1">
        <f>'20.4'!AG14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14"/>
      <c r="AB14" s="14"/>
      <c r="AC14" s="14"/>
      <c r="AD14" s="14"/>
      <c r="AE14" s="14"/>
      <c r="AF14" s="14"/>
      <c r="AG14" s="13">
        <f t="shared" si="4"/>
        <v>0</v>
      </c>
      <c r="AH14" s="15">
        <f t="shared" ref="AH14:AH20" si="7">O14-AG14</f>
        <v>0</v>
      </c>
      <c r="AI14" s="7">
        <f t="shared" si="5"/>
        <v>0</v>
      </c>
      <c r="AJ14" s="52">
        <f t="shared" si="6"/>
        <v>0</v>
      </c>
      <c r="AL14" s="46"/>
      <c r="AO14" s="53"/>
    </row>
    <row r="15" spans="1:44" ht="17.100000000000001" customHeight="1" x14ac:dyDescent="0.25">
      <c r="A15" s="145" t="s">
        <v>172</v>
      </c>
      <c r="B15" s="151">
        <v>33</v>
      </c>
      <c r="C15" s="10"/>
      <c r="D15" s="10"/>
      <c r="E15" s="12"/>
      <c r="F15" s="1">
        <f>'20.4'!AG15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14"/>
      <c r="AB15" s="14"/>
      <c r="AC15" s="14"/>
      <c r="AD15" s="14"/>
      <c r="AE15" s="14"/>
      <c r="AF15" s="14"/>
      <c r="AG15" s="13">
        <f t="shared" si="4"/>
        <v>0</v>
      </c>
      <c r="AH15" s="15">
        <f t="shared" si="7"/>
        <v>0</v>
      </c>
      <c r="AI15" s="7">
        <f t="shared" si="5"/>
        <v>0</v>
      </c>
      <c r="AJ15" s="52">
        <f t="shared" si="6"/>
        <v>0</v>
      </c>
      <c r="AL15" s="46"/>
      <c r="AO15" s="53"/>
    </row>
    <row r="16" spans="1:44" ht="17.100000000000001" customHeight="1" x14ac:dyDescent="0.25">
      <c r="A16" s="145" t="s">
        <v>173</v>
      </c>
      <c r="B16" s="151">
        <v>45</v>
      </c>
      <c r="C16" s="10"/>
      <c r="D16" s="10"/>
      <c r="E16" s="12"/>
      <c r="F16" s="1">
        <f>'20.4'!AG16</f>
        <v>0</v>
      </c>
      <c r="G16" s="22">
        <f t="shared" si="3"/>
        <v>0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14"/>
      <c r="AB16" s="14"/>
      <c r="AC16" s="14"/>
      <c r="AD16" s="14"/>
      <c r="AE16" s="14"/>
      <c r="AF16" s="14"/>
      <c r="AG16" s="13">
        <f t="shared" si="4"/>
        <v>0</v>
      </c>
      <c r="AH16" s="15">
        <f t="shared" si="7"/>
        <v>0</v>
      </c>
      <c r="AI16" s="7">
        <f t="shared" si="5"/>
        <v>0</v>
      </c>
      <c r="AJ16" s="52">
        <f t="shared" si="6"/>
        <v>0</v>
      </c>
      <c r="AL16" s="46"/>
      <c r="AO16" s="53"/>
    </row>
    <row r="17" spans="1:41" ht="17.100000000000001" customHeight="1" x14ac:dyDescent="0.25">
      <c r="A17" s="145" t="s">
        <v>174</v>
      </c>
      <c r="B17" s="151">
        <v>100</v>
      </c>
      <c r="C17" s="10"/>
      <c r="D17" s="10">
        <v>28</v>
      </c>
      <c r="E17" s="12"/>
      <c r="F17" s="1">
        <f>'20.4'!AG17</f>
        <v>28</v>
      </c>
      <c r="G17" s="22">
        <f t="shared" si="3"/>
        <v>28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28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14"/>
      <c r="AB17" s="14"/>
      <c r="AC17" s="14"/>
      <c r="AD17" s="14"/>
      <c r="AE17" s="14"/>
      <c r="AF17" s="14"/>
      <c r="AG17" s="13">
        <f t="shared" si="4"/>
        <v>0</v>
      </c>
      <c r="AH17" s="15">
        <f t="shared" si="7"/>
        <v>28</v>
      </c>
      <c r="AI17" s="7">
        <f t="shared" si="5"/>
        <v>28</v>
      </c>
      <c r="AJ17" s="52">
        <f t="shared" si="6"/>
        <v>0</v>
      </c>
      <c r="AL17" s="46"/>
      <c r="AO17" s="53"/>
    </row>
    <row r="18" spans="1:41" ht="17.100000000000001" customHeight="1" x14ac:dyDescent="0.25">
      <c r="A18" s="145" t="s">
        <v>175</v>
      </c>
      <c r="B18" s="151">
        <v>100</v>
      </c>
      <c r="C18" s="10"/>
      <c r="D18" s="10">
        <v>1</v>
      </c>
      <c r="E18" s="12"/>
      <c r="F18" s="1">
        <f>'20.4'!AG18</f>
        <v>1</v>
      </c>
      <c r="G18" s="22">
        <f t="shared" si="3"/>
        <v>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14"/>
      <c r="AB18" s="14"/>
      <c r="AC18" s="14"/>
      <c r="AD18" s="14"/>
      <c r="AE18" s="14"/>
      <c r="AF18" s="14"/>
      <c r="AG18" s="13">
        <f t="shared" si="4"/>
        <v>0</v>
      </c>
      <c r="AH18" s="15">
        <f t="shared" si="7"/>
        <v>1</v>
      </c>
      <c r="AI18" s="7">
        <f t="shared" si="5"/>
        <v>1</v>
      </c>
      <c r="AJ18" s="52">
        <f t="shared" si="6"/>
        <v>0</v>
      </c>
      <c r="AL18" s="46"/>
      <c r="AO18" s="53"/>
    </row>
    <row r="19" spans="1:41" ht="17.100000000000001" customHeight="1" x14ac:dyDescent="0.25">
      <c r="A19" s="145" t="s">
        <v>176</v>
      </c>
      <c r="B19" s="151">
        <v>50</v>
      </c>
      <c r="C19" s="10"/>
      <c r="D19" s="10">
        <v>24</v>
      </c>
      <c r="E19" s="12"/>
      <c r="F19" s="1">
        <f>'20.4'!AG19</f>
        <v>24</v>
      </c>
      <c r="G19" s="22">
        <f t="shared" si="3"/>
        <v>24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24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14"/>
      <c r="AB19" s="14"/>
      <c r="AC19" s="14"/>
      <c r="AD19" s="14"/>
      <c r="AE19" s="14"/>
      <c r="AF19" s="14"/>
      <c r="AG19" s="13">
        <f t="shared" si="4"/>
        <v>0</v>
      </c>
      <c r="AH19" s="15">
        <f t="shared" si="7"/>
        <v>24</v>
      </c>
      <c r="AI19" s="7">
        <f t="shared" si="5"/>
        <v>24</v>
      </c>
      <c r="AJ19" s="52">
        <f t="shared" si="6"/>
        <v>0</v>
      </c>
      <c r="AL19" s="46"/>
      <c r="AO19" s="53"/>
    </row>
    <row r="20" spans="1:41" ht="17.100000000000001" customHeight="1" x14ac:dyDescent="0.25">
      <c r="A20" s="145" t="s">
        <v>177</v>
      </c>
      <c r="B20" s="151">
        <v>33</v>
      </c>
      <c r="C20" s="10"/>
      <c r="D20" s="10"/>
      <c r="E20" s="12"/>
      <c r="F20" s="1">
        <f>'20.4'!AG20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14"/>
      <c r="AB20" s="14"/>
      <c r="AC20" s="14"/>
      <c r="AD20" s="14"/>
      <c r="AE20" s="14"/>
      <c r="AF20" s="14"/>
      <c r="AG20" s="13">
        <f t="shared" si="4"/>
        <v>0</v>
      </c>
      <c r="AH20" s="15">
        <f t="shared" si="7"/>
        <v>0</v>
      </c>
      <c r="AI20" s="7">
        <f t="shared" si="5"/>
        <v>0</v>
      </c>
      <c r="AJ20" s="52">
        <f t="shared" si="6"/>
        <v>0</v>
      </c>
      <c r="AL20" s="46"/>
      <c r="AO20" s="53"/>
    </row>
    <row r="21" spans="1:41" ht="17.100000000000001" customHeight="1" x14ac:dyDescent="0.25">
      <c r="A21" s="145" t="s">
        <v>178</v>
      </c>
      <c r="B21" s="151">
        <v>40</v>
      </c>
      <c r="C21" s="10"/>
      <c r="D21" s="10"/>
      <c r="E21" s="12"/>
      <c r="F21" s="1">
        <f>'20.4'!AG21</f>
        <v>0</v>
      </c>
      <c r="G21" s="22">
        <f t="shared" ref="G21:G25" si="8">SUM(E21:F21)</f>
        <v>0</v>
      </c>
      <c r="H21" s="7"/>
      <c r="I21" s="7"/>
      <c r="J21" s="7"/>
      <c r="K21" s="7"/>
      <c r="L21" s="7"/>
      <c r="M21" s="7"/>
      <c r="N21" s="6">
        <f t="shared" ref="N21:N22" si="9">SUBTOTAL(9,H21:M21)</f>
        <v>0</v>
      </c>
      <c r="O21" s="11">
        <f t="shared" ref="O21:O22" si="10">G21-N21</f>
        <v>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14"/>
      <c r="AB21" s="14"/>
      <c r="AC21" s="14"/>
      <c r="AD21" s="14"/>
      <c r="AE21" s="14"/>
      <c r="AF21" s="14"/>
      <c r="AG21" s="13">
        <f t="shared" si="4"/>
        <v>0</v>
      </c>
      <c r="AH21" s="15">
        <f t="shared" ref="AH21:AH25" si="11">O21-AG21</f>
        <v>0</v>
      </c>
      <c r="AI21" s="7">
        <f t="shared" ref="AI21:AI25" si="12">(B21*C21)+D21</f>
        <v>0</v>
      </c>
      <c r="AJ21" s="52">
        <f t="shared" ref="AJ21:AJ25" si="13">AI21+AF21-AH21</f>
        <v>0</v>
      </c>
      <c r="AL21" s="46"/>
      <c r="AO21" s="53"/>
    </row>
    <row r="22" spans="1:41" ht="17.100000000000001" customHeight="1" x14ac:dyDescent="0.25">
      <c r="A22" s="145" t="s">
        <v>179</v>
      </c>
      <c r="B22" s="151">
        <v>40</v>
      </c>
      <c r="C22" s="10"/>
      <c r="D22" s="10"/>
      <c r="E22" s="12"/>
      <c r="F22" s="1">
        <f>'20.4'!AG22</f>
        <v>0</v>
      </c>
      <c r="G22" s="22">
        <f t="shared" si="8"/>
        <v>0</v>
      </c>
      <c r="H22" s="7"/>
      <c r="I22" s="7"/>
      <c r="J22" s="7"/>
      <c r="K22" s="7"/>
      <c r="L22" s="7"/>
      <c r="M22" s="7"/>
      <c r="N22" s="6">
        <f t="shared" si="9"/>
        <v>0</v>
      </c>
      <c r="O22" s="11">
        <f t="shared" si="10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14"/>
      <c r="AB22" s="14"/>
      <c r="AC22" s="14"/>
      <c r="AD22" s="14"/>
      <c r="AE22" s="14"/>
      <c r="AF22" s="14"/>
      <c r="AG22" s="13">
        <f t="shared" si="4"/>
        <v>0</v>
      </c>
      <c r="AH22" s="15">
        <f t="shared" si="11"/>
        <v>0</v>
      </c>
      <c r="AI22" s="7">
        <f t="shared" si="12"/>
        <v>0</v>
      </c>
      <c r="AJ22" s="52">
        <f t="shared" si="13"/>
        <v>0</v>
      </c>
      <c r="AL22" s="46"/>
      <c r="AO22" s="53"/>
    </row>
    <row r="23" spans="1:41" ht="17.100000000000001" customHeight="1" x14ac:dyDescent="0.25">
      <c r="A23" s="145" t="s">
        <v>180</v>
      </c>
      <c r="B23" s="151">
        <v>30</v>
      </c>
      <c r="C23" s="10"/>
      <c r="D23" s="10"/>
      <c r="E23" s="12"/>
      <c r="F23" s="1">
        <f>'20.4'!AG23</f>
        <v>0</v>
      </c>
      <c r="G23" s="22">
        <f t="shared" si="8"/>
        <v>0</v>
      </c>
      <c r="H23" s="7"/>
      <c r="I23" s="7"/>
      <c r="J23" s="7"/>
      <c r="K23" s="7"/>
      <c r="L23" s="7"/>
      <c r="M23" s="7"/>
      <c r="N23" s="6">
        <f>SUBTOTAL(9,H23:M23)</f>
        <v>0</v>
      </c>
      <c r="O23" s="11">
        <f>G23-N23</f>
        <v>0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14"/>
      <c r="AB23" s="14"/>
      <c r="AC23" s="14"/>
      <c r="AD23" s="14"/>
      <c r="AE23" s="14"/>
      <c r="AF23" s="14"/>
      <c r="AG23" s="13">
        <f t="shared" si="4"/>
        <v>0</v>
      </c>
      <c r="AH23" s="15">
        <f t="shared" si="11"/>
        <v>0</v>
      </c>
      <c r="AI23" s="7">
        <f t="shared" si="12"/>
        <v>0</v>
      </c>
      <c r="AJ23" s="52">
        <f t="shared" si="13"/>
        <v>0</v>
      </c>
      <c r="AL23" s="46"/>
      <c r="AO23" s="53"/>
    </row>
    <row r="24" spans="1:41" ht="17.100000000000001" customHeight="1" x14ac:dyDescent="0.25">
      <c r="A24" s="147" t="s">
        <v>181</v>
      </c>
      <c r="B24" s="152">
        <v>22</v>
      </c>
      <c r="C24" s="89"/>
      <c r="D24" s="89"/>
      <c r="E24" s="21"/>
      <c r="F24" s="1">
        <f>'20.4'!AG24</f>
        <v>0</v>
      </c>
      <c r="G24" s="22">
        <f t="shared" si="8"/>
        <v>0</v>
      </c>
      <c r="I24" s="10"/>
      <c r="J24" s="10"/>
      <c r="K24" s="21"/>
      <c r="L24" s="10"/>
      <c r="M24" s="10"/>
      <c r="N24" s="6">
        <f>SUBTOTAL(9,H24:M24)</f>
        <v>0</v>
      </c>
      <c r="O24" s="11">
        <f t="shared" ref="O24:O25" si="14">G24-N24</f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14"/>
      <c r="AB24" s="14"/>
      <c r="AC24" s="14"/>
      <c r="AD24" s="14"/>
      <c r="AE24" s="14"/>
      <c r="AF24" s="14"/>
      <c r="AG24" s="13">
        <f t="shared" si="4"/>
        <v>0</v>
      </c>
      <c r="AH24" s="15">
        <f t="shared" si="11"/>
        <v>0</v>
      </c>
      <c r="AI24" s="7">
        <f t="shared" si="12"/>
        <v>0</v>
      </c>
      <c r="AJ24" s="52">
        <f t="shared" si="13"/>
        <v>0</v>
      </c>
      <c r="AL24" s="46"/>
      <c r="AO24" s="53"/>
    </row>
    <row r="25" spans="1:41" ht="36.75" customHeight="1" x14ac:dyDescent="0.25">
      <c r="A25" s="153" t="s">
        <v>187</v>
      </c>
      <c r="B25" s="21"/>
      <c r="C25" s="10"/>
      <c r="D25" s="10"/>
      <c r="E25" s="148"/>
      <c r="F25" s="1">
        <f>'20.4'!AG25</f>
        <v>0</v>
      </c>
      <c r="G25" s="22">
        <f t="shared" si="8"/>
        <v>0</v>
      </c>
      <c r="I25" s="149"/>
      <c r="J25" s="149"/>
      <c r="K25" s="148"/>
      <c r="L25" s="149"/>
      <c r="M25" s="149"/>
      <c r="N25" s="6">
        <f>SUBTOTAL(9,H25:M25)</f>
        <v>0</v>
      </c>
      <c r="O25" s="11">
        <f t="shared" si="14"/>
        <v>0</v>
      </c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34"/>
      <c r="AB25" s="134"/>
      <c r="AC25" s="134"/>
      <c r="AD25" s="134"/>
      <c r="AE25" s="134"/>
      <c r="AF25" s="134"/>
      <c r="AG25" s="13">
        <f t="shared" si="4"/>
        <v>0</v>
      </c>
      <c r="AH25" s="15">
        <f t="shared" si="11"/>
        <v>0</v>
      </c>
      <c r="AI25" s="7">
        <f t="shared" si="12"/>
        <v>0</v>
      </c>
      <c r="AJ25" s="52">
        <f t="shared" si="13"/>
        <v>0</v>
      </c>
      <c r="AL25" s="46"/>
      <c r="AO25" s="53"/>
    </row>
    <row r="26" spans="1:41" ht="12.75" customHeight="1" x14ac:dyDescent="0.25">
      <c r="E26" s="47">
        <f>SUM(E3:E25)</f>
        <v>0</v>
      </c>
      <c r="F26" s="47">
        <f t="shared" ref="F26:AJ26" si="15">SUM(F3:F25)</f>
        <v>5601</v>
      </c>
      <c r="G26" s="47">
        <f t="shared" si="15"/>
        <v>5601</v>
      </c>
      <c r="H26" s="47">
        <f t="shared" si="15"/>
        <v>0</v>
      </c>
      <c r="I26" s="47">
        <f t="shared" si="15"/>
        <v>0</v>
      </c>
      <c r="J26" s="47">
        <f t="shared" si="15"/>
        <v>0</v>
      </c>
      <c r="K26" s="47">
        <f t="shared" si="15"/>
        <v>0</v>
      </c>
      <c r="L26" s="47">
        <f t="shared" si="15"/>
        <v>0</v>
      </c>
      <c r="M26" s="47">
        <f t="shared" si="15"/>
        <v>0</v>
      </c>
      <c r="N26" s="47">
        <f t="shared" si="15"/>
        <v>0</v>
      </c>
      <c r="O26" s="47">
        <f t="shared" si="15"/>
        <v>5601</v>
      </c>
      <c r="P26" s="47">
        <f t="shared" si="15"/>
        <v>0</v>
      </c>
      <c r="Q26" s="47">
        <f t="shared" si="15"/>
        <v>0</v>
      </c>
      <c r="R26" s="47">
        <f t="shared" si="15"/>
        <v>0</v>
      </c>
      <c r="S26" s="47">
        <f t="shared" si="15"/>
        <v>0</v>
      </c>
      <c r="T26" s="47">
        <f t="shared" si="15"/>
        <v>0</v>
      </c>
      <c r="U26" s="47">
        <f t="shared" si="15"/>
        <v>0</v>
      </c>
      <c r="V26" s="47">
        <f t="shared" si="15"/>
        <v>0</v>
      </c>
      <c r="W26" s="47">
        <f t="shared" si="15"/>
        <v>0</v>
      </c>
      <c r="X26" s="47">
        <f t="shared" si="15"/>
        <v>0</v>
      </c>
      <c r="Y26" s="47">
        <f t="shared" si="15"/>
        <v>0</v>
      </c>
      <c r="Z26" s="47">
        <f t="shared" si="15"/>
        <v>0</v>
      </c>
      <c r="AA26" s="47">
        <f t="shared" si="15"/>
        <v>0</v>
      </c>
      <c r="AB26" s="47">
        <f t="shared" si="15"/>
        <v>0</v>
      </c>
      <c r="AC26" s="47">
        <f t="shared" si="15"/>
        <v>0</v>
      </c>
      <c r="AD26" s="47">
        <f t="shared" si="15"/>
        <v>0</v>
      </c>
      <c r="AE26" s="47">
        <f t="shared" si="15"/>
        <v>0</v>
      </c>
      <c r="AF26" s="47">
        <f t="shared" si="15"/>
        <v>0</v>
      </c>
      <c r="AG26" s="47">
        <f t="shared" si="15"/>
        <v>0</v>
      </c>
      <c r="AH26" s="47">
        <f t="shared" si="15"/>
        <v>5601</v>
      </c>
      <c r="AI26" s="47">
        <f t="shared" si="15"/>
        <v>5601</v>
      </c>
      <c r="AJ26" s="47">
        <f t="shared" si="15"/>
        <v>0</v>
      </c>
      <c r="AK26" s="47"/>
      <c r="AL26" s="46"/>
      <c r="AO26" s="53"/>
    </row>
    <row r="29" spans="1:41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F1:AF2"/>
    <mergeCell ref="AG1:AG2"/>
    <mergeCell ref="AH1:AH2"/>
    <mergeCell ref="AI1:AI2"/>
    <mergeCell ref="AJ1:AJ2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zoomScale="85" zoomScaleNormal="85" workbookViewId="0">
      <pane xSplit="4" ySplit="2" topLeftCell="V3" activePane="bottomRight" state="frozen"/>
      <selection pane="topRight" activeCell="E1" sqref="E1"/>
      <selection pane="bottomLeft" activeCell="A3" sqref="A3"/>
      <selection pane="bottomRight" activeCell="D4" sqref="D4"/>
    </sheetView>
  </sheetViews>
  <sheetFormatPr defaultRowHeight="15" x14ac:dyDescent="0.25"/>
  <cols>
    <col min="1" max="1" width="36" customWidth="1"/>
    <col min="2" max="2" width="8.140625" customWidth="1"/>
    <col min="3" max="3" width="7.5703125" customWidth="1"/>
    <col min="4" max="4" width="8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16</v>
      </c>
      <c r="R1" s="5" t="s">
        <v>130</v>
      </c>
      <c r="S1" s="5" t="s">
        <v>143</v>
      </c>
      <c r="T1" s="5" t="s">
        <v>9</v>
      </c>
      <c r="U1" s="5" t="s">
        <v>14</v>
      </c>
      <c r="V1" s="5" t="s">
        <v>128</v>
      </c>
      <c r="W1" s="5" t="s">
        <v>128</v>
      </c>
      <c r="X1" s="5" t="s">
        <v>25</v>
      </c>
      <c r="Y1" s="5" t="s">
        <v>25</v>
      </c>
      <c r="Z1" s="5" t="s">
        <v>9</v>
      </c>
      <c r="AA1" s="5" t="s">
        <v>14</v>
      </c>
      <c r="AB1" s="4" t="s">
        <v>83</v>
      </c>
      <c r="AC1" s="5" t="s">
        <v>113</v>
      </c>
      <c r="AD1" s="5"/>
      <c r="AE1" s="188" t="s">
        <v>18</v>
      </c>
      <c r="AF1" s="203" t="s">
        <v>10</v>
      </c>
      <c r="AG1" s="203" t="s">
        <v>29</v>
      </c>
      <c r="AH1" s="194" t="s">
        <v>22</v>
      </c>
      <c r="AI1" s="196" t="s">
        <v>23</v>
      </c>
    </row>
    <row r="2" spans="1:35" x14ac:dyDescent="0.25">
      <c r="A2" s="189"/>
      <c r="B2" s="191"/>
      <c r="C2" s="191"/>
      <c r="D2" s="189"/>
      <c r="E2" s="191"/>
      <c r="F2" s="191"/>
      <c r="G2" s="198"/>
      <c r="H2" s="17" t="s">
        <v>24</v>
      </c>
      <c r="I2" s="17" t="s">
        <v>90</v>
      </c>
      <c r="J2" s="17" t="s">
        <v>15</v>
      </c>
      <c r="K2" s="17" t="s">
        <v>1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26</v>
      </c>
      <c r="R2" s="4" t="s">
        <v>27</v>
      </c>
      <c r="S2" s="4" t="s">
        <v>26</v>
      </c>
      <c r="T2" s="4" t="s">
        <v>26</v>
      </c>
      <c r="U2" s="4" t="s">
        <v>26</v>
      </c>
      <c r="V2" s="4" t="s">
        <v>76</v>
      </c>
      <c r="W2" s="4" t="s">
        <v>84</v>
      </c>
      <c r="X2" s="4" t="s">
        <v>27</v>
      </c>
      <c r="Y2" s="4" t="s">
        <v>72</v>
      </c>
      <c r="Z2" s="4" t="s">
        <v>27</v>
      </c>
      <c r="AA2" s="4" t="s">
        <v>27</v>
      </c>
      <c r="AB2" s="16" t="s">
        <v>72</v>
      </c>
      <c r="AC2" s="16" t="s">
        <v>108</v>
      </c>
      <c r="AD2" s="5"/>
      <c r="AE2" s="189"/>
      <c r="AF2" s="204"/>
      <c r="AG2" s="204"/>
      <c r="AH2" s="195"/>
      <c r="AI2" s="197"/>
    </row>
    <row r="3" spans="1:35" ht="17.100000000000001" customHeight="1" x14ac:dyDescent="0.25">
      <c r="A3" s="145" t="s">
        <v>182</v>
      </c>
      <c r="B3" s="21">
        <v>33</v>
      </c>
      <c r="C3" s="9">
        <v>31</v>
      </c>
      <c r="D3" s="9">
        <v>13</v>
      </c>
      <c r="E3" s="12"/>
      <c r="F3" s="1">
        <f>'21.4'!AI3</f>
        <v>1625</v>
      </c>
      <c r="G3" s="22">
        <f>SUM(E3:F3)</f>
        <v>1625</v>
      </c>
      <c r="H3" s="7">
        <v>29</v>
      </c>
      <c r="I3" s="7">
        <v>422</v>
      </c>
      <c r="J3" s="7"/>
      <c r="K3" s="7">
        <v>50</v>
      </c>
      <c r="L3" s="7">
        <v>20</v>
      </c>
      <c r="M3" s="7"/>
      <c r="N3" s="6">
        <f t="shared" ref="N3:N20" si="0">SUBTOTAL(9,H3:M3)</f>
        <v>521</v>
      </c>
      <c r="O3" s="11">
        <f t="shared" ref="O3:O20" si="1">G3-N3</f>
        <v>1104</v>
      </c>
      <c r="P3" s="14">
        <v>10</v>
      </c>
      <c r="Q3" s="14">
        <v>6</v>
      </c>
      <c r="R3" s="14"/>
      <c r="S3" s="14"/>
      <c r="T3" s="14">
        <v>19</v>
      </c>
      <c r="U3" s="14">
        <v>5</v>
      </c>
      <c r="V3" s="14">
        <v>3</v>
      </c>
      <c r="W3" s="76"/>
      <c r="X3" s="14"/>
      <c r="Y3" s="14">
        <v>14</v>
      </c>
      <c r="Z3" s="14"/>
      <c r="AA3" s="14"/>
      <c r="AB3" s="14"/>
      <c r="AC3" s="14"/>
      <c r="AD3" s="14"/>
      <c r="AE3" s="14">
        <v>9</v>
      </c>
      <c r="AF3" s="13">
        <f>SUM(P3:AD3)</f>
        <v>57</v>
      </c>
      <c r="AG3" s="15">
        <f t="shared" ref="AG3:AG25" si="2">O3-AF3</f>
        <v>1047</v>
      </c>
      <c r="AH3" s="7">
        <f>(B3*C3)+D3</f>
        <v>1036</v>
      </c>
      <c r="AI3" s="13">
        <f>AH3+AE3-AG3</f>
        <v>-2</v>
      </c>
    </row>
    <row r="4" spans="1:35" ht="17.100000000000001" customHeight="1" x14ac:dyDescent="0.25">
      <c r="A4" s="145" t="s">
        <v>161</v>
      </c>
      <c r="B4" s="21">
        <v>70</v>
      </c>
      <c r="C4" s="9">
        <v>11</v>
      </c>
      <c r="D4" s="9">
        <v>1</v>
      </c>
      <c r="E4" s="12"/>
      <c r="F4" s="1">
        <f>'21.4'!AI4</f>
        <v>1324</v>
      </c>
      <c r="G4" s="22">
        <f t="shared" ref="G4:G20" si="3">SUM(E4:F4)</f>
        <v>1324</v>
      </c>
      <c r="H4" s="7">
        <v>57</v>
      </c>
      <c r="I4" s="7">
        <v>343</v>
      </c>
      <c r="J4" s="7"/>
      <c r="K4" s="7">
        <v>60</v>
      </c>
      <c r="L4" s="7">
        <v>15</v>
      </c>
      <c r="M4" s="7"/>
      <c r="N4" s="6">
        <f t="shared" si="0"/>
        <v>475</v>
      </c>
      <c r="O4" s="11">
        <f t="shared" si="1"/>
        <v>849</v>
      </c>
      <c r="P4" s="14">
        <v>15</v>
      </c>
      <c r="Q4" s="14">
        <v>5</v>
      </c>
      <c r="R4" s="14"/>
      <c r="S4" s="14"/>
      <c r="T4" s="14">
        <v>19</v>
      </c>
      <c r="U4" s="14"/>
      <c r="V4" s="14">
        <v>3</v>
      </c>
      <c r="W4" s="76"/>
      <c r="X4" s="14">
        <v>19</v>
      </c>
      <c r="Y4" s="14">
        <v>15</v>
      </c>
      <c r="Z4" s="14"/>
      <c r="AA4" s="14"/>
      <c r="AB4" s="14"/>
      <c r="AC4" s="14"/>
      <c r="AD4" s="14"/>
      <c r="AE4" s="14">
        <v>2</v>
      </c>
      <c r="AF4" s="13">
        <f t="shared" ref="AF4:AF25" si="4">SUM(P4:AD4)</f>
        <v>76</v>
      </c>
      <c r="AG4" s="15">
        <f t="shared" si="2"/>
        <v>773</v>
      </c>
      <c r="AH4" s="7">
        <f t="shared" ref="AH4:AH25" si="5">(B4*C4)+D4</f>
        <v>771</v>
      </c>
      <c r="AI4" s="13">
        <f t="shared" ref="AI4:AI20" si="6">AH4+AE4-AG4</f>
        <v>0</v>
      </c>
    </row>
    <row r="5" spans="1:35" ht="17.100000000000001" customHeight="1" x14ac:dyDescent="0.25">
      <c r="A5" s="145" t="s">
        <v>162</v>
      </c>
      <c r="B5" s="21">
        <v>45</v>
      </c>
      <c r="C5" s="8">
        <v>2</v>
      </c>
      <c r="D5" s="8">
        <v>22</v>
      </c>
      <c r="E5" s="12">
        <v>110</v>
      </c>
      <c r="F5" s="1">
        <f>'21.4'!AI5</f>
        <v>71</v>
      </c>
      <c r="G5" s="22">
        <f t="shared" si="3"/>
        <v>181</v>
      </c>
      <c r="H5" s="7"/>
      <c r="I5" s="7"/>
      <c r="J5" s="7"/>
      <c r="K5" s="7">
        <v>20</v>
      </c>
      <c r="L5" s="7">
        <v>20</v>
      </c>
      <c r="M5" s="7"/>
      <c r="N5" s="6">
        <f t="shared" si="0"/>
        <v>40</v>
      </c>
      <c r="O5" s="11">
        <f t="shared" si="1"/>
        <v>141</v>
      </c>
      <c r="P5" s="14">
        <v>26</v>
      </c>
      <c r="Q5" s="14"/>
      <c r="R5" s="14"/>
      <c r="S5" s="14"/>
      <c r="T5" s="14">
        <v>3</v>
      </c>
      <c r="U5" s="14"/>
      <c r="V5" s="14"/>
      <c r="W5" s="76"/>
      <c r="X5" s="14"/>
      <c r="Y5" s="14"/>
      <c r="Z5" s="14"/>
      <c r="AA5" s="14"/>
      <c r="AB5" s="14"/>
      <c r="AC5" s="14"/>
      <c r="AD5" s="14"/>
      <c r="AE5" s="14"/>
      <c r="AF5" s="13">
        <f t="shared" si="4"/>
        <v>29</v>
      </c>
      <c r="AG5" s="15">
        <f t="shared" si="2"/>
        <v>112</v>
      </c>
      <c r="AH5" s="7">
        <f t="shared" si="5"/>
        <v>112</v>
      </c>
      <c r="AI5" s="13">
        <f t="shared" si="6"/>
        <v>0</v>
      </c>
    </row>
    <row r="6" spans="1:35" ht="17.100000000000001" customHeight="1" x14ac:dyDescent="0.25">
      <c r="A6" s="145" t="s">
        <v>163</v>
      </c>
      <c r="B6" s="21">
        <v>60</v>
      </c>
      <c r="C6" s="8"/>
      <c r="D6" s="8"/>
      <c r="E6" s="12"/>
      <c r="F6" s="1">
        <f>'21.4'!AI6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76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5" ht="17.100000000000001" customHeight="1" x14ac:dyDescent="0.25">
      <c r="A7" s="145" t="s">
        <v>164</v>
      </c>
      <c r="B7" s="21">
        <v>120</v>
      </c>
      <c r="C7" s="9">
        <v>2</v>
      </c>
      <c r="D7" s="9">
        <v>89</v>
      </c>
      <c r="E7" s="12"/>
      <c r="F7" s="1">
        <f>'21.4'!AI7</f>
        <v>505</v>
      </c>
      <c r="G7" s="22">
        <f t="shared" si="3"/>
        <v>505</v>
      </c>
      <c r="H7" s="7">
        <v>19</v>
      </c>
      <c r="I7" s="7">
        <v>134</v>
      </c>
      <c r="J7" s="7"/>
      <c r="K7" s="7"/>
      <c r="L7" s="7"/>
      <c r="M7" s="7"/>
      <c r="N7" s="6">
        <f t="shared" si="0"/>
        <v>153</v>
      </c>
      <c r="O7" s="11">
        <f t="shared" si="1"/>
        <v>352</v>
      </c>
      <c r="P7" s="14">
        <v>6</v>
      </c>
      <c r="Q7" s="14">
        <v>5</v>
      </c>
      <c r="R7" s="14"/>
      <c r="S7" s="14"/>
      <c r="T7" s="14">
        <v>3</v>
      </c>
      <c r="U7" s="14"/>
      <c r="V7" s="14"/>
      <c r="W7" s="76"/>
      <c r="X7" s="14">
        <v>5</v>
      </c>
      <c r="Y7" s="14">
        <v>4</v>
      </c>
      <c r="Z7" s="14"/>
      <c r="AA7" s="14"/>
      <c r="AB7" s="14"/>
      <c r="AC7" s="14"/>
      <c r="AD7" s="14"/>
      <c r="AE7" s="14"/>
      <c r="AF7" s="13">
        <f t="shared" si="4"/>
        <v>23</v>
      </c>
      <c r="AG7" s="15">
        <f t="shared" si="2"/>
        <v>329</v>
      </c>
      <c r="AH7" s="7">
        <f t="shared" si="5"/>
        <v>329</v>
      </c>
      <c r="AI7" s="13">
        <f t="shared" si="6"/>
        <v>0</v>
      </c>
    </row>
    <row r="8" spans="1:35" ht="17.100000000000001" customHeight="1" x14ac:dyDescent="0.25">
      <c r="A8" s="145" t="s">
        <v>165</v>
      </c>
      <c r="B8" s="21">
        <v>40</v>
      </c>
      <c r="C8" s="8">
        <v>1</v>
      </c>
      <c r="D8" s="8">
        <v>25</v>
      </c>
      <c r="E8" s="12"/>
      <c r="F8" s="1">
        <f>'21.4'!AI8</f>
        <v>85</v>
      </c>
      <c r="G8" s="22">
        <f t="shared" si="3"/>
        <v>85</v>
      </c>
      <c r="H8" s="7"/>
      <c r="I8" s="7"/>
      <c r="J8" s="7"/>
      <c r="K8" s="7">
        <v>20</v>
      </c>
      <c r="L8" s="7"/>
      <c r="M8" s="7"/>
      <c r="N8" s="6">
        <f t="shared" si="0"/>
        <v>20</v>
      </c>
      <c r="O8" s="11">
        <f t="shared" si="1"/>
        <v>65</v>
      </c>
      <c r="P8" s="14"/>
      <c r="Q8" s="14"/>
      <c r="R8" s="14"/>
      <c r="S8" s="14"/>
      <c r="T8" s="14"/>
      <c r="U8" s="14"/>
      <c r="V8" s="14"/>
      <c r="W8" s="76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2"/>
        <v>65</v>
      </c>
      <c r="AH8" s="7">
        <f t="shared" si="5"/>
        <v>65</v>
      </c>
      <c r="AI8" s="13">
        <f t="shared" si="6"/>
        <v>0</v>
      </c>
    </row>
    <row r="9" spans="1:35" ht="17.100000000000001" customHeight="1" x14ac:dyDescent="0.25">
      <c r="A9" s="145" t="s">
        <v>166</v>
      </c>
      <c r="B9" s="21">
        <v>65</v>
      </c>
      <c r="C9" s="8">
        <v>2</v>
      </c>
      <c r="D9" s="8">
        <v>24</v>
      </c>
      <c r="E9" s="12"/>
      <c r="F9" s="1">
        <f>'21.4'!AI9</f>
        <v>228</v>
      </c>
      <c r="G9" s="22">
        <f t="shared" si="3"/>
        <v>228</v>
      </c>
      <c r="H9" s="7">
        <v>2</v>
      </c>
      <c r="I9" s="7">
        <v>71</v>
      </c>
      <c r="J9" s="7"/>
      <c r="K9" s="7"/>
      <c r="L9" s="7"/>
      <c r="M9" s="7"/>
      <c r="N9" s="6">
        <f t="shared" si="0"/>
        <v>73</v>
      </c>
      <c r="O9" s="11">
        <f t="shared" si="1"/>
        <v>155</v>
      </c>
      <c r="P9" s="14"/>
      <c r="Q9" s="14"/>
      <c r="R9" s="14"/>
      <c r="S9" s="14"/>
      <c r="T9" s="14">
        <v>1</v>
      </c>
      <c r="U9" s="14"/>
      <c r="V9" s="14"/>
      <c r="W9" s="76"/>
      <c r="X9" s="14"/>
      <c r="Y9" s="14"/>
      <c r="Z9" s="14"/>
      <c r="AA9" s="14"/>
      <c r="AB9" s="14"/>
      <c r="AC9" s="14"/>
      <c r="AD9" s="14"/>
      <c r="AE9" s="14"/>
      <c r="AF9" s="13">
        <f t="shared" si="4"/>
        <v>1</v>
      </c>
      <c r="AG9" s="15">
        <f t="shared" si="2"/>
        <v>154</v>
      </c>
      <c r="AH9" s="7">
        <f t="shared" si="5"/>
        <v>154</v>
      </c>
      <c r="AI9" s="13">
        <f t="shared" si="6"/>
        <v>0</v>
      </c>
    </row>
    <row r="10" spans="1:35" ht="17.100000000000001" customHeight="1" x14ac:dyDescent="0.25">
      <c r="A10" s="145" t="s">
        <v>167</v>
      </c>
      <c r="B10" s="21">
        <v>100</v>
      </c>
      <c r="C10" s="8">
        <v>4</v>
      </c>
      <c r="D10" s="8">
        <v>96</v>
      </c>
      <c r="E10" s="12"/>
      <c r="F10" s="1">
        <f>'21.4'!AI10</f>
        <v>851</v>
      </c>
      <c r="G10" s="22">
        <f t="shared" si="3"/>
        <v>851</v>
      </c>
      <c r="H10" s="7">
        <v>35</v>
      </c>
      <c r="I10" s="7">
        <v>252</v>
      </c>
      <c r="J10" s="7"/>
      <c r="K10" s="7">
        <v>11</v>
      </c>
      <c r="L10" s="7"/>
      <c r="M10" s="7"/>
      <c r="N10" s="6">
        <f t="shared" si="0"/>
        <v>298</v>
      </c>
      <c r="O10" s="11">
        <f t="shared" si="1"/>
        <v>553</v>
      </c>
      <c r="P10" s="14">
        <v>6</v>
      </c>
      <c r="Q10" s="14">
        <v>7</v>
      </c>
      <c r="R10" s="14"/>
      <c r="S10" s="14"/>
      <c r="T10" s="14">
        <v>19</v>
      </c>
      <c r="U10" s="14"/>
      <c r="V10" s="14"/>
      <c r="W10" s="76"/>
      <c r="X10" s="14">
        <v>14</v>
      </c>
      <c r="Y10" s="14">
        <v>11</v>
      </c>
      <c r="Z10" s="14"/>
      <c r="AA10" s="14"/>
      <c r="AB10" s="14"/>
      <c r="AC10" s="14"/>
      <c r="AD10" s="14"/>
      <c r="AE10" s="14"/>
      <c r="AF10" s="13">
        <f t="shared" si="4"/>
        <v>57</v>
      </c>
      <c r="AG10" s="15">
        <f t="shared" si="2"/>
        <v>496</v>
      </c>
      <c r="AH10" s="7">
        <f t="shared" si="5"/>
        <v>496</v>
      </c>
      <c r="AI10" s="13">
        <f t="shared" si="6"/>
        <v>0</v>
      </c>
    </row>
    <row r="11" spans="1:35" ht="17.100000000000001" customHeight="1" x14ac:dyDescent="0.25">
      <c r="A11" s="145" t="s">
        <v>168</v>
      </c>
      <c r="B11" s="21">
        <v>85</v>
      </c>
      <c r="C11" s="10">
        <v>3</v>
      </c>
      <c r="D11" s="10">
        <v>21</v>
      </c>
      <c r="E11" s="12"/>
      <c r="F11" s="1">
        <f>'21.4'!AI11</f>
        <v>393</v>
      </c>
      <c r="G11" s="22">
        <f t="shared" si="3"/>
        <v>393</v>
      </c>
      <c r="H11" s="7">
        <v>6</v>
      </c>
      <c r="I11" s="7">
        <v>87</v>
      </c>
      <c r="J11" s="7"/>
      <c r="K11" s="7"/>
      <c r="L11" s="7"/>
      <c r="M11" s="7"/>
      <c r="N11" s="6">
        <f t="shared" si="0"/>
        <v>93</v>
      </c>
      <c r="O11" s="11">
        <f t="shared" si="1"/>
        <v>300</v>
      </c>
      <c r="P11" s="14">
        <v>3</v>
      </c>
      <c r="Q11" s="14">
        <v>7</v>
      </c>
      <c r="R11" s="14"/>
      <c r="S11" s="14"/>
      <c r="T11" s="14">
        <v>13</v>
      </c>
      <c r="U11" s="14"/>
      <c r="V11" s="14">
        <v>1</v>
      </c>
      <c r="W11" s="76"/>
      <c r="X11" s="14"/>
      <c r="Y11" s="14" t="s">
        <v>8</v>
      </c>
      <c r="Z11" s="14"/>
      <c r="AA11" s="14"/>
      <c r="AB11" s="14"/>
      <c r="AC11" s="14"/>
      <c r="AD11" s="14"/>
      <c r="AE11" s="14"/>
      <c r="AF11" s="13">
        <f t="shared" si="4"/>
        <v>24</v>
      </c>
      <c r="AG11" s="15">
        <f t="shared" si="2"/>
        <v>276</v>
      </c>
      <c r="AH11" s="7">
        <f t="shared" si="5"/>
        <v>276</v>
      </c>
      <c r="AI11" s="13">
        <f t="shared" si="6"/>
        <v>0</v>
      </c>
    </row>
    <row r="12" spans="1:35" ht="17.100000000000001" customHeight="1" x14ac:dyDescent="0.25">
      <c r="A12" s="145" t="s">
        <v>169</v>
      </c>
      <c r="B12" s="21">
        <v>50</v>
      </c>
      <c r="C12" s="10">
        <v>6</v>
      </c>
      <c r="D12" s="10">
        <v>39</v>
      </c>
      <c r="E12" s="12"/>
      <c r="F12" s="1">
        <f>'21.4'!AI12</f>
        <v>466</v>
      </c>
      <c r="G12" s="22">
        <f t="shared" si="3"/>
        <v>466</v>
      </c>
      <c r="H12" s="7">
        <v>15</v>
      </c>
      <c r="I12" s="7">
        <v>87</v>
      </c>
      <c r="J12" s="7"/>
      <c r="K12" s="7"/>
      <c r="L12" s="7"/>
      <c r="M12" s="7"/>
      <c r="N12" s="6">
        <f t="shared" si="0"/>
        <v>102</v>
      </c>
      <c r="O12" s="11">
        <f t="shared" si="1"/>
        <v>364</v>
      </c>
      <c r="P12" s="14"/>
      <c r="Q12" s="14">
        <v>8</v>
      </c>
      <c r="R12" s="14"/>
      <c r="S12" s="14"/>
      <c r="T12" s="14">
        <v>17</v>
      </c>
      <c r="U12" s="14"/>
      <c r="V12" s="14"/>
      <c r="W12" s="76"/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25</v>
      </c>
      <c r="AG12" s="15">
        <f t="shared" si="2"/>
        <v>339</v>
      </c>
      <c r="AH12" s="7">
        <f t="shared" si="5"/>
        <v>339</v>
      </c>
      <c r="AI12" s="13">
        <f t="shared" si="6"/>
        <v>0</v>
      </c>
    </row>
    <row r="13" spans="1:35" ht="17.100000000000001" customHeight="1" x14ac:dyDescent="0.25">
      <c r="A13" s="145" t="s">
        <v>170</v>
      </c>
      <c r="B13" s="21">
        <v>50</v>
      </c>
      <c r="C13" s="10"/>
      <c r="D13" s="10"/>
      <c r="E13" s="12"/>
      <c r="F13" s="1">
        <f>'21.4'!AI13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25"/>
      <c r="T13" s="25"/>
      <c r="U13" s="14"/>
      <c r="V13" s="14"/>
      <c r="W13" s="76"/>
      <c r="X13" s="14"/>
      <c r="Y13" s="14"/>
      <c r="Z13" s="25"/>
      <c r="AA13" s="25"/>
      <c r="AB13" s="14"/>
      <c r="AC13" s="25"/>
      <c r="AD13" s="14"/>
      <c r="AE13" s="14"/>
      <c r="AF13" s="13">
        <f t="shared" si="4"/>
        <v>0</v>
      </c>
      <c r="AG13" s="15">
        <f t="shared" si="2"/>
        <v>0</v>
      </c>
      <c r="AH13" s="7">
        <f t="shared" si="5"/>
        <v>0</v>
      </c>
      <c r="AI13" s="13">
        <f t="shared" si="6"/>
        <v>0</v>
      </c>
    </row>
    <row r="14" spans="1:35" ht="17.100000000000001" customHeight="1" x14ac:dyDescent="0.25">
      <c r="A14" s="145" t="s">
        <v>171</v>
      </c>
      <c r="B14" s="21">
        <v>45</v>
      </c>
      <c r="C14" s="10"/>
      <c r="D14" s="10"/>
      <c r="E14" s="12"/>
      <c r="F14" s="1">
        <f>'21.4'!AI14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76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2"/>
        <v>0</v>
      </c>
      <c r="AH14" s="7">
        <f t="shared" si="5"/>
        <v>0</v>
      </c>
      <c r="AI14" s="13">
        <f t="shared" si="6"/>
        <v>0</v>
      </c>
    </row>
    <row r="15" spans="1:35" ht="17.100000000000001" customHeight="1" x14ac:dyDescent="0.25">
      <c r="A15" s="145" t="s">
        <v>172</v>
      </c>
      <c r="B15" s="21">
        <v>33</v>
      </c>
      <c r="C15" s="10"/>
      <c r="D15" s="10"/>
      <c r="E15" s="12"/>
      <c r="F15" s="1">
        <f>'21.4'!AI15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76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2"/>
        <v>0</v>
      </c>
      <c r="AH15" s="7">
        <f t="shared" si="5"/>
        <v>0</v>
      </c>
      <c r="AI15" s="13">
        <f t="shared" si="6"/>
        <v>0</v>
      </c>
    </row>
    <row r="16" spans="1:35" ht="17.100000000000001" customHeight="1" x14ac:dyDescent="0.25">
      <c r="A16" s="145" t="s">
        <v>173</v>
      </c>
      <c r="B16" s="21">
        <v>45</v>
      </c>
      <c r="C16" s="10"/>
      <c r="D16" s="10"/>
      <c r="E16" s="12"/>
      <c r="F16" s="1">
        <f>'21.4'!AI16</f>
        <v>0</v>
      </c>
      <c r="G16" s="22">
        <f t="shared" si="3"/>
        <v>0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0</v>
      </c>
      <c r="P16" s="14"/>
      <c r="Q16" s="14"/>
      <c r="R16" s="14"/>
      <c r="S16" s="14"/>
      <c r="T16" s="14"/>
      <c r="U16" s="14"/>
      <c r="V16" s="14"/>
      <c r="W16" s="76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0</v>
      </c>
      <c r="AG16" s="15">
        <f t="shared" si="2"/>
        <v>0</v>
      </c>
      <c r="AH16" s="7">
        <f t="shared" si="5"/>
        <v>0</v>
      </c>
      <c r="AI16" s="13">
        <f t="shared" si="6"/>
        <v>0</v>
      </c>
    </row>
    <row r="17" spans="1:35" ht="17.100000000000001" customHeight="1" x14ac:dyDescent="0.25">
      <c r="A17" s="145" t="s">
        <v>174</v>
      </c>
      <c r="B17" s="21">
        <v>100</v>
      </c>
      <c r="C17" s="10"/>
      <c r="D17" s="10">
        <v>28</v>
      </c>
      <c r="E17" s="12"/>
      <c r="F17" s="1">
        <f>'21.4'!AI17</f>
        <v>28</v>
      </c>
      <c r="G17" s="22">
        <f t="shared" si="3"/>
        <v>28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28</v>
      </c>
      <c r="P17" s="14"/>
      <c r="Q17" s="14"/>
      <c r="R17" s="14"/>
      <c r="S17" s="14"/>
      <c r="T17" s="14"/>
      <c r="U17" s="14"/>
      <c r="V17" s="14"/>
      <c r="W17" s="76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28</v>
      </c>
      <c r="AH17" s="7">
        <f t="shared" si="5"/>
        <v>28</v>
      </c>
      <c r="AI17" s="13">
        <f t="shared" si="6"/>
        <v>0</v>
      </c>
    </row>
    <row r="18" spans="1:35" ht="17.100000000000001" customHeight="1" x14ac:dyDescent="0.25">
      <c r="A18" s="145" t="s">
        <v>175</v>
      </c>
      <c r="B18" s="21">
        <v>100</v>
      </c>
      <c r="C18" s="10"/>
      <c r="D18" s="10">
        <v>1</v>
      </c>
      <c r="E18" s="12"/>
      <c r="F18" s="1">
        <f>'21.4'!AI18</f>
        <v>1</v>
      </c>
      <c r="G18" s="22">
        <f t="shared" si="3"/>
        <v>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</v>
      </c>
      <c r="P18" s="14"/>
      <c r="Q18" s="14"/>
      <c r="R18" s="14"/>
      <c r="S18" s="14"/>
      <c r="T18" s="14"/>
      <c r="U18" s="14"/>
      <c r="V18" s="14"/>
      <c r="W18" s="76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2"/>
        <v>1</v>
      </c>
      <c r="AH18" s="7">
        <f t="shared" si="5"/>
        <v>1</v>
      </c>
      <c r="AI18" s="13">
        <f t="shared" si="6"/>
        <v>0</v>
      </c>
    </row>
    <row r="19" spans="1:35" ht="17.100000000000001" customHeight="1" x14ac:dyDescent="0.25">
      <c r="A19" s="145" t="s">
        <v>176</v>
      </c>
      <c r="B19" s="21">
        <v>50</v>
      </c>
      <c r="C19" s="10"/>
      <c r="D19" s="10">
        <v>23</v>
      </c>
      <c r="E19" s="12"/>
      <c r="F19" s="1">
        <f>'21.4'!AI19</f>
        <v>24</v>
      </c>
      <c r="G19" s="22">
        <f t="shared" si="3"/>
        <v>24</v>
      </c>
      <c r="H19" s="7">
        <v>1</v>
      </c>
      <c r="I19" s="7"/>
      <c r="J19" s="7"/>
      <c r="K19" s="7"/>
      <c r="L19" s="7"/>
      <c r="M19" s="7"/>
      <c r="N19" s="6">
        <f t="shared" si="0"/>
        <v>1</v>
      </c>
      <c r="O19" s="11">
        <f t="shared" si="1"/>
        <v>23</v>
      </c>
      <c r="P19" s="14"/>
      <c r="Q19" s="14"/>
      <c r="R19" s="14"/>
      <c r="S19" s="14"/>
      <c r="T19" s="14"/>
      <c r="U19" s="14"/>
      <c r="V19" s="14"/>
      <c r="W19" s="76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23</v>
      </c>
      <c r="AH19" s="7">
        <f t="shared" si="5"/>
        <v>23</v>
      </c>
      <c r="AI19" s="13">
        <f t="shared" si="6"/>
        <v>0</v>
      </c>
    </row>
    <row r="20" spans="1:35" ht="17.100000000000001" customHeight="1" x14ac:dyDescent="0.25">
      <c r="A20" s="145" t="s">
        <v>177</v>
      </c>
      <c r="B20" s="21">
        <v>33</v>
      </c>
      <c r="C20" s="10"/>
      <c r="D20" s="10"/>
      <c r="E20" s="12"/>
      <c r="F20" s="1">
        <f>'21.4'!AI20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76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0</v>
      </c>
      <c r="AG20" s="15">
        <f t="shared" si="2"/>
        <v>0</v>
      </c>
      <c r="AH20" s="7">
        <f t="shared" si="5"/>
        <v>0</v>
      </c>
      <c r="AI20" s="13">
        <f t="shared" si="6"/>
        <v>0</v>
      </c>
    </row>
    <row r="21" spans="1:35" ht="17.100000000000001" customHeight="1" x14ac:dyDescent="0.25">
      <c r="A21" s="145" t="s">
        <v>178</v>
      </c>
      <c r="B21" s="21">
        <v>40</v>
      </c>
      <c r="C21" s="10"/>
      <c r="D21" s="10"/>
      <c r="E21" s="12"/>
      <c r="F21" s="1">
        <f>'21.4'!AI21</f>
        <v>0</v>
      </c>
      <c r="G21" s="22">
        <f t="shared" ref="G21:G22" si="7">SUM(E21:F21)</f>
        <v>0</v>
      </c>
      <c r="H21" s="7"/>
      <c r="I21" s="7"/>
      <c r="J21" s="7"/>
      <c r="K21" s="7"/>
      <c r="L21" s="7"/>
      <c r="M21" s="7"/>
      <c r="N21" s="6">
        <f t="shared" ref="N21:N22" si="8">SUBTOTAL(9,H21:M21)</f>
        <v>0</v>
      </c>
      <c r="O21" s="11">
        <f t="shared" ref="O21:O22" si="9">G21-N21</f>
        <v>0</v>
      </c>
      <c r="P21" s="14"/>
      <c r="Q21" s="14"/>
      <c r="R21" s="14"/>
      <c r="S21" s="14"/>
      <c r="T21" s="14"/>
      <c r="U21" s="14"/>
      <c r="V21" s="14"/>
      <c r="W21" s="76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0</v>
      </c>
      <c r="AH21" s="7">
        <f t="shared" si="5"/>
        <v>0</v>
      </c>
      <c r="AI21" s="13">
        <f t="shared" ref="AI21:AI22" si="10">AH21+AE21-AG21</f>
        <v>0</v>
      </c>
    </row>
    <row r="22" spans="1:35" ht="17.100000000000001" customHeight="1" x14ac:dyDescent="0.25">
      <c r="A22" s="145" t="s">
        <v>179</v>
      </c>
      <c r="B22" s="21">
        <v>40</v>
      </c>
      <c r="C22" s="10"/>
      <c r="D22" s="10"/>
      <c r="E22" s="12"/>
      <c r="F22" s="1">
        <f>'21.4'!AI22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76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 t="shared" si="5"/>
        <v>0</v>
      </c>
      <c r="AI22" s="13">
        <f t="shared" si="10"/>
        <v>0</v>
      </c>
    </row>
    <row r="23" spans="1:35" ht="17.100000000000001" customHeight="1" x14ac:dyDescent="0.25">
      <c r="A23" s="145" t="s">
        <v>180</v>
      </c>
      <c r="B23" s="21">
        <v>30</v>
      </c>
      <c r="C23" s="10"/>
      <c r="D23" s="10"/>
      <c r="E23" s="12"/>
      <c r="F23" s="1">
        <f>'21.4'!AI23</f>
        <v>0</v>
      </c>
      <c r="G23" s="22">
        <f t="shared" ref="G23:G25" si="11">SUM(E23:F23)</f>
        <v>0</v>
      </c>
      <c r="H23" s="7"/>
      <c r="I23" s="7"/>
      <c r="J23" s="7"/>
      <c r="K23" s="7"/>
      <c r="L23" s="7"/>
      <c r="M23" s="7"/>
      <c r="N23" s="6">
        <f t="shared" ref="N23:N25" si="12">SUBTOTAL(9,H23:M23)</f>
        <v>0</v>
      </c>
      <c r="O23" s="11">
        <f t="shared" ref="O23:O25" si="13">G23-N23</f>
        <v>0</v>
      </c>
      <c r="P23" s="14"/>
      <c r="Q23" s="14"/>
      <c r="R23" s="14"/>
      <c r="S23" s="14"/>
      <c r="T23" s="14"/>
      <c r="U23" s="14"/>
      <c r="V23" s="14"/>
      <c r="W23" s="76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ref="AI23:AI25" si="14">AH23+AE23-AG23</f>
        <v>0</v>
      </c>
    </row>
    <row r="24" spans="1:35" ht="17.100000000000001" customHeight="1" x14ac:dyDescent="0.25">
      <c r="A24" s="145" t="s">
        <v>181</v>
      </c>
      <c r="B24" s="88">
        <v>22</v>
      </c>
      <c r="C24" s="10"/>
      <c r="D24" s="10"/>
      <c r="E24" s="12"/>
      <c r="F24" s="1">
        <f>'21.4'!AI24</f>
        <v>0</v>
      </c>
      <c r="G24" s="22">
        <f t="shared" si="11"/>
        <v>0</v>
      </c>
      <c r="H24" s="7"/>
      <c r="I24" s="7"/>
      <c r="J24" s="7"/>
      <c r="K24" s="7"/>
      <c r="L24" s="7"/>
      <c r="M24" s="7"/>
      <c r="N24" s="6">
        <f t="shared" si="12"/>
        <v>0</v>
      </c>
      <c r="O24" s="11">
        <f t="shared" si="13"/>
        <v>0</v>
      </c>
      <c r="P24" s="14"/>
      <c r="Q24" s="14"/>
      <c r="R24" s="14"/>
      <c r="S24" s="14"/>
      <c r="T24" s="14"/>
      <c r="U24" s="14"/>
      <c r="V24" s="14"/>
      <c r="W24" s="76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0</v>
      </c>
      <c r="AH24" s="7">
        <f t="shared" si="5"/>
        <v>0</v>
      </c>
      <c r="AI24" s="13">
        <f t="shared" si="14"/>
        <v>0</v>
      </c>
    </row>
    <row r="25" spans="1:35" ht="36" customHeight="1" x14ac:dyDescent="0.25">
      <c r="A25" s="146" t="s">
        <v>187</v>
      </c>
      <c r="B25" s="88">
        <v>45</v>
      </c>
      <c r="C25" s="10"/>
      <c r="D25" s="10"/>
      <c r="E25" s="12"/>
      <c r="F25" s="1">
        <f>'21.4'!AI25</f>
        <v>0</v>
      </c>
      <c r="G25" s="22">
        <f t="shared" si="11"/>
        <v>0</v>
      </c>
      <c r="H25" s="7"/>
      <c r="I25" s="7"/>
      <c r="J25" s="7"/>
      <c r="K25" s="7"/>
      <c r="L25" s="7"/>
      <c r="M25" s="7"/>
      <c r="N25" s="6">
        <f t="shared" si="12"/>
        <v>0</v>
      </c>
      <c r="O25" s="11">
        <f t="shared" si="13"/>
        <v>0</v>
      </c>
      <c r="P25" s="14"/>
      <c r="Q25" s="14"/>
      <c r="R25" s="14"/>
      <c r="S25" s="14"/>
      <c r="T25" s="14"/>
      <c r="U25" s="14"/>
      <c r="V25" s="14"/>
      <c r="W25" s="76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2"/>
        <v>0</v>
      </c>
      <c r="AH25" s="7">
        <f t="shared" si="5"/>
        <v>0</v>
      </c>
      <c r="AI25" s="13">
        <f t="shared" si="14"/>
        <v>0</v>
      </c>
    </row>
    <row r="26" spans="1:35" ht="25.5" customHeight="1" x14ac:dyDescent="0.25">
      <c r="A26" s="154"/>
      <c r="B26" s="33"/>
      <c r="C26" s="33"/>
      <c r="D26" s="33"/>
      <c r="E26" s="19">
        <f>SUM(E3:E25)</f>
        <v>110</v>
      </c>
      <c r="F26" s="19">
        <f t="shared" ref="F26:AI26" si="15">SUM(F3:F25)</f>
        <v>5601</v>
      </c>
      <c r="G26" s="19">
        <f t="shared" si="15"/>
        <v>5711</v>
      </c>
      <c r="H26" s="19">
        <f t="shared" si="15"/>
        <v>164</v>
      </c>
      <c r="I26" s="19">
        <f t="shared" si="15"/>
        <v>1396</v>
      </c>
      <c r="J26" s="19">
        <f t="shared" si="15"/>
        <v>0</v>
      </c>
      <c r="K26" s="19">
        <f t="shared" si="15"/>
        <v>161</v>
      </c>
      <c r="L26" s="19">
        <f t="shared" si="15"/>
        <v>55</v>
      </c>
      <c r="M26" s="19">
        <f t="shared" si="15"/>
        <v>0</v>
      </c>
      <c r="N26" s="19">
        <f t="shared" si="15"/>
        <v>1776</v>
      </c>
      <c r="O26" s="19">
        <f t="shared" si="15"/>
        <v>3935</v>
      </c>
      <c r="P26" s="19">
        <f t="shared" si="15"/>
        <v>66</v>
      </c>
      <c r="Q26" s="19">
        <f t="shared" si="15"/>
        <v>38</v>
      </c>
      <c r="R26" s="19">
        <f t="shared" si="15"/>
        <v>0</v>
      </c>
      <c r="S26" s="19">
        <f t="shared" si="15"/>
        <v>0</v>
      </c>
      <c r="T26" s="19">
        <f t="shared" si="15"/>
        <v>94</v>
      </c>
      <c r="U26" s="19">
        <f t="shared" si="15"/>
        <v>5</v>
      </c>
      <c r="V26" s="19">
        <f t="shared" si="15"/>
        <v>7</v>
      </c>
      <c r="W26" s="19">
        <f t="shared" si="15"/>
        <v>0</v>
      </c>
      <c r="X26" s="19">
        <f t="shared" si="15"/>
        <v>38</v>
      </c>
      <c r="Y26" s="19">
        <f t="shared" si="15"/>
        <v>44</v>
      </c>
      <c r="Z26" s="19">
        <f t="shared" si="15"/>
        <v>0</v>
      </c>
      <c r="AA26" s="19">
        <f t="shared" si="15"/>
        <v>0</v>
      </c>
      <c r="AB26" s="19">
        <f t="shared" si="15"/>
        <v>0</v>
      </c>
      <c r="AC26" s="19">
        <f t="shared" si="15"/>
        <v>0</v>
      </c>
      <c r="AD26" s="19">
        <f t="shared" si="15"/>
        <v>0</v>
      </c>
      <c r="AE26" s="19">
        <f t="shared" si="15"/>
        <v>11</v>
      </c>
      <c r="AF26" s="19">
        <f t="shared" si="15"/>
        <v>292</v>
      </c>
      <c r="AG26" s="19">
        <f t="shared" si="15"/>
        <v>3643</v>
      </c>
      <c r="AH26" s="19">
        <f t="shared" si="15"/>
        <v>3630</v>
      </c>
      <c r="AI26" s="19">
        <f t="shared" si="15"/>
        <v>-2</v>
      </c>
    </row>
    <row r="29" spans="1:35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8"/>
  <sheetViews>
    <sheetView zoomScale="85" zoomScaleNormal="85"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S16" sqref="S16"/>
    </sheetView>
  </sheetViews>
  <sheetFormatPr defaultRowHeight="15" x14ac:dyDescent="0.25"/>
  <cols>
    <col min="1" max="1" width="35.5703125" customWidth="1"/>
    <col min="2" max="2" width="8.140625" customWidth="1"/>
    <col min="3" max="3" width="7.5703125" customWidth="1"/>
    <col min="4" max="4" width="6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8" width="10.85546875" customWidth="1"/>
    <col min="29" max="29" width="12.85546875" customWidth="1"/>
    <col min="30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86" t="s">
        <v>12</v>
      </c>
      <c r="F1" s="186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147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16</v>
      </c>
      <c r="W1" s="5" t="s">
        <v>186</v>
      </c>
      <c r="X1" s="5" t="s">
        <v>195</v>
      </c>
      <c r="Y1" s="5" t="s">
        <v>160</v>
      </c>
      <c r="Z1" s="5" t="s">
        <v>196</v>
      </c>
      <c r="AA1" s="5" t="s">
        <v>143</v>
      </c>
      <c r="AB1" s="4" t="s">
        <v>197</v>
      </c>
      <c r="AC1" s="5"/>
      <c r="AD1" s="188" t="s">
        <v>18</v>
      </c>
      <c r="AE1" s="203" t="s">
        <v>10</v>
      </c>
      <c r="AF1" s="203" t="s">
        <v>29</v>
      </c>
      <c r="AG1" s="194" t="s">
        <v>22</v>
      </c>
      <c r="AH1" s="196" t="s">
        <v>23</v>
      </c>
    </row>
    <row r="2" spans="1:34" x14ac:dyDescent="0.25">
      <c r="A2" s="189"/>
      <c r="B2" s="191"/>
      <c r="C2" s="191"/>
      <c r="D2" s="189"/>
      <c r="E2" s="187"/>
      <c r="F2" s="187"/>
      <c r="G2" s="198"/>
      <c r="H2" s="17" t="s">
        <v>24</v>
      </c>
      <c r="I2" s="17" t="s">
        <v>1</v>
      </c>
      <c r="J2" s="17" t="s">
        <v>15</v>
      </c>
      <c r="K2" s="17" t="s">
        <v>194</v>
      </c>
      <c r="L2" s="2" t="s">
        <v>2</v>
      </c>
      <c r="M2" s="2" t="s">
        <v>7</v>
      </c>
      <c r="N2" s="200"/>
      <c r="O2" s="202"/>
      <c r="P2" s="4" t="s">
        <v>150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27</v>
      </c>
      <c r="Z2" s="4" t="s">
        <v>27</v>
      </c>
      <c r="AA2" s="4" t="s">
        <v>27</v>
      </c>
      <c r="AB2" s="16" t="s">
        <v>109</v>
      </c>
      <c r="AC2" s="16"/>
      <c r="AD2" s="189"/>
      <c r="AE2" s="204"/>
      <c r="AF2" s="204"/>
      <c r="AG2" s="195"/>
      <c r="AH2" s="197"/>
    </row>
    <row r="3" spans="1:34" ht="20.100000000000001" customHeight="1" x14ac:dyDescent="0.25">
      <c r="A3" s="141" t="s">
        <v>182</v>
      </c>
      <c r="B3" s="21">
        <v>33</v>
      </c>
      <c r="C3" s="9">
        <v>34</v>
      </c>
      <c r="D3" s="9">
        <v>277</v>
      </c>
      <c r="E3" s="12">
        <v>988</v>
      </c>
      <c r="F3" s="1">
        <f>'22.4'!AH3</f>
        <v>1036</v>
      </c>
      <c r="G3" s="22">
        <f>SUM(E3:F3)</f>
        <v>2024</v>
      </c>
      <c r="H3" s="7">
        <v>222</v>
      </c>
      <c r="I3" s="7"/>
      <c r="J3" s="7"/>
      <c r="K3" s="7"/>
      <c r="L3" s="7">
        <v>51</v>
      </c>
      <c r="M3" s="7">
        <v>160</v>
      </c>
      <c r="N3" s="6">
        <f t="shared" ref="N3:N20" si="0">SUBTOTAL(9,H3:M3)</f>
        <v>433</v>
      </c>
      <c r="O3" s="11">
        <f t="shared" ref="O3:O20" si="1">G3-N3</f>
        <v>1591</v>
      </c>
      <c r="P3" s="14"/>
      <c r="Q3" s="14">
        <v>7</v>
      </c>
      <c r="R3" s="14"/>
      <c r="S3" s="14">
        <v>56</v>
      </c>
      <c r="T3" s="14"/>
      <c r="U3" s="14"/>
      <c r="V3" s="27">
        <v>5</v>
      </c>
      <c r="W3" s="14">
        <v>4</v>
      </c>
      <c r="X3" s="14">
        <v>48</v>
      </c>
      <c r="Y3" s="14">
        <v>15</v>
      </c>
      <c r="Z3" s="14">
        <v>19</v>
      </c>
      <c r="AA3" s="14">
        <v>30</v>
      </c>
      <c r="AB3" s="14">
        <v>2</v>
      </c>
      <c r="AC3" s="14"/>
      <c r="AD3" s="14">
        <v>6</v>
      </c>
      <c r="AE3" s="13">
        <f>SUM(P3:AC3)</f>
        <v>186</v>
      </c>
      <c r="AF3" s="15">
        <f t="shared" ref="AF3:AF24" si="2">O3-AE3</f>
        <v>1405</v>
      </c>
      <c r="AG3" s="7">
        <f>(B3*C3)+D3</f>
        <v>1399</v>
      </c>
      <c r="AH3" s="13">
        <f>AG3+AD3-AF3</f>
        <v>0</v>
      </c>
    </row>
    <row r="4" spans="1:34" ht="20.100000000000001" customHeight="1" x14ac:dyDescent="0.25">
      <c r="A4" s="141" t="s">
        <v>161</v>
      </c>
      <c r="B4" s="21">
        <v>70</v>
      </c>
      <c r="C4" s="9">
        <v>9</v>
      </c>
      <c r="D4" s="9">
        <v>613</v>
      </c>
      <c r="E4" s="12">
        <v>1260</v>
      </c>
      <c r="F4" s="1">
        <f>'22.4'!AH4</f>
        <v>771</v>
      </c>
      <c r="G4" s="22">
        <f t="shared" ref="G4:G20" si="3">SUM(E4:F4)</f>
        <v>2031</v>
      </c>
      <c r="H4" s="7">
        <v>326</v>
      </c>
      <c r="I4" s="7"/>
      <c r="J4" s="7"/>
      <c r="K4" s="7">
        <v>30</v>
      </c>
      <c r="L4" s="7">
        <v>68</v>
      </c>
      <c r="M4" s="7">
        <v>120</v>
      </c>
      <c r="N4" s="6">
        <f t="shared" si="0"/>
        <v>544</v>
      </c>
      <c r="O4" s="11">
        <f t="shared" si="1"/>
        <v>1487</v>
      </c>
      <c r="P4" s="14"/>
      <c r="Q4" s="14">
        <v>10</v>
      </c>
      <c r="R4" s="14"/>
      <c r="S4" s="14">
        <v>76</v>
      </c>
      <c r="T4" s="14"/>
      <c r="U4" s="14"/>
      <c r="V4" s="14">
        <v>5</v>
      </c>
      <c r="W4" s="14">
        <v>4</v>
      </c>
      <c r="X4" s="14">
        <v>36</v>
      </c>
      <c r="Y4" s="14">
        <v>21</v>
      </c>
      <c r="Z4" s="14">
        <v>56</v>
      </c>
      <c r="AA4" s="14">
        <v>32</v>
      </c>
      <c r="AB4" s="14">
        <v>1</v>
      </c>
      <c r="AC4" s="14"/>
      <c r="AD4" s="14">
        <v>3</v>
      </c>
      <c r="AE4" s="13">
        <f t="shared" ref="AE4:AE24" si="4">SUM(P4:AC4)</f>
        <v>241</v>
      </c>
      <c r="AF4" s="15">
        <f t="shared" si="2"/>
        <v>1246</v>
      </c>
      <c r="AG4" s="7">
        <f t="shared" ref="AG4:AG24" si="5">(B4*C4)+D4</f>
        <v>1243</v>
      </c>
      <c r="AH4" s="13">
        <f t="shared" ref="AH4:AH24" si="6">AG4+AD4-AF4</f>
        <v>0</v>
      </c>
    </row>
    <row r="5" spans="1:34" ht="20.100000000000001" customHeight="1" x14ac:dyDescent="0.25">
      <c r="A5" s="141" t="s">
        <v>162</v>
      </c>
      <c r="B5" s="21">
        <v>45</v>
      </c>
      <c r="C5" s="8"/>
      <c r="D5" s="8">
        <v>259</v>
      </c>
      <c r="E5" s="12">
        <v>220</v>
      </c>
      <c r="F5" s="1">
        <f>'22.4'!AH5</f>
        <v>112</v>
      </c>
      <c r="G5" s="22">
        <f t="shared" si="3"/>
        <v>332</v>
      </c>
      <c r="H5" s="7"/>
      <c r="I5" s="7"/>
      <c r="J5" s="7"/>
      <c r="K5" s="7"/>
      <c r="L5" s="7">
        <v>28</v>
      </c>
      <c r="M5" s="7"/>
      <c r="N5" s="6">
        <f t="shared" si="0"/>
        <v>28</v>
      </c>
      <c r="O5" s="11">
        <f t="shared" si="1"/>
        <v>304</v>
      </c>
      <c r="P5" s="14"/>
      <c r="Q5" s="14">
        <v>5</v>
      </c>
      <c r="R5" s="14"/>
      <c r="S5" s="14"/>
      <c r="T5" s="14"/>
      <c r="U5" s="14"/>
      <c r="V5" s="14"/>
      <c r="W5" s="14"/>
      <c r="X5" s="14"/>
      <c r="Y5" s="14">
        <v>32</v>
      </c>
      <c r="Z5" s="14">
        <v>5</v>
      </c>
      <c r="AA5" s="14">
        <v>3</v>
      </c>
      <c r="AB5" s="14"/>
      <c r="AC5" s="14"/>
      <c r="AD5" s="14"/>
      <c r="AE5" s="13">
        <f t="shared" si="4"/>
        <v>45</v>
      </c>
      <c r="AF5" s="15">
        <f t="shared" si="2"/>
        <v>259</v>
      </c>
      <c r="AG5" s="7">
        <f t="shared" si="5"/>
        <v>259</v>
      </c>
      <c r="AH5" s="13">
        <f t="shared" si="6"/>
        <v>0</v>
      </c>
    </row>
    <row r="6" spans="1:34" ht="20.100000000000001" customHeight="1" x14ac:dyDescent="0.25">
      <c r="A6" s="141" t="s">
        <v>163</v>
      </c>
      <c r="B6" s="21">
        <v>60</v>
      </c>
      <c r="C6" s="8"/>
      <c r="D6" s="8"/>
      <c r="E6" s="12"/>
      <c r="F6" s="1">
        <f>'22.4'!AH6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20.100000000000001" customHeight="1" x14ac:dyDescent="0.25">
      <c r="A7" s="141" t="s">
        <v>164</v>
      </c>
      <c r="B7" s="21">
        <v>120</v>
      </c>
      <c r="C7" s="9"/>
      <c r="D7" s="9">
        <v>654</v>
      </c>
      <c r="E7" s="12">
        <v>537</v>
      </c>
      <c r="F7" s="1">
        <f>'22.4'!AH7</f>
        <v>329</v>
      </c>
      <c r="G7" s="22">
        <f t="shared" si="3"/>
        <v>866</v>
      </c>
      <c r="H7" s="7">
        <v>156</v>
      </c>
      <c r="I7" s="7"/>
      <c r="J7" s="7"/>
      <c r="K7" s="7"/>
      <c r="L7" s="7"/>
      <c r="M7" s="7"/>
      <c r="N7" s="6">
        <f t="shared" si="0"/>
        <v>156</v>
      </c>
      <c r="O7" s="11">
        <f t="shared" si="1"/>
        <v>710</v>
      </c>
      <c r="P7" s="14"/>
      <c r="Q7" s="14"/>
      <c r="R7" s="14"/>
      <c r="S7" s="14">
        <v>20</v>
      </c>
      <c r="T7" s="14"/>
      <c r="U7" s="14"/>
      <c r="V7" s="14"/>
      <c r="W7" s="14">
        <v>4</v>
      </c>
      <c r="X7" s="14">
        <v>10</v>
      </c>
      <c r="Y7" s="14">
        <v>5</v>
      </c>
      <c r="Z7" s="14">
        <v>15</v>
      </c>
      <c r="AA7" s="14">
        <v>1</v>
      </c>
      <c r="AB7" s="14"/>
      <c r="AC7" s="14"/>
      <c r="AD7" s="14"/>
      <c r="AE7" s="13">
        <f t="shared" si="4"/>
        <v>55</v>
      </c>
      <c r="AF7" s="15">
        <f t="shared" si="2"/>
        <v>655</v>
      </c>
      <c r="AG7" s="7">
        <f t="shared" si="5"/>
        <v>654</v>
      </c>
      <c r="AH7" s="13">
        <f t="shared" si="6"/>
        <v>-1</v>
      </c>
    </row>
    <row r="8" spans="1:34" ht="20.100000000000001" customHeight="1" x14ac:dyDescent="0.25">
      <c r="A8" s="141" t="s">
        <v>165</v>
      </c>
      <c r="B8" s="21">
        <v>40</v>
      </c>
      <c r="C8" s="8">
        <v>1</v>
      </c>
      <c r="D8" s="8">
        <v>105</v>
      </c>
      <c r="E8" s="12">
        <v>80</v>
      </c>
      <c r="F8" s="1">
        <f>'22.4'!AH8</f>
        <v>65</v>
      </c>
      <c r="G8" s="22">
        <f t="shared" si="3"/>
        <v>145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145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145</v>
      </c>
      <c r="AG8" s="7">
        <f t="shared" si="5"/>
        <v>145</v>
      </c>
      <c r="AH8" s="13">
        <f t="shared" si="6"/>
        <v>0</v>
      </c>
    </row>
    <row r="9" spans="1:34" ht="20.100000000000001" customHeight="1" x14ac:dyDescent="0.25">
      <c r="A9" s="141" t="s">
        <v>166</v>
      </c>
      <c r="B9" s="21">
        <v>65</v>
      </c>
      <c r="C9" s="8">
        <v>2</v>
      </c>
      <c r="D9" s="8">
        <v>235</v>
      </c>
      <c r="E9" s="12">
        <v>260</v>
      </c>
      <c r="F9" s="1">
        <f>'22.4'!AH9</f>
        <v>154</v>
      </c>
      <c r="G9" s="22">
        <f t="shared" si="3"/>
        <v>414</v>
      </c>
      <c r="H9" s="7">
        <v>17</v>
      </c>
      <c r="I9" s="7"/>
      <c r="J9" s="7"/>
      <c r="K9" s="7"/>
      <c r="L9" s="7"/>
      <c r="M9" s="7">
        <v>10</v>
      </c>
      <c r="N9" s="6">
        <f t="shared" si="0"/>
        <v>27</v>
      </c>
      <c r="O9" s="11">
        <f t="shared" si="1"/>
        <v>387</v>
      </c>
      <c r="P9" s="14"/>
      <c r="Q9" s="14"/>
      <c r="R9" s="14"/>
      <c r="S9" s="14"/>
      <c r="T9" s="14"/>
      <c r="U9" s="14"/>
      <c r="V9" s="14"/>
      <c r="W9" s="14"/>
      <c r="X9" s="14">
        <v>9</v>
      </c>
      <c r="Y9" s="14">
        <v>5</v>
      </c>
      <c r="Z9" s="14">
        <v>8</v>
      </c>
      <c r="AA9" s="14"/>
      <c r="AB9" s="14"/>
      <c r="AC9" s="14"/>
      <c r="AD9" s="14"/>
      <c r="AE9" s="13">
        <f t="shared" si="4"/>
        <v>22</v>
      </c>
      <c r="AF9" s="15">
        <f t="shared" si="2"/>
        <v>365</v>
      </c>
      <c r="AG9" s="7">
        <f t="shared" si="5"/>
        <v>365</v>
      </c>
      <c r="AH9" s="13">
        <f t="shared" si="6"/>
        <v>0</v>
      </c>
    </row>
    <row r="10" spans="1:34" ht="20.100000000000001" customHeight="1" x14ac:dyDescent="0.25">
      <c r="A10" s="141" t="s">
        <v>167</v>
      </c>
      <c r="B10" s="21">
        <v>100</v>
      </c>
      <c r="C10" s="8">
        <v>6</v>
      </c>
      <c r="D10" s="8">
        <v>219</v>
      </c>
      <c r="E10" s="12">
        <v>600</v>
      </c>
      <c r="F10" s="1">
        <f>'22.4'!AH10</f>
        <v>496</v>
      </c>
      <c r="G10" s="22">
        <f t="shared" si="3"/>
        <v>1096</v>
      </c>
      <c r="H10" s="7">
        <v>161</v>
      </c>
      <c r="I10" s="7"/>
      <c r="J10" s="7"/>
      <c r="K10" s="7"/>
      <c r="L10" s="7">
        <v>15</v>
      </c>
      <c r="M10" s="7">
        <v>8</v>
      </c>
      <c r="N10" s="6">
        <f t="shared" si="0"/>
        <v>184</v>
      </c>
      <c r="O10" s="11">
        <f t="shared" si="1"/>
        <v>912</v>
      </c>
      <c r="P10" s="14"/>
      <c r="Q10" s="14">
        <v>5</v>
      </c>
      <c r="R10" s="14"/>
      <c r="S10" s="14">
        <v>6</v>
      </c>
      <c r="T10" s="14"/>
      <c r="U10" s="14"/>
      <c r="V10" s="14">
        <v>8</v>
      </c>
      <c r="W10" s="14">
        <v>4</v>
      </c>
      <c r="X10" s="14">
        <v>16</v>
      </c>
      <c r="Y10" s="14">
        <v>16</v>
      </c>
      <c r="Z10" s="14">
        <v>25</v>
      </c>
      <c r="AA10" s="14">
        <v>9</v>
      </c>
      <c r="AB10" s="14">
        <v>1</v>
      </c>
      <c r="AC10" s="14"/>
      <c r="AD10" s="14">
        <v>3</v>
      </c>
      <c r="AE10" s="13">
        <f t="shared" si="4"/>
        <v>90</v>
      </c>
      <c r="AF10" s="15">
        <f t="shared" si="2"/>
        <v>822</v>
      </c>
      <c r="AG10" s="7">
        <f t="shared" si="5"/>
        <v>819</v>
      </c>
      <c r="AH10" s="13">
        <f t="shared" si="6"/>
        <v>0</v>
      </c>
    </row>
    <row r="11" spans="1:34" ht="20.100000000000001" customHeight="1" x14ac:dyDescent="0.25">
      <c r="A11" s="141" t="s">
        <v>168</v>
      </c>
      <c r="B11" s="21">
        <v>85</v>
      </c>
      <c r="C11" s="10">
        <v>2</v>
      </c>
      <c r="D11" s="10">
        <v>134</v>
      </c>
      <c r="E11" s="12">
        <v>90</v>
      </c>
      <c r="F11" s="1">
        <f>'22.4'!AH11</f>
        <v>276</v>
      </c>
      <c r="G11" s="22">
        <f t="shared" si="3"/>
        <v>366</v>
      </c>
      <c r="H11" s="7">
        <v>23</v>
      </c>
      <c r="I11" s="7"/>
      <c r="J11" s="7"/>
      <c r="K11" s="7"/>
      <c r="L11" s="7"/>
      <c r="M11" s="7"/>
      <c r="N11" s="6">
        <f t="shared" si="0"/>
        <v>23</v>
      </c>
      <c r="O11" s="11">
        <f t="shared" si="1"/>
        <v>343</v>
      </c>
      <c r="P11" s="14"/>
      <c r="Q11" s="14"/>
      <c r="R11" s="14"/>
      <c r="S11" s="14"/>
      <c r="T11" s="14"/>
      <c r="U11" s="14"/>
      <c r="V11" s="14">
        <v>5</v>
      </c>
      <c r="W11" s="14"/>
      <c r="X11" s="14">
        <v>24</v>
      </c>
      <c r="Y11" s="14">
        <v>4</v>
      </c>
      <c r="Z11" s="14">
        <v>4</v>
      </c>
      <c r="AA11" s="14">
        <v>2</v>
      </c>
      <c r="AB11" s="14"/>
      <c r="AC11" s="14"/>
      <c r="AD11" s="14"/>
      <c r="AE11" s="13">
        <f t="shared" si="4"/>
        <v>39</v>
      </c>
      <c r="AF11" s="15">
        <f t="shared" si="2"/>
        <v>304</v>
      </c>
      <c r="AG11" s="7">
        <f t="shared" si="5"/>
        <v>304</v>
      </c>
      <c r="AH11" s="13">
        <f t="shared" si="6"/>
        <v>0</v>
      </c>
    </row>
    <row r="12" spans="1:34" ht="20.100000000000001" customHeight="1" x14ac:dyDescent="0.25">
      <c r="A12" s="141" t="s">
        <v>169</v>
      </c>
      <c r="B12" s="21">
        <v>50</v>
      </c>
      <c r="C12" s="10">
        <v>5</v>
      </c>
      <c r="D12" s="10">
        <v>131</v>
      </c>
      <c r="E12" s="12">
        <v>180</v>
      </c>
      <c r="F12" s="1">
        <f>'22.4'!AH12</f>
        <v>339</v>
      </c>
      <c r="G12" s="22">
        <f t="shared" si="3"/>
        <v>519</v>
      </c>
      <c r="H12" s="7">
        <v>39</v>
      </c>
      <c r="I12" s="7"/>
      <c r="J12" s="7"/>
      <c r="K12" s="7"/>
      <c r="L12" s="7">
        <v>15</v>
      </c>
      <c r="M12" s="7"/>
      <c r="N12" s="6">
        <f t="shared" si="0"/>
        <v>54</v>
      </c>
      <c r="O12" s="11">
        <f t="shared" si="1"/>
        <v>465</v>
      </c>
      <c r="P12" s="14"/>
      <c r="Q12" s="14">
        <v>10</v>
      </c>
      <c r="R12" s="14"/>
      <c r="S12" s="14">
        <v>14</v>
      </c>
      <c r="T12" s="14"/>
      <c r="U12" s="14"/>
      <c r="V12" s="14">
        <v>5</v>
      </c>
      <c r="W12" s="14">
        <v>4</v>
      </c>
      <c r="X12" s="14">
        <v>23</v>
      </c>
      <c r="Y12" s="14">
        <v>9</v>
      </c>
      <c r="Z12" s="14">
        <v>17</v>
      </c>
      <c r="AA12" s="14">
        <v>2</v>
      </c>
      <c r="AB12" s="14"/>
      <c r="AC12" s="14"/>
      <c r="AD12" s="14"/>
      <c r="AE12" s="13">
        <f t="shared" si="4"/>
        <v>84</v>
      </c>
      <c r="AF12" s="15">
        <f t="shared" si="2"/>
        <v>381</v>
      </c>
      <c r="AG12" s="7">
        <f t="shared" si="5"/>
        <v>381</v>
      </c>
      <c r="AH12" s="13">
        <f t="shared" si="6"/>
        <v>0</v>
      </c>
    </row>
    <row r="13" spans="1:34" ht="20.100000000000001" customHeight="1" x14ac:dyDescent="0.25">
      <c r="A13" s="141" t="s">
        <v>170</v>
      </c>
      <c r="B13" s="21">
        <v>50</v>
      </c>
      <c r="C13" s="10"/>
      <c r="D13" s="10"/>
      <c r="E13" s="12"/>
      <c r="F13" s="1">
        <f>'22.4'!AH13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20.100000000000001" customHeight="1" x14ac:dyDescent="0.25">
      <c r="A14" s="141" t="s">
        <v>171</v>
      </c>
      <c r="B14" s="21">
        <v>45</v>
      </c>
      <c r="C14" s="10"/>
      <c r="D14" s="10"/>
      <c r="E14" s="12"/>
      <c r="F14" s="1">
        <f>'22.4'!AH14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2"/>
        <v>0</v>
      </c>
      <c r="AG14" s="7">
        <f t="shared" si="5"/>
        <v>0</v>
      </c>
      <c r="AH14" s="13">
        <f t="shared" si="6"/>
        <v>0</v>
      </c>
    </row>
    <row r="15" spans="1:34" ht="20.100000000000001" customHeight="1" x14ac:dyDescent="0.25">
      <c r="A15" s="141" t="s">
        <v>172</v>
      </c>
      <c r="B15" s="21">
        <v>33</v>
      </c>
      <c r="C15" s="10"/>
      <c r="D15" s="10"/>
      <c r="E15" s="12"/>
      <c r="F15" s="1">
        <f>'22.4'!AH15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2"/>
        <v>0</v>
      </c>
      <c r="AG15" s="7">
        <f t="shared" si="5"/>
        <v>0</v>
      </c>
      <c r="AH15" s="13">
        <f t="shared" si="6"/>
        <v>0</v>
      </c>
    </row>
    <row r="16" spans="1:34" ht="20.100000000000001" customHeight="1" x14ac:dyDescent="0.25">
      <c r="A16" s="141" t="s">
        <v>173</v>
      </c>
      <c r="B16" s="21">
        <v>45</v>
      </c>
      <c r="C16" s="10">
        <v>3</v>
      </c>
      <c r="D16" s="10">
        <v>9</v>
      </c>
      <c r="E16" s="12">
        <v>300</v>
      </c>
      <c r="F16" s="1">
        <f>'22.4'!AH16</f>
        <v>0</v>
      </c>
      <c r="G16" s="22">
        <f t="shared" si="3"/>
        <v>300</v>
      </c>
      <c r="H16" s="7">
        <v>68</v>
      </c>
      <c r="I16" s="7"/>
      <c r="J16" s="7"/>
      <c r="K16" s="7">
        <v>18</v>
      </c>
      <c r="L16" s="7"/>
      <c r="M16" s="7"/>
      <c r="N16" s="6">
        <f t="shared" si="0"/>
        <v>86</v>
      </c>
      <c r="O16" s="11">
        <f t="shared" si="1"/>
        <v>214</v>
      </c>
      <c r="P16" s="14"/>
      <c r="Q16" s="14"/>
      <c r="R16" s="14"/>
      <c r="S16" s="14"/>
      <c r="T16" s="14"/>
      <c r="U16" s="14"/>
      <c r="V16" s="14"/>
      <c r="W16" s="14">
        <v>50</v>
      </c>
      <c r="X16" s="14"/>
      <c r="Y16" s="14"/>
      <c r="Z16" s="14">
        <v>18</v>
      </c>
      <c r="AA16" s="14">
        <v>1</v>
      </c>
      <c r="AB16" s="14"/>
      <c r="AC16" s="14"/>
      <c r="AD16" s="14">
        <v>1</v>
      </c>
      <c r="AE16" s="13">
        <f t="shared" si="4"/>
        <v>69</v>
      </c>
      <c r="AF16" s="15">
        <f t="shared" si="2"/>
        <v>145</v>
      </c>
      <c r="AG16" s="7">
        <f t="shared" si="5"/>
        <v>144</v>
      </c>
      <c r="AH16" s="13">
        <f t="shared" si="6"/>
        <v>0</v>
      </c>
    </row>
    <row r="17" spans="1:34" ht="20.100000000000001" customHeight="1" x14ac:dyDescent="0.25">
      <c r="A17" s="141" t="s">
        <v>174</v>
      </c>
      <c r="B17" s="21">
        <v>100</v>
      </c>
      <c r="C17" s="10"/>
      <c r="D17" s="10">
        <v>27</v>
      </c>
      <c r="E17" s="12"/>
      <c r="F17" s="1">
        <f>'22.4'!AH17</f>
        <v>28</v>
      </c>
      <c r="G17" s="22">
        <f t="shared" si="3"/>
        <v>28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28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>
        <v>1</v>
      </c>
      <c r="AB17" s="14"/>
      <c r="AC17" s="14"/>
      <c r="AD17" s="14"/>
      <c r="AE17" s="13">
        <f t="shared" si="4"/>
        <v>1</v>
      </c>
      <c r="AF17" s="15">
        <f t="shared" si="2"/>
        <v>27</v>
      </c>
      <c r="AG17" s="7">
        <f t="shared" si="5"/>
        <v>27</v>
      </c>
      <c r="AH17" s="13">
        <f t="shared" si="6"/>
        <v>0</v>
      </c>
    </row>
    <row r="18" spans="1:34" ht="20.100000000000001" customHeight="1" x14ac:dyDescent="0.25">
      <c r="A18" s="141" t="s">
        <v>175</v>
      </c>
      <c r="B18" s="21">
        <v>100</v>
      </c>
      <c r="C18" s="10"/>
      <c r="D18" s="10">
        <v>1</v>
      </c>
      <c r="E18" s="12"/>
      <c r="F18" s="1">
        <f>'22.4'!AH18</f>
        <v>1</v>
      </c>
      <c r="G18" s="22">
        <f t="shared" si="3"/>
        <v>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1</v>
      </c>
      <c r="AG18" s="7">
        <f t="shared" si="5"/>
        <v>1</v>
      </c>
      <c r="AH18" s="13">
        <f t="shared" si="6"/>
        <v>0</v>
      </c>
    </row>
    <row r="19" spans="1:34" ht="20.100000000000001" customHeight="1" x14ac:dyDescent="0.25">
      <c r="A19" s="141" t="s">
        <v>176</v>
      </c>
      <c r="B19" s="21">
        <v>50</v>
      </c>
      <c r="C19" s="10"/>
      <c r="D19" s="10">
        <v>23</v>
      </c>
      <c r="E19" s="12"/>
      <c r="F19" s="1">
        <f>'22.4'!AH19</f>
        <v>23</v>
      </c>
      <c r="G19" s="22">
        <f t="shared" si="3"/>
        <v>23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23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2"/>
        <v>23</v>
      </c>
      <c r="AG19" s="7">
        <f t="shared" si="5"/>
        <v>23</v>
      </c>
      <c r="AH19" s="13">
        <f t="shared" si="6"/>
        <v>0</v>
      </c>
    </row>
    <row r="20" spans="1:34" ht="20.100000000000001" customHeight="1" x14ac:dyDescent="0.25">
      <c r="A20" s="141" t="s">
        <v>177</v>
      </c>
      <c r="B20" s="21">
        <v>33</v>
      </c>
      <c r="C20" s="10"/>
      <c r="D20" s="10"/>
      <c r="E20" s="12"/>
      <c r="F20" s="1">
        <f>'22.4'!AH20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2"/>
        <v>0</v>
      </c>
      <c r="AG20" s="7">
        <f t="shared" si="5"/>
        <v>0</v>
      </c>
      <c r="AH20" s="13">
        <f t="shared" si="6"/>
        <v>0</v>
      </c>
    </row>
    <row r="21" spans="1:34" ht="20.100000000000001" customHeight="1" x14ac:dyDescent="0.25">
      <c r="A21" s="141" t="s">
        <v>178</v>
      </c>
      <c r="B21" s="21">
        <v>40</v>
      </c>
      <c r="C21" s="10"/>
      <c r="D21" s="10"/>
      <c r="E21" s="12"/>
      <c r="F21" s="1">
        <f>'22.4'!AH21</f>
        <v>0</v>
      </c>
      <c r="G21" s="22">
        <f t="shared" ref="G21" si="7">SUM(E21:F21)</f>
        <v>0</v>
      </c>
      <c r="H21" s="7"/>
      <c r="I21" s="7"/>
      <c r="J21" s="7"/>
      <c r="K21" s="7"/>
      <c r="L21" s="7"/>
      <c r="M21" s="7"/>
      <c r="N21" s="6">
        <f t="shared" ref="N21" si="8">SUBTOTAL(9,H21:M21)</f>
        <v>0</v>
      </c>
      <c r="O21" s="11">
        <f t="shared" ref="O21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2"/>
        <v>0</v>
      </c>
      <c r="AG21" s="7">
        <f t="shared" si="5"/>
        <v>0</v>
      </c>
      <c r="AH21" s="13">
        <f t="shared" si="6"/>
        <v>0</v>
      </c>
    </row>
    <row r="22" spans="1:34" ht="20.100000000000001" customHeight="1" x14ac:dyDescent="0.25">
      <c r="A22" s="141" t="s">
        <v>179</v>
      </c>
      <c r="B22" s="21">
        <v>40</v>
      </c>
      <c r="C22" s="10"/>
      <c r="D22" s="10"/>
      <c r="E22" s="12"/>
      <c r="F22" s="1">
        <f>'22.4'!AH22</f>
        <v>0</v>
      </c>
      <c r="G22" s="22">
        <f t="shared" ref="G22:G24" si="10">SUM(E22:F22)</f>
        <v>0</v>
      </c>
      <c r="H22" s="7"/>
      <c r="I22" s="7"/>
      <c r="J22" s="7"/>
      <c r="K22" s="7"/>
      <c r="L22" s="7"/>
      <c r="M22" s="7"/>
      <c r="N22" s="6">
        <f t="shared" ref="N22:N24" si="11">SUBTOTAL(9,H22:M22)</f>
        <v>0</v>
      </c>
      <c r="O22" s="11">
        <f t="shared" ref="O22:O24" si="12">G22-N22</f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 t="shared" si="5"/>
        <v>0</v>
      </c>
      <c r="AH22" s="13">
        <f t="shared" si="6"/>
        <v>0</v>
      </c>
    </row>
    <row r="23" spans="1:34" ht="20.100000000000001" customHeight="1" x14ac:dyDescent="0.25">
      <c r="A23" s="141" t="s">
        <v>180</v>
      </c>
      <c r="B23" s="21">
        <v>30</v>
      </c>
      <c r="C23" s="10"/>
      <c r="D23" s="10"/>
      <c r="E23" s="12"/>
      <c r="F23" s="1">
        <f>'22.4'!AH23</f>
        <v>0</v>
      </c>
      <c r="G23" s="22">
        <f t="shared" si="10"/>
        <v>0</v>
      </c>
      <c r="H23" s="7"/>
      <c r="I23" s="7"/>
      <c r="J23" s="7"/>
      <c r="K23" s="7"/>
      <c r="L23" s="7"/>
      <c r="M23" s="7"/>
      <c r="N23" s="6">
        <f t="shared" si="11"/>
        <v>0</v>
      </c>
      <c r="O23" s="11">
        <f t="shared" si="1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si="5"/>
        <v>0</v>
      </c>
      <c r="AH23" s="13">
        <f t="shared" si="6"/>
        <v>0</v>
      </c>
    </row>
    <row r="24" spans="1:34" ht="20.100000000000001" customHeight="1" x14ac:dyDescent="0.25">
      <c r="A24" s="141" t="s">
        <v>181</v>
      </c>
      <c r="B24" s="88">
        <v>22</v>
      </c>
      <c r="C24" s="10"/>
      <c r="D24" s="10"/>
      <c r="E24" s="12"/>
      <c r="F24" s="1">
        <f>'22.4'!AH24</f>
        <v>0</v>
      </c>
      <c r="G24" s="22">
        <f t="shared" si="10"/>
        <v>0</v>
      </c>
      <c r="H24" s="7"/>
      <c r="I24" s="7"/>
      <c r="J24" s="7"/>
      <c r="K24" s="7"/>
      <c r="L24" s="7"/>
      <c r="M24" s="7"/>
      <c r="N24" s="6">
        <f t="shared" si="11"/>
        <v>0</v>
      </c>
      <c r="O24" s="11">
        <f t="shared" si="1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2"/>
        <v>0</v>
      </c>
      <c r="AG24" s="7">
        <f t="shared" si="5"/>
        <v>0</v>
      </c>
      <c r="AH24" s="13">
        <f t="shared" si="6"/>
        <v>0</v>
      </c>
    </row>
    <row r="25" spans="1:34" ht="12" customHeight="1" x14ac:dyDescent="0.25">
      <c r="A25" s="33"/>
      <c r="B25" s="33"/>
      <c r="C25" s="33"/>
      <c r="D25" s="33"/>
      <c r="E25" s="19">
        <f t="shared" ref="E25:AH25" si="13">SUM(E3:E24)</f>
        <v>4515</v>
      </c>
      <c r="F25" s="19">
        <f t="shared" si="13"/>
        <v>3630</v>
      </c>
      <c r="G25" s="19">
        <f t="shared" si="13"/>
        <v>8145</v>
      </c>
      <c r="H25" s="19">
        <f t="shared" si="13"/>
        <v>1012</v>
      </c>
      <c r="I25" s="19">
        <f t="shared" si="13"/>
        <v>0</v>
      </c>
      <c r="J25" s="19">
        <f t="shared" si="13"/>
        <v>0</v>
      </c>
      <c r="K25" s="19">
        <f t="shared" si="13"/>
        <v>48</v>
      </c>
      <c r="L25" s="19">
        <f t="shared" si="13"/>
        <v>177</v>
      </c>
      <c r="M25" s="19">
        <f t="shared" si="13"/>
        <v>298</v>
      </c>
      <c r="N25" s="19">
        <f t="shared" si="13"/>
        <v>1535</v>
      </c>
      <c r="O25" s="19">
        <f t="shared" si="13"/>
        <v>6610</v>
      </c>
      <c r="P25" s="19">
        <f t="shared" si="13"/>
        <v>0</v>
      </c>
      <c r="Q25" s="19">
        <f t="shared" si="13"/>
        <v>37</v>
      </c>
      <c r="R25" s="19">
        <f t="shared" si="13"/>
        <v>0</v>
      </c>
      <c r="S25" s="19">
        <f t="shared" si="13"/>
        <v>172</v>
      </c>
      <c r="T25" s="19">
        <f t="shared" si="13"/>
        <v>0</v>
      </c>
      <c r="U25" s="19">
        <f t="shared" si="13"/>
        <v>0</v>
      </c>
      <c r="V25" s="19">
        <f t="shared" si="13"/>
        <v>28</v>
      </c>
      <c r="W25" s="19">
        <f t="shared" si="13"/>
        <v>70</v>
      </c>
      <c r="X25" s="19">
        <f t="shared" si="13"/>
        <v>166</v>
      </c>
      <c r="Y25" s="19">
        <f t="shared" si="13"/>
        <v>107</v>
      </c>
      <c r="Z25" s="19">
        <f t="shared" si="13"/>
        <v>167</v>
      </c>
      <c r="AA25" s="19">
        <f t="shared" si="13"/>
        <v>81</v>
      </c>
      <c r="AB25" s="19">
        <f t="shared" si="13"/>
        <v>4</v>
      </c>
      <c r="AC25" s="19">
        <f t="shared" si="13"/>
        <v>0</v>
      </c>
      <c r="AD25" s="19">
        <f t="shared" si="13"/>
        <v>13</v>
      </c>
      <c r="AE25" s="19">
        <f t="shared" si="13"/>
        <v>832</v>
      </c>
      <c r="AF25" s="19">
        <f t="shared" si="13"/>
        <v>5778</v>
      </c>
      <c r="AG25" s="19">
        <f t="shared" si="13"/>
        <v>5764</v>
      </c>
      <c r="AH25" s="19">
        <f t="shared" si="13"/>
        <v>-1</v>
      </c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zoomScaleNormal="100" workbookViewId="0">
      <pane xSplit="4" ySplit="2" topLeftCell="AA9" activePane="bottomRight" state="frozen"/>
      <selection pane="topRight" activeCell="E1" sqref="E1"/>
      <selection pane="bottomLeft" activeCell="A3" sqref="A3"/>
      <selection pane="bottomRight" activeCell="AG3" sqref="AG3:AG24"/>
    </sheetView>
  </sheetViews>
  <sheetFormatPr defaultRowHeight="15" x14ac:dyDescent="0.25"/>
  <cols>
    <col min="1" max="1" width="27.7109375" customWidth="1"/>
    <col min="2" max="2" width="8.140625" customWidth="1"/>
    <col min="3" max="3" width="7.5703125" customWidth="1"/>
    <col min="4" max="4" width="7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5703125" customWidth="1"/>
    <col min="31" max="33" width="10.85546875" customWidth="1"/>
    <col min="34" max="34" width="12.28515625" bestFit="1" customWidth="1"/>
    <col min="35" max="35" width="10.85546875" customWidth="1"/>
    <col min="36" max="36" width="15.5703125" customWidth="1"/>
    <col min="37" max="37" width="10.85546875" customWidth="1"/>
    <col min="38" max="38" width="16.5703125" customWidth="1"/>
  </cols>
  <sheetData>
    <row r="1" spans="1:37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86" t="s">
        <v>12</v>
      </c>
      <c r="F1" s="186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131</v>
      </c>
      <c r="Q1" s="5" t="s">
        <v>16</v>
      </c>
      <c r="R1" s="5" t="s">
        <v>25</v>
      </c>
      <c r="S1" s="5" t="s">
        <v>143</v>
      </c>
      <c r="T1" s="5" t="s">
        <v>160</v>
      </c>
      <c r="U1" s="5" t="s">
        <v>14</v>
      </c>
      <c r="V1" s="5" t="s">
        <v>132</v>
      </c>
      <c r="W1" s="5" t="s">
        <v>25</v>
      </c>
      <c r="X1" s="5" t="s">
        <v>25</v>
      </c>
      <c r="Y1" s="5" t="s">
        <v>143</v>
      </c>
      <c r="Z1" s="5" t="s">
        <v>9</v>
      </c>
      <c r="AA1" s="5" t="s">
        <v>14</v>
      </c>
      <c r="AB1" s="5" t="s">
        <v>148</v>
      </c>
      <c r="AC1" s="5" t="s">
        <v>30</v>
      </c>
      <c r="AD1" s="5" t="s">
        <v>198</v>
      </c>
      <c r="AE1" s="5" t="s">
        <v>132</v>
      </c>
      <c r="AF1" s="5" t="s">
        <v>113</v>
      </c>
      <c r="AG1" s="188" t="s">
        <v>18</v>
      </c>
      <c r="AH1" s="203" t="s">
        <v>10</v>
      </c>
      <c r="AI1" s="203" t="s">
        <v>29</v>
      </c>
      <c r="AJ1" s="194" t="s">
        <v>22</v>
      </c>
      <c r="AK1" s="196" t="s">
        <v>23</v>
      </c>
    </row>
    <row r="2" spans="1:37" x14ac:dyDescent="0.25">
      <c r="A2" s="189"/>
      <c r="B2" s="191"/>
      <c r="C2" s="191"/>
      <c r="D2" s="189"/>
      <c r="E2" s="187"/>
      <c r="F2" s="187"/>
      <c r="G2" s="198"/>
      <c r="H2" s="17" t="s">
        <v>24</v>
      </c>
      <c r="I2" s="17" t="s">
        <v>90</v>
      </c>
      <c r="J2" s="17" t="s">
        <v>15</v>
      </c>
      <c r="K2" s="17" t="s">
        <v>79</v>
      </c>
      <c r="L2" s="2" t="s">
        <v>2</v>
      </c>
      <c r="M2" s="2" t="s">
        <v>1</v>
      </c>
      <c r="N2" s="200"/>
      <c r="O2" s="202"/>
      <c r="P2" s="4" t="s">
        <v>149</v>
      </c>
      <c r="Q2" s="4" t="s">
        <v>71</v>
      </c>
      <c r="R2" s="4" t="s">
        <v>71</v>
      </c>
      <c r="S2" s="4" t="s">
        <v>71</v>
      </c>
      <c r="T2" s="4" t="s">
        <v>71</v>
      </c>
      <c r="U2" s="4" t="s">
        <v>71</v>
      </c>
      <c r="V2" s="4" t="s">
        <v>109</v>
      </c>
      <c r="W2" s="4" t="s">
        <v>72</v>
      </c>
      <c r="X2" s="4" t="s">
        <v>88</v>
      </c>
      <c r="Y2" s="4" t="s">
        <v>27</v>
      </c>
      <c r="Z2" s="4" t="s">
        <v>27</v>
      </c>
      <c r="AA2" s="4" t="s">
        <v>27</v>
      </c>
      <c r="AB2" s="4" t="s">
        <v>27</v>
      </c>
      <c r="AC2" s="16" t="s">
        <v>27</v>
      </c>
      <c r="AD2" s="4" t="s">
        <v>108</v>
      </c>
      <c r="AE2" s="4" t="s">
        <v>109</v>
      </c>
      <c r="AF2" s="16" t="s">
        <v>108</v>
      </c>
      <c r="AG2" s="189"/>
      <c r="AH2" s="204"/>
      <c r="AI2" s="204"/>
      <c r="AJ2" s="195"/>
      <c r="AK2" s="197"/>
    </row>
    <row r="3" spans="1:37" ht="17.100000000000001" customHeight="1" x14ac:dyDescent="0.25">
      <c r="A3" s="145" t="s">
        <v>182</v>
      </c>
      <c r="B3" s="21">
        <v>33</v>
      </c>
      <c r="C3" s="9">
        <v>27</v>
      </c>
      <c r="D3" s="9">
        <v>33</v>
      </c>
      <c r="E3" s="12"/>
      <c r="F3" s="1">
        <f>'23.4'!AG3</f>
        <v>1399</v>
      </c>
      <c r="G3" s="22">
        <f t="shared" ref="G3:G24" si="0">SUM(E3:F3)</f>
        <v>1399</v>
      </c>
      <c r="H3" s="7">
        <v>6</v>
      </c>
      <c r="I3" s="7"/>
      <c r="J3" s="7"/>
      <c r="K3" s="7"/>
      <c r="L3" s="7">
        <v>75</v>
      </c>
      <c r="M3" s="7"/>
      <c r="N3" s="6">
        <f t="shared" ref="N3:N24" si="1">SUBTOTAL(9,H3:M3)</f>
        <v>81</v>
      </c>
      <c r="O3" s="11">
        <f t="shared" ref="O3:O24" si="2">G3-N3</f>
        <v>1318</v>
      </c>
      <c r="P3" s="14"/>
      <c r="Q3" s="14">
        <v>33</v>
      </c>
      <c r="R3" s="14">
        <v>20</v>
      </c>
      <c r="S3" s="14">
        <v>100</v>
      </c>
      <c r="T3" s="14">
        <v>16</v>
      </c>
      <c r="U3" s="14"/>
      <c r="V3" s="14"/>
      <c r="W3" s="14"/>
      <c r="X3" s="14">
        <v>3</v>
      </c>
      <c r="Y3" s="14">
        <v>86</v>
      </c>
      <c r="Z3" s="14">
        <v>35</v>
      </c>
      <c r="AA3" s="14">
        <v>42</v>
      </c>
      <c r="AB3" s="14">
        <v>58</v>
      </c>
      <c r="AC3" s="14"/>
      <c r="AD3" s="14"/>
      <c r="AE3" s="14"/>
      <c r="AF3" s="14"/>
      <c r="AG3" s="14">
        <v>1</v>
      </c>
      <c r="AH3" s="13">
        <f>SUM(P3:AF3)</f>
        <v>393</v>
      </c>
      <c r="AI3" s="15">
        <f t="shared" ref="AI3:AI24" si="3">O3-AH3</f>
        <v>925</v>
      </c>
      <c r="AJ3" s="7">
        <f>(B3*C3)+D3</f>
        <v>924</v>
      </c>
      <c r="AK3" s="13">
        <f>AJ3+AG3-AI3</f>
        <v>0</v>
      </c>
    </row>
    <row r="4" spans="1:37" ht="17.100000000000001" customHeight="1" x14ac:dyDescent="0.25">
      <c r="A4" s="145" t="s">
        <v>161</v>
      </c>
      <c r="B4" s="21">
        <v>70</v>
      </c>
      <c r="C4" s="9">
        <v>9</v>
      </c>
      <c r="D4" s="9">
        <v>62</v>
      </c>
      <c r="E4" s="12"/>
      <c r="F4" s="1">
        <f>'23.4'!AG4</f>
        <v>1243</v>
      </c>
      <c r="G4" s="22">
        <f t="shared" si="0"/>
        <v>1243</v>
      </c>
      <c r="H4" s="7">
        <v>12</v>
      </c>
      <c r="I4" s="7"/>
      <c r="J4" s="7"/>
      <c r="K4" s="7"/>
      <c r="L4" s="7">
        <v>180</v>
      </c>
      <c r="M4" s="7"/>
      <c r="N4" s="6">
        <f t="shared" si="1"/>
        <v>192</v>
      </c>
      <c r="O4" s="11">
        <f t="shared" si="2"/>
        <v>1051</v>
      </c>
      <c r="P4" s="14"/>
      <c r="Q4" s="14">
        <v>114</v>
      </c>
      <c r="R4" s="14">
        <v>27</v>
      </c>
      <c r="S4" s="14">
        <v>40</v>
      </c>
      <c r="T4" s="14">
        <v>26</v>
      </c>
      <c r="U4" s="14"/>
      <c r="V4" s="14"/>
      <c r="W4" s="14"/>
      <c r="X4" s="14">
        <v>3</v>
      </c>
      <c r="Y4" s="14">
        <v>55</v>
      </c>
      <c r="Z4" s="14">
        <v>31</v>
      </c>
      <c r="AA4" s="14">
        <v>40</v>
      </c>
      <c r="AB4" s="14">
        <v>23</v>
      </c>
      <c r="AC4" s="14"/>
      <c r="AD4" s="14"/>
      <c r="AE4" s="14"/>
      <c r="AF4" s="14"/>
      <c r="AG4" s="14"/>
      <c r="AH4" s="13">
        <f t="shared" ref="AH4:AH24" si="4">SUM(P4:AF4)</f>
        <v>359</v>
      </c>
      <c r="AI4" s="15">
        <f t="shared" si="3"/>
        <v>692</v>
      </c>
      <c r="AJ4" s="7">
        <f t="shared" ref="AJ4:AJ24" si="5">(B4*C4)+D4</f>
        <v>692</v>
      </c>
      <c r="AK4" s="13">
        <f t="shared" ref="AK4:AK23" si="6">AJ4+AG4-AI4</f>
        <v>0</v>
      </c>
    </row>
    <row r="5" spans="1:37" ht="17.100000000000001" customHeight="1" x14ac:dyDescent="0.25">
      <c r="A5" s="145" t="s">
        <v>162</v>
      </c>
      <c r="B5" s="21">
        <v>45</v>
      </c>
      <c r="C5" s="8">
        <v>1</v>
      </c>
      <c r="D5" s="8">
        <v>19</v>
      </c>
      <c r="E5" s="12"/>
      <c r="F5" s="1">
        <f>'23.4'!AG5</f>
        <v>259</v>
      </c>
      <c r="G5" s="22">
        <f t="shared" si="0"/>
        <v>259</v>
      </c>
      <c r="H5" s="7"/>
      <c r="I5" s="7"/>
      <c r="J5" s="7"/>
      <c r="K5" s="7"/>
      <c r="L5" s="7">
        <v>79</v>
      </c>
      <c r="M5" s="7"/>
      <c r="N5" s="6">
        <f t="shared" si="1"/>
        <v>79</v>
      </c>
      <c r="O5" s="11">
        <f t="shared" si="2"/>
        <v>180</v>
      </c>
      <c r="P5" s="14"/>
      <c r="Q5" s="14">
        <v>10</v>
      </c>
      <c r="R5" s="14"/>
      <c r="S5" s="14">
        <v>20</v>
      </c>
      <c r="T5" s="14">
        <v>5</v>
      </c>
      <c r="U5" s="14"/>
      <c r="V5" s="14"/>
      <c r="W5" s="14"/>
      <c r="X5" s="14"/>
      <c r="Y5" s="14">
        <v>25</v>
      </c>
      <c r="Z5" s="14">
        <v>6</v>
      </c>
      <c r="AA5" s="14">
        <v>15</v>
      </c>
      <c r="AB5" s="14"/>
      <c r="AC5" s="14">
        <v>35</v>
      </c>
      <c r="AD5" s="14"/>
      <c r="AE5" s="14"/>
      <c r="AF5" s="14"/>
      <c r="AG5" s="14"/>
      <c r="AH5" s="13">
        <f t="shared" si="4"/>
        <v>116</v>
      </c>
      <c r="AI5" s="15">
        <f t="shared" si="3"/>
        <v>64</v>
      </c>
      <c r="AJ5" s="7">
        <f t="shared" si="5"/>
        <v>64</v>
      </c>
      <c r="AK5" s="13">
        <f t="shared" si="6"/>
        <v>0</v>
      </c>
    </row>
    <row r="6" spans="1:37" ht="17.100000000000001" customHeight="1" x14ac:dyDescent="0.25">
      <c r="A6" s="145" t="s">
        <v>163</v>
      </c>
      <c r="B6" s="21">
        <v>60</v>
      </c>
      <c r="C6" s="8"/>
      <c r="D6" s="8"/>
      <c r="E6" s="12"/>
      <c r="F6" s="1">
        <f>'23.4'!AG6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3">
        <f t="shared" si="4"/>
        <v>0</v>
      </c>
      <c r="AI6" s="15">
        <f t="shared" si="3"/>
        <v>0</v>
      </c>
      <c r="AJ6" s="7">
        <f t="shared" si="5"/>
        <v>0</v>
      </c>
      <c r="AK6" s="13">
        <f t="shared" si="6"/>
        <v>0</v>
      </c>
    </row>
    <row r="7" spans="1:37" ht="17.100000000000001" customHeight="1" x14ac:dyDescent="0.25">
      <c r="A7" s="145" t="s">
        <v>164</v>
      </c>
      <c r="B7" s="21">
        <v>120</v>
      </c>
      <c r="C7" s="9">
        <v>5</v>
      </c>
      <c r="D7" s="9">
        <v>13</v>
      </c>
      <c r="E7" s="12"/>
      <c r="F7" s="1">
        <f>'23.4'!AG7</f>
        <v>654</v>
      </c>
      <c r="G7" s="22">
        <f t="shared" si="0"/>
        <v>654</v>
      </c>
      <c r="H7" s="7">
        <v>12</v>
      </c>
      <c r="I7" s="7"/>
      <c r="J7" s="7"/>
      <c r="K7" s="7"/>
      <c r="L7" s="7"/>
      <c r="M7" s="7"/>
      <c r="N7" s="6">
        <f t="shared" si="1"/>
        <v>12</v>
      </c>
      <c r="O7" s="11">
        <f t="shared" si="2"/>
        <v>642</v>
      </c>
      <c r="P7" s="14"/>
      <c r="Q7" s="14"/>
      <c r="R7" s="14"/>
      <c r="S7" s="14"/>
      <c r="T7" s="14">
        <v>1</v>
      </c>
      <c r="U7" s="14"/>
      <c r="V7" s="14"/>
      <c r="W7" s="14"/>
      <c r="X7" s="14"/>
      <c r="Y7" s="14">
        <v>10</v>
      </c>
      <c r="Z7" s="14">
        <v>8</v>
      </c>
      <c r="AA7" s="14">
        <v>5</v>
      </c>
      <c r="AB7" s="14">
        <v>5</v>
      </c>
      <c r="AC7" s="14"/>
      <c r="AD7" s="14"/>
      <c r="AE7" s="14"/>
      <c r="AF7" s="14"/>
      <c r="AG7" s="14"/>
      <c r="AH7" s="13">
        <f t="shared" si="4"/>
        <v>29</v>
      </c>
      <c r="AI7" s="15">
        <f t="shared" si="3"/>
        <v>613</v>
      </c>
      <c r="AJ7" s="7">
        <f t="shared" si="5"/>
        <v>613</v>
      </c>
      <c r="AK7" s="13">
        <f t="shared" si="6"/>
        <v>0</v>
      </c>
    </row>
    <row r="8" spans="1:37" ht="17.100000000000001" customHeight="1" x14ac:dyDescent="0.25">
      <c r="A8" s="145" t="s">
        <v>165</v>
      </c>
      <c r="B8" s="21">
        <v>40</v>
      </c>
      <c r="C8" s="8">
        <v>3</v>
      </c>
      <c r="D8" s="8">
        <v>22</v>
      </c>
      <c r="E8" s="12"/>
      <c r="F8" s="1">
        <f>'23.4'!AG8</f>
        <v>145</v>
      </c>
      <c r="G8" s="22">
        <f t="shared" si="0"/>
        <v>145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145</v>
      </c>
      <c r="P8" s="14"/>
      <c r="Q8" s="14"/>
      <c r="R8" s="14"/>
      <c r="S8" s="14"/>
      <c r="U8" s="14"/>
      <c r="V8" s="14"/>
      <c r="W8" s="14"/>
      <c r="X8" s="14"/>
      <c r="Y8" s="14"/>
      <c r="Z8" s="14">
        <v>3</v>
      </c>
      <c r="AA8" s="14"/>
      <c r="AB8" s="14"/>
      <c r="AC8" s="14"/>
      <c r="AD8" s="14"/>
      <c r="AE8" s="14"/>
      <c r="AF8" s="14"/>
      <c r="AG8" s="14"/>
      <c r="AH8" s="13">
        <f t="shared" si="4"/>
        <v>3</v>
      </c>
      <c r="AI8" s="15">
        <f t="shared" si="3"/>
        <v>142</v>
      </c>
      <c r="AJ8" s="7">
        <f t="shared" si="5"/>
        <v>142</v>
      </c>
      <c r="AK8" s="13">
        <f t="shared" si="6"/>
        <v>0</v>
      </c>
    </row>
    <row r="9" spans="1:37" ht="17.100000000000001" customHeight="1" x14ac:dyDescent="0.25">
      <c r="A9" s="145" t="s">
        <v>166</v>
      </c>
      <c r="B9" s="21">
        <v>65</v>
      </c>
      <c r="C9" s="8">
        <v>5</v>
      </c>
      <c r="D9" s="8">
        <v>17</v>
      </c>
      <c r="E9" s="12"/>
      <c r="F9" s="1">
        <f>'23.4'!AG9</f>
        <v>365</v>
      </c>
      <c r="G9" s="22">
        <f t="shared" si="0"/>
        <v>365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365</v>
      </c>
      <c r="P9" s="14"/>
      <c r="Q9" s="14">
        <v>8</v>
      </c>
      <c r="R9" s="14">
        <v>1</v>
      </c>
      <c r="S9" s="14"/>
      <c r="T9" s="69">
        <v>5</v>
      </c>
      <c r="U9" s="14"/>
      <c r="V9" s="14"/>
      <c r="W9" s="14"/>
      <c r="X9" s="14"/>
      <c r="Y9" s="14"/>
      <c r="Z9" s="14">
        <v>3</v>
      </c>
      <c r="AA9" s="14"/>
      <c r="AB9" s="14">
        <v>6</v>
      </c>
      <c r="AC9" s="14"/>
      <c r="AD9" s="14"/>
      <c r="AE9" s="14"/>
      <c r="AF9" s="14"/>
      <c r="AG9" s="14"/>
      <c r="AH9" s="13">
        <f t="shared" si="4"/>
        <v>23</v>
      </c>
      <c r="AI9" s="15">
        <f t="shared" si="3"/>
        <v>342</v>
      </c>
      <c r="AJ9" s="7">
        <f t="shared" si="5"/>
        <v>342</v>
      </c>
      <c r="AK9" s="13">
        <f t="shared" si="6"/>
        <v>0</v>
      </c>
    </row>
    <row r="10" spans="1:37" ht="17.100000000000001" customHeight="1" x14ac:dyDescent="0.25">
      <c r="A10" s="145" t="s">
        <v>167</v>
      </c>
      <c r="B10" s="21">
        <v>100</v>
      </c>
      <c r="C10" s="8">
        <v>6</v>
      </c>
      <c r="D10" s="8">
        <v>57</v>
      </c>
      <c r="E10" s="12"/>
      <c r="F10" s="1">
        <f>'23.4'!AG10</f>
        <v>819</v>
      </c>
      <c r="G10" s="22">
        <f t="shared" si="0"/>
        <v>819</v>
      </c>
      <c r="H10" s="7"/>
      <c r="I10" s="7"/>
      <c r="J10" s="7"/>
      <c r="K10" s="7"/>
      <c r="L10" s="7">
        <v>15</v>
      </c>
      <c r="M10" s="7"/>
      <c r="N10" s="6">
        <f t="shared" si="1"/>
        <v>15</v>
      </c>
      <c r="O10" s="11">
        <f t="shared" si="2"/>
        <v>804</v>
      </c>
      <c r="P10" s="14"/>
      <c r="Q10" s="14">
        <v>19</v>
      </c>
      <c r="R10" s="14">
        <v>2</v>
      </c>
      <c r="S10" s="14">
        <v>20</v>
      </c>
      <c r="T10" s="14">
        <v>13</v>
      </c>
      <c r="U10" s="14"/>
      <c r="V10" s="14"/>
      <c r="W10" s="14"/>
      <c r="X10" s="14"/>
      <c r="Y10" s="14">
        <v>16</v>
      </c>
      <c r="Z10" s="14">
        <v>31</v>
      </c>
      <c r="AA10" s="14">
        <v>24</v>
      </c>
      <c r="AB10" s="14">
        <v>22</v>
      </c>
      <c r="AC10" s="14"/>
      <c r="AD10" s="14"/>
      <c r="AE10" s="14"/>
      <c r="AF10" s="14"/>
      <c r="AG10" s="14"/>
      <c r="AH10" s="13">
        <f t="shared" si="4"/>
        <v>147</v>
      </c>
      <c r="AI10" s="15">
        <f t="shared" si="3"/>
        <v>657</v>
      </c>
      <c r="AJ10" s="7">
        <f t="shared" si="5"/>
        <v>657</v>
      </c>
      <c r="AK10" s="13">
        <f t="shared" si="6"/>
        <v>0</v>
      </c>
    </row>
    <row r="11" spans="1:37" ht="17.100000000000001" customHeight="1" x14ac:dyDescent="0.25">
      <c r="A11" s="145" t="s">
        <v>168</v>
      </c>
      <c r="B11" s="21">
        <v>85</v>
      </c>
      <c r="C11" s="10">
        <v>2</v>
      </c>
      <c r="D11" s="10">
        <v>67</v>
      </c>
      <c r="E11" s="12"/>
      <c r="F11" s="1">
        <f>'23.4'!AG11</f>
        <v>304</v>
      </c>
      <c r="G11" s="22">
        <f t="shared" si="0"/>
        <v>304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304</v>
      </c>
      <c r="P11" s="14"/>
      <c r="Q11" s="14">
        <v>14</v>
      </c>
      <c r="R11" s="14">
        <v>6</v>
      </c>
      <c r="S11" s="14"/>
      <c r="T11" s="14"/>
      <c r="U11" s="14"/>
      <c r="V11" s="14"/>
      <c r="W11" s="14"/>
      <c r="X11" s="14"/>
      <c r="Y11" s="14">
        <v>5</v>
      </c>
      <c r="Z11" s="14">
        <v>17</v>
      </c>
      <c r="AA11" s="14"/>
      <c r="AB11" s="14">
        <v>24</v>
      </c>
      <c r="AC11" s="14"/>
      <c r="AD11" s="14">
        <v>1</v>
      </c>
      <c r="AE11" s="14"/>
      <c r="AF11" s="14"/>
      <c r="AG11" s="14"/>
      <c r="AH11" s="13">
        <f t="shared" si="4"/>
        <v>67</v>
      </c>
      <c r="AI11" s="15">
        <f t="shared" si="3"/>
        <v>237</v>
      </c>
      <c r="AJ11" s="7">
        <f t="shared" si="5"/>
        <v>237</v>
      </c>
      <c r="AK11" s="13">
        <f t="shared" si="6"/>
        <v>0</v>
      </c>
    </row>
    <row r="12" spans="1:37" ht="17.100000000000001" customHeight="1" x14ac:dyDescent="0.25">
      <c r="A12" s="145" t="s">
        <v>169</v>
      </c>
      <c r="B12" s="21">
        <v>50</v>
      </c>
      <c r="C12" s="10">
        <v>5</v>
      </c>
      <c r="D12" s="10">
        <v>49</v>
      </c>
      <c r="E12" s="12"/>
      <c r="F12" s="1">
        <f>'23.4'!AG12</f>
        <v>381</v>
      </c>
      <c r="G12" s="22">
        <f t="shared" si="0"/>
        <v>381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381</v>
      </c>
      <c r="P12" s="14"/>
      <c r="Q12" s="14">
        <v>17</v>
      </c>
      <c r="R12" s="14">
        <v>11</v>
      </c>
      <c r="S12" s="14"/>
      <c r="T12" s="14">
        <v>3</v>
      </c>
      <c r="U12" s="14"/>
      <c r="V12" s="14"/>
      <c r="W12" s="14"/>
      <c r="X12" s="14"/>
      <c r="Y12" s="14">
        <v>5</v>
      </c>
      <c r="Z12" s="14">
        <v>19</v>
      </c>
      <c r="AA12" s="14">
        <v>5</v>
      </c>
      <c r="AB12" s="14">
        <v>22</v>
      </c>
      <c r="AC12" s="14"/>
      <c r="AD12" s="14"/>
      <c r="AE12" s="14"/>
      <c r="AF12" s="14"/>
      <c r="AG12" s="14"/>
      <c r="AH12" s="13">
        <f t="shared" si="4"/>
        <v>82</v>
      </c>
      <c r="AI12" s="15">
        <f t="shared" si="3"/>
        <v>299</v>
      </c>
      <c r="AJ12" s="7">
        <f t="shared" si="5"/>
        <v>299</v>
      </c>
      <c r="AK12" s="13">
        <f t="shared" si="6"/>
        <v>0</v>
      </c>
    </row>
    <row r="13" spans="1:37" ht="17.100000000000001" customHeight="1" x14ac:dyDescent="0.25">
      <c r="A13" s="145" t="s">
        <v>170</v>
      </c>
      <c r="B13" s="21">
        <v>50</v>
      </c>
      <c r="C13" s="10"/>
      <c r="D13" s="10"/>
      <c r="E13" s="12"/>
      <c r="F13" s="1">
        <f>'23.4'!AG13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3">
        <f t="shared" si="4"/>
        <v>0</v>
      </c>
      <c r="AI13" s="15">
        <f t="shared" si="3"/>
        <v>0</v>
      </c>
      <c r="AJ13" s="7">
        <f t="shared" si="5"/>
        <v>0</v>
      </c>
      <c r="AK13" s="13">
        <f t="shared" si="6"/>
        <v>0</v>
      </c>
    </row>
    <row r="14" spans="1:37" ht="17.100000000000001" customHeight="1" x14ac:dyDescent="0.25">
      <c r="A14" s="145" t="s">
        <v>171</v>
      </c>
      <c r="B14" s="21">
        <v>45</v>
      </c>
      <c r="C14" s="10"/>
      <c r="D14" s="10"/>
      <c r="E14" s="12"/>
      <c r="F14" s="1">
        <f>'23.4'!AG14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3">
        <f t="shared" si="4"/>
        <v>0</v>
      </c>
      <c r="AI14" s="15">
        <f t="shared" si="3"/>
        <v>0</v>
      </c>
      <c r="AJ14" s="7">
        <f t="shared" si="5"/>
        <v>0</v>
      </c>
      <c r="AK14" s="13">
        <f t="shared" si="6"/>
        <v>0</v>
      </c>
    </row>
    <row r="15" spans="1:37" ht="17.100000000000001" customHeight="1" x14ac:dyDescent="0.25">
      <c r="A15" s="145" t="s">
        <v>172</v>
      </c>
      <c r="B15" s="21">
        <v>33</v>
      </c>
      <c r="C15" s="10"/>
      <c r="D15" s="10"/>
      <c r="E15" s="12"/>
      <c r="F15" s="1">
        <f>'23.4'!AG15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3">
        <f t="shared" si="4"/>
        <v>0</v>
      </c>
      <c r="AI15" s="15">
        <f t="shared" si="3"/>
        <v>0</v>
      </c>
      <c r="AJ15" s="7">
        <f t="shared" si="5"/>
        <v>0</v>
      </c>
      <c r="AK15" s="13">
        <f t="shared" si="6"/>
        <v>0</v>
      </c>
    </row>
    <row r="16" spans="1:37" ht="17.100000000000001" customHeight="1" x14ac:dyDescent="0.25">
      <c r="A16" s="145" t="s">
        <v>173</v>
      </c>
      <c r="B16" s="21">
        <v>45</v>
      </c>
      <c r="C16" s="10">
        <v>1</v>
      </c>
      <c r="D16" s="10">
        <v>24</v>
      </c>
      <c r="E16" s="12"/>
      <c r="F16" s="1">
        <f>'23.4'!AG16</f>
        <v>144</v>
      </c>
      <c r="G16" s="22">
        <f t="shared" si="0"/>
        <v>144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144</v>
      </c>
      <c r="P16" s="14"/>
      <c r="Q16" s="14">
        <v>8</v>
      </c>
      <c r="R16" s="14">
        <v>58</v>
      </c>
      <c r="S16" s="14"/>
      <c r="T16" s="14">
        <v>8</v>
      </c>
      <c r="U16" s="14"/>
      <c r="V16" s="14"/>
      <c r="W16" s="14"/>
      <c r="X16" s="14"/>
      <c r="Y16" s="14"/>
      <c r="Z16" s="14">
        <v>1</v>
      </c>
      <c r="AA16" s="14"/>
      <c r="AB16" s="14"/>
      <c r="AC16" s="14"/>
      <c r="AD16" s="14"/>
      <c r="AE16" s="14"/>
      <c r="AF16" s="14"/>
      <c r="AG16" s="14"/>
      <c r="AH16" s="13">
        <f t="shared" si="4"/>
        <v>75</v>
      </c>
      <c r="AI16" s="15">
        <f t="shared" si="3"/>
        <v>69</v>
      </c>
      <c r="AJ16" s="7">
        <f t="shared" si="5"/>
        <v>69</v>
      </c>
      <c r="AK16" s="13">
        <f t="shared" si="6"/>
        <v>0</v>
      </c>
    </row>
    <row r="17" spans="1:37" ht="17.100000000000001" customHeight="1" x14ac:dyDescent="0.25">
      <c r="A17" s="145" t="s">
        <v>174</v>
      </c>
      <c r="B17" s="21">
        <v>50</v>
      </c>
      <c r="C17" s="10"/>
      <c r="D17" s="10">
        <v>27</v>
      </c>
      <c r="E17" s="12"/>
      <c r="F17" s="1">
        <f>'23.4'!AG17</f>
        <v>27</v>
      </c>
      <c r="G17" s="22">
        <f t="shared" si="0"/>
        <v>27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3">
        <f t="shared" si="4"/>
        <v>0</v>
      </c>
      <c r="AI17" s="15">
        <f t="shared" si="3"/>
        <v>27</v>
      </c>
      <c r="AJ17" s="7">
        <f t="shared" si="5"/>
        <v>27</v>
      </c>
      <c r="AK17" s="13">
        <f t="shared" si="6"/>
        <v>0</v>
      </c>
    </row>
    <row r="18" spans="1:37" ht="17.100000000000001" customHeight="1" x14ac:dyDescent="0.25">
      <c r="A18" s="145" t="s">
        <v>175</v>
      </c>
      <c r="B18" s="21">
        <v>100</v>
      </c>
      <c r="C18" s="10"/>
      <c r="D18" s="10"/>
      <c r="E18" s="12"/>
      <c r="F18" s="1">
        <f>'23.4'!AG18</f>
        <v>1</v>
      </c>
      <c r="G18" s="22">
        <f t="shared" si="0"/>
        <v>1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>
        <v>1</v>
      </c>
      <c r="AH18" s="13">
        <f t="shared" si="4"/>
        <v>0</v>
      </c>
      <c r="AI18" s="15">
        <f t="shared" si="3"/>
        <v>1</v>
      </c>
      <c r="AJ18" s="7">
        <f t="shared" si="5"/>
        <v>0</v>
      </c>
      <c r="AK18" s="13">
        <f t="shared" si="6"/>
        <v>0</v>
      </c>
    </row>
    <row r="19" spans="1:37" ht="17.100000000000001" customHeight="1" x14ac:dyDescent="0.25">
      <c r="A19" s="145" t="s">
        <v>176</v>
      </c>
      <c r="B19" s="21">
        <v>50</v>
      </c>
      <c r="C19" s="10"/>
      <c r="D19" s="10">
        <v>20</v>
      </c>
      <c r="E19" s="12"/>
      <c r="F19" s="1">
        <f>'23.4'!AG19</f>
        <v>23</v>
      </c>
      <c r="G19" s="22">
        <f t="shared" si="0"/>
        <v>23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23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>
        <v>3</v>
      </c>
      <c r="AA19" s="14"/>
      <c r="AB19" s="14"/>
      <c r="AC19" s="14"/>
      <c r="AD19" s="14"/>
      <c r="AE19" s="14"/>
      <c r="AF19" s="14"/>
      <c r="AG19" s="14"/>
      <c r="AH19" s="13">
        <f t="shared" si="4"/>
        <v>3</v>
      </c>
      <c r="AI19" s="15">
        <f t="shared" si="3"/>
        <v>20</v>
      </c>
      <c r="AJ19" s="7">
        <f t="shared" si="5"/>
        <v>20</v>
      </c>
      <c r="AK19" s="13">
        <f t="shared" si="6"/>
        <v>0</v>
      </c>
    </row>
    <row r="20" spans="1:37" ht="17.100000000000001" customHeight="1" x14ac:dyDescent="0.25">
      <c r="A20" s="145" t="s">
        <v>177</v>
      </c>
      <c r="B20" s="21">
        <v>33</v>
      </c>
      <c r="C20" s="10"/>
      <c r="D20" s="10"/>
      <c r="E20" s="12"/>
      <c r="F20" s="1">
        <f>'23.4'!AG20</f>
        <v>0</v>
      </c>
      <c r="G20" s="22">
        <f t="shared" si="0"/>
        <v>0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3">
        <f t="shared" si="4"/>
        <v>0</v>
      </c>
      <c r="AI20" s="15">
        <f t="shared" si="3"/>
        <v>0</v>
      </c>
      <c r="AJ20" s="7">
        <f t="shared" si="5"/>
        <v>0</v>
      </c>
      <c r="AK20" s="13">
        <f t="shared" si="6"/>
        <v>0</v>
      </c>
    </row>
    <row r="21" spans="1:37" ht="17.100000000000001" customHeight="1" x14ac:dyDescent="0.25">
      <c r="A21" s="145" t="s">
        <v>178</v>
      </c>
      <c r="B21" s="21">
        <v>40</v>
      </c>
      <c r="C21" s="10"/>
      <c r="D21" s="10"/>
      <c r="E21" s="12"/>
      <c r="F21" s="1">
        <f>'23.4'!AG21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3">
        <f t="shared" si="4"/>
        <v>0</v>
      </c>
      <c r="AI21" s="15">
        <f t="shared" si="3"/>
        <v>0</v>
      </c>
      <c r="AJ21" s="7">
        <f t="shared" si="5"/>
        <v>0</v>
      </c>
      <c r="AK21" s="13">
        <f t="shared" si="6"/>
        <v>0</v>
      </c>
    </row>
    <row r="22" spans="1:37" ht="17.100000000000001" customHeight="1" x14ac:dyDescent="0.25">
      <c r="A22" s="145" t="s">
        <v>179</v>
      </c>
      <c r="B22" s="21">
        <v>40</v>
      </c>
      <c r="C22" s="10"/>
      <c r="D22" s="10"/>
      <c r="E22" s="12"/>
      <c r="F22" s="1">
        <f>'23.4'!AG22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3">
        <f t="shared" si="4"/>
        <v>0</v>
      </c>
      <c r="AI22" s="15">
        <f t="shared" si="3"/>
        <v>0</v>
      </c>
      <c r="AJ22" s="7">
        <f t="shared" si="5"/>
        <v>0</v>
      </c>
      <c r="AK22" s="13">
        <f t="shared" si="6"/>
        <v>0</v>
      </c>
    </row>
    <row r="23" spans="1:37" ht="17.100000000000001" customHeight="1" x14ac:dyDescent="0.25">
      <c r="A23" s="145" t="s">
        <v>180</v>
      </c>
      <c r="B23" s="21">
        <v>50</v>
      </c>
      <c r="C23" s="10"/>
      <c r="D23" s="10"/>
      <c r="E23" s="12"/>
      <c r="F23" s="1">
        <f>'23.4'!AG23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3">
        <f t="shared" si="4"/>
        <v>0</v>
      </c>
      <c r="AI23" s="15">
        <f t="shared" si="3"/>
        <v>0</v>
      </c>
      <c r="AJ23" s="7">
        <f t="shared" si="5"/>
        <v>0</v>
      </c>
      <c r="AK23" s="13">
        <f t="shared" si="6"/>
        <v>0</v>
      </c>
    </row>
    <row r="24" spans="1:37" ht="17.100000000000001" customHeight="1" x14ac:dyDescent="0.25">
      <c r="A24" s="147" t="s">
        <v>181</v>
      </c>
      <c r="B24" s="21">
        <v>20</v>
      </c>
      <c r="C24" s="10"/>
      <c r="D24" s="10"/>
      <c r="E24" s="12"/>
      <c r="F24" s="1">
        <f>'23.4'!AG24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3">
        <f t="shared" si="4"/>
        <v>0</v>
      </c>
      <c r="AI24" s="15">
        <f t="shared" si="3"/>
        <v>0</v>
      </c>
      <c r="AJ24" s="7">
        <f t="shared" si="5"/>
        <v>0</v>
      </c>
      <c r="AK24" s="13">
        <f>AJ24+AG24-AI24</f>
        <v>0</v>
      </c>
    </row>
    <row r="25" spans="1:37" ht="12" customHeight="1" x14ac:dyDescent="0.25">
      <c r="A25" s="20"/>
      <c r="B25" s="21"/>
      <c r="C25" s="10"/>
      <c r="D25" s="10"/>
      <c r="E25" s="19">
        <f t="shared" ref="E25:AK25" si="7">SUM(E3:E24)</f>
        <v>0</v>
      </c>
      <c r="F25" s="19">
        <f t="shared" si="7"/>
        <v>5764</v>
      </c>
      <c r="G25" s="19">
        <f t="shared" si="7"/>
        <v>5764</v>
      </c>
      <c r="H25" s="19">
        <f t="shared" si="7"/>
        <v>30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349</v>
      </c>
      <c r="M25" s="19">
        <f t="shared" si="7"/>
        <v>0</v>
      </c>
      <c r="N25" s="19">
        <f t="shared" si="7"/>
        <v>379</v>
      </c>
      <c r="O25" s="19">
        <f t="shared" si="7"/>
        <v>5385</v>
      </c>
      <c r="P25" s="19">
        <f t="shared" si="7"/>
        <v>0</v>
      </c>
      <c r="Q25" s="19">
        <f t="shared" si="7"/>
        <v>223</v>
      </c>
      <c r="R25" s="19">
        <f t="shared" si="7"/>
        <v>125</v>
      </c>
      <c r="S25" s="19">
        <f t="shared" si="7"/>
        <v>180</v>
      </c>
      <c r="T25" s="19">
        <f t="shared" si="7"/>
        <v>77</v>
      </c>
      <c r="U25" s="19">
        <f t="shared" si="7"/>
        <v>0</v>
      </c>
      <c r="V25" s="19">
        <f t="shared" si="7"/>
        <v>0</v>
      </c>
      <c r="W25" s="19">
        <f t="shared" si="7"/>
        <v>0</v>
      </c>
      <c r="X25" s="19">
        <f t="shared" si="7"/>
        <v>6</v>
      </c>
      <c r="Y25" s="19">
        <f t="shared" si="7"/>
        <v>202</v>
      </c>
      <c r="Z25" s="19">
        <f t="shared" si="7"/>
        <v>157</v>
      </c>
      <c r="AA25" s="19">
        <f t="shared" si="7"/>
        <v>131</v>
      </c>
      <c r="AB25" s="19">
        <f t="shared" si="7"/>
        <v>160</v>
      </c>
      <c r="AC25" s="19">
        <f t="shared" si="7"/>
        <v>35</v>
      </c>
      <c r="AD25" s="19">
        <f t="shared" si="7"/>
        <v>1</v>
      </c>
      <c r="AE25" s="19">
        <f t="shared" si="7"/>
        <v>0</v>
      </c>
      <c r="AF25" s="19">
        <f t="shared" si="7"/>
        <v>0</v>
      </c>
      <c r="AG25" s="19">
        <f t="shared" si="7"/>
        <v>2</v>
      </c>
      <c r="AH25" s="19">
        <f t="shared" si="7"/>
        <v>1297</v>
      </c>
      <c r="AI25" s="19">
        <f t="shared" si="7"/>
        <v>4088</v>
      </c>
      <c r="AJ25" s="19">
        <f t="shared" si="7"/>
        <v>4086</v>
      </c>
      <c r="AK25" s="19">
        <f t="shared" si="7"/>
        <v>0</v>
      </c>
    </row>
    <row r="28" spans="1:37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G1:AG2"/>
    <mergeCell ref="AH1:AH2"/>
    <mergeCell ref="AI1:AI2"/>
    <mergeCell ref="AJ1:AJ2"/>
    <mergeCell ref="AK1:AK2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zoomScaleNormal="100" workbookViewId="0">
      <pane xSplit="4" ySplit="2" topLeftCell="U3" activePane="bottomRight" state="frozen"/>
      <selection pane="topRight" activeCell="E1" sqref="E1"/>
      <selection pane="bottomLeft" activeCell="A3" sqref="A3"/>
      <selection pane="bottomRight" activeCell="AE3" sqref="AE3:AE23"/>
    </sheetView>
  </sheetViews>
  <sheetFormatPr defaultRowHeight="15" x14ac:dyDescent="0.25"/>
  <cols>
    <col min="1" max="1" width="28" customWidth="1"/>
    <col min="2" max="2" width="8.140625" customWidth="1"/>
    <col min="3" max="3" width="7.5703125" customWidth="1"/>
    <col min="4" max="4" width="6.85546875" customWidth="1"/>
    <col min="5" max="5" width="11.85546875" customWidth="1"/>
    <col min="6" max="7" width="9.85546875" customWidth="1"/>
    <col min="9" max="9" width="11" customWidth="1"/>
    <col min="14" max="14" width="12.7109375" customWidth="1"/>
    <col min="15" max="15" width="16.42578125" customWidth="1"/>
    <col min="16" max="24" width="10.85546875" customWidth="1"/>
    <col min="25" max="25" width="12.5703125" customWidth="1"/>
    <col min="26" max="28" width="10.85546875" customWidth="1"/>
    <col min="29" max="30" width="14.5703125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86" t="s">
        <v>12</v>
      </c>
      <c r="F1" s="186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16</v>
      </c>
      <c r="R1" s="5" t="s">
        <v>30</v>
      </c>
      <c r="S1" s="5" t="s">
        <v>13</v>
      </c>
      <c r="T1" s="5" t="s">
        <v>9</v>
      </c>
      <c r="U1" s="5" t="s">
        <v>143</v>
      </c>
      <c r="V1" s="5" t="s">
        <v>16</v>
      </c>
      <c r="W1" s="5" t="s">
        <v>30</v>
      </c>
      <c r="X1" s="5" t="s">
        <v>25</v>
      </c>
      <c r="Y1" s="5" t="s">
        <v>143</v>
      </c>
      <c r="Z1" s="5" t="s">
        <v>9</v>
      </c>
      <c r="AA1" s="5" t="s">
        <v>14</v>
      </c>
      <c r="AB1" s="4" t="s">
        <v>119</v>
      </c>
      <c r="AC1" s="4" t="s">
        <v>114</v>
      </c>
      <c r="AD1" s="4" t="s">
        <v>116</v>
      </c>
      <c r="AE1" s="188" t="s">
        <v>18</v>
      </c>
      <c r="AF1" s="203" t="s">
        <v>10</v>
      </c>
      <c r="AG1" s="203" t="s">
        <v>29</v>
      </c>
      <c r="AH1" s="194" t="s">
        <v>22</v>
      </c>
      <c r="AI1" s="196" t="s">
        <v>23</v>
      </c>
    </row>
    <row r="2" spans="1:35" x14ac:dyDescent="0.25">
      <c r="A2" s="189"/>
      <c r="B2" s="191"/>
      <c r="C2" s="191"/>
      <c r="D2" s="189"/>
      <c r="E2" s="187"/>
      <c r="F2" s="187"/>
      <c r="G2" s="198"/>
      <c r="H2" s="17" t="s">
        <v>24</v>
      </c>
      <c r="I2" s="17" t="s">
        <v>199</v>
      </c>
      <c r="J2" s="17" t="s">
        <v>15</v>
      </c>
      <c r="K2" s="17" t="s">
        <v>1</v>
      </c>
      <c r="L2" s="2" t="s">
        <v>2</v>
      </c>
      <c r="M2" s="2" t="s">
        <v>201</v>
      </c>
      <c r="N2" s="200"/>
      <c r="O2" s="202"/>
      <c r="P2" s="4" t="s">
        <v>26</v>
      </c>
      <c r="Q2" s="4" t="s">
        <v>26</v>
      </c>
      <c r="R2" s="4" t="s">
        <v>71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71</v>
      </c>
      <c r="X2" s="4" t="s">
        <v>27</v>
      </c>
      <c r="Y2" s="4" t="s">
        <v>27</v>
      </c>
      <c r="Z2" s="4" t="s">
        <v>27</v>
      </c>
      <c r="AA2" s="4" t="s">
        <v>27</v>
      </c>
      <c r="AB2" s="16" t="s">
        <v>76</v>
      </c>
      <c r="AC2" s="4" t="s">
        <v>115</v>
      </c>
      <c r="AD2" s="4" t="s">
        <v>117</v>
      </c>
      <c r="AE2" s="189"/>
      <c r="AF2" s="204"/>
      <c r="AG2" s="204"/>
      <c r="AH2" s="195"/>
      <c r="AI2" s="197"/>
    </row>
    <row r="3" spans="1:35" ht="17.100000000000001" customHeight="1" x14ac:dyDescent="0.25">
      <c r="A3" s="145" t="s">
        <v>182</v>
      </c>
      <c r="B3" s="21">
        <v>33</v>
      </c>
      <c r="C3" s="9">
        <v>26</v>
      </c>
      <c r="D3" s="9">
        <v>33</v>
      </c>
      <c r="E3" s="12">
        <v>520</v>
      </c>
      <c r="F3" s="1">
        <f>'24.4'!AJ3</f>
        <v>924</v>
      </c>
      <c r="G3" s="22">
        <f t="shared" ref="G3:G24" si="0">SUM(E3:F3)</f>
        <v>1444</v>
      </c>
      <c r="H3" s="7">
        <v>124</v>
      </c>
      <c r="I3" s="7"/>
      <c r="J3" s="7">
        <v>82</v>
      </c>
      <c r="K3" s="7">
        <v>30</v>
      </c>
      <c r="L3" s="7">
        <v>160</v>
      </c>
      <c r="M3" s="7">
        <v>38</v>
      </c>
      <c r="N3" s="6">
        <f t="shared" ref="N3:N24" si="1">SUBTOTAL(9,H3:M3)</f>
        <v>434</v>
      </c>
      <c r="O3" s="11">
        <f t="shared" ref="O3:O24" si="2">G3-N3</f>
        <v>1010</v>
      </c>
      <c r="P3" s="14"/>
      <c r="Q3" s="25"/>
      <c r="R3" s="14"/>
      <c r="S3" s="14"/>
      <c r="T3" s="14"/>
      <c r="U3" s="14">
        <v>2</v>
      </c>
      <c r="V3" s="25">
        <v>24</v>
      </c>
      <c r="W3" s="25"/>
      <c r="X3" s="25">
        <v>26</v>
      </c>
      <c r="Y3" s="14">
        <v>15</v>
      </c>
      <c r="Z3" s="14">
        <v>10</v>
      </c>
      <c r="AA3" s="14">
        <v>39</v>
      </c>
      <c r="AB3" s="25">
        <v>1</v>
      </c>
      <c r="AC3" s="25"/>
      <c r="AD3" s="25"/>
      <c r="AE3" s="14">
        <v>2</v>
      </c>
      <c r="AF3" s="13">
        <f>SUM(P3:AD3)</f>
        <v>117</v>
      </c>
      <c r="AG3" s="15">
        <f>O3-AF3</f>
        <v>893</v>
      </c>
      <c r="AH3" s="7">
        <f t="shared" ref="AH3:AH24" si="3">(B3*C3)+D3</f>
        <v>891</v>
      </c>
      <c r="AI3" s="13">
        <f>AH3+AE3-AG3</f>
        <v>0</v>
      </c>
    </row>
    <row r="4" spans="1:35" ht="17.100000000000001" customHeight="1" x14ac:dyDescent="0.25">
      <c r="A4" s="145" t="s">
        <v>161</v>
      </c>
      <c r="B4" s="21">
        <v>70</v>
      </c>
      <c r="C4" s="9">
        <v>11</v>
      </c>
      <c r="D4" s="9">
        <v>38</v>
      </c>
      <c r="E4" s="12">
        <v>618</v>
      </c>
      <c r="F4" s="1">
        <f>'24.4'!AJ4</f>
        <v>692</v>
      </c>
      <c r="G4" s="22">
        <f t="shared" si="0"/>
        <v>1310</v>
      </c>
      <c r="H4" s="7">
        <v>125</v>
      </c>
      <c r="I4" s="7">
        <v>34</v>
      </c>
      <c r="J4" s="7"/>
      <c r="K4" s="7">
        <v>40</v>
      </c>
      <c r="L4" s="7">
        <v>195</v>
      </c>
      <c r="M4" s="7">
        <v>10</v>
      </c>
      <c r="N4" s="6">
        <f t="shared" si="1"/>
        <v>404</v>
      </c>
      <c r="O4" s="11">
        <f t="shared" si="2"/>
        <v>906</v>
      </c>
      <c r="P4" s="14"/>
      <c r="Q4" s="14"/>
      <c r="R4" s="14"/>
      <c r="S4" s="14"/>
      <c r="T4" s="14"/>
      <c r="U4" s="14">
        <v>2</v>
      </c>
      <c r="V4" s="14">
        <v>19</v>
      </c>
      <c r="W4" s="14"/>
      <c r="X4" s="14"/>
      <c r="Y4" s="14">
        <v>21</v>
      </c>
      <c r="Z4" s="14">
        <v>23</v>
      </c>
      <c r="AA4" s="14">
        <v>33</v>
      </c>
      <c r="AB4" s="14"/>
      <c r="AC4" s="14"/>
      <c r="AD4" s="14"/>
      <c r="AE4" s="14"/>
      <c r="AF4" s="13">
        <f t="shared" ref="AF4:AF24" si="4">SUM(P4:AD4)</f>
        <v>98</v>
      </c>
      <c r="AG4" s="15">
        <f t="shared" ref="AG4:AG24" si="5">O4-AF4</f>
        <v>808</v>
      </c>
      <c r="AH4" s="7">
        <f t="shared" si="3"/>
        <v>808</v>
      </c>
      <c r="AI4" s="13">
        <f t="shared" ref="AI4:AI23" si="6">AH4+AE4-AG4</f>
        <v>0</v>
      </c>
    </row>
    <row r="5" spans="1:35" ht="17.100000000000001" customHeight="1" x14ac:dyDescent="0.25">
      <c r="A5" s="145" t="s">
        <v>162</v>
      </c>
      <c r="B5" s="21">
        <v>45</v>
      </c>
      <c r="C5" s="8">
        <v>5</v>
      </c>
      <c r="D5" s="8">
        <v>23</v>
      </c>
      <c r="E5" s="12">
        <v>442</v>
      </c>
      <c r="F5" s="1">
        <f>'24.4'!AJ5</f>
        <v>64</v>
      </c>
      <c r="G5" s="22">
        <f t="shared" si="0"/>
        <v>506</v>
      </c>
      <c r="H5" s="7"/>
      <c r="I5" s="7"/>
      <c r="J5" s="7">
        <v>40</v>
      </c>
      <c r="K5" s="7">
        <v>60</v>
      </c>
      <c r="L5" s="7">
        <v>125</v>
      </c>
      <c r="M5" s="7"/>
      <c r="N5" s="6">
        <f t="shared" si="1"/>
        <v>225</v>
      </c>
      <c r="O5" s="11">
        <f t="shared" si="2"/>
        <v>281</v>
      </c>
      <c r="P5" s="14"/>
      <c r="Q5" s="14"/>
      <c r="R5" s="14"/>
      <c r="S5" s="14"/>
      <c r="T5" s="14"/>
      <c r="U5" s="14"/>
      <c r="V5" s="14">
        <v>16</v>
      </c>
      <c r="W5" s="14"/>
      <c r="X5" s="14">
        <v>3</v>
      </c>
      <c r="Y5" s="14"/>
      <c r="Z5" s="14">
        <v>3</v>
      </c>
      <c r="AA5" s="25">
        <v>11</v>
      </c>
      <c r="AB5" s="14"/>
      <c r="AC5" s="14"/>
      <c r="AD5" s="14"/>
      <c r="AE5" s="14"/>
      <c r="AF5" s="13">
        <f t="shared" si="4"/>
        <v>33</v>
      </c>
      <c r="AG5" s="15">
        <f t="shared" si="5"/>
        <v>248</v>
      </c>
      <c r="AH5" s="7">
        <f t="shared" si="3"/>
        <v>248</v>
      </c>
      <c r="AI5" s="13">
        <f t="shared" si="6"/>
        <v>0</v>
      </c>
    </row>
    <row r="6" spans="1:35" ht="17.100000000000001" customHeight="1" x14ac:dyDescent="0.25">
      <c r="A6" s="145" t="s">
        <v>163</v>
      </c>
      <c r="B6" s="21">
        <v>60</v>
      </c>
      <c r="C6" s="8"/>
      <c r="D6" s="8"/>
      <c r="E6" s="12"/>
      <c r="F6" s="1">
        <f>'24.4'!AJ6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5"/>
        <v>0</v>
      </c>
      <c r="AH6" s="7">
        <f t="shared" si="3"/>
        <v>0</v>
      </c>
      <c r="AI6" s="13">
        <f t="shared" si="6"/>
        <v>0</v>
      </c>
    </row>
    <row r="7" spans="1:35" ht="17.100000000000001" customHeight="1" x14ac:dyDescent="0.25">
      <c r="A7" s="145" t="s">
        <v>164</v>
      </c>
      <c r="B7" s="21">
        <v>120</v>
      </c>
      <c r="C7" s="9">
        <v>5</v>
      </c>
      <c r="D7" s="9">
        <v>89</v>
      </c>
      <c r="E7" s="12">
        <v>237</v>
      </c>
      <c r="F7" s="1">
        <f>'24.4'!AJ7</f>
        <v>613</v>
      </c>
      <c r="G7" s="22">
        <f t="shared" si="0"/>
        <v>850</v>
      </c>
      <c r="H7" s="7">
        <v>111</v>
      </c>
      <c r="I7" s="7"/>
      <c r="J7" s="7"/>
      <c r="K7" s="7"/>
      <c r="L7" s="7"/>
      <c r="M7" s="7">
        <v>35</v>
      </c>
      <c r="N7" s="6">
        <f t="shared" si="1"/>
        <v>146</v>
      </c>
      <c r="O7" s="11">
        <f t="shared" si="2"/>
        <v>704</v>
      </c>
      <c r="P7" s="14"/>
      <c r="Q7" s="14"/>
      <c r="R7" s="14"/>
      <c r="S7" s="14"/>
      <c r="T7" s="14"/>
      <c r="U7" s="14"/>
      <c r="V7" s="14">
        <v>3</v>
      </c>
      <c r="W7" s="14"/>
      <c r="X7" s="14"/>
      <c r="Y7" s="14">
        <v>5</v>
      </c>
      <c r="Z7" s="14">
        <v>3</v>
      </c>
      <c r="AA7" s="14">
        <v>3</v>
      </c>
      <c r="AB7" s="14"/>
      <c r="AC7" s="14"/>
      <c r="AD7" s="14"/>
      <c r="AE7" s="14">
        <v>1</v>
      </c>
      <c r="AF7" s="13">
        <f t="shared" si="4"/>
        <v>14</v>
      </c>
      <c r="AG7" s="15">
        <f t="shared" si="5"/>
        <v>690</v>
      </c>
      <c r="AH7" s="7">
        <f t="shared" si="3"/>
        <v>689</v>
      </c>
      <c r="AI7" s="13">
        <f t="shared" si="6"/>
        <v>0</v>
      </c>
    </row>
    <row r="8" spans="1:35" ht="17.100000000000001" customHeight="1" x14ac:dyDescent="0.25">
      <c r="A8" s="145" t="s">
        <v>165</v>
      </c>
      <c r="B8" s="21">
        <v>40</v>
      </c>
      <c r="C8" s="8">
        <v>2</v>
      </c>
      <c r="D8" s="8">
        <v>27</v>
      </c>
      <c r="E8" s="12"/>
      <c r="F8" s="1">
        <f>'24.4'!AJ8</f>
        <v>142</v>
      </c>
      <c r="G8" s="22">
        <f t="shared" si="0"/>
        <v>142</v>
      </c>
      <c r="H8" s="7"/>
      <c r="I8" s="7"/>
      <c r="J8" s="7">
        <v>35</v>
      </c>
      <c r="K8" s="7"/>
      <c r="L8" s="7"/>
      <c r="M8" s="7"/>
      <c r="N8" s="6">
        <f t="shared" si="1"/>
        <v>35</v>
      </c>
      <c r="O8" s="11">
        <f t="shared" si="2"/>
        <v>107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5"/>
        <v>107</v>
      </c>
      <c r="AH8" s="7">
        <f t="shared" si="3"/>
        <v>107</v>
      </c>
      <c r="AI8" s="13">
        <f t="shared" si="6"/>
        <v>0</v>
      </c>
    </row>
    <row r="9" spans="1:35" ht="17.100000000000001" customHeight="1" x14ac:dyDescent="0.25">
      <c r="A9" s="145" t="s">
        <v>166</v>
      </c>
      <c r="B9" s="21">
        <v>65</v>
      </c>
      <c r="C9" s="8">
        <v>4</v>
      </c>
      <c r="D9" s="8">
        <v>54</v>
      </c>
      <c r="E9" s="12"/>
      <c r="F9" s="1">
        <f>'24.4'!AJ9</f>
        <v>342</v>
      </c>
      <c r="G9" s="22">
        <f t="shared" si="0"/>
        <v>342</v>
      </c>
      <c r="H9" s="7">
        <v>22</v>
      </c>
      <c r="I9" s="7"/>
      <c r="J9" s="7"/>
      <c r="K9" s="7"/>
      <c r="L9" s="7"/>
      <c r="M9" s="7"/>
      <c r="N9" s="6">
        <f t="shared" si="1"/>
        <v>22</v>
      </c>
      <c r="O9" s="11">
        <f t="shared" si="2"/>
        <v>320</v>
      </c>
      <c r="P9" s="14"/>
      <c r="Q9" s="14"/>
      <c r="R9" s="14"/>
      <c r="S9" s="14"/>
      <c r="T9" s="14"/>
      <c r="U9" s="14"/>
      <c r="V9" s="14"/>
      <c r="W9" s="14"/>
      <c r="X9" s="14"/>
      <c r="Y9" s="14">
        <v>6</v>
      </c>
      <c r="Z9" s="14"/>
      <c r="AA9" s="14"/>
      <c r="AB9" s="14"/>
      <c r="AC9" s="14"/>
      <c r="AD9" s="14"/>
      <c r="AE9" s="14"/>
      <c r="AF9" s="13">
        <f t="shared" si="4"/>
        <v>6</v>
      </c>
      <c r="AG9" s="15">
        <f t="shared" si="5"/>
        <v>314</v>
      </c>
      <c r="AH9" s="7">
        <f t="shared" si="3"/>
        <v>314</v>
      </c>
      <c r="AI9" s="13">
        <f t="shared" si="6"/>
        <v>0</v>
      </c>
    </row>
    <row r="10" spans="1:35" ht="17.100000000000001" customHeight="1" x14ac:dyDescent="0.25">
      <c r="A10" s="145" t="s">
        <v>167</v>
      </c>
      <c r="B10" s="21">
        <v>100</v>
      </c>
      <c r="C10" s="8">
        <v>6</v>
      </c>
      <c r="D10" s="8">
        <v>8</v>
      </c>
      <c r="E10" s="12">
        <v>200</v>
      </c>
      <c r="F10" s="1">
        <f>'24.4'!AJ10</f>
        <v>657</v>
      </c>
      <c r="G10" s="22">
        <f t="shared" si="0"/>
        <v>857</v>
      </c>
      <c r="H10" s="7">
        <v>109</v>
      </c>
      <c r="I10" s="7"/>
      <c r="J10" s="7"/>
      <c r="K10" s="7">
        <v>8</v>
      </c>
      <c r="L10" s="7">
        <v>40</v>
      </c>
      <c r="M10" s="7">
        <v>30</v>
      </c>
      <c r="N10" s="6">
        <f t="shared" si="1"/>
        <v>187</v>
      </c>
      <c r="O10" s="11">
        <f t="shared" si="2"/>
        <v>670</v>
      </c>
      <c r="P10" s="14"/>
      <c r="Q10" s="14"/>
      <c r="R10" s="14"/>
      <c r="S10" s="14"/>
      <c r="T10" s="14"/>
      <c r="U10" s="14">
        <v>2</v>
      </c>
      <c r="V10" s="14">
        <v>10</v>
      </c>
      <c r="W10" s="14"/>
      <c r="X10" s="14">
        <v>15</v>
      </c>
      <c r="Y10" s="14">
        <v>16</v>
      </c>
      <c r="Z10" s="14"/>
      <c r="AA10" s="14">
        <v>19</v>
      </c>
      <c r="AB10" s="14"/>
      <c r="AC10" s="14"/>
      <c r="AD10" s="14"/>
      <c r="AE10" s="14"/>
      <c r="AF10" s="13">
        <f t="shared" si="4"/>
        <v>62</v>
      </c>
      <c r="AG10" s="15">
        <f t="shared" si="5"/>
        <v>608</v>
      </c>
      <c r="AH10" s="7">
        <f t="shared" si="3"/>
        <v>608</v>
      </c>
      <c r="AI10" s="13">
        <f t="shared" si="6"/>
        <v>0</v>
      </c>
    </row>
    <row r="11" spans="1:35" ht="17.100000000000001" customHeight="1" x14ac:dyDescent="0.25">
      <c r="A11" s="145" t="s">
        <v>168</v>
      </c>
      <c r="B11" s="21">
        <v>85</v>
      </c>
      <c r="C11" s="10">
        <v>2</v>
      </c>
      <c r="D11" s="10">
        <v>12</v>
      </c>
      <c r="E11" s="12"/>
      <c r="F11" s="1">
        <f>'24.4'!AJ11</f>
        <v>237</v>
      </c>
      <c r="G11" s="22">
        <f t="shared" si="0"/>
        <v>237</v>
      </c>
      <c r="H11" s="7">
        <v>13</v>
      </c>
      <c r="I11" s="7"/>
      <c r="J11" s="7"/>
      <c r="K11" s="7"/>
      <c r="L11" s="7"/>
      <c r="M11" s="7">
        <v>5</v>
      </c>
      <c r="N11" s="6">
        <f t="shared" si="1"/>
        <v>18</v>
      </c>
      <c r="O11" s="11">
        <f t="shared" si="2"/>
        <v>219</v>
      </c>
      <c r="P11" s="14"/>
      <c r="Q11" s="14"/>
      <c r="R11" s="14"/>
      <c r="S11" s="14"/>
      <c r="T11" s="14"/>
      <c r="U11" s="14"/>
      <c r="V11" s="14">
        <v>12</v>
      </c>
      <c r="W11" s="14"/>
      <c r="X11" s="14">
        <v>5</v>
      </c>
      <c r="Y11" s="14">
        <v>10</v>
      </c>
      <c r="Z11" s="14">
        <v>8</v>
      </c>
      <c r="AA11" s="14">
        <v>2</v>
      </c>
      <c r="AB11" s="14"/>
      <c r="AC11" s="14"/>
      <c r="AD11" s="14"/>
      <c r="AE11" s="14"/>
      <c r="AF11" s="13">
        <f t="shared" si="4"/>
        <v>37</v>
      </c>
      <c r="AG11" s="15">
        <f t="shared" si="5"/>
        <v>182</v>
      </c>
      <c r="AH11" s="7">
        <f t="shared" si="3"/>
        <v>182</v>
      </c>
      <c r="AI11" s="13">
        <f t="shared" si="6"/>
        <v>0</v>
      </c>
    </row>
    <row r="12" spans="1:35" ht="17.100000000000001" customHeight="1" x14ac:dyDescent="0.25">
      <c r="A12" s="145" t="s">
        <v>169</v>
      </c>
      <c r="B12" s="21">
        <v>50</v>
      </c>
      <c r="C12" s="10">
        <v>6</v>
      </c>
      <c r="D12" s="10">
        <v>19</v>
      </c>
      <c r="E12" s="12">
        <v>116</v>
      </c>
      <c r="F12" s="1">
        <f>'24.4'!AJ12</f>
        <v>299</v>
      </c>
      <c r="G12" s="22">
        <f t="shared" si="0"/>
        <v>415</v>
      </c>
      <c r="H12" s="7">
        <v>20</v>
      </c>
      <c r="I12" s="7"/>
      <c r="J12" s="7"/>
      <c r="K12" s="7"/>
      <c r="L12" s="7">
        <v>25</v>
      </c>
      <c r="M12" s="7">
        <v>5</v>
      </c>
      <c r="N12" s="6">
        <f t="shared" si="1"/>
        <v>50</v>
      </c>
      <c r="O12" s="11">
        <f t="shared" si="2"/>
        <v>365</v>
      </c>
      <c r="P12" s="14"/>
      <c r="Q12" s="14"/>
      <c r="R12" s="14"/>
      <c r="S12" s="14"/>
      <c r="T12" s="14"/>
      <c r="U12" s="14"/>
      <c r="V12" s="14">
        <v>24</v>
      </c>
      <c r="W12" s="14"/>
      <c r="X12" s="14"/>
      <c r="Y12" s="14">
        <v>6</v>
      </c>
      <c r="Z12" s="14">
        <v>8</v>
      </c>
      <c r="AA12" s="14">
        <v>8</v>
      </c>
      <c r="AB12" s="14"/>
      <c r="AC12" s="14"/>
      <c r="AD12" s="14"/>
      <c r="AE12" s="14"/>
      <c r="AF12" s="13">
        <f t="shared" si="4"/>
        <v>46</v>
      </c>
      <c r="AG12" s="15">
        <f t="shared" si="5"/>
        <v>319</v>
      </c>
      <c r="AH12" s="7">
        <f t="shared" si="3"/>
        <v>319</v>
      </c>
      <c r="AI12" s="13">
        <f t="shared" si="6"/>
        <v>0</v>
      </c>
    </row>
    <row r="13" spans="1:35" ht="17.100000000000001" customHeight="1" x14ac:dyDescent="0.25">
      <c r="A13" s="145" t="s">
        <v>170</v>
      </c>
      <c r="B13" s="21">
        <v>50</v>
      </c>
      <c r="C13" s="10"/>
      <c r="D13" s="10"/>
      <c r="E13" s="12"/>
      <c r="F13" s="1">
        <f>'24.4'!AJ13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0</v>
      </c>
      <c r="AG13" s="15">
        <f t="shared" si="5"/>
        <v>0</v>
      </c>
      <c r="AH13" s="7">
        <f t="shared" si="3"/>
        <v>0</v>
      </c>
      <c r="AI13" s="13">
        <f t="shared" si="6"/>
        <v>0</v>
      </c>
    </row>
    <row r="14" spans="1:35" ht="17.100000000000001" customHeight="1" x14ac:dyDescent="0.25">
      <c r="A14" s="145" t="s">
        <v>171</v>
      </c>
      <c r="B14" s="21">
        <v>45</v>
      </c>
      <c r="C14" s="10"/>
      <c r="D14" s="10"/>
      <c r="E14" s="12"/>
      <c r="F14" s="1">
        <f>'24.4'!AJ14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5"/>
        <v>0</v>
      </c>
      <c r="AH14" s="7">
        <f t="shared" si="3"/>
        <v>0</v>
      </c>
      <c r="AI14" s="13">
        <f t="shared" si="6"/>
        <v>0</v>
      </c>
    </row>
    <row r="15" spans="1:35" ht="17.100000000000001" customHeight="1" x14ac:dyDescent="0.25">
      <c r="A15" s="145" t="s">
        <v>172</v>
      </c>
      <c r="B15" s="21">
        <v>33</v>
      </c>
      <c r="C15" s="10"/>
      <c r="D15" s="10"/>
      <c r="E15" s="12"/>
      <c r="F15" s="1">
        <f>'24.4'!AJ15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5"/>
        <v>0</v>
      </c>
      <c r="AH15" s="7">
        <f t="shared" si="3"/>
        <v>0</v>
      </c>
      <c r="AI15" s="13">
        <f t="shared" si="6"/>
        <v>0</v>
      </c>
    </row>
    <row r="16" spans="1:35" ht="17.100000000000001" customHeight="1" x14ac:dyDescent="0.25">
      <c r="A16" s="145" t="s">
        <v>173</v>
      </c>
      <c r="B16" s="21">
        <v>45</v>
      </c>
      <c r="C16" s="10"/>
      <c r="D16" s="10">
        <v>3</v>
      </c>
      <c r="E16" s="12"/>
      <c r="F16" s="1">
        <f>'24.4'!AJ16</f>
        <v>69</v>
      </c>
      <c r="G16" s="22">
        <f t="shared" si="0"/>
        <v>69</v>
      </c>
      <c r="H16" s="7">
        <v>36</v>
      </c>
      <c r="I16" s="7">
        <v>24</v>
      </c>
      <c r="J16" s="7"/>
      <c r="K16" s="7"/>
      <c r="L16" s="7"/>
      <c r="M16" s="7"/>
      <c r="N16" s="6">
        <f t="shared" si="1"/>
        <v>60</v>
      </c>
      <c r="O16" s="11">
        <f t="shared" si="2"/>
        <v>9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>
        <v>4</v>
      </c>
      <c r="AB16" s="14">
        <v>1</v>
      </c>
      <c r="AC16" s="14"/>
      <c r="AD16" s="14"/>
      <c r="AE16" s="14">
        <v>1</v>
      </c>
      <c r="AF16" s="13">
        <f t="shared" si="4"/>
        <v>5</v>
      </c>
      <c r="AG16" s="15">
        <f t="shared" si="5"/>
        <v>4</v>
      </c>
      <c r="AH16" s="7">
        <f t="shared" si="3"/>
        <v>3</v>
      </c>
      <c r="AI16" s="13">
        <f t="shared" si="6"/>
        <v>0</v>
      </c>
    </row>
    <row r="17" spans="1:35" ht="17.100000000000001" customHeight="1" x14ac:dyDescent="0.25">
      <c r="A17" s="145" t="s">
        <v>174</v>
      </c>
      <c r="B17" s="21">
        <v>50</v>
      </c>
      <c r="C17" s="10"/>
      <c r="D17" s="10">
        <v>27</v>
      </c>
      <c r="E17" s="12"/>
      <c r="F17" s="1">
        <f>'24.4'!AJ17</f>
        <v>27</v>
      </c>
      <c r="G17" s="22">
        <f t="shared" si="0"/>
        <v>27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5"/>
        <v>27</v>
      </c>
      <c r="AH17" s="7">
        <f t="shared" si="3"/>
        <v>27</v>
      </c>
      <c r="AI17" s="13">
        <f t="shared" si="6"/>
        <v>0</v>
      </c>
    </row>
    <row r="18" spans="1:35" ht="17.100000000000001" customHeight="1" x14ac:dyDescent="0.25">
      <c r="A18" s="145" t="s">
        <v>175</v>
      </c>
      <c r="B18" s="21">
        <v>100</v>
      </c>
      <c r="C18" s="10"/>
      <c r="D18" s="10">
        <v>55</v>
      </c>
      <c r="E18" s="12">
        <v>100</v>
      </c>
      <c r="F18" s="1">
        <f>'24.4'!AJ18</f>
        <v>0</v>
      </c>
      <c r="G18" s="22">
        <f t="shared" si="0"/>
        <v>100</v>
      </c>
      <c r="H18" s="7">
        <v>14</v>
      </c>
      <c r="I18" s="7"/>
      <c r="J18" s="7"/>
      <c r="K18" s="7"/>
      <c r="L18" s="7">
        <v>5</v>
      </c>
      <c r="M18" s="7"/>
      <c r="N18" s="6">
        <f t="shared" si="1"/>
        <v>19</v>
      </c>
      <c r="O18" s="11">
        <f t="shared" si="2"/>
        <v>81</v>
      </c>
      <c r="P18" s="14"/>
      <c r="Q18" s="14"/>
      <c r="R18" s="14"/>
      <c r="S18" s="14"/>
      <c r="T18" s="14"/>
      <c r="U18" s="14"/>
      <c r="V18" s="14">
        <v>16</v>
      </c>
      <c r="W18" s="14"/>
      <c r="X18" s="14"/>
      <c r="Y18" s="14"/>
      <c r="Z18" s="14"/>
      <c r="AA18" s="14">
        <v>10</v>
      </c>
      <c r="AB18" s="14"/>
      <c r="AC18" s="14"/>
      <c r="AD18" s="14"/>
      <c r="AE18" s="14"/>
      <c r="AF18" s="13">
        <f t="shared" si="4"/>
        <v>26</v>
      </c>
      <c r="AG18" s="15">
        <f t="shared" si="5"/>
        <v>55</v>
      </c>
      <c r="AH18" s="7">
        <f t="shared" si="3"/>
        <v>55</v>
      </c>
      <c r="AI18" s="13">
        <f t="shared" si="6"/>
        <v>0</v>
      </c>
    </row>
    <row r="19" spans="1:35" ht="17.100000000000001" customHeight="1" x14ac:dyDescent="0.25">
      <c r="A19" s="145" t="s">
        <v>176</v>
      </c>
      <c r="B19" s="21">
        <v>50</v>
      </c>
      <c r="C19" s="10"/>
      <c r="D19" s="10">
        <v>13</v>
      </c>
      <c r="E19" s="12"/>
      <c r="F19" s="1">
        <f>'24.4'!AJ19</f>
        <v>20</v>
      </c>
      <c r="G19" s="22">
        <f t="shared" si="0"/>
        <v>20</v>
      </c>
      <c r="H19" s="7">
        <v>7</v>
      </c>
      <c r="I19" s="7"/>
      <c r="J19" s="7"/>
      <c r="K19" s="7"/>
      <c r="L19" s="7"/>
      <c r="M19" s="7"/>
      <c r="N19" s="6">
        <f t="shared" si="1"/>
        <v>7</v>
      </c>
      <c r="O19" s="11">
        <f t="shared" si="2"/>
        <v>13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5"/>
        <v>13</v>
      </c>
      <c r="AH19" s="7">
        <f t="shared" si="3"/>
        <v>13</v>
      </c>
      <c r="AI19" s="13">
        <f t="shared" si="6"/>
        <v>0</v>
      </c>
    </row>
    <row r="20" spans="1:35" ht="17.100000000000001" customHeight="1" x14ac:dyDescent="0.25">
      <c r="A20" s="145" t="s">
        <v>177</v>
      </c>
      <c r="B20" s="21">
        <v>33</v>
      </c>
      <c r="C20" s="10">
        <v>2</v>
      </c>
      <c r="D20" s="10">
        <v>7</v>
      </c>
      <c r="E20" s="12">
        <v>208</v>
      </c>
      <c r="F20" s="1">
        <f>'24.4'!AJ20</f>
        <v>0</v>
      </c>
      <c r="G20" s="22">
        <f t="shared" si="0"/>
        <v>208</v>
      </c>
      <c r="H20" s="7">
        <v>70</v>
      </c>
      <c r="I20" s="7"/>
      <c r="J20" s="7"/>
      <c r="K20" s="7"/>
      <c r="L20" s="7">
        <v>5</v>
      </c>
      <c r="M20" s="7">
        <v>12</v>
      </c>
      <c r="N20" s="6">
        <f t="shared" si="1"/>
        <v>87</v>
      </c>
      <c r="O20" s="11">
        <f t="shared" si="2"/>
        <v>121</v>
      </c>
      <c r="P20" s="14"/>
      <c r="Q20" s="14"/>
      <c r="R20" s="14"/>
      <c r="S20" s="14"/>
      <c r="T20" s="14"/>
      <c r="U20" s="14"/>
      <c r="V20" s="14">
        <v>19</v>
      </c>
      <c r="W20" s="14"/>
      <c r="X20" s="14">
        <v>5</v>
      </c>
      <c r="Y20" s="14">
        <v>2</v>
      </c>
      <c r="Z20" s="14"/>
      <c r="AA20" s="14">
        <v>20</v>
      </c>
      <c r="AB20" s="14"/>
      <c r="AC20" s="14"/>
      <c r="AD20" s="14"/>
      <c r="AE20" s="14">
        <v>2</v>
      </c>
      <c r="AF20" s="13">
        <f t="shared" si="4"/>
        <v>46</v>
      </c>
      <c r="AG20" s="15">
        <f t="shared" si="5"/>
        <v>75</v>
      </c>
      <c r="AH20" s="7">
        <f t="shared" si="3"/>
        <v>73</v>
      </c>
      <c r="AI20" s="13">
        <f t="shared" si="6"/>
        <v>0</v>
      </c>
    </row>
    <row r="21" spans="1:35" ht="17.100000000000001" customHeight="1" x14ac:dyDescent="0.25">
      <c r="A21" s="145" t="s">
        <v>178</v>
      </c>
      <c r="B21" s="21">
        <v>40</v>
      </c>
      <c r="C21" s="10"/>
      <c r="D21" s="10"/>
      <c r="E21" s="12"/>
      <c r="F21" s="1">
        <f>'24.4'!AJ21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5"/>
        <v>0</v>
      </c>
      <c r="AH21" s="7">
        <f t="shared" si="3"/>
        <v>0</v>
      </c>
      <c r="AI21" s="13">
        <f t="shared" si="6"/>
        <v>0</v>
      </c>
    </row>
    <row r="22" spans="1:35" ht="17.100000000000001" customHeight="1" x14ac:dyDescent="0.25">
      <c r="A22" s="145" t="s">
        <v>179</v>
      </c>
      <c r="B22" s="21">
        <v>40</v>
      </c>
      <c r="C22" s="10"/>
      <c r="D22" s="10"/>
      <c r="E22" s="12"/>
      <c r="F22" s="1">
        <f>'24.4'!AJ22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5"/>
        <v>0</v>
      </c>
      <c r="AH22" s="7">
        <f t="shared" si="3"/>
        <v>0</v>
      </c>
      <c r="AI22" s="13">
        <f t="shared" si="6"/>
        <v>0</v>
      </c>
    </row>
    <row r="23" spans="1:35" ht="17.100000000000001" customHeight="1" x14ac:dyDescent="0.25">
      <c r="A23" s="145" t="s">
        <v>180</v>
      </c>
      <c r="B23" s="21">
        <v>50</v>
      </c>
      <c r="C23" s="10"/>
      <c r="D23" s="10"/>
      <c r="E23" s="12"/>
      <c r="F23" s="1">
        <f>'24.4'!AJ23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5"/>
        <v>0</v>
      </c>
      <c r="AH23" s="7">
        <f t="shared" si="3"/>
        <v>0</v>
      </c>
      <c r="AI23" s="13">
        <f t="shared" si="6"/>
        <v>0</v>
      </c>
    </row>
    <row r="24" spans="1:35" ht="17.100000000000001" customHeight="1" x14ac:dyDescent="0.25">
      <c r="A24" s="147" t="s">
        <v>181</v>
      </c>
      <c r="B24" s="21">
        <v>20</v>
      </c>
      <c r="C24" s="10"/>
      <c r="D24" s="10"/>
      <c r="E24" s="12"/>
      <c r="F24" s="1">
        <f>'24.4'!AJ24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5"/>
        <v>0</v>
      </c>
      <c r="AH24" s="7">
        <f t="shared" si="3"/>
        <v>0</v>
      </c>
      <c r="AI24" s="13">
        <f>AH24+AE24-AG24</f>
        <v>0</v>
      </c>
    </row>
    <row r="25" spans="1:35" ht="12" customHeight="1" x14ac:dyDescent="0.25">
      <c r="A25" s="33"/>
      <c r="B25" s="33"/>
      <c r="C25" s="33"/>
      <c r="D25" s="33"/>
      <c r="E25" s="19">
        <f t="shared" ref="E25:AI25" si="7">SUM(E3:E24)</f>
        <v>2441</v>
      </c>
      <c r="F25" s="19">
        <f t="shared" si="7"/>
        <v>4086</v>
      </c>
      <c r="G25" s="19">
        <f t="shared" si="7"/>
        <v>6527</v>
      </c>
      <c r="H25" s="19">
        <f t="shared" si="7"/>
        <v>651</v>
      </c>
      <c r="I25" s="19">
        <f t="shared" si="7"/>
        <v>58</v>
      </c>
      <c r="J25" s="19">
        <f t="shared" si="7"/>
        <v>157</v>
      </c>
      <c r="K25" s="19">
        <f t="shared" si="7"/>
        <v>138</v>
      </c>
      <c r="L25" s="19">
        <f t="shared" si="7"/>
        <v>555</v>
      </c>
      <c r="M25" s="19">
        <f t="shared" si="7"/>
        <v>135</v>
      </c>
      <c r="N25" s="19">
        <f t="shared" si="7"/>
        <v>1694</v>
      </c>
      <c r="O25" s="19">
        <f t="shared" si="7"/>
        <v>4833</v>
      </c>
      <c r="P25" s="19">
        <f t="shared" si="7"/>
        <v>0</v>
      </c>
      <c r="Q25" s="19">
        <f t="shared" si="7"/>
        <v>0</v>
      </c>
      <c r="R25" s="19">
        <f t="shared" si="7"/>
        <v>0</v>
      </c>
      <c r="S25" s="19">
        <f t="shared" si="7"/>
        <v>0</v>
      </c>
      <c r="T25" s="19">
        <f t="shared" si="7"/>
        <v>0</v>
      </c>
      <c r="U25" s="19">
        <f t="shared" si="7"/>
        <v>6</v>
      </c>
      <c r="V25" s="19">
        <f t="shared" si="7"/>
        <v>143</v>
      </c>
      <c r="W25" s="19">
        <f t="shared" si="7"/>
        <v>0</v>
      </c>
      <c r="X25" s="19">
        <f t="shared" si="7"/>
        <v>54</v>
      </c>
      <c r="Y25" s="19">
        <f t="shared" si="7"/>
        <v>81</v>
      </c>
      <c r="Z25" s="19">
        <f t="shared" si="7"/>
        <v>55</v>
      </c>
      <c r="AA25" s="19">
        <f t="shared" si="7"/>
        <v>149</v>
      </c>
      <c r="AB25" s="19">
        <f t="shared" si="7"/>
        <v>2</v>
      </c>
      <c r="AC25" s="19">
        <f t="shared" si="7"/>
        <v>0</v>
      </c>
      <c r="AD25" s="19">
        <f t="shared" si="7"/>
        <v>0</v>
      </c>
      <c r="AE25" s="19">
        <f t="shared" si="7"/>
        <v>6</v>
      </c>
      <c r="AF25" s="19">
        <f t="shared" si="7"/>
        <v>490</v>
      </c>
      <c r="AG25" s="19">
        <f t="shared" si="7"/>
        <v>4343</v>
      </c>
      <c r="AH25" s="19">
        <f t="shared" si="7"/>
        <v>4337</v>
      </c>
      <c r="AI25" s="19">
        <f t="shared" si="7"/>
        <v>0</v>
      </c>
    </row>
    <row r="28" spans="1:35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8"/>
  <sheetViews>
    <sheetView zoomScaleNormal="100" workbookViewId="0">
      <pane xSplit="4" ySplit="2" topLeftCell="W3" activePane="bottomRight" state="frozen"/>
      <selection pane="topRight" activeCell="E1" sqref="E1"/>
      <selection pane="bottomLeft" activeCell="A3" sqref="A3"/>
      <selection pane="bottomRight" activeCell="AC3" sqref="AC3:AC24"/>
    </sheetView>
  </sheetViews>
  <sheetFormatPr defaultRowHeight="15" x14ac:dyDescent="0.25"/>
  <cols>
    <col min="1" max="1" width="30.5703125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6" width="10.85546875" customWidth="1"/>
    <col min="27" max="27" width="15" customWidth="1"/>
    <col min="28" max="28" width="11.8554687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86" t="s">
        <v>12</v>
      </c>
      <c r="F1" s="186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208</v>
      </c>
      <c r="R1" s="5" t="s">
        <v>160</v>
      </c>
      <c r="S1" s="5" t="s">
        <v>108</v>
      </c>
      <c r="T1" s="5" t="s">
        <v>147</v>
      </c>
      <c r="U1" s="5" t="s">
        <v>143</v>
      </c>
      <c r="V1" s="5" t="s">
        <v>186</v>
      </c>
      <c r="W1" s="5" t="s">
        <v>16</v>
      </c>
      <c r="X1" s="5" t="s">
        <v>148</v>
      </c>
      <c r="Y1" s="5" t="s">
        <v>148</v>
      </c>
      <c r="Z1" s="17" t="s">
        <v>9</v>
      </c>
      <c r="AA1" s="4" t="s">
        <v>151</v>
      </c>
      <c r="AB1" s="4" t="s">
        <v>151</v>
      </c>
      <c r="AC1" s="188" t="s">
        <v>18</v>
      </c>
      <c r="AD1" s="203" t="s">
        <v>10</v>
      </c>
      <c r="AE1" s="203" t="s">
        <v>29</v>
      </c>
      <c r="AF1" s="194" t="s">
        <v>22</v>
      </c>
      <c r="AG1" s="196" t="s">
        <v>23</v>
      </c>
    </row>
    <row r="2" spans="1:33" x14ac:dyDescent="0.25">
      <c r="A2" s="189"/>
      <c r="B2" s="191"/>
      <c r="C2" s="191"/>
      <c r="D2" s="189"/>
      <c r="E2" s="187"/>
      <c r="F2" s="187"/>
      <c r="G2" s="198"/>
      <c r="H2" s="17" t="s">
        <v>24</v>
      </c>
      <c r="I2" s="17" t="s">
        <v>93</v>
      </c>
      <c r="J2" s="17" t="s">
        <v>1</v>
      </c>
      <c r="K2" s="17" t="s">
        <v>79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188</v>
      </c>
      <c r="R2" s="4" t="s">
        <v>26</v>
      </c>
      <c r="S2" s="4" t="s">
        <v>156</v>
      </c>
      <c r="T2" s="4" t="s">
        <v>26</v>
      </c>
      <c r="U2" s="4" t="s">
        <v>71</v>
      </c>
      <c r="V2" s="4" t="s">
        <v>71</v>
      </c>
      <c r="W2" s="4" t="s">
        <v>27</v>
      </c>
      <c r="X2" s="4" t="s">
        <v>88</v>
      </c>
      <c r="Y2" s="4" t="s">
        <v>108</v>
      </c>
      <c r="Z2" s="17" t="s">
        <v>27</v>
      </c>
      <c r="AA2" s="16" t="s">
        <v>207</v>
      </c>
      <c r="AB2" s="16" t="s">
        <v>202</v>
      </c>
      <c r="AC2" s="189"/>
      <c r="AD2" s="204"/>
      <c r="AE2" s="204"/>
      <c r="AF2" s="195"/>
      <c r="AG2" s="197"/>
    </row>
    <row r="3" spans="1:33" ht="17.100000000000001" customHeight="1" x14ac:dyDescent="0.25">
      <c r="A3" s="145" t="s">
        <v>182</v>
      </c>
      <c r="B3" s="21">
        <v>33</v>
      </c>
      <c r="C3" s="9">
        <v>18</v>
      </c>
      <c r="D3" s="9">
        <v>13</v>
      </c>
      <c r="E3" s="12">
        <v>312</v>
      </c>
      <c r="F3" s="1">
        <f>'25.4'!AH3</f>
        <v>891</v>
      </c>
      <c r="G3" s="22">
        <f>SUM(E3:F3)</f>
        <v>1203</v>
      </c>
      <c r="H3" s="7">
        <v>51</v>
      </c>
      <c r="I3" s="7"/>
      <c r="J3" s="7"/>
      <c r="K3" s="7"/>
      <c r="L3" s="7">
        <v>57</v>
      </c>
      <c r="M3" s="7">
        <v>170</v>
      </c>
      <c r="N3" s="6">
        <f t="shared" ref="N3:N23" si="0">SUBTOTAL(9,H3:M3)</f>
        <v>278</v>
      </c>
      <c r="O3" s="11">
        <f t="shared" ref="O3:O20" si="1">G3-N3</f>
        <v>925</v>
      </c>
      <c r="P3" s="14">
        <v>42</v>
      </c>
      <c r="Q3" s="14"/>
      <c r="R3" s="14">
        <v>26</v>
      </c>
      <c r="S3" s="14"/>
      <c r="T3" s="33">
        <v>20</v>
      </c>
      <c r="U3" s="14">
        <v>40</v>
      </c>
      <c r="V3" s="14">
        <v>66</v>
      </c>
      <c r="W3" s="14">
        <v>16</v>
      </c>
      <c r="X3" s="14">
        <v>46</v>
      </c>
      <c r="Y3" s="14">
        <v>1</v>
      </c>
      <c r="Z3" s="14">
        <v>43</v>
      </c>
      <c r="AA3" s="14">
        <v>8</v>
      </c>
      <c r="AB3" s="14">
        <v>6</v>
      </c>
      <c r="AC3" s="14">
        <v>3</v>
      </c>
      <c r="AD3" s="13">
        <f>SUM(P3:AB3)</f>
        <v>314</v>
      </c>
      <c r="AE3" s="15">
        <f t="shared" ref="AE3:AE23" si="2">O3-AD3</f>
        <v>611</v>
      </c>
      <c r="AF3" s="7">
        <f>(B3*C3)+D3</f>
        <v>607</v>
      </c>
      <c r="AG3" s="13">
        <f>AF3+AC3-AE3</f>
        <v>-1</v>
      </c>
    </row>
    <row r="4" spans="1:33" ht="17.100000000000001" customHeight="1" x14ac:dyDescent="0.25">
      <c r="A4" s="145" t="s">
        <v>161</v>
      </c>
      <c r="B4" s="21">
        <v>70</v>
      </c>
      <c r="C4" s="9">
        <v>11</v>
      </c>
      <c r="D4" s="9">
        <v>58</v>
      </c>
      <c r="E4" s="12">
        <v>700</v>
      </c>
      <c r="F4" s="1">
        <f>'25.4'!AH4</f>
        <v>808</v>
      </c>
      <c r="G4" s="22">
        <f t="shared" ref="G4:G20" si="3">SUM(E4:F4)</f>
        <v>1508</v>
      </c>
      <c r="H4" s="7">
        <v>43</v>
      </c>
      <c r="I4" s="7"/>
      <c r="J4" s="7"/>
      <c r="K4" s="7"/>
      <c r="L4" s="7">
        <v>53</v>
      </c>
      <c r="M4" s="7">
        <v>240</v>
      </c>
      <c r="N4" s="6">
        <f t="shared" si="0"/>
        <v>336</v>
      </c>
      <c r="O4" s="11">
        <f t="shared" si="1"/>
        <v>1172</v>
      </c>
      <c r="P4" s="14">
        <v>58</v>
      </c>
      <c r="Q4" s="14"/>
      <c r="R4" s="14">
        <v>44</v>
      </c>
      <c r="S4" s="14"/>
      <c r="T4" s="33">
        <v>40</v>
      </c>
      <c r="U4" s="14">
        <v>43</v>
      </c>
      <c r="V4" s="14">
        <v>54</v>
      </c>
      <c r="W4" s="14">
        <v>16</v>
      </c>
      <c r="X4" s="14">
        <v>39</v>
      </c>
      <c r="Y4" s="14">
        <v>1</v>
      </c>
      <c r="Z4" s="14">
        <v>39</v>
      </c>
      <c r="AA4" s="14">
        <v>7</v>
      </c>
      <c r="AB4" s="14">
        <v>3</v>
      </c>
      <c r="AC4" s="14"/>
      <c r="AD4" s="13">
        <f t="shared" ref="AD4:AD24" si="4">SUM(P4:AB4)</f>
        <v>344</v>
      </c>
      <c r="AE4" s="15">
        <f t="shared" si="2"/>
        <v>828</v>
      </c>
      <c r="AF4" s="7">
        <f t="shared" ref="AF4:AF20" si="5">(B4*C4)+D4</f>
        <v>828</v>
      </c>
      <c r="AG4" s="13">
        <f t="shared" ref="AG4:AG20" si="6">AF4+AC4-AE4</f>
        <v>0</v>
      </c>
    </row>
    <row r="5" spans="1:33" ht="17.100000000000001" customHeight="1" x14ac:dyDescent="0.25">
      <c r="A5" s="145" t="s">
        <v>162</v>
      </c>
      <c r="B5" s="21">
        <v>45</v>
      </c>
      <c r="C5" s="8">
        <v>2</v>
      </c>
      <c r="D5" s="8">
        <v>57</v>
      </c>
      <c r="E5" s="12">
        <v>54</v>
      </c>
      <c r="F5" s="1">
        <f>'25.4'!AH5</f>
        <v>248</v>
      </c>
      <c r="G5" s="22">
        <f t="shared" si="3"/>
        <v>302</v>
      </c>
      <c r="H5" s="7"/>
      <c r="I5" s="7"/>
      <c r="J5" s="7"/>
      <c r="K5" s="7"/>
      <c r="L5" s="7">
        <v>20</v>
      </c>
      <c r="M5" s="7"/>
      <c r="N5" s="6">
        <f t="shared" si="0"/>
        <v>20</v>
      </c>
      <c r="O5" s="11">
        <f t="shared" si="1"/>
        <v>282</v>
      </c>
      <c r="P5" s="14">
        <v>79</v>
      </c>
      <c r="Q5" s="14"/>
      <c r="R5" s="14">
        <v>16</v>
      </c>
      <c r="S5" s="14">
        <v>1</v>
      </c>
      <c r="T5" s="33">
        <v>20</v>
      </c>
      <c r="U5" s="14">
        <v>5</v>
      </c>
      <c r="V5" s="14">
        <v>8</v>
      </c>
      <c r="W5" s="14"/>
      <c r="X5" s="14"/>
      <c r="Y5" s="14"/>
      <c r="Z5" s="14"/>
      <c r="AA5" s="14"/>
      <c r="AB5" s="14">
        <v>5</v>
      </c>
      <c r="AC5" s="14">
        <v>1</v>
      </c>
      <c r="AD5" s="13">
        <f t="shared" si="4"/>
        <v>134</v>
      </c>
      <c r="AE5" s="15">
        <f t="shared" si="2"/>
        <v>148</v>
      </c>
      <c r="AF5" s="7">
        <f t="shared" si="5"/>
        <v>147</v>
      </c>
      <c r="AG5" s="13">
        <f t="shared" si="6"/>
        <v>0</v>
      </c>
    </row>
    <row r="6" spans="1:33" ht="17.100000000000001" customHeight="1" x14ac:dyDescent="0.25">
      <c r="A6" s="145" t="s">
        <v>163</v>
      </c>
      <c r="B6" s="21">
        <v>60</v>
      </c>
      <c r="C6" s="8"/>
      <c r="D6" s="8"/>
      <c r="E6" s="12"/>
      <c r="F6" s="1">
        <f>'25.4'!AH6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33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7.100000000000001" customHeight="1" x14ac:dyDescent="0.25">
      <c r="A7" s="145" t="s">
        <v>164</v>
      </c>
      <c r="B7" s="21">
        <v>120</v>
      </c>
      <c r="C7" s="9">
        <v>4</v>
      </c>
      <c r="D7" s="9">
        <v>24</v>
      </c>
      <c r="E7" s="12"/>
      <c r="F7" s="1">
        <f>'25.4'!AH7</f>
        <v>689</v>
      </c>
      <c r="G7" s="22">
        <f t="shared" si="3"/>
        <v>689</v>
      </c>
      <c r="H7" s="7">
        <v>27</v>
      </c>
      <c r="I7" s="7"/>
      <c r="J7" s="7"/>
      <c r="K7" s="7"/>
      <c r="L7" s="7"/>
      <c r="M7" s="7">
        <v>60</v>
      </c>
      <c r="N7" s="6">
        <f t="shared" si="0"/>
        <v>87</v>
      </c>
      <c r="O7" s="11">
        <f t="shared" si="1"/>
        <v>602</v>
      </c>
      <c r="P7" s="14">
        <v>12</v>
      </c>
      <c r="Q7" s="14"/>
      <c r="R7" s="14">
        <v>4</v>
      </c>
      <c r="S7" s="14"/>
      <c r="T7" s="33"/>
      <c r="U7" s="14">
        <v>10</v>
      </c>
      <c r="V7" s="14">
        <v>18</v>
      </c>
      <c r="W7" s="14">
        <v>8</v>
      </c>
      <c r="X7" s="14">
        <v>21</v>
      </c>
      <c r="Y7" s="14"/>
      <c r="Z7" s="14">
        <v>21</v>
      </c>
      <c r="AA7" s="14"/>
      <c r="AB7" s="14">
        <v>2</v>
      </c>
      <c r="AC7" s="14">
        <v>2</v>
      </c>
      <c r="AD7" s="13">
        <f t="shared" si="4"/>
        <v>96</v>
      </c>
      <c r="AE7" s="15">
        <f t="shared" si="2"/>
        <v>506</v>
      </c>
      <c r="AF7" s="7">
        <f t="shared" si="5"/>
        <v>504</v>
      </c>
      <c r="AG7" s="13">
        <f t="shared" si="6"/>
        <v>0</v>
      </c>
    </row>
    <row r="8" spans="1:33" ht="17.100000000000001" customHeight="1" x14ac:dyDescent="0.25">
      <c r="A8" s="145" t="s">
        <v>165</v>
      </c>
      <c r="B8" s="21">
        <v>40</v>
      </c>
      <c r="C8" s="8">
        <v>1</v>
      </c>
      <c r="D8" s="8">
        <v>35</v>
      </c>
      <c r="E8" s="12"/>
      <c r="F8" s="1">
        <f>'25.4'!AH8</f>
        <v>107</v>
      </c>
      <c r="G8" s="22">
        <f t="shared" si="3"/>
        <v>107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107</v>
      </c>
      <c r="P8" s="14">
        <v>5</v>
      </c>
      <c r="Q8" s="14"/>
      <c r="R8" s="14"/>
      <c r="S8" s="14"/>
      <c r="T8" s="33">
        <v>20</v>
      </c>
      <c r="U8" s="14"/>
      <c r="V8" s="14"/>
      <c r="W8" s="14"/>
      <c r="X8" s="14"/>
      <c r="Y8" s="14"/>
      <c r="Z8" s="14"/>
      <c r="AA8" s="14">
        <v>5</v>
      </c>
      <c r="AB8" s="14">
        <v>2</v>
      </c>
      <c r="AC8" s="14"/>
      <c r="AD8" s="13">
        <f t="shared" si="4"/>
        <v>32</v>
      </c>
      <c r="AE8" s="15">
        <f t="shared" si="2"/>
        <v>75</v>
      </c>
      <c r="AF8" s="7">
        <f t="shared" si="5"/>
        <v>75</v>
      </c>
      <c r="AG8" s="13">
        <f t="shared" si="6"/>
        <v>0</v>
      </c>
    </row>
    <row r="9" spans="1:33" ht="17.100000000000001" customHeight="1" x14ac:dyDescent="0.25">
      <c r="A9" s="145" t="s">
        <v>166</v>
      </c>
      <c r="B9" s="21">
        <v>65</v>
      </c>
      <c r="C9" s="8">
        <v>5</v>
      </c>
      <c r="D9" s="8">
        <v>11</v>
      </c>
      <c r="E9" s="12">
        <v>130</v>
      </c>
      <c r="F9" s="1">
        <f>'25.4'!AH9</f>
        <v>314</v>
      </c>
      <c r="G9" s="22">
        <f t="shared" si="3"/>
        <v>444</v>
      </c>
      <c r="H9" s="7"/>
      <c r="I9" s="7"/>
      <c r="J9" s="7"/>
      <c r="K9" s="7"/>
      <c r="L9" s="7"/>
      <c r="M9" s="7">
        <v>11</v>
      </c>
      <c r="N9" s="6">
        <f t="shared" si="0"/>
        <v>11</v>
      </c>
      <c r="O9" s="11">
        <f t="shared" si="1"/>
        <v>433</v>
      </c>
      <c r="P9" s="14">
        <v>11</v>
      </c>
      <c r="Q9" s="14"/>
      <c r="R9" s="14">
        <v>12</v>
      </c>
      <c r="S9" s="14">
        <v>1</v>
      </c>
      <c r="T9" s="33"/>
      <c r="U9" s="14">
        <v>12</v>
      </c>
      <c r="V9" s="14">
        <v>35</v>
      </c>
      <c r="W9" s="14"/>
      <c r="X9" s="14">
        <v>7</v>
      </c>
      <c r="Y9" s="14"/>
      <c r="Z9" s="14">
        <v>18</v>
      </c>
      <c r="AA9" s="14"/>
      <c r="AB9" s="14"/>
      <c r="AC9" s="14">
        <v>1</v>
      </c>
      <c r="AD9" s="13">
        <f t="shared" si="4"/>
        <v>96</v>
      </c>
      <c r="AE9" s="15">
        <f t="shared" si="2"/>
        <v>337</v>
      </c>
      <c r="AF9" s="7">
        <f t="shared" si="5"/>
        <v>336</v>
      </c>
      <c r="AG9" s="13">
        <f t="shared" si="6"/>
        <v>0</v>
      </c>
    </row>
    <row r="10" spans="1:33" ht="17.100000000000001" customHeight="1" x14ac:dyDescent="0.25">
      <c r="A10" s="145" t="s">
        <v>167</v>
      </c>
      <c r="B10" s="21">
        <v>100</v>
      </c>
      <c r="C10" s="8">
        <v>4</v>
      </c>
      <c r="D10" s="8">
        <v>53</v>
      </c>
      <c r="E10" s="12">
        <v>61</v>
      </c>
      <c r="F10" s="1">
        <f>'25.4'!AH10</f>
        <v>608</v>
      </c>
      <c r="G10" s="22">
        <f t="shared" si="3"/>
        <v>669</v>
      </c>
      <c r="H10" s="7">
        <v>18</v>
      </c>
      <c r="I10" s="7"/>
      <c r="J10" s="7"/>
      <c r="K10" s="7"/>
      <c r="L10" s="7">
        <v>25</v>
      </c>
      <c r="M10" s="7">
        <v>28</v>
      </c>
      <c r="N10" s="6">
        <f t="shared" si="0"/>
        <v>71</v>
      </c>
      <c r="O10" s="11">
        <f t="shared" si="1"/>
        <v>598</v>
      </c>
      <c r="P10" s="14">
        <v>18</v>
      </c>
      <c r="Q10" s="14">
        <v>1</v>
      </c>
      <c r="R10" s="14">
        <v>10</v>
      </c>
      <c r="S10" s="14">
        <v>1</v>
      </c>
      <c r="T10" s="33">
        <v>10</v>
      </c>
      <c r="U10" s="14">
        <v>16</v>
      </c>
      <c r="V10" s="14">
        <v>26</v>
      </c>
      <c r="W10" s="14"/>
      <c r="X10" s="14">
        <v>23</v>
      </c>
      <c r="Y10" s="14">
        <v>2</v>
      </c>
      <c r="Z10" s="14">
        <v>27</v>
      </c>
      <c r="AA10" s="14">
        <v>6</v>
      </c>
      <c r="AB10" s="14">
        <v>4</v>
      </c>
      <c r="AC10" s="14">
        <v>1</v>
      </c>
      <c r="AD10" s="13">
        <f t="shared" si="4"/>
        <v>144</v>
      </c>
      <c r="AE10" s="15">
        <f t="shared" si="2"/>
        <v>454</v>
      </c>
      <c r="AF10" s="7">
        <f t="shared" si="5"/>
        <v>453</v>
      </c>
      <c r="AG10" s="13">
        <f t="shared" si="6"/>
        <v>0</v>
      </c>
    </row>
    <row r="11" spans="1:33" ht="17.100000000000001" customHeight="1" x14ac:dyDescent="0.25">
      <c r="A11" s="145" t="s">
        <v>168</v>
      </c>
      <c r="B11" s="21">
        <v>85</v>
      </c>
      <c r="C11" s="10">
        <v>1</v>
      </c>
      <c r="D11" s="10">
        <v>93</v>
      </c>
      <c r="E11" s="12">
        <v>180</v>
      </c>
      <c r="F11" s="1">
        <f>'25.4'!AH11</f>
        <v>182</v>
      </c>
      <c r="G11" s="22">
        <f t="shared" si="3"/>
        <v>362</v>
      </c>
      <c r="H11" s="7">
        <v>8</v>
      </c>
      <c r="I11" s="7"/>
      <c r="J11" s="7"/>
      <c r="K11" s="7"/>
      <c r="L11" s="7">
        <v>5</v>
      </c>
      <c r="M11" s="7"/>
      <c r="N11" s="6">
        <f t="shared" si="0"/>
        <v>13</v>
      </c>
      <c r="O11" s="11">
        <f t="shared" si="1"/>
        <v>349</v>
      </c>
      <c r="P11" s="14">
        <v>15</v>
      </c>
      <c r="Q11" s="14"/>
      <c r="R11" s="14">
        <v>23</v>
      </c>
      <c r="S11" s="14"/>
      <c r="T11" s="33"/>
      <c r="U11" s="14">
        <v>25</v>
      </c>
      <c r="V11" s="14">
        <v>53</v>
      </c>
      <c r="W11" s="14">
        <v>3</v>
      </c>
      <c r="X11" s="14">
        <v>18</v>
      </c>
      <c r="Y11" s="14"/>
      <c r="Z11" s="14">
        <v>31</v>
      </c>
      <c r="AA11" s="14"/>
      <c r="AB11" s="14">
        <v>2</v>
      </c>
      <c r="AC11" s="14">
        <v>1</v>
      </c>
      <c r="AD11" s="13">
        <f t="shared" si="4"/>
        <v>170</v>
      </c>
      <c r="AE11" s="15">
        <f t="shared" si="2"/>
        <v>179</v>
      </c>
      <c r="AF11" s="7">
        <f t="shared" si="5"/>
        <v>178</v>
      </c>
      <c r="AG11" s="13">
        <f t="shared" si="6"/>
        <v>0</v>
      </c>
    </row>
    <row r="12" spans="1:33" ht="17.100000000000001" customHeight="1" x14ac:dyDescent="0.25">
      <c r="A12" s="145" t="s">
        <v>169</v>
      </c>
      <c r="B12" s="21">
        <v>50</v>
      </c>
      <c r="C12" s="10">
        <v>6</v>
      </c>
      <c r="D12" s="10">
        <v>37</v>
      </c>
      <c r="E12" s="12">
        <v>180</v>
      </c>
      <c r="F12" s="1">
        <f>'25.4'!AH12</f>
        <v>319</v>
      </c>
      <c r="G12" s="22">
        <f t="shared" si="3"/>
        <v>499</v>
      </c>
      <c r="H12" s="7">
        <v>18</v>
      </c>
      <c r="I12" s="7"/>
      <c r="J12" s="7"/>
      <c r="K12" s="7"/>
      <c r="L12" s="7">
        <v>10</v>
      </c>
      <c r="M12" s="7"/>
      <c r="N12" s="6">
        <f t="shared" si="0"/>
        <v>28</v>
      </c>
      <c r="O12" s="11">
        <f t="shared" si="1"/>
        <v>471</v>
      </c>
      <c r="P12" s="14">
        <v>15</v>
      </c>
      <c r="Q12" s="14"/>
      <c r="R12" s="14">
        <v>22</v>
      </c>
      <c r="S12" s="14">
        <v>1</v>
      </c>
      <c r="T12" s="33"/>
      <c r="U12" s="14">
        <v>14</v>
      </c>
      <c r="V12" s="14">
        <v>48</v>
      </c>
      <c r="W12" s="14"/>
      <c r="X12" s="14">
        <v>20</v>
      </c>
      <c r="Y12" s="14"/>
      <c r="Z12" s="14">
        <v>14</v>
      </c>
      <c r="AA12" s="14"/>
      <c r="AB12" s="14"/>
      <c r="AC12" s="14"/>
      <c r="AD12" s="13">
        <f t="shared" si="4"/>
        <v>134</v>
      </c>
      <c r="AE12" s="15">
        <f t="shared" si="2"/>
        <v>337</v>
      </c>
      <c r="AF12" s="7">
        <f t="shared" si="5"/>
        <v>337</v>
      </c>
      <c r="AG12" s="13">
        <f t="shared" si="6"/>
        <v>0</v>
      </c>
    </row>
    <row r="13" spans="1:33" ht="17.100000000000001" customHeight="1" x14ac:dyDescent="0.25">
      <c r="A13" s="145" t="s">
        <v>170</v>
      </c>
      <c r="B13" s="21">
        <v>50</v>
      </c>
      <c r="C13" s="10"/>
      <c r="D13" s="10"/>
      <c r="E13" s="12"/>
      <c r="F13" s="1">
        <f>'25.4'!AH13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33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7.100000000000001" customHeight="1" x14ac:dyDescent="0.25">
      <c r="A14" s="145" t="s">
        <v>171</v>
      </c>
      <c r="B14" s="21">
        <v>45</v>
      </c>
      <c r="C14" s="10"/>
      <c r="D14" s="10"/>
      <c r="E14" s="12"/>
      <c r="F14" s="1">
        <f>'25.4'!AH14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33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2"/>
        <v>0</v>
      </c>
      <c r="AF14" s="7">
        <f t="shared" si="5"/>
        <v>0</v>
      </c>
      <c r="AG14" s="13">
        <f t="shared" si="6"/>
        <v>0</v>
      </c>
    </row>
    <row r="15" spans="1:33" ht="17.100000000000001" customHeight="1" x14ac:dyDescent="0.25">
      <c r="A15" s="145" t="s">
        <v>172</v>
      </c>
      <c r="B15" s="21">
        <v>33</v>
      </c>
      <c r="C15" s="10"/>
      <c r="D15" s="10"/>
      <c r="E15" s="12"/>
      <c r="F15" s="1">
        <f>'25.4'!AH15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33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2"/>
        <v>0</v>
      </c>
      <c r="AF15" s="7">
        <f t="shared" si="5"/>
        <v>0</v>
      </c>
      <c r="AG15" s="13">
        <f t="shared" si="6"/>
        <v>0</v>
      </c>
    </row>
    <row r="16" spans="1:33" ht="17.100000000000001" customHeight="1" x14ac:dyDescent="0.25">
      <c r="A16" s="145" t="s">
        <v>173</v>
      </c>
      <c r="B16" s="21">
        <v>45</v>
      </c>
      <c r="C16" s="10">
        <v>2</v>
      </c>
      <c r="D16" s="10">
        <v>5</v>
      </c>
      <c r="E16" s="12">
        <v>150</v>
      </c>
      <c r="F16" s="1">
        <f>'25.4'!AH16</f>
        <v>3</v>
      </c>
      <c r="G16" s="22">
        <f t="shared" si="3"/>
        <v>153</v>
      </c>
      <c r="H16" s="7">
        <v>16</v>
      </c>
      <c r="I16" s="7"/>
      <c r="J16" s="7"/>
      <c r="K16" s="7"/>
      <c r="L16" s="7"/>
      <c r="M16" s="7"/>
      <c r="N16" s="6">
        <f t="shared" si="0"/>
        <v>16</v>
      </c>
      <c r="O16" s="11">
        <f t="shared" si="1"/>
        <v>137</v>
      </c>
      <c r="P16" s="14">
        <v>10</v>
      </c>
      <c r="Q16" s="14"/>
      <c r="R16" s="14"/>
      <c r="S16" s="14"/>
      <c r="T16" s="33"/>
      <c r="U16" s="14">
        <v>8</v>
      </c>
      <c r="V16" s="14"/>
      <c r="W16" s="14">
        <v>8</v>
      </c>
      <c r="X16" s="14">
        <v>15</v>
      </c>
      <c r="Y16" s="14"/>
      <c r="Z16" s="14"/>
      <c r="AA16" s="14"/>
      <c r="AB16" s="14"/>
      <c r="AC16" s="14">
        <v>1</v>
      </c>
      <c r="AD16" s="13">
        <f t="shared" si="4"/>
        <v>41</v>
      </c>
      <c r="AE16" s="15">
        <f t="shared" si="2"/>
        <v>96</v>
      </c>
      <c r="AF16" s="7">
        <f t="shared" si="5"/>
        <v>95</v>
      </c>
      <c r="AG16" s="13">
        <f t="shared" si="6"/>
        <v>0</v>
      </c>
    </row>
    <row r="17" spans="1:33" ht="17.100000000000001" customHeight="1" x14ac:dyDescent="0.25">
      <c r="A17" s="145" t="s">
        <v>174</v>
      </c>
      <c r="B17" s="21">
        <v>50</v>
      </c>
      <c r="C17" s="10"/>
      <c r="D17" s="10">
        <v>27</v>
      </c>
      <c r="E17" s="12"/>
      <c r="F17" s="1">
        <f>'25.4'!AH17</f>
        <v>27</v>
      </c>
      <c r="G17" s="22">
        <f t="shared" si="3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27</v>
      </c>
      <c r="P17" s="14"/>
      <c r="Q17" s="14"/>
      <c r="R17" s="14"/>
      <c r="S17" s="14"/>
      <c r="T17" s="33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27</v>
      </c>
      <c r="AF17" s="7">
        <f t="shared" si="5"/>
        <v>27</v>
      </c>
      <c r="AG17" s="13">
        <f t="shared" si="6"/>
        <v>0</v>
      </c>
    </row>
    <row r="18" spans="1:33" ht="17.100000000000001" customHeight="1" x14ac:dyDescent="0.25">
      <c r="A18" s="145" t="s">
        <v>175</v>
      </c>
      <c r="B18" s="21">
        <v>100</v>
      </c>
      <c r="C18" s="10"/>
      <c r="D18" s="10">
        <v>45</v>
      </c>
      <c r="E18" s="12"/>
      <c r="F18" s="1">
        <f>'25.4'!AH18</f>
        <v>55</v>
      </c>
      <c r="G18" s="22">
        <f t="shared" si="3"/>
        <v>55</v>
      </c>
      <c r="H18" s="7">
        <v>5</v>
      </c>
      <c r="I18" s="7"/>
      <c r="J18" s="7"/>
      <c r="K18" s="7"/>
      <c r="L18" s="7"/>
      <c r="M18" s="7"/>
      <c r="N18" s="6">
        <f t="shared" si="0"/>
        <v>5</v>
      </c>
      <c r="O18" s="11">
        <f t="shared" si="1"/>
        <v>50</v>
      </c>
      <c r="P18" s="14"/>
      <c r="Q18" s="14"/>
      <c r="R18" s="14"/>
      <c r="S18" s="14"/>
      <c r="T18" s="33"/>
      <c r="U18" s="14"/>
      <c r="V18" s="14"/>
      <c r="W18" s="14"/>
      <c r="X18" s="14"/>
      <c r="Y18" s="14"/>
      <c r="Z18" s="14">
        <v>5</v>
      </c>
      <c r="AA18" s="14"/>
      <c r="AB18" s="14"/>
      <c r="AC18" s="14"/>
      <c r="AD18" s="13">
        <f t="shared" si="4"/>
        <v>5</v>
      </c>
      <c r="AE18" s="15">
        <f t="shared" si="2"/>
        <v>45</v>
      </c>
      <c r="AF18" s="7">
        <f t="shared" si="5"/>
        <v>45</v>
      </c>
      <c r="AG18" s="13">
        <f t="shared" si="6"/>
        <v>0</v>
      </c>
    </row>
    <row r="19" spans="1:33" ht="17.100000000000001" customHeight="1" x14ac:dyDescent="0.25">
      <c r="A19" s="145" t="s">
        <v>176</v>
      </c>
      <c r="B19" s="21">
        <v>50</v>
      </c>
      <c r="C19" s="10"/>
      <c r="D19" s="10">
        <v>13</v>
      </c>
      <c r="E19" s="12"/>
      <c r="F19" s="1">
        <f>'25.4'!AH19</f>
        <v>13</v>
      </c>
      <c r="G19" s="22">
        <f t="shared" si="3"/>
        <v>13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13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2"/>
        <v>13</v>
      </c>
      <c r="AF19" s="7">
        <f t="shared" si="5"/>
        <v>13</v>
      </c>
      <c r="AG19" s="13">
        <f t="shared" si="6"/>
        <v>0</v>
      </c>
    </row>
    <row r="20" spans="1:33" ht="17.100000000000001" customHeight="1" x14ac:dyDescent="0.25">
      <c r="A20" s="145" t="s">
        <v>177</v>
      </c>
      <c r="B20" s="21">
        <v>33</v>
      </c>
      <c r="C20" s="10">
        <v>1</v>
      </c>
      <c r="D20" s="10">
        <v>24</v>
      </c>
      <c r="E20" s="12">
        <v>104</v>
      </c>
      <c r="F20" s="1">
        <f>'25.4'!AH20</f>
        <v>73</v>
      </c>
      <c r="G20" s="22">
        <f t="shared" si="3"/>
        <v>177</v>
      </c>
      <c r="H20" s="7">
        <v>9</v>
      </c>
      <c r="I20" s="7"/>
      <c r="J20" s="7"/>
      <c r="K20" s="7"/>
      <c r="L20" s="7">
        <v>3</v>
      </c>
      <c r="M20" s="7"/>
      <c r="N20" s="6">
        <f t="shared" si="0"/>
        <v>12</v>
      </c>
      <c r="O20" s="11">
        <f t="shared" si="1"/>
        <v>165</v>
      </c>
      <c r="P20" s="14"/>
      <c r="Q20" s="14"/>
      <c r="R20" s="14">
        <v>57</v>
      </c>
      <c r="S20" s="14"/>
      <c r="T20" s="14"/>
      <c r="U20" s="14">
        <v>3</v>
      </c>
      <c r="V20" s="14">
        <v>2</v>
      </c>
      <c r="W20" s="14">
        <v>13</v>
      </c>
      <c r="X20" s="14">
        <v>4</v>
      </c>
      <c r="Y20" s="14"/>
      <c r="Z20" s="14">
        <v>20</v>
      </c>
      <c r="AA20" s="14"/>
      <c r="AB20" s="14">
        <v>9</v>
      </c>
      <c r="AC20" s="14"/>
      <c r="AD20" s="13">
        <f t="shared" si="4"/>
        <v>108</v>
      </c>
      <c r="AE20" s="15">
        <f t="shared" si="2"/>
        <v>57</v>
      </c>
      <c r="AF20" s="7">
        <f t="shared" si="5"/>
        <v>57</v>
      </c>
      <c r="AG20" s="13">
        <f t="shared" si="6"/>
        <v>0</v>
      </c>
    </row>
    <row r="21" spans="1:33" ht="17.100000000000001" customHeight="1" x14ac:dyDescent="0.25">
      <c r="A21" s="145" t="s">
        <v>178</v>
      </c>
      <c r="B21" s="21">
        <v>40</v>
      </c>
      <c r="C21" s="10"/>
      <c r="D21" s="10"/>
      <c r="E21" s="12"/>
      <c r="F21" s="1">
        <f>'25.4'!AH21</f>
        <v>0</v>
      </c>
      <c r="G21" s="22">
        <f t="shared" ref="G21:G23" si="7">SUM(E21:F21)</f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ref="O21:O23" si="8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2"/>
        <v>0</v>
      </c>
      <c r="AF21" s="7">
        <f t="shared" ref="AF21:AF22" si="9">(B21*C21)+D21</f>
        <v>0</v>
      </c>
      <c r="AG21" s="13">
        <f t="shared" ref="AG21:AG22" si="10">AF21+AC21-AE21</f>
        <v>0</v>
      </c>
    </row>
    <row r="22" spans="1:33" ht="17.100000000000001" customHeight="1" x14ac:dyDescent="0.25">
      <c r="A22" s="145" t="s">
        <v>179</v>
      </c>
      <c r="B22" s="21">
        <v>40</v>
      </c>
      <c r="C22" s="10"/>
      <c r="D22" s="10"/>
      <c r="E22" s="12"/>
      <c r="F22" s="1">
        <f>'25.4'!AH22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8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2"/>
        <v>0</v>
      </c>
      <c r="AF22" s="7">
        <f t="shared" si="9"/>
        <v>0</v>
      </c>
      <c r="AG22" s="13">
        <f t="shared" si="10"/>
        <v>0</v>
      </c>
    </row>
    <row r="23" spans="1:33" ht="17.100000000000001" customHeight="1" x14ac:dyDescent="0.25">
      <c r="A23" s="145" t="s">
        <v>180</v>
      </c>
      <c r="B23" s="21">
        <v>50</v>
      </c>
      <c r="C23" s="10"/>
      <c r="D23" s="10"/>
      <c r="E23" s="12"/>
      <c r="F23" s="1">
        <f>'25.4'!AH23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8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2"/>
        <v>0</v>
      </c>
      <c r="AF23" s="7">
        <f t="shared" ref="AF23" si="11">(B23*C23)+D23</f>
        <v>0</v>
      </c>
      <c r="AG23" s="13">
        <f t="shared" ref="AG23" si="12">AF23+AC23-AE23</f>
        <v>0</v>
      </c>
    </row>
    <row r="24" spans="1:33" ht="17.100000000000001" customHeight="1" x14ac:dyDescent="0.25">
      <c r="A24" s="145" t="s">
        <v>181</v>
      </c>
      <c r="B24" s="21">
        <v>20</v>
      </c>
      <c r="C24" s="10"/>
      <c r="D24" s="10"/>
      <c r="E24" s="12"/>
      <c r="F24" s="1">
        <f>'25.4'!AH24</f>
        <v>0</v>
      </c>
      <c r="G24" s="22">
        <f t="shared" ref="G24" si="13">SUM(E24:F24)</f>
        <v>0</v>
      </c>
      <c r="H24" s="7"/>
      <c r="I24" s="7"/>
      <c r="J24" s="7"/>
      <c r="K24" s="7"/>
      <c r="L24" s="7"/>
      <c r="M24" s="7"/>
      <c r="N24" s="6">
        <f t="shared" ref="N24" si="14">SUBTOTAL(9,H24:M24)</f>
        <v>0</v>
      </c>
      <c r="O24" s="11">
        <f t="shared" ref="O24" si="15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ref="AE24" si="16">O24-AD24</f>
        <v>0</v>
      </c>
      <c r="AF24" s="7">
        <f t="shared" ref="AF24" si="17">(B24*C24)+D24</f>
        <v>0</v>
      </c>
      <c r="AG24" s="13">
        <f t="shared" ref="AG24" si="18">AF24+AC24-AE24</f>
        <v>0</v>
      </c>
    </row>
    <row r="25" spans="1:33" ht="12.75" customHeight="1" x14ac:dyDescent="0.25">
      <c r="E25" s="19">
        <f t="shared" ref="E25:AG25" si="19">SUM(E3:E24)</f>
        <v>1871</v>
      </c>
      <c r="F25" s="19">
        <f t="shared" si="19"/>
        <v>4337</v>
      </c>
      <c r="G25" s="19">
        <f t="shared" si="19"/>
        <v>6208</v>
      </c>
      <c r="H25" s="19">
        <f t="shared" si="19"/>
        <v>195</v>
      </c>
      <c r="I25" s="19">
        <f t="shared" si="19"/>
        <v>0</v>
      </c>
      <c r="J25" s="19">
        <f t="shared" si="19"/>
        <v>0</v>
      </c>
      <c r="K25" s="19">
        <f t="shared" si="19"/>
        <v>0</v>
      </c>
      <c r="L25" s="19">
        <f t="shared" si="19"/>
        <v>173</v>
      </c>
      <c r="M25" s="19">
        <f t="shared" si="19"/>
        <v>509</v>
      </c>
      <c r="N25" s="19">
        <f t="shared" si="19"/>
        <v>877</v>
      </c>
      <c r="O25" s="19">
        <f t="shared" si="19"/>
        <v>5331</v>
      </c>
      <c r="P25" s="19">
        <f t="shared" si="19"/>
        <v>265</v>
      </c>
      <c r="Q25" s="19">
        <f t="shared" si="19"/>
        <v>1</v>
      </c>
      <c r="R25" s="19">
        <f t="shared" si="19"/>
        <v>214</v>
      </c>
      <c r="S25" s="19">
        <f t="shared" si="19"/>
        <v>4</v>
      </c>
      <c r="T25" s="19">
        <f t="shared" si="19"/>
        <v>110</v>
      </c>
      <c r="U25" s="19">
        <f t="shared" si="19"/>
        <v>176</v>
      </c>
      <c r="V25" s="19">
        <f t="shared" si="19"/>
        <v>310</v>
      </c>
      <c r="W25" s="19">
        <f t="shared" si="19"/>
        <v>64</v>
      </c>
      <c r="X25" s="19">
        <f>SUM(X3:X24)</f>
        <v>193</v>
      </c>
      <c r="Y25" s="19">
        <f t="shared" si="19"/>
        <v>4</v>
      </c>
      <c r="Z25" s="19">
        <f t="shared" si="19"/>
        <v>218</v>
      </c>
      <c r="AA25" s="19">
        <f t="shared" si="19"/>
        <v>26</v>
      </c>
      <c r="AB25" s="19">
        <f t="shared" si="19"/>
        <v>33</v>
      </c>
      <c r="AC25" s="19">
        <f t="shared" si="19"/>
        <v>10</v>
      </c>
      <c r="AD25" s="19">
        <f t="shared" si="19"/>
        <v>1618</v>
      </c>
      <c r="AE25" s="19">
        <f t="shared" si="19"/>
        <v>3713</v>
      </c>
      <c r="AF25" s="19">
        <f t="shared" si="19"/>
        <v>3702</v>
      </c>
      <c r="AG25" s="19">
        <f t="shared" si="19"/>
        <v>-1</v>
      </c>
    </row>
    <row r="28" spans="1:33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8"/>
  <sheetViews>
    <sheetView zoomScale="85" zoomScaleNormal="85" workbookViewId="0">
      <pane xSplit="4" ySplit="2" topLeftCell="W3" activePane="bottomRight" state="frozen"/>
      <selection pane="topRight" activeCell="E1" sqref="E1"/>
      <selection pane="bottomLeft" activeCell="A3" sqref="A3"/>
      <selection pane="bottomRight" activeCell="X7" sqref="X7"/>
    </sheetView>
  </sheetViews>
  <sheetFormatPr defaultRowHeight="15" x14ac:dyDescent="0.25"/>
  <cols>
    <col min="1" max="1" width="33.42578125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  <col min="37" max="37" width="20.85546875" bestFit="1" customWidth="1"/>
  </cols>
  <sheetData>
    <row r="1" spans="1:38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86" t="s">
        <v>12</v>
      </c>
      <c r="F1" s="186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110</v>
      </c>
      <c r="R1" s="5" t="s">
        <v>110</v>
      </c>
      <c r="S1" s="5" t="s">
        <v>13</v>
      </c>
      <c r="T1" s="5" t="s">
        <v>9</v>
      </c>
      <c r="U1" s="5" t="s">
        <v>14</v>
      </c>
      <c r="V1" s="5" t="s">
        <v>195</v>
      </c>
      <c r="W1" s="5" t="s">
        <v>30</v>
      </c>
      <c r="X1" s="5" t="s">
        <v>30</v>
      </c>
      <c r="Y1" s="5" t="s">
        <v>143</v>
      </c>
      <c r="Z1" s="5" t="s">
        <v>9</v>
      </c>
      <c r="AA1" s="5" t="s">
        <v>14</v>
      </c>
      <c r="AB1" s="4" t="s">
        <v>209</v>
      </c>
      <c r="AC1" s="5" t="s">
        <v>25</v>
      </c>
      <c r="AD1" s="5" t="s">
        <v>107</v>
      </c>
      <c r="AE1" s="188" t="s">
        <v>18</v>
      </c>
      <c r="AF1" s="203" t="s">
        <v>10</v>
      </c>
      <c r="AG1" s="203" t="s">
        <v>29</v>
      </c>
      <c r="AH1" s="194" t="s">
        <v>22</v>
      </c>
      <c r="AI1" s="196" t="s">
        <v>23</v>
      </c>
    </row>
    <row r="2" spans="1:38" ht="15.75" x14ac:dyDescent="0.25">
      <c r="A2" s="189"/>
      <c r="B2" s="191"/>
      <c r="C2" s="191"/>
      <c r="D2" s="189"/>
      <c r="E2" s="187"/>
      <c r="F2" s="187"/>
      <c r="G2" s="198"/>
      <c r="H2" s="17" t="s">
        <v>24</v>
      </c>
      <c r="I2" s="17" t="s">
        <v>28</v>
      </c>
      <c r="J2" s="17" t="s">
        <v>1</v>
      </c>
      <c r="K2" s="17" t="s">
        <v>79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26</v>
      </c>
      <c r="R2" s="4" t="s">
        <v>77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26</v>
      </c>
      <c r="X2" s="4" t="s">
        <v>77</v>
      </c>
      <c r="Y2" s="4" t="s">
        <v>71</v>
      </c>
      <c r="Z2" s="4" t="s">
        <v>27</v>
      </c>
      <c r="AA2" s="4" t="s">
        <v>27</v>
      </c>
      <c r="AB2" s="42" t="s">
        <v>137</v>
      </c>
      <c r="AC2" s="114" t="s">
        <v>27</v>
      </c>
      <c r="AD2" s="42" t="s">
        <v>108</v>
      </c>
      <c r="AE2" s="189"/>
      <c r="AF2" s="204"/>
      <c r="AG2" s="204"/>
      <c r="AH2" s="195"/>
      <c r="AI2" s="197"/>
    </row>
    <row r="3" spans="1:38" ht="17.100000000000001" customHeight="1" x14ac:dyDescent="0.25">
      <c r="A3" s="145" t="s">
        <v>182</v>
      </c>
      <c r="B3" s="21">
        <v>33</v>
      </c>
      <c r="C3" s="9">
        <v>18</v>
      </c>
      <c r="D3" s="9"/>
      <c r="E3" s="12">
        <v>728</v>
      </c>
      <c r="F3" s="1">
        <f>'26.4'!AF3</f>
        <v>607</v>
      </c>
      <c r="G3" s="22">
        <f>SUM(E3:F3)</f>
        <v>1335</v>
      </c>
      <c r="H3" s="7"/>
      <c r="I3" s="7"/>
      <c r="J3" s="7"/>
      <c r="K3" s="7"/>
      <c r="L3" s="7">
        <v>10</v>
      </c>
      <c r="M3" s="7"/>
      <c r="N3" s="6">
        <f t="shared" ref="N3:N20" si="0">SUBTOTAL(9,H3:M3)</f>
        <v>10</v>
      </c>
      <c r="O3" s="11">
        <f t="shared" ref="O3:O20" si="1">G3-N3</f>
        <v>1325</v>
      </c>
      <c r="P3" s="14">
        <v>284</v>
      </c>
      <c r="Q3" s="14">
        <v>47</v>
      </c>
      <c r="R3" s="14">
        <v>4</v>
      </c>
      <c r="S3" s="14">
        <v>52</v>
      </c>
      <c r="T3" s="14">
        <v>33</v>
      </c>
      <c r="U3" s="14">
        <v>43</v>
      </c>
      <c r="V3" s="14">
        <v>46</v>
      </c>
      <c r="W3" s="14">
        <v>13</v>
      </c>
      <c r="X3" s="14">
        <v>12</v>
      </c>
      <c r="Y3" s="14">
        <v>79</v>
      </c>
      <c r="Z3" s="14">
        <v>52</v>
      </c>
      <c r="AA3" s="14">
        <v>42</v>
      </c>
      <c r="AB3" s="14">
        <v>2</v>
      </c>
      <c r="AC3" s="14">
        <v>7</v>
      </c>
      <c r="AD3" s="14">
        <v>2</v>
      </c>
      <c r="AE3" s="14">
        <v>6</v>
      </c>
      <c r="AF3" s="13">
        <f>SUM(P3:AD3)</f>
        <v>718</v>
      </c>
      <c r="AG3" s="15">
        <f t="shared" ref="AG3:AG13" si="2">O3-AF3</f>
        <v>607</v>
      </c>
      <c r="AH3" s="7">
        <f>(B3*C3)+D3</f>
        <v>594</v>
      </c>
      <c r="AI3" s="13">
        <f>AH3+AE3-AG3</f>
        <v>-7</v>
      </c>
      <c r="AK3" s="159"/>
      <c r="AL3" s="160"/>
    </row>
    <row r="4" spans="1:38" ht="17.100000000000001" customHeight="1" x14ac:dyDescent="0.25">
      <c r="A4" s="145" t="s">
        <v>161</v>
      </c>
      <c r="B4" s="21">
        <v>70</v>
      </c>
      <c r="C4" s="9">
        <v>11</v>
      </c>
      <c r="D4" s="9">
        <v>21</v>
      </c>
      <c r="E4" s="12">
        <v>840</v>
      </c>
      <c r="F4" s="1">
        <f>'26.4'!AF4</f>
        <v>828</v>
      </c>
      <c r="G4" s="22">
        <f t="shared" ref="G4:G24" si="3">SUM(E4:F4)</f>
        <v>1668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1668</v>
      </c>
      <c r="P4" s="14">
        <v>428</v>
      </c>
      <c r="Q4" s="14">
        <v>77</v>
      </c>
      <c r="R4" s="14">
        <v>11</v>
      </c>
      <c r="S4" s="14">
        <v>20</v>
      </c>
      <c r="T4" s="14">
        <v>24</v>
      </c>
      <c r="U4" s="14">
        <v>24</v>
      </c>
      <c r="V4" s="14">
        <v>74</v>
      </c>
      <c r="W4" s="14">
        <v>5</v>
      </c>
      <c r="X4" s="14">
        <v>18</v>
      </c>
      <c r="Y4" s="14">
        <v>75</v>
      </c>
      <c r="Z4" s="14">
        <v>54</v>
      </c>
      <c r="AA4" s="14">
        <v>52</v>
      </c>
      <c r="AB4" s="14">
        <v>3</v>
      </c>
      <c r="AC4" s="14">
        <v>7</v>
      </c>
      <c r="AD4" s="14">
        <v>2</v>
      </c>
      <c r="AE4" s="14">
        <v>3</v>
      </c>
      <c r="AF4" s="13">
        <f t="shared" ref="AF4:AF24" si="4">SUM(P4:AD4)</f>
        <v>874</v>
      </c>
      <c r="AG4" s="15">
        <f t="shared" si="2"/>
        <v>794</v>
      </c>
      <c r="AH4" s="7">
        <f t="shared" ref="AH4:AH24" si="5">(B4*C4)+D4</f>
        <v>791</v>
      </c>
      <c r="AI4" s="13">
        <f t="shared" ref="AI4:AI24" si="6">AH4+AE4-AG4</f>
        <v>0</v>
      </c>
      <c r="AK4" s="159"/>
      <c r="AL4" s="161"/>
    </row>
    <row r="5" spans="1:38" ht="17.100000000000001" customHeight="1" x14ac:dyDescent="0.25">
      <c r="A5" s="145" t="s">
        <v>162</v>
      </c>
      <c r="B5" s="21">
        <v>45</v>
      </c>
      <c r="C5" s="8">
        <v>5</v>
      </c>
      <c r="D5" s="8">
        <v>7</v>
      </c>
      <c r="E5" s="12">
        <v>191</v>
      </c>
      <c r="F5" s="1">
        <f>'26.4'!AF5</f>
        <v>147</v>
      </c>
      <c r="G5" s="22">
        <f t="shared" si="3"/>
        <v>338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338</v>
      </c>
      <c r="P5" s="14"/>
      <c r="Q5" s="14">
        <v>3</v>
      </c>
      <c r="R5" s="14"/>
      <c r="S5" s="14">
        <v>5</v>
      </c>
      <c r="T5" s="14"/>
      <c r="U5" s="14">
        <v>5</v>
      </c>
      <c r="V5" s="14">
        <v>33</v>
      </c>
      <c r="W5" s="14"/>
      <c r="X5" s="14">
        <v>25</v>
      </c>
      <c r="Y5" s="14">
        <v>20</v>
      </c>
      <c r="Z5" s="14">
        <v>6</v>
      </c>
      <c r="AA5" s="14">
        <v>9</v>
      </c>
      <c r="AB5" s="14"/>
      <c r="AC5" s="14"/>
      <c r="AD5" s="14"/>
      <c r="AE5" s="14"/>
      <c r="AF5" s="13">
        <f t="shared" si="4"/>
        <v>106</v>
      </c>
      <c r="AG5" s="15">
        <f t="shared" si="2"/>
        <v>232</v>
      </c>
      <c r="AH5" s="7">
        <f t="shared" si="5"/>
        <v>232</v>
      </c>
      <c r="AI5" s="13">
        <f t="shared" si="6"/>
        <v>0</v>
      </c>
      <c r="AK5" s="159"/>
      <c r="AL5" s="160"/>
    </row>
    <row r="6" spans="1:38" ht="17.100000000000001" customHeight="1" x14ac:dyDescent="0.25">
      <c r="A6" s="145" t="s">
        <v>163</v>
      </c>
      <c r="B6" s="21">
        <v>40</v>
      </c>
      <c r="C6" s="8"/>
      <c r="D6" s="8"/>
      <c r="E6" s="12"/>
      <c r="F6" s="1">
        <f>'26.4'!AF6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32"/>
      <c r="Z6" s="32"/>
      <c r="AA6" s="32"/>
      <c r="AB6" s="32"/>
      <c r="AC6" s="32"/>
      <c r="AD6" s="32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  <c r="AK6" s="159"/>
      <c r="AL6" s="161"/>
    </row>
    <row r="7" spans="1:38" ht="17.100000000000001" customHeight="1" x14ac:dyDescent="0.25">
      <c r="A7" s="145" t="s">
        <v>164</v>
      </c>
      <c r="B7" s="21">
        <v>120</v>
      </c>
      <c r="C7" s="9">
        <v>5</v>
      </c>
      <c r="D7" s="9">
        <v>16</v>
      </c>
      <c r="E7" s="12">
        <v>240</v>
      </c>
      <c r="F7" s="1">
        <f>'26.4'!AF7</f>
        <v>504</v>
      </c>
      <c r="G7" s="22">
        <f t="shared" si="3"/>
        <v>744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744</v>
      </c>
      <c r="P7" s="14"/>
      <c r="Q7" s="14">
        <v>18</v>
      </c>
      <c r="R7" s="14">
        <v>3</v>
      </c>
      <c r="S7" s="14">
        <v>17</v>
      </c>
      <c r="T7" s="14">
        <v>20</v>
      </c>
      <c r="U7" s="14">
        <v>11</v>
      </c>
      <c r="V7" s="14">
        <v>6</v>
      </c>
      <c r="W7" s="14">
        <v>5</v>
      </c>
      <c r="X7" s="14"/>
      <c r="Y7" s="32">
        <v>3</v>
      </c>
      <c r="Z7" s="32">
        <v>19</v>
      </c>
      <c r="AA7" s="32">
        <v>14</v>
      </c>
      <c r="AB7" s="32"/>
      <c r="AC7" s="32">
        <v>12</v>
      </c>
      <c r="AD7" s="32"/>
      <c r="AE7" s="14"/>
      <c r="AF7" s="13">
        <f t="shared" si="4"/>
        <v>128</v>
      </c>
      <c r="AG7" s="15">
        <f t="shared" si="2"/>
        <v>616</v>
      </c>
      <c r="AH7" s="7">
        <f t="shared" si="5"/>
        <v>616</v>
      </c>
      <c r="AI7" s="13">
        <f t="shared" si="6"/>
        <v>0</v>
      </c>
      <c r="AK7" s="159"/>
      <c r="AL7" s="160"/>
    </row>
    <row r="8" spans="1:38" ht="17.100000000000001" customHeight="1" x14ac:dyDescent="0.25">
      <c r="A8" s="145" t="s">
        <v>165</v>
      </c>
      <c r="B8" s="21">
        <v>40</v>
      </c>
      <c r="C8" s="8">
        <v>2</v>
      </c>
      <c r="D8" s="8">
        <v>2</v>
      </c>
      <c r="E8" s="12">
        <v>14</v>
      </c>
      <c r="F8" s="1">
        <f>'26.4'!AF8</f>
        <v>75</v>
      </c>
      <c r="G8" s="22">
        <f t="shared" si="3"/>
        <v>89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89</v>
      </c>
      <c r="P8" s="14"/>
      <c r="Q8" s="14"/>
      <c r="R8" s="14"/>
      <c r="S8" s="14">
        <v>2</v>
      </c>
      <c r="T8" s="14"/>
      <c r="U8" s="14"/>
      <c r="V8" s="14"/>
      <c r="W8" s="14"/>
      <c r="X8" s="14"/>
      <c r="Y8" s="32">
        <v>5</v>
      </c>
      <c r="Z8" s="32"/>
      <c r="AA8" s="32"/>
      <c r="AB8" s="32"/>
      <c r="AC8" s="32"/>
      <c r="AD8" s="32"/>
      <c r="AE8" s="14"/>
      <c r="AF8" s="13">
        <f t="shared" si="4"/>
        <v>7</v>
      </c>
      <c r="AG8" s="15">
        <f t="shared" si="2"/>
        <v>82</v>
      </c>
      <c r="AH8" s="7">
        <f t="shared" si="5"/>
        <v>82</v>
      </c>
      <c r="AI8" s="13">
        <f t="shared" si="6"/>
        <v>0</v>
      </c>
      <c r="AK8" s="159"/>
      <c r="AL8" s="160"/>
    </row>
    <row r="9" spans="1:38" ht="17.100000000000001" customHeight="1" x14ac:dyDescent="0.25">
      <c r="A9" s="145" t="s">
        <v>166</v>
      </c>
      <c r="B9" s="21">
        <v>65</v>
      </c>
      <c r="C9" s="8">
        <v>3</v>
      </c>
      <c r="D9" s="8">
        <v>64</v>
      </c>
      <c r="E9" s="12"/>
      <c r="F9" s="1">
        <f>'26.4'!AF9</f>
        <v>336</v>
      </c>
      <c r="G9" s="22">
        <f t="shared" si="3"/>
        <v>336</v>
      </c>
      <c r="H9" s="7"/>
      <c r="I9" s="7"/>
      <c r="J9" s="7"/>
      <c r="K9" s="7"/>
      <c r="L9" s="7"/>
      <c r="M9" s="7"/>
      <c r="N9" s="6">
        <f t="shared" si="0"/>
        <v>0</v>
      </c>
      <c r="O9" s="65">
        <f t="shared" si="1"/>
        <v>336</v>
      </c>
      <c r="P9" s="14">
        <v>5</v>
      </c>
      <c r="Q9" s="14">
        <v>3</v>
      </c>
      <c r="R9" s="14">
        <v>6</v>
      </c>
      <c r="S9" s="14">
        <v>13</v>
      </c>
      <c r="T9" s="14"/>
      <c r="U9" s="14">
        <v>24</v>
      </c>
      <c r="V9" s="14">
        <v>3</v>
      </c>
      <c r="W9" s="14">
        <v>6</v>
      </c>
      <c r="X9" s="14"/>
      <c r="Y9" s="32">
        <v>3</v>
      </c>
      <c r="Z9" s="32">
        <v>2</v>
      </c>
      <c r="AA9" s="32">
        <v>12</v>
      </c>
      <c r="AB9" s="32"/>
      <c r="AC9" s="32"/>
      <c r="AD9" s="32"/>
      <c r="AE9" s="14"/>
      <c r="AF9" s="13">
        <f t="shared" si="4"/>
        <v>77</v>
      </c>
      <c r="AG9" s="15">
        <f t="shared" si="2"/>
        <v>259</v>
      </c>
      <c r="AH9" s="7">
        <f t="shared" si="5"/>
        <v>259</v>
      </c>
      <c r="AI9" s="13">
        <f t="shared" si="6"/>
        <v>0</v>
      </c>
      <c r="AK9" s="159"/>
      <c r="AL9" s="160"/>
    </row>
    <row r="10" spans="1:38" ht="17.100000000000001" customHeight="1" x14ac:dyDescent="0.25">
      <c r="A10" s="145" t="s">
        <v>167</v>
      </c>
      <c r="B10" s="21">
        <v>100</v>
      </c>
      <c r="C10" s="8">
        <v>6</v>
      </c>
      <c r="D10" s="8">
        <v>43</v>
      </c>
      <c r="E10" s="12">
        <v>399</v>
      </c>
      <c r="F10" s="1">
        <f>'26.4'!AF10</f>
        <v>453</v>
      </c>
      <c r="G10" s="22">
        <f t="shared" si="3"/>
        <v>852</v>
      </c>
      <c r="H10" s="7"/>
      <c r="I10" s="7"/>
      <c r="J10" s="7"/>
      <c r="K10" s="7"/>
      <c r="L10" s="7"/>
      <c r="M10" s="7"/>
      <c r="N10" s="6">
        <f t="shared" si="0"/>
        <v>0</v>
      </c>
      <c r="O10" s="65">
        <f t="shared" si="1"/>
        <v>852</v>
      </c>
      <c r="P10" s="14">
        <v>5</v>
      </c>
      <c r="Q10" s="14">
        <v>12</v>
      </c>
      <c r="R10" s="14">
        <v>3</v>
      </c>
      <c r="S10" s="14">
        <v>16</v>
      </c>
      <c r="T10" s="14">
        <v>4</v>
      </c>
      <c r="U10" s="14">
        <v>20</v>
      </c>
      <c r="V10" s="32">
        <v>51</v>
      </c>
      <c r="W10" s="32">
        <v>6</v>
      </c>
      <c r="X10" s="32"/>
      <c r="Y10" s="32">
        <v>8</v>
      </c>
      <c r="Z10" s="32">
        <v>24</v>
      </c>
      <c r="AA10" s="32">
        <v>36</v>
      </c>
      <c r="AB10" s="32">
        <v>2</v>
      </c>
      <c r="AC10" s="32">
        <v>20</v>
      </c>
      <c r="AD10" s="32">
        <v>2</v>
      </c>
      <c r="AE10" s="25"/>
      <c r="AF10" s="13">
        <f t="shared" si="4"/>
        <v>209</v>
      </c>
      <c r="AG10" s="15">
        <f t="shared" si="2"/>
        <v>643</v>
      </c>
      <c r="AH10" s="7">
        <f t="shared" si="5"/>
        <v>643</v>
      </c>
      <c r="AI10" s="13">
        <f t="shared" si="6"/>
        <v>0</v>
      </c>
      <c r="AK10" s="159"/>
      <c r="AL10" s="161"/>
    </row>
    <row r="11" spans="1:38" s="31" customFormat="1" ht="17.100000000000001" customHeight="1" x14ac:dyDescent="0.25">
      <c r="A11" s="145" t="s">
        <v>168</v>
      </c>
      <c r="B11" s="21">
        <v>85</v>
      </c>
      <c r="C11" s="10">
        <v>3</v>
      </c>
      <c r="D11" s="10">
        <v>6</v>
      </c>
      <c r="E11" s="30">
        <v>180</v>
      </c>
      <c r="F11" s="1">
        <f>'26.4'!AF11</f>
        <v>178</v>
      </c>
      <c r="G11" s="22">
        <f t="shared" si="3"/>
        <v>358</v>
      </c>
      <c r="H11" s="7"/>
      <c r="I11" s="7"/>
      <c r="J11" s="7"/>
      <c r="K11" s="7"/>
      <c r="L11" s="7"/>
      <c r="M11" s="7"/>
      <c r="N11" s="6">
        <f t="shared" si="0"/>
        <v>0</v>
      </c>
      <c r="O11" s="65">
        <f t="shared" si="1"/>
        <v>358</v>
      </c>
      <c r="P11" s="27">
        <v>9</v>
      </c>
      <c r="Q11" s="27">
        <v>8</v>
      </c>
      <c r="R11" s="27"/>
      <c r="S11" s="27">
        <v>12</v>
      </c>
      <c r="T11" s="27">
        <v>4</v>
      </c>
      <c r="U11" s="27">
        <v>32</v>
      </c>
      <c r="V11" s="66">
        <v>11</v>
      </c>
      <c r="W11" s="66"/>
      <c r="X11" s="66"/>
      <c r="Y11" s="66"/>
      <c r="Z11" s="66">
        <v>7</v>
      </c>
      <c r="AA11" s="66">
        <v>12</v>
      </c>
      <c r="AB11" s="66"/>
      <c r="AC11" s="66"/>
      <c r="AD11" s="66">
        <v>2</v>
      </c>
      <c r="AE11" s="27"/>
      <c r="AF11" s="13">
        <f t="shared" si="4"/>
        <v>97</v>
      </c>
      <c r="AG11" s="26">
        <f t="shared" si="2"/>
        <v>261</v>
      </c>
      <c r="AH11" s="7">
        <f t="shared" si="5"/>
        <v>261</v>
      </c>
      <c r="AI11" s="13">
        <f t="shared" si="6"/>
        <v>0</v>
      </c>
      <c r="AK11" s="159"/>
      <c r="AL11" s="162"/>
    </row>
    <row r="12" spans="1:38" s="31" customFormat="1" ht="17.100000000000001" customHeight="1" x14ac:dyDescent="0.25">
      <c r="A12" s="145" t="s">
        <v>169</v>
      </c>
      <c r="B12" s="21">
        <v>50</v>
      </c>
      <c r="C12" s="10">
        <v>7</v>
      </c>
      <c r="D12" s="10">
        <v>10</v>
      </c>
      <c r="E12" s="30">
        <v>180</v>
      </c>
      <c r="F12" s="1">
        <f>'26.4'!AF12</f>
        <v>337</v>
      </c>
      <c r="G12" s="22">
        <f t="shared" si="3"/>
        <v>517</v>
      </c>
      <c r="H12" s="7"/>
      <c r="I12" s="7"/>
      <c r="J12" s="7"/>
      <c r="K12" s="7"/>
      <c r="L12" s="7"/>
      <c r="M12" s="7"/>
      <c r="N12" s="6">
        <f t="shared" si="0"/>
        <v>0</v>
      </c>
      <c r="O12" s="65">
        <f t="shared" si="1"/>
        <v>517</v>
      </c>
      <c r="P12" s="27">
        <v>2</v>
      </c>
      <c r="Q12" s="27">
        <v>17</v>
      </c>
      <c r="R12" s="27"/>
      <c r="S12" s="27">
        <v>14</v>
      </c>
      <c r="T12" s="27">
        <v>20</v>
      </c>
      <c r="U12" s="27">
        <v>20</v>
      </c>
      <c r="V12" s="66">
        <v>8</v>
      </c>
      <c r="W12" s="66">
        <v>6</v>
      </c>
      <c r="X12" s="66">
        <v>15</v>
      </c>
      <c r="Y12" s="66">
        <v>3</v>
      </c>
      <c r="Z12" s="66">
        <v>30</v>
      </c>
      <c r="AA12" s="66">
        <v>19</v>
      </c>
      <c r="AB12" s="66"/>
      <c r="AC12" s="66"/>
      <c r="AD12" s="66">
        <v>2</v>
      </c>
      <c r="AE12" s="27">
        <v>1</v>
      </c>
      <c r="AF12" s="13">
        <f t="shared" si="4"/>
        <v>156</v>
      </c>
      <c r="AG12" s="26">
        <f t="shared" si="2"/>
        <v>361</v>
      </c>
      <c r="AH12" s="7">
        <f t="shared" si="5"/>
        <v>360</v>
      </c>
      <c r="AI12" s="13">
        <f t="shared" si="6"/>
        <v>0</v>
      </c>
    </row>
    <row r="13" spans="1:38" ht="17.100000000000001" customHeight="1" x14ac:dyDescent="0.25">
      <c r="A13" s="145" t="s">
        <v>170</v>
      </c>
      <c r="B13" s="21">
        <v>50</v>
      </c>
      <c r="C13" s="10"/>
      <c r="D13" s="10"/>
      <c r="E13" s="12"/>
      <c r="F13" s="1">
        <f>'26.4'!AF13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65">
        <f t="shared" si="1"/>
        <v>0</v>
      </c>
      <c r="P13" s="14"/>
      <c r="Q13" s="14"/>
      <c r="R13" s="14"/>
      <c r="S13" s="14"/>
      <c r="T13" s="14"/>
      <c r="U13" s="14"/>
      <c r="V13" s="32"/>
      <c r="W13" s="32"/>
      <c r="X13" s="32"/>
      <c r="Y13" s="32"/>
      <c r="Z13" s="32"/>
      <c r="AA13" s="32"/>
      <c r="AB13" s="32"/>
      <c r="AC13" s="32"/>
      <c r="AD13" s="32"/>
      <c r="AE13" s="14"/>
      <c r="AF13" s="13">
        <f t="shared" si="4"/>
        <v>0</v>
      </c>
      <c r="AG13" s="15">
        <f t="shared" si="2"/>
        <v>0</v>
      </c>
      <c r="AH13" s="7">
        <f t="shared" si="5"/>
        <v>0</v>
      </c>
      <c r="AI13" s="13">
        <f t="shared" si="6"/>
        <v>0</v>
      </c>
    </row>
    <row r="14" spans="1:38" ht="17.100000000000001" customHeight="1" x14ac:dyDescent="0.25">
      <c r="A14" s="145" t="s">
        <v>171</v>
      </c>
      <c r="B14" s="21">
        <v>50</v>
      </c>
      <c r="C14" s="10"/>
      <c r="D14" s="10"/>
      <c r="E14" s="12"/>
      <c r="F14" s="1">
        <f>'26.4'!AF14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32"/>
      <c r="W14" s="32"/>
      <c r="X14" s="32"/>
      <c r="Y14" s="32"/>
      <c r="Z14" s="32"/>
      <c r="AA14" s="32"/>
      <c r="AB14" s="32"/>
      <c r="AC14" s="32"/>
      <c r="AD14" s="32"/>
      <c r="AE14" s="14"/>
      <c r="AF14" s="13">
        <f t="shared" si="4"/>
        <v>0</v>
      </c>
      <c r="AG14" s="15">
        <f t="shared" ref="AG14:AG20" si="7">O14-AF14</f>
        <v>0</v>
      </c>
      <c r="AH14" s="7">
        <f t="shared" si="5"/>
        <v>0</v>
      </c>
      <c r="AI14" s="13">
        <f t="shared" si="6"/>
        <v>0</v>
      </c>
    </row>
    <row r="15" spans="1:38" ht="17.100000000000001" customHeight="1" x14ac:dyDescent="0.25">
      <c r="A15" s="145" t="s">
        <v>172</v>
      </c>
      <c r="B15" s="21">
        <v>33</v>
      </c>
      <c r="C15" s="10"/>
      <c r="D15" s="10"/>
      <c r="E15" s="12"/>
      <c r="F15" s="1">
        <f>'26.4'!AF15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32"/>
      <c r="Z15" s="32"/>
      <c r="AA15" s="32"/>
      <c r="AB15" s="32"/>
      <c r="AC15" s="32"/>
      <c r="AD15" s="32"/>
      <c r="AE15" s="14"/>
      <c r="AF15" s="13">
        <f t="shared" si="4"/>
        <v>0</v>
      </c>
      <c r="AG15" s="15">
        <f t="shared" si="7"/>
        <v>0</v>
      </c>
      <c r="AH15" s="7">
        <f t="shared" si="5"/>
        <v>0</v>
      </c>
      <c r="AI15" s="13">
        <f t="shared" si="6"/>
        <v>0</v>
      </c>
    </row>
    <row r="16" spans="1:38" ht="17.100000000000001" customHeight="1" x14ac:dyDescent="0.25">
      <c r="A16" s="145" t="s">
        <v>173</v>
      </c>
      <c r="B16" s="21">
        <v>45</v>
      </c>
      <c r="C16" s="10"/>
      <c r="D16" s="10">
        <v>12</v>
      </c>
      <c r="E16" s="12"/>
      <c r="F16" s="1">
        <f>'26.4'!AF16</f>
        <v>95</v>
      </c>
      <c r="G16" s="22">
        <f t="shared" si="3"/>
        <v>95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95</v>
      </c>
      <c r="P16" s="14">
        <v>25</v>
      </c>
      <c r="Q16" s="14"/>
      <c r="R16" s="14"/>
      <c r="S16" s="14"/>
      <c r="T16" s="14"/>
      <c r="U16" s="14">
        <v>6</v>
      </c>
      <c r="V16" s="14">
        <v>52</v>
      </c>
      <c r="W16" s="14"/>
      <c r="X16" s="14"/>
      <c r="Y16" s="32"/>
      <c r="Z16" s="32"/>
      <c r="AA16" s="32"/>
      <c r="AB16" s="32"/>
      <c r="AC16" s="32"/>
      <c r="AD16" s="32"/>
      <c r="AE16" s="14"/>
      <c r="AF16" s="13">
        <f t="shared" si="4"/>
        <v>83</v>
      </c>
      <c r="AG16" s="15">
        <f t="shared" si="7"/>
        <v>12</v>
      </c>
      <c r="AH16" s="7">
        <f t="shared" si="5"/>
        <v>12</v>
      </c>
      <c r="AI16" s="13">
        <f t="shared" si="6"/>
        <v>0</v>
      </c>
    </row>
    <row r="17" spans="1:35" ht="17.100000000000001" customHeight="1" x14ac:dyDescent="0.25">
      <c r="A17" s="145" t="s">
        <v>174</v>
      </c>
      <c r="B17" s="21">
        <v>50</v>
      </c>
      <c r="C17" s="10"/>
      <c r="D17" s="10">
        <v>27</v>
      </c>
      <c r="E17" s="12"/>
      <c r="F17" s="1">
        <f>'26.4'!AF17</f>
        <v>27</v>
      </c>
      <c r="G17" s="22">
        <f t="shared" si="3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7"/>
        <v>27</v>
      </c>
      <c r="AH17" s="7">
        <f t="shared" si="5"/>
        <v>27</v>
      </c>
      <c r="AI17" s="13">
        <f t="shared" si="6"/>
        <v>0</v>
      </c>
    </row>
    <row r="18" spans="1:35" ht="17.100000000000001" customHeight="1" x14ac:dyDescent="0.25">
      <c r="A18" s="145" t="s">
        <v>175</v>
      </c>
      <c r="B18" s="21">
        <v>100</v>
      </c>
      <c r="C18" s="10"/>
      <c r="D18" s="10">
        <v>23</v>
      </c>
      <c r="E18" s="12"/>
      <c r="F18" s="1">
        <f>'26.4'!AF18</f>
        <v>45</v>
      </c>
      <c r="G18" s="22">
        <f t="shared" si="3"/>
        <v>45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45</v>
      </c>
      <c r="P18" s="14"/>
      <c r="Q18" s="14">
        <v>5</v>
      </c>
      <c r="R18" s="14"/>
      <c r="S18" s="14"/>
      <c r="T18" s="14"/>
      <c r="U18" s="14"/>
      <c r="V18" s="14">
        <v>3</v>
      </c>
      <c r="W18" s="14"/>
      <c r="X18" s="14"/>
      <c r="Y18" s="14">
        <v>5</v>
      </c>
      <c r="Z18" s="14">
        <v>5</v>
      </c>
      <c r="AA18" s="14">
        <v>4</v>
      </c>
      <c r="AB18" s="14"/>
      <c r="AC18" s="14"/>
      <c r="AD18" s="14"/>
      <c r="AE18" s="14"/>
      <c r="AF18" s="13">
        <f t="shared" si="4"/>
        <v>22</v>
      </c>
      <c r="AG18" s="15">
        <f t="shared" si="7"/>
        <v>23</v>
      </c>
      <c r="AH18" s="7">
        <f t="shared" si="5"/>
        <v>23</v>
      </c>
      <c r="AI18" s="13">
        <f t="shared" si="6"/>
        <v>0</v>
      </c>
    </row>
    <row r="19" spans="1:35" ht="17.100000000000001" customHeight="1" x14ac:dyDescent="0.25">
      <c r="A19" s="145" t="s">
        <v>176</v>
      </c>
      <c r="B19" s="21">
        <v>50</v>
      </c>
      <c r="C19" s="10"/>
      <c r="D19" s="10">
        <v>10</v>
      </c>
      <c r="E19" s="12"/>
      <c r="F19" s="1">
        <f>'26.4'!AF19</f>
        <v>13</v>
      </c>
      <c r="G19" s="22">
        <f t="shared" si="3"/>
        <v>13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13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>
        <v>3</v>
      </c>
      <c r="AA19" s="14"/>
      <c r="AB19" s="14"/>
      <c r="AC19" s="14"/>
      <c r="AD19" s="14"/>
      <c r="AE19" s="14"/>
      <c r="AF19" s="13">
        <f t="shared" si="4"/>
        <v>3</v>
      </c>
      <c r="AG19" s="15">
        <f t="shared" si="7"/>
        <v>10</v>
      </c>
      <c r="AH19" s="7">
        <f t="shared" si="5"/>
        <v>10</v>
      </c>
      <c r="AI19" s="13">
        <f t="shared" si="6"/>
        <v>0</v>
      </c>
    </row>
    <row r="20" spans="1:35" ht="17.100000000000001" customHeight="1" x14ac:dyDescent="0.25">
      <c r="A20" s="145" t="s">
        <v>177</v>
      </c>
      <c r="B20" s="21">
        <v>33</v>
      </c>
      <c r="C20" s="10"/>
      <c r="D20" s="10">
        <v>26</v>
      </c>
      <c r="E20" s="12"/>
      <c r="F20" s="1">
        <f>'26.4'!AF20</f>
        <v>57</v>
      </c>
      <c r="G20" s="22">
        <f t="shared" si="3"/>
        <v>57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57</v>
      </c>
      <c r="P20" s="14">
        <v>10</v>
      </c>
      <c r="Q20" s="14"/>
      <c r="R20" s="14">
        <v>1</v>
      </c>
      <c r="S20" s="14"/>
      <c r="T20" s="14"/>
      <c r="U20" s="14"/>
      <c r="V20" s="14">
        <v>8</v>
      </c>
      <c r="W20" s="14"/>
      <c r="X20" s="14"/>
      <c r="Y20" s="14">
        <v>5</v>
      </c>
      <c r="Z20" s="14">
        <v>3</v>
      </c>
      <c r="AA20" s="14">
        <v>2</v>
      </c>
      <c r="AB20" s="14">
        <v>2</v>
      </c>
      <c r="AC20" s="14"/>
      <c r="AD20" s="14"/>
      <c r="AE20" s="14"/>
      <c r="AF20" s="13">
        <f t="shared" si="4"/>
        <v>31</v>
      </c>
      <c r="AG20" s="15">
        <f t="shared" si="7"/>
        <v>26</v>
      </c>
      <c r="AH20" s="7">
        <f t="shared" si="5"/>
        <v>26</v>
      </c>
      <c r="AI20" s="13">
        <f t="shared" si="6"/>
        <v>0</v>
      </c>
    </row>
    <row r="21" spans="1:35" ht="17.100000000000001" customHeight="1" x14ac:dyDescent="0.25">
      <c r="A21" s="145" t="s">
        <v>178</v>
      </c>
      <c r="B21" s="21">
        <v>40</v>
      </c>
      <c r="C21" s="10"/>
      <c r="D21" s="10"/>
      <c r="E21" s="12"/>
      <c r="F21" s="1">
        <f>'26.4'!AF21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ref="N21:N23" si="8">SUBTOTAL(9,H21:M21)</f>
        <v>0</v>
      </c>
      <c r="O21" s="11">
        <f t="shared" ref="O21:O23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ref="AG21:AG23" si="10">O21-AF21</f>
        <v>0</v>
      </c>
      <c r="AH21" s="7">
        <f t="shared" si="5"/>
        <v>0</v>
      </c>
      <c r="AI21" s="13">
        <f t="shared" si="6"/>
        <v>0</v>
      </c>
    </row>
    <row r="22" spans="1:35" ht="17.100000000000001" customHeight="1" x14ac:dyDescent="0.25">
      <c r="A22" s="145" t="s">
        <v>179</v>
      </c>
      <c r="B22" s="21">
        <v>40</v>
      </c>
      <c r="C22" s="10"/>
      <c r="D22" s="10"/>
      <c r="E22" s="12"/>
      <c r="F22" s="1">
        <f>'26.4'!AF22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10"/>
        <v>0</v>
      </c>
      <c r="AH22" s="7">
        <f t="shared" si="5"/>
        <v>0</v>
      </c>
      <c r="AI22" s="13">
        <f t="shared" si="6"/>
        <v>0</v>
      </c>
    </row>
    <row r="23" spans="1:35" ht="17.100000000000001" customHeight="1" x14ac:dyDescent="0.25">
      <c r="A23" s="145" t="s">
        <v>180</v>
      </c>
      <c r="B23" s="21">
        <v>30</v>
      </c>
      <c r="C23" s="10"/>
      <c r="D23" s="10"/>
      <c r="E23" s="12"/>
      <c r="F23" s="1">
        <f>'26.4'!AF23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10"/>
        <v>0</v>
      </c>
      <c r="AH23" s="7">
        <f t="shared" si="5"/>
        <v>0</v>
      </c>
      <c r="AI23" s="13">
        <f t="shared" si="6"/>
        <v>0</v>
      </c>
    </row>
    <row r="24" spans="1:35" ht="17.100000000000001" customHeight="1" x14ac:dyDescent="0.25">
      <c r="A24" s="147" t="s">
        <v>181</v>
      </c>
      <c r="B24" s="20">
        <v>20</v>
      </c>
      <c r="C24" s="20"/>
      <c r="D24" s="20"/>
      <c r="E24" s="12"/>
      <c r="F24" s="1">
        <f>'26.4'!AF24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ref="N24" si="11">SUBTOTAL(9,H24:M24)</f>
        <v>0</v>
      </c>
      <c r="O24" s="11">
        <f t="shared" ref="O24" si="12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ref="AG24" si="13">O24-AF24</f>
        <v>0</v>
      </c>
      <c r="AH24" s="7">
        <f t="shared" si="5"/>
        <v>0</v>
      </c>
      <c r="AI24" s="13">
        <f t="shared" si="6"/>
        <v>0</v>
      </c>
    </row>
    <row r="25" spans="1:35" ht="12.75" customHeight="1" x14ac:dyDescent="0.25">
      <c r="E25" s="19">
        <f t="shared" ref="E25:AI25" si="14">SUM(E3:E24)</f>
        <v>2772</v>
      </c>
      <c r="F25" s="19">
        <f t="shared" si="14"/>
        <v>3702</v>
      </c>
      <c r="G25" s="19">
        <f t="shared" si="14"/>
        <v>6474</v>
      </c>
      <c r="H25" s="19">
        <f t="shared" si="14"/>
        <v>0</v>
      </c>
      <c r="I25" s="19">
        <f t="shared" si="14"/>
        <v>0</v>
      </c>
      <c r="J25" s="19">
        <f t="shared" si="14"/>
        <v>0</v>
      </c>
      <c r="K25" s="19">
        <f t="shared" si="14"/>
        <v>0</v>
      </c>
      <c r="L25" s="19">
        <f t="shared" si="14"/>
        <v>10</v>
      </c>
      <c r="M25" s="19">
        <f t="shared" si="14"/>
        <v>0</v>
      </c>
      <c r="N25" s="19">
        <f t="shared" si="14"/>
        <v>10</v>
      </c>
      <c r="O25" s="19">
        <f t="shared" si="14"/>
        <v>6464</v>
      </c>
      <c r="P25" s="19">
        <f t="shared" si="14"/>
        <v>768</v>
      </c>
      <c r="Q25" s="19">
        <f t="shared" si="14"/>
        <v>190</v>
      </c>
      <c r="R25" s="19">
        <f t="shared" si="14"/>
        <v>28</v>
      </c>
      <c r="S25" s="19">
        <f t="shared" si="14"/>
        <v>151</v>
      </c>
      <c r="T25" s="19">
        <f t="shared" si="14"/>
        <v>105</v>
      </c>
      <c r="U25" s="19">
        <f t="shared" si="14"/>
        <v>185</v>
      </c>
      <c r="V25" s="19">
        <f t="shared" si="14"/>
        <v>295</v>
      </c>
      <c r="W25" s="19">
        <f t="shared" si="14"/>
        <v>41</v>
      </c>
      <c r="X25" s="19">
        <f t="shared" si="14"/>
        <v>70</v>
      </c>
      <c r="Y25" s="19">
        <f t="shared" si="14"/>
        <v>206</v>
      </c>
      <c r="Z25" s="19">
        <f t="shared" si="14"/>
        <v>205</v>
      </c>
      <c r="AA25" s="19">
        <f t="shared" si="14"/>
        <v>202</v>
      </c>
      <c r="AB25" s="19">
        <f t="shared" si="14"/>
        <v>9</v>
      </c>
      <c r="AC25" s="19"/>
      <c r="AD25" s="19">
        <f t="shared" si="14"/>
        <v>10</v>
      </c>
      <c r="AE25" s="19">
        <f t="shared" si="14"/>
        <v>10</v>
      </c>
      <c r="AF25" s="19">
        <f t="shared" si="14"/>
        <v>2511</v>
      </c>
      <c r="AG25" s="19">
        <f t="shared" si="14"/>
        <v>3953</v>
      </c>
      <c r="AH25" s="19">
        <f t="shared" si="14"/>
        <v>3936</v>
      </c>
      <c r="AI25" s="19">
        <f t="shared" si="14"/>
        <v>-7</v>
      </c>
    </row>
    <row r="28" spans="1:35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zoomScaleNormal="100" workbookViewId="0">
      <pane xSplit="4" topLeftCell="S1" activePane="topRight" state="frozen"/>
      <selection pane="topRight" activeCell="D11" sqref="D11"/>
    </sheetView>
  </sheetViews>
  <sheetFormatPr defaultRowHeight="15" x14ac:dyDescent="0.25"/>
  <cols>
    <col min="1" max="1" width="33.85546875" customWidth="1"/>
    <col min="2" max="4" width="9.7109375" customWidth="1"/>
    <col min="5" max="6" width="9.85546875" customWidth="1"/>
    <col min="13" max="13" width="12.7109375" customWidth="1"/>
    <col min="14" max="14" width="16.42578125" customWidth="1"/>
    <col min="15" max="28" width="10.85546875" customWidth="1"/>
    <col min="29" max="29" width="12.28515625" bestFit="1" customWidth="1"/>
    <col min="30" max="30" width="10.85546875" customWidth="1"/>
    <col min="31" max="31" width="13" customWidth="1"/>
    <col min="32" max="32" width="15" customWidth="1"/>
  </cols>
  <sheetData>
    <row r="1" spans="1:33" ht="15" customHeight="1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16</v>
      </c>
      <c r="R1" s="5" t="s">
        <v>143</v>
      </c>
      <c r="S1" s="5" t="s">
        <v>13</v>
      </c>
      <c r="T1" s="5" t="s">
        <v>9</v>
      </c>
      <c r="U1" s="5" t="s">
        <v>14</v>
      </c>
      <c r="V1" s="5" t="s">
        <v>25</v>
      </c>
      <c r="W1" s="5" t="s">
        <v>9</v>
      </c>
      <c r="X1" s="5" t="s">
        <v>189</v>
      </c>
      <c r="Y1" s="5" t="s">
        <v>13</v>
      </c>
      <c r="Z1" s="5" t="s">
        <v>133</v>
      </c>
      <c r="AA1" s="5" t="s">
        <v>14</v>
      </c>
      <c r="AB1" s="5" t="s">
        <v>112</v>
      </c>
      <c r="AC1" s="188" t="s">
        <v>18</v>
      </c>
      <c r="AD1" s="203" t="s">
        <v>10</v>
      </c>
      <c r="AE1" s="203" t="s">
        <v>29</v>
      </c>
      <c r="AF1" s="194" t="s">
        <v>22</v>
      </c>
      <c r="AG1" s="196" t="s">
        <v>23</v>
      </c>
    </row>
    <row r="2" spans="1:33" x14ac:dyDescent="0.25">
      <c r="A2" s="189"/>
      <c r="B2" s="191"/>
      <c r="C2" s="191"/>
      <c r="D2" s="189"/>
      <c r="E2" s="191"/>
      <c r="F2" s="191"/>
      <c r="G2" s="198"/>
      <c r="H2" s="17" t="s">
        <v>24</v>
      </c>
      <c r="I2" s="17" t="s">
        <v>79</v>
      </c>
      <c r="J2" s="17" t="s">
        <v>15</v>
      </c>
      <c r="K2" s="17" t="s">
        <v>1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26</v>
      </c>
      <c r="R2" s="4" t="s">
        <v>71</v>
      </c>
      <c r="S2" s="4" t="s">
        <v>71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27</v>
      </c>
      <c r="Z2" s="4" t="s">
        <v>27</v>
      </c>
      <c r="AA2" s="4" t="s">
        <v>27</v>
      </c>
      <c r="AB2" s="16"/>
      <c r="AC2" s="189"/>
      <c r="AD2" s="204"/>
      <c r="AE2" s="204"/>
      <c r="AF2" s="195"/>
      <c r="AG2" s="197"/>
    </row>
    <row r="3" spans="1:33" ht="18" customHeight="1" x14ac:dyDescent="0.25">
      <c r="A3" s="145" t="s">
        <v>182</v>
      </c>
      <c r="B3" s="21">
        <v>33</v>
      </c>
      <c r="C3" s="9">
        <v>22</v>
      </c>
      <c r="D3" s="9">
        <v>44</v>
      </c>
      <c r="E3" s="12">
        <v>260</v>
      </c>
      <c r="F3" s="1">
        <f>'2.5'!AH3</f>
        <v>837</v>
      </c>
      <c r="G3" s="22">
        <f t="shared" ref="G3:G24" si="0">SUM(E3:F3)</f>
        <v>1097</v>
      </c>
      <c r="H3" s="7">
        <v>34</v>
      </c>
      <c r="I3" s="7"/>
      <c r="J3" s="7"/>
      <c r="K3" s="7"/>
      <c r="L3" s="7">
        <v>63</v>
      </c>
      <c r="M3" s="7">
        <v>10</v>
      </c>
      <c r="N3" s="6">
        <f t="shared" ref="N3:N24" si="1">SUBTOTAL(9,H3:M3)</f>
        <v>107</v>
      </c>
      <c r="O3" s="11">
        <f t="shared" ref="O3:O24" si="2">G3-N3</f>
        <v>990</v>
      </c>
      <c r="P3" s="27"/>
      <c r="Q3" s="27"/>
      <c r="R3" s="27">
        <v>22</v>
      </c>
      <c r="S3" s="27"/>
      <c r="T3" s="27">
        <v>76</v>
      </c>
      <c r="U3" s="27">
        <v>33</v>
      </c>
      <c r="V3" s="27">
        <v>21</v>
      </c>
      <c r="W3" s="27"/>
      <c r="X3" s="27">
        <v>29</v>
      </c>
      <c r="Y3" s="27"/>
      <c r="Z3" s="27"/>
      <c r="AA3" s="27">
        <v>33</v>
      </c>
      <c r="AB3" s="14"/>
      <c r="AC3" s="14">
        <v>6</v>
      </c>
      <c r="AD3" s="13">
        <f>SUM(P3:AB3)</f>
        <v>214</v>
      </c>
      <c r="AE3" s="15">
        <f t="shared" ref="AE3:AE24" si="3">O3-AD3</f>
        <v>776</v>
      </c>
      <c r="AF3" s="7">
        <f>(B3*C3)+D3</f>
        <v>770</v>
      </c>
      <c r="AG3" s="13">
        <f>AF3+AC3-AE3</f>
        <v>0</v>
      </c>
    </row>
    <row r="4" spans="1:33" ht="18" customHeight="1" x14ac:dyDescent="0.25">
      <c r="A4" s="145" t="s">
        <v>161</v>
      </c>
      <c r="B4" s="21">
        <v>70</v>
      </c>
      <c r="C4" s="9">
        <v>11</v>
      </c>
      <c r="D4" s="9">
        <v>63</v>
      </c>
      <c r="E4" s="12">
        <v>420</v>
      </c>
      <c r="F4" s="1">
        <f>'2.5'!AH4</f>
        <v>734</v>
      </c>
      <c r="G4" s="22">
        <f t="shared" si="0"/>
        <v>1154</v>
      </c>
      <c r="H4" s="7">
        <v>64</v>
      </c>
      <c r="I4" s="7"/>
      <c r="J4" s="7"/>
      <c r="K4" s="7"/>
      <c r="L4" s="7">
        <v>58</v>
      </c>
      <c r="M4" s="7"/>
      <c r="N4" s="6">
        <f t="shared" si="1"/>
        <v>122</v>
      </c>
      <c r="O4" s="11">
        <f t="shared" si="2"/>
        <v>1032</v>
      </c>
      <c r="P4" s="14"/>
      <c r="Q4" s="14"/>
      <c r="R4" s="14">
        <v>8</v>
      </c>
      <c r="S4" s="14"/>
      <c r="T4" s="14">
        <v>73</v>
      </c>
      <c r="U4" s="14">
        <v>54</v>
      </c>
      <c r="V4" s="14">
        <v>10</v>
      </c>
      <c r="W4" s="14"/>
      <c r="X4" s="14">
        <v>40</v>
      </c>
      <c r="Y4" s="14"/>
      <c r="Z4" s="14"/>
      <c r="AA4" s="14">
        <v>14</v>
      </c>
      <c r="AB4" s="14"/>
      <c r="AC4" s="14"/>
      <c r="AD4" s="13">
        <f t="shared" ref="AD4:AD23" si="4">SUM(P4:AB4)</f>
        <v>199</v>
      </c>
      <c r="AE4" s="15">
        <f t="shared" si="3"/>
        <v>833</v>
      </c>
      <c r="AF4" s="7">
        <f t="shared" ref="AF4:AF24" si="5">(B4*C4)+D4</f>
        <v>833</v>
      </c>
      <c r="AG4" s="13">
        <f t="shared" ref="AG4:AG23" si="6">AF4+AC4-AE4</f>
        <v>0</v>
      </c>
    </row>
    <row r="5" spans="1:33" ht="18" customHeight="1" x14ac:dyDescent="0.25">
      <c r="A5" s="145" t="s">
        <v>162</v>
      </c>
      <c r="B5" s="21">
        <v>45</v>
      </c>
      <c r="C5" s="8">
        <v>7</v>
      </c>
      <c r="D5" s="8">
        <v>14</v>
      </c>
      <c r="E5" s="12">
        <v>310</v>
      </c>
      <c r="F5" s="1">
        <f>'2.5'!AH5</f>
        <v>129</v>
      </c>
      <c r="G5" s="22">
        <f t="shared" si="0"/>
        <v>439</v>
      </c>
      <c r="H5" s="7"/>
      <c r="I5" s="7"/>
      <c r="J5" s="7"/>
      <c r="K5" s="7"/>
      <c r="L5" s="7">
        <v>45</v>
      </c>
      <c r="M5" s="7"/>
      <c r="N5" s="6">
        <f t="shared" si="1"/>
        <v>45</v>
      </c>
      <c r="O5" s="11">
        <f t="shared" si="2"/>
        <v>394</v>
      </c>
      <c r="P5" s="14"/>
      <c r="Q5" s="14"/>
      <c r="R5" s="14"/>
      <c r="S5" s="14"/>
      <c r="T5" s="14">
        <v>45</v>
      </c>
      <c r="U5" s="14">
        <v>20</v>
      </c>
      <c r="V5" s="14"/>
      <c r="W5" s="14"/>
      <c r="X5" s="14"/>
      <c r="Y5" s="14"/>
      <c r="Z5" s="14"/>
      <c r="AA5" s="14"/>
      <c r="AB5" s="14"/>
      <c r="AC5" s="14"/>
      <c r="AD5" s="13">
        <f t="shared" si="4"/>
        <v>65</v>
      </c>
      <c r="AE5" s="15">
        <f t="shared" si="3"/>
        <v>329</v>
      </c>
      <c r="AF5" s="7">
        <f t="shared" si="5"/>
        <v>329</v>
      </c>
      <c r="AG5" s="13">
        <f t="shared" si="6"/>
        <v>0</v>
      </c>
    </row>
    <row r="6" spans="1:33" ht="18" customHeight="1" x14ac:dyDescent="0.25">
      <c r="A6" s="145" t="s">
        <v>163</v>
      </c>
      <c r="B6" s="21">
        <v>60</v>
      </c>
      <c r="C6" s="8"/>
      <c r="D6" s="8"/>
      <c r="E6" s="12"/>
      <c r="F6" s="1">
        <f>'2.5'!AH6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3"/>
        <v>0</v>
      </c>
      <c r="AF6" s="7">
        <f t="shared" si="5"/>
        <v>0</v>
      </c>
      <c r="AG6" s="13">
        <f t="shared" si="6"/>
        <v>0</v>
      </c>
    </row>
    <row r="7" spans="1:33" ht="18" customHeight="1" x14ac:dyDescent="0.25">
      <c r="A7" s="145" t="s">
        <v>164</v>
      </c>
      <c r="B7" s="21">
        <v>120</v>
      </c>
      <c r="C7" s="9">
        <v>3</v>
      </c>
      <c r="D7" s="9">
        <v>61</v>
      </c>
      <c r="E7" s="12"/>
      <c r="F7" s="1">
        <f>'2.5'!AH7</f>
        <v>499</v>
      </c>
      <c r="G7" s="22">
        <f t="shared" si="0"/>
        <v>499</v>
      </c>
      <c r="H7" s="7">
        <v>14</v>
      </c>
      <c r="I7" s="7"/>
      <c r="J7" s="7"/>
      <c r="K7" s="7"/>
      <c r="L7" s="7"/>
      <c r="M7" s="7"/>
      <c r="N7" s="6">
        <f t="shared" si="1"/>
        <v>14</v>
      </c>
      <c r="O7" s="11">
        <f t="shared" si="2"/>
        <v>485</v>
      </c>
      <c r="P7" s="14"/>
      <c r="Q7" s="14"/>
      <c r="R7" s="14">
        <v>4</v>
      </c>
      <c r="S7" s="14"/>
      <c r="T7" s="14">
        <v>20</v>
      </c>
      <c r="U7" s="14">
        <v>13</v>
      </c>
      <c r="V7" s="14">
        <v>10</v>
      </c>
      <c r="W7" s="14"/>
      <c r="X7" s="14"/>
      <c r="Y7" s="14"/>
      <c r="Z7" s="14"/>
      <c r="AA7" s="14">
        <v>17</v>
      </c>
      <c r="AB7" s="14"/>
      <c r="AC7" s="14"/>
      <c r="AD7" s="13">
        <f t="shared" si="4"/>
        <v>64</v>
      </c>
      <c r="AE7" s="15">
        <f t="shared" si="3"/>
        <v>421</v>
      </c>
      <c r="AF7" s="7">
        <f t="shared" si="5"/>
        <v>421</v>
      </c>
      <c r="AG7" s="13">
        <f t="shared" si="6"/>
        <v>0</v>
      </c>
    </row>
    <row r="8" spans="1:33" ht="18" customHeight="1" x14ac:dyDescent="0.25">
      <c r="A8" s="145" t="s">
        <v>165</v>
      </c>
      <c r="B8" s="21">
        <v>40</v>
      </c>
      <c r="C8" s="8">
        <v>2</v>
      </c>
      <c r="D8" s="8">
        <v>23</v>
      </c>
      <c r="E8" s="30"/>
      <c r="F8" s="1">
        <f>'2.5'!AH8</f>
        <v>103</v>
      </c>
      <c r="G8" s="22">
        <f t="shared" si="0"/>
        <v>103</v>
      </c>
      <c r="H8" s="28"/>
      <c r="I8" s="28"/>
      <c r="J8" s="28"/>
      <c r="K8" s="28"/>
      <c r="L8" s="28"/>
      <c r="M8" s="28"/>
      <c r="N8" s="6">
        <f t="shared" si="1"/>
        <v>0</v>
      </c>
      <c r="O8" s="11">
        <f t="shared" si="2"/>
        <v>103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13">
        <f t="shared" si="4"/>
        <v>0</v>
      </c>
      <c r="AE8" s="15">
        <f t="shared" si="3"/>
        <v>103</v>
      </c>
      <c r="AF8" s="7">
        <f t="shared" si="5"/>
        <v>103</v>
      </c>
      <c r="AG8" s="13">
        <f t="shared" si="6"/>
        <v>0</v>
      </c>
    </row>
    <row r="9" spans="1:33" ht="18" customHeight="1" x14ac:dyDescent="0.25">
      <c r="A9" s="145" t="s">
        <v>166</v>
      </c>
      <c r="B9" s="21">
        <v>65</v>
      </c>
      <c r="C9" s="8">
        <v>3</v>
      </c>
      <c r="D9" s="8">
        <v>54</v>
      </c>
      <c r="E9" s="12">
        <v>130</v>
      </c>
      <c r="F9" s="1">
        <f>'2.5'!AH9</f>
        <v>165</v>
      </c>
      <c r="G9" s="22">
        <f t="shared" si="0"/>
        <v>295</v>
      </c>
      <c r="H9" s="7">
        <v>6</v>
      </c>
      <c r="I9" s="7"/>
      <c r="J9" s="7"/>
      <c r="K9" s="7"/>
      <c r="L9" s="7"/>
      <c r="M9" s="7"/>
      <c r="N9" s="6">
        <f t="shared" si="1"/>
        <v>6</v>
      </c>
      <c r="O9" s="11">
        <f t="shared" si="2"/>
        <v>289</v>
      </c>
      <c r="P9" s="14"/>
      <c r="Q9" s="14"/>
      <c r="R9" s="14">
        <v>4</v>
      </c>
      <c r="S9" s="14"/>
      <c r="T9" s="14">
        <v>16</v>
      </c>
      <c r="U9" s="14">
        <v>4</v>
      </c>
      <c r="V9" s="14">
        <v>3</v>
      </c>
      <c r="W9" s="14"/>
      <c r="X9" s="14"/>
      <c r="Y9" s="14"/>
      <c r="Z9" s="14"/>
      <c r="AA9" s="14">
        <v>13</v>
      </c>
      <c r="AB9" s="14"/>
      <c r="AC9" s="14"/>
      <c r="AD9" s="13">
        <f t="shared" si="4"/>
        <v>40</v>
      </c>
      <c r="AE9" s="15">
        <f t="shared" si="3"/>
        <v>249</v>
      </c>
      <c r="AF9" s="7">
        <f t="shared" si="5"/>
        <v>249</v>
      </c>
      <c r="AG9" s="13">
        <f t="shared" si="6"/>
        <v>0</v>
      </c>
    </row>
    <row r="10" spans="1:33" ht="18" customHeight="1" x14ac:dyDescent="0.25">
      <c r="A10" s="145" t="s">
        <v>167</v>
      </c>
      <c r="B10" s="21">
        <v>100</v>
      </c>
      <c r="C10" s="8">
        <v>4</v>
      </c>
      <c r="D10" s="8">
        <v>92</v>
      </c>
      <c r="E10" s="30"/>
      <c r="F10" s="1">
        <f>'2.5'!AH10</f>
        <v>620</v>
      </c>
      <c r="G10" s="22">
        <f t="shared" si="0"/>
        <v>620</v>
      </c>
      <c r="H10" s="28">
        <v>52</v>
      </c>
      <c r="I10" s="28"/>
      <c r="J10" s="28"/>
      <c r="K10" s="28"/>
      <c r="L10" s="28"/>
      <c r="M10" s="28"/>
      <c r="N10" s="6">
        <f t="shared" si="1"/>
        <v>52</v>
      </c>
      <c r="O10" s="11">
        <f t="shared" si="2"/>
        <v>568</v>
      </c>
      <c r="P10" s="27"/>
      <c r="Q10" s="27"/>
      <c r="R10" s="27">
        <v>4</v>
      </c>
      <c r="S10" s="27"/>
      <c r="T10" s="27">
        <v>27</v>
      </c>
      <c r="U10" s="27">
        <v>15</v>
      </c>
      <c r="V10" s="27">
        <v>14</v>
      </c>
      <c r="W10" s="27"/>
      <c r="X10" s="27"/>
      <c r="Y10" s="27"/>
      <c r="Z10" s="27"/>
      <c r="AA10" s="27">
        <v>16</v>
      </c>
      <c r="AB10" s="27"/>
      <c r="AC10" s="27"/>
      <c r="AD10" s="13">
        <f t="shared" si="4"/>
        <v>76</v>
      </c>
      <c r="AE10" s="15">
        <f t="shared" si="3"/>
        <v>492</v>
      </c>
      <c r="AF10" s="7">
        <f t="shared" si="5"/>
        <v>492</v>
      </c>
      <c r="AG10" s="13">
        <f t="shared" si="6"/>
        <v>0</v>
      </c>
    </row>
    <row r="11" spans="1:33" ht="18" customHeight="1" x14ac:dyDescent="0.25">
      <c r="A11" s="145" t="s">
        <v>168</v>
      </c>
      <c r="B11" s="21">
        <v>85</v>
      </c>
      <c r="C11" s="10">
        <v>2</v>
      </c>
      <c r="D11" s="10">
        <v>30</v>
      </c>
      <c r="E11" s="12">
        <v>90</v>
      </c>
      <c r="F11" s="1">
        <f>'2.5'!AH11</f>
        <v>182</v>
      </c>
      <c r="G11" s="22">
        <f t="shared" si="0"/>
        <v>272</v>
      </c>
      <c r="H11" s="7">
        <v>8</v>
      </c>
      <c r="I11" s="7"/>
      <c r="J11" s="7"/>
      <c r="K11" s="7"/>
      <c r="L11" s="7"/>
      <c r="M11" s="7"/>
      <c r="N11" s="6">
        <f t="shared" si="1"/>
        <v>8</v>
      </c>
      <c r="O11" s="11">
        <f t="shared" si="2"/>
        <v>264</v>
      </c>
      <c r="P11" s="14"/>
      <c r="Q11" s="14"/>
      <c r="R11" s="14"/>
      <c r="S11" s="14"/>
      <c r="T11" s="14">
        <v>17</v>
      </c>
      <c r="U11" s="14">
        <v>6</v>
      </c>
      <c r="V11" s="14">
        <v>11</v>
      </c>
      <c r="W11" s="14"/>
      <c r="X11" s="14">
        <v>5</v>
      </c>
      <c r="Y11" s="14"/>
      <c r="Z11" s="14"/>
      <c r="AA11" s="14">
        <v>25</v>
      </c>
      <c r="AB11" s="14"/>
      <c r="AC11" s="14"/>
      <c r="AD11" s="13">
        <f t="shared" si="4"/>
        <v>64</v>
      </c>
      <c r="AE11" s="15">
        <f t="shared" si="3"/>
        <v>200</v>
      </c>
      <c r="AF11" s="7">
        <f t="shared" si="5"/>
        <v>200</v>
      </c>
      <c r="AG11" s="13">
        <f t="shared" si="6"/>
        <v>0</v>
      </c>
    </row>
    <row r="12" spans="1:33" ht="18" customHeight="1" x14ac:dyDescent="0.25">
      <c r="A12" s="145" t="s">
        <v>169</v>
      </c>
      <c r="B12" s="21">
        <v>50</v>
      </c>
      <c r="C12" s="10">
        <v>4</v>
      </c>
      <c r="D12" s="10">
        <v>30</v>
      </c>
      <c r="E12" s="12"/>
      <c r="F12" s="1">
        <f>'2.5'!AH12</f>
        <v>283</v>
      </c>
      <c r="G12" s="22">
        <f t="shared" si="0"/>
        <v>283</v>
      </c>
      <c r="H12" s="7">
        <v>5</v>
      </c>
      <c r="I12" s="7"/>
      <c r="J12" s="7"/>
      <c r="K12" s="7"/>
      <c r="L12" s="7"/>
      <c r="M12" s="7"/>
      <c r="N12" s="6">
        <f t="shared" si="1"/>
        <v>5</v>
      </c>
      <c r="O12" s="11">
        <f t="shared" si="2"/>
        <v>278</v>
      </c>
      <c r="P12" s="27"/>
      <c r="Q12" s="27"/>
      <c r="R12" s="27"/>
      <c r="S12" s="27"/>
      <c r="T12" s="27">
        <v>15</v>
      </c>
      <c r="U12" s="27">
        <v>2</v>
      </c>
      <c r="V12" s="27">
        <v>7</v>
      </c>
      <c r="W12" s="27"/>
      <c r="X12" s="27">
        <v>2</v>
      </c>
      <c r="Y12" s="27"/>
      <c r="Z12" s="27"/>
      <c r="AA12" s="27">
        <v>22</v>
      </c>
      <c r="AB12" s="14"/>
      <c r="AC12" s="14"/>
      <c r="AD12" s="13">
        <f t="shared" si="4"/>
        <v>48</v>
      </c>
      <c r="AE12" s="15">
        <f t="shared" si="3"/>
        <v>230</v>
      </c>
      <c r="AF12" s="7">
        <f t="shared" si="5"/>
        <v>230</v>
      </c>
      <c r="AG12" s="13">
        <f t="shared" si="6"/>
        <v>0</v>
      </c>
    </row>
    <row r="13" spans="1:33" ht="18" customHeight="1" x14ac:dyDescent="0.25">
      <c r="A13" s="145" t="s">
        <v>170</v>
      </c>
      <c r="B13" s="21">
        <v>50</v>
      </c>
      <c r="C13" s="10"/>
      <c r="D13" s="10"/>
      <c r="E13" s="30"/>
      <c r="F13" s="1">
        <f>'2.5'!AH13</f>
        <v>0</v>
      </c>
      <c r="G13" s="22">
        <f t="shared" si="0"/>
        <v>0</v>
      </c>
      <c r="H13" s="28"/>
      <c r="I13" s="28"/>
      <c r="J13" s="28"/>
      <c r="K13" s="28"/>
      <c r="L13" s="28"/>
      <c r="M13" s="28"/>
      <c r="N13" s="6">
        <f t="shared" si="1"/>
        <v>0</v>
      </c>
      <c r="O13" s="11">
        <f t="shared" si="2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13">
        <f t="shared" si="4"/>
        <v>0</v>
      </c>
      <c r="AE13" s="15">
        <f t="shared" si="3"/>
        <v>0</v>
      </c>
      <c r="AF13" s="7">
        <f t="shared" si="5"/>
        <v>0</v>
      </c>
      <c r="AG13" s="13">
        <f t="shared" si="6"/>
        <v>0</v>
      </c>
    </row>
    <row r="14" spans="1:33" ht="18" customHeight="1" x14ac:dyDescent="0.25">
      <c r="A14" s="146" t="s">
        <v>171</v>
      </c>
      <c r="B14" s="21">
        <v>45</v>
      </c>
      <c r="C14" s="10"/>
      <c r="D14" s="10"/>
      <c r="E14" s="12"/>
      <c r="F14" s="1">
        <f>'2.5'!AH14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3"/>
        <v>0</v>
      </c>
      <c r="AF14" s="7">
        <f t="shared" si="5"/>
        <v>0</v>
      </c>
      <c r="AG14" s="13">
        <f t="shared" si="6"/>
        <v>0</v>
      </c>
    </row>
    <row r="15" spans="1:33" ht="18" customHeight="1" x14ac:dyDescent="0.25">
      <c r="A15" s="146" t="s">
        <v>172</v>
      </c>
      <c r="B15" s="21">
        <v>33</v>
      </c>
      <c r="C15" s="10"/>
      <c r="D15" s="10"/>
      <c r="E15" s="12"/>
      <c r="F15" s="1">
        <f>'2.5'!AH15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3"/>
        <v>0</v>
      </c>
      <c r="AF15" s="7">
        <f t="shared" si="5"/>
        <v>0</v>
      </c>
      <c r="AG15" s="13">
        <f t="shared" si="6"/>
        <v>0</v>
      </c>
    </row>
    <row r="16" spans="1:33" ht="18" customHeight="1" x14ac:dyDescent="0.25">
      <c r="A16" s="145" t="s">
        <v>173</v>
      </c>
      <c r="B16" s="21">
        <v>45</v>
      </c>
      <c r="C16" s="10">
        <v>2</v>
      </c>
      <c r="D16" s="10">
        <v>20</v>
      </c>
      <c r="E16" s="27"/>
      <c r="F16" s="1">
        <f>'2.5'!AH16</f>
        <v>142</v>
      </c>
      <c r="G16" s="22">
        <f t="shared" si="0"/>
        <v>142</v>
      </c>
      <c r="H16" s="28">
        <v>10</v>
      </c>
      <c r="I16" s="28"/>
      <c r="J16" s="28"/>
      <c r="K16" s="28"/>
      <c r="L16" s="28"/>
      <c r="M16" s="28"/>
      <c r="N16" s="6">
        <f t="shared" si="1"/>
        <v>10</v>
      </c>
      <c r="O16" s="11">
        <f t="shared" si="2"/>
        <v>132</v>
      </c>
      <c r="P16" s="27"/>
      <c r="Q16" s="27"/>
      <c r="R16" s="27">
        <v>4</v>
      </c>
      <c r="S16" s="27"/>
      <c r="T16" s="27"/>
      <c r="U16" s="27">
        <v>8</v>
      </c>
      <c r="V16" s="27">
        <v>10</v>
      </c>
      <c r="W16" s="27"/>
      <c r="X16" s="27"/>
      <c r="Y16" s="27"/>
      <c r="Z16" s="27"/>
      <c r="AA16" s="27"/>
      <c r="AB16" s="27"/>
      <c r="AC16" s="27"/>
      <c r="AD16" s="13">
        <f t="shared" si="4"/>
        <v>22</v>
      </c>
      <c r="AE16" s="15">
        <f t="shared" si="3"/>
        <v>110</v>
      </c>
      <c r="AF16" s="7">
        <f t="shared" si="5"/>
        <v>110</v>
      </c>
      <c r="AG16" s="13">
        <f t="shared" si="6"/>
        <v>0</v>
      </c>
    </row>
    <row r="17" spans="1:33" ht="18" customHeight="1" x14ac:dyDescent="0.25">
      <c r="A17" s="145" t="s">
        <v>174</v>
      </c>
      <c r="B17" s="21">
        <v>50</v>
      </c>
      <c r="C17" s="10"/>
      <c r="D17" s="10">
        <v>27</v>
      </c>
      <c r="E17" s="12"/>
      <c r="F17" s="1">
        <f>'2.5'!AH17</f>
        <v>27</v>
      </c>
      <c r="G17" s="22">
        <f t="shared" si="0"/>
        <v>27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3"/>
        <v>27</v>
      </c>
      <c r="AF17" s="7">
        <f t="shared" si="5"/>
        <v>27</v>
      </c>
      <c r="AG17" s="13">
        <f t="shared" si="6"/>
        <v>0</v>
      </c>
    </row>
    <row r="18" spans="1:33" ht="18" customHeight="1" x14ac:dyDescent="0.25">
      <c r="A18" s="145" t="s">
        <v>175</v>
      </c>
      <c r="B18" s="21">
        <v>100</v>
      </c>
      <c r="C18" s="10"/>
      <c r="D18" s="10">
        <v>8</v>
      </c>
      <c r="E18" s="12"/>
      <c r="F18" s="1">
        <f>'2.5'!AH18</f>
        <v>23</v>
      </c>
      <c r="G18" s="22">
        <f t="shared" si="0"/>
        <v>23</v>
      </c>
      <c r="H18" s="7"/>
      <c r="I18" s="7"/>
      <c r="J18" s="7"/>
      <c r="K18" s="7"/>
      <c r="L18" s="7">
        <v>15</v>
      </c>
      <c r="M18" s="7"/>
      <c r="N18" s="6">
        <f t="shared" si="1"/>
        <v>15</v>
      </c>
      <c r="O18" s="11">
        <f t="shared" si="2"/>
        <v>8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3"/>
        <v>8</v>
      </c>
      <c r="AF18" s="7">
        <f t="shared" si="5"/>
        <v>8</v>
      </c>
      <c r="AG18" s="13">
        <f t="shared" si="6"/>
        <v>0</v>
      </c>
    </row>
    <row r="19" spans="1:33" ht="18" customHeight="1" x14ac:dyDescent="0.25">
      <c r="A19" s="145" t="s">
        <v>176</v>
      </c>
      <c r="B19" s="21">
        <v>50</v>
      </c>
      <c r="C19" s="10"/>
      <c r="D19" s="10">
        <v>5</v>
      </c>
      <c r="E19" s="12"/>
      <c r="F19" s="1">
        <f>'2.5'!AH19</f>
        <v>10</v>
      </c>
      <c r="G19" s="22">
        <f t="shared" si="0"/>
        <v>10</v>
      </c>
      <c r="H19" s="7">
        <v>5</v>
      </c>
      <c r="I19" s="7"/>
      <c r="J19" s="7"/>
      <c r="K19" s="7"/>
      <c r="L19" s="7"/>
      <c r="M19" s="7"/>
      <c r="N19" s="6">
        <f t="shared" si="1"/>
        <v>5</v>
      </c>
      <c r="O19" s="11">
        <f t="shared" si="2"/>
        <v>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3"/>
        <v>5</v>
      </c>
      <c r="AF19" s="7">
        <f t="shared" si="5"/>
        <v>5</v>
      </c>
      <c r="AG19" s="13">
        <f t="shared" si="6"/>
        <v>0</v>
      </c>
    </row>
    <row r="20" spans="1:33" ht="18" customHeight="1" x14ac:dyDescent="0.25">
      <c r="A20" s="145" t="s">
        <v>177</v>
      </c>
      <c r="B20" s="21">
        <v>33</v>
      </c>
      <c r="C20" s="10"/>
      <c r="D20" s="10">
        <v>18</v>
      </c>
      <c r="E20" s="12"/>
      <c r="F20" s="1">
        <f>'2.5'!AH20</f>
        <v>79</v>
      </c>
      <c r="G20" s="22">
        <f t="shared" si="0"/>
        <v>79</v>
      </c>
      <c r="H20" s="7">
        <v>8</v>
      </c>
      <c r="I20" s="7"/>
      <c r="J20" s="7"/>
      <c r="K20" s="7"/>
      <c r="L20" s="7">
        <v>13</v>
      </c>
      <c r="M20" s="7"/>
      <c r="N20" s="6">
        <f t="shared" si="1"/>
        <v>21</v>
      </c>
      <c r="O20" s="11">
        <f t="shared" si="2"/>
        <v>58</v>
      </c>
      <c r="P20" s="14"/>
      <c r="Q20" s="14"/>
      <c r="R20" s="14"/>
      <c r="S20" s="14"/>
      <c r="T20" s="14">
        <v>5</v>
      </c>
      <c r="U20" s="14">
        <v>10</v>
      </c>
      <c r="V20" s="14"/>
      <c r="W20" s="14"/>
      <c r="X20" s="14"/>
      <c r="Y20" s="14"/>
      <c r="Z20" s="14"/>
      <c r="AA20" s="14">
        <v>25</v>
      </c>
      <c r="AB20" s="14"/>
      <c r="AC20" s="14"/>
      <c r="AD20" s="13">
        <f t="shared" si="4"/>
        <v>40</v>
      </c>
      <c r="AE20" s="15">
        <f t="shared" si="3"/>
        <v>18</v>
      </c>
      <c r="AF20" s="7">
        <f t="shared" si="5"/>
        <v>18</v>
      </c>
      <c r="AG20" s="13">
        <f t="shared" si="6"/>
        <v>0</v>
      </c>
    </row>
    <row r="21" spans="1:33" ht="18" customHeight="1" x14ac:dyDescent="0.25">
      <c r="A21" s="145" t="s">
        <v>178</v>
      </c>
      <c r="B21" s="21"/>
      <c r="C21" s="10"/>
      <c r="D21" s="10"/>
      <c r="E21" s="12"/>
      <c r="F21" s="1">
        <f>'2.5'!AH21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3"/>
        <v>0</v>
      </c>
      <c r="AF21" s="7">
        <f t="shared" si="5"/>
        <v>0</v>
      </c>
      <c r="AG21" s="13">
        <f t="shared" si="6"/>
        <v>0</v>
      </c>
    </row>
    <row r="22" spans="1:33" ht="18" customHeight="1" x14ac:dyDescent="0.25">
      <c r="A22" s="145" t="s">
        <v>179</v>
      </c>
      <c r="B22" s="21">
        <v>40</v>
      </c>
      <c r="C22" s="10"/>
      <c r="D22" s="10"/>
      <c r="E22" s="12"/>
      <c r="F22" s="1">
        <f>'2.5'!AH22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3"/>
        <v>0</v>
      </c>
      <c r="AF22" s="7">
        <f t="shared" si="5"/>
        <v>0</v>
      </c>
      <c r="AG22" s="13">
        <f t="shared" si="6"/>
        <v>0</v>
      </c>
    </row>
    <row r="23" spans="1:33" ht="18" customHeight="1" x14ac:dyDescent="0.25">
      <c r="A23" s="145" t="s">
        <v>180</v>
      </c>
      <c r="B23" s="21">
        <v>30</v>
      </c>
      <c r="C23" s="10"/>
      <c r="D23" s="10"/>
      <c r="E23" s="12"/>
      <c r="F23" s="1">
        <f>'2.5'!AH23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3"/>
        <v>0</v>
      </c>
      <c r="AF23" s="7">
        <f t="shared" si="5"/>
        <v>0</v>
      </c>
      <c r="AG23" s="13">
        <f t="shared" si="6"/>
        <v>0</v>
      </c>
    </row>
    <row r="24" spans="1:33" ht="18" customHeight="1" x14ac:dyDescent="0.25">
      <c r="A24" s="147" t="s">
        <v>181</v>
      </c>
      <c r="B24" s="21"/>
      <c r="C24" s="10"/>
      <c r="D24" s="10"/>
      <c r="E24" s="12"/>
      <c r="F24" s="1">
        <f>'2.5'!AH24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>SUM(P24:AB24)</f>
        <v>0</v>
      </c>
      <c r="AE24" s="15">
        <f t="shared" si="3"/>
        <v>0</v>
      </c>
      <c r="AF24" s="7">
        <f t="shared" si="5"/>
        <v>0</v>
      </c>
      <c r="AG24" s="13">
        <f>AF24+AC24-AE24</f>
        <v>0</v>
      </c>
    </row>
    <row r="25" spans="1:33" ht="12" customHeight="1" x14ac:dyDescent="0.25">
      <c r="A25" s="33"/>
      <c r="B25" s="33"/>
      <c r="C25" s="33"/>
      <c r="D25" s="33"/>
      <c r="E25" s="19">
        <f t="shared" ref="E25:AG25" si="7">SUM(E3:E24)</f>
        <v>1210</v>
      </c>
      <c r="F25" s="19">
        <f t="shared" si="7"/>
        <v>3833</v>
      </c>
      <c r="G25" s="19">
        <f t="shared" si="7"/>
        <v>5043</v>
      </c>
      <c r="H25" s="19">
        <f t="shared" si="7"/>
        <v>206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194</v>
      </c>
      <c r="M25" s="19">
        <f t="shared" si="7"/>
        <v>10</v>
      </c>
      <c r="N25" s="19">
        <f t="shared" si="7"/>
        <v>410</v>
      </c>
      <c r="O25" s="19">
        <f t="shared" si="7"/>
        <v>4633</v>
      </c>
      <c r="P25" s="19">
        <f t="shared" si="7"/>
        <v>0</v>
      </c>
      <c r="Q25" s="19">
        <f t="shared" si="7"/>
        <v>0</v>
      </c>
      <c r="R25" s="19">
        <f t="shared" si="7"/>
        <v>46</v>
      </c>
      <c r="S25" s="19">
        <f t="shared" si="7"/>
        <v>0</v>
      </c>
      <c r="T25" s="19">
        <f t="shared" si="7"/>
        <v>294</v>
      </c>
      <c r="U25" s="19">
        <f t="shared" si="7"/>
        <v>165</v>
      </c>
      <c r="V25" s="19">
        <f t="shared" si="7"/>
        <v>86</v>
      </c>
      <c r="W25" s="19">
        <f t="shared" si="7"/>
        <v>0</v>
      </c>
      <c r="X25" s="19">
        <f t="shared" si="7"/>
        <v>76</v>
      </c>
      <c r="Y25" s="19">
        <f t="shared" si="7"/>
        <v>0</v>
      </c>
      <c r="Z25" s="19">
        <f t="shared" si="7"/>
        <v>0</v>
      </c>
      <c r="AA25" s="19">
        <f t="shared" si="7"/>
        <v>165</v>
      </c>
      <c r="AB25" s="19">
        <f t="shared" si="7"/>
        <v>0</v>
      </c>
      <c r="AC25" s="19">
        <f t="shared" si="7"/>
        <v>6</v>
      </c>
      <c r="AD25" s="19">
        <f t="shared" si="7"/>
        <v>832</v>
      </c>
      <c r="AE25" s="19">
        <f t="shared" si="7"/>
        <v>3801</v>
      </c>
      <c r="AF25" s="19">
        <f t="shared" si="7"/>
        <v>3795</v>
      </c>
      <c r="AG25" s="19">
        <f t="shared" si="7"/>
        <v>0</v>
      </c>
    </row>
  </sheetData>
  <mergeCells count="14">
    <mergeCell ref="A1:A2"/>
    <mergeCell ref="N1:N2"/>
    <mergeCell ref="E1:E2"/>
    <mergeCell ref="F1:F2"/>
    <mergeCell ref="C1:C2"/>
    <mergeCell ref="D1:D2"/>
    <mergeCell ref="AG1:AG2"/>
    <mergeCell ref="AE1:AE2"/>
    <mergeCell ref="AF1:AF2"/>
    <mergeCell ref="B1:B2"/>
    <mergeCell ref="AC1:AC2"/>
    <mergeCell ref="AD1:AD2"/>
    <mergeCell ref="G1:G2"/>
    <mergeCell ref="O1:O2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zoomScaleNormal="100" workbookViewId="0">
      <pane xSplit="5" ySplit="2" topLeftCell="W3" activePane="bottomRight" state="frozen"/>
      <selection pane="topRight" activeCell="F1" sqref="F1"/>
      <selection pane="bottomLeft" activeCell="A3" sqref="A3"/>
      <selection pane="bottomRight" activeCell="D3" sqref="D3"/>
    </sheetView>
  </sheetViews>
  <sheetFormatPr defaultRowHeight="15" x14ac:dyDescent="0.25"/>
  <cols>
    <col min="1" max="1" width="28.140625" customWidth="1"/>
    <col min="2" max="2" width="8.140625" customWidth="1"/>
    <col min="3" max="3" width="7.5703125" customWidth="1"/>
    <col min="4" max="4" width="6.5703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</cols>
  <sheetData>
    <row r="1" spans="1:36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86" t="s">
        <v>12</v>
      </c>
      <c r="F1" s="186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16</v>
      </c>
      <c r="R1" s="5" t="s">
        <v>30</v>
      </c>
      <c r="S1" s="5" t="s">
        <v>13</v>
      </c>
      <c r="T1" s="5" t="s">
        <v>9</v>
      </c>
      <c r="U1" s="5" t="s">
        <v>14</v>
      </c>
      <c r="V1" s="5" t="s">
        <v>25</v>
      </c>
      <c r="W1" s="5" t="s">
        <v>25</v>
      </c>
      <c r="X1" s="5" t="s">
        <v>143</v>
      </c>
      <c r="Y1" s="5" t="s">
        <v>13</v>
      </c>
      <c r="Z1" s="5" t="s">
        <v>9</v>
      </c>
      <c r="AA1" s="5" t="s">
        <v>14</v>
      </c>
      <c r="AB1" s="4" t="s">
        <v>91</v>
      </c>
      <c r="AC1" s="5"/>
      <c r="AD1" s="256" t="s">
        <v>118</v>
      </c>
      <c r="AE1" s="256"/>
      <c r="AF1" s="188" t="s">
        <v>18</v>
      </c>
      <c r="AG1" s="203" t="s">
        <v>10</v>
      </c>
      <c r="AH1" s="203" t="s">
        <v>29</v>
      </c>
      <c r="AI1" s="194" t="s">
        <v>22</v>
      </c>
      <c r="AJ1" s="196" t="s">
        <v>23</v>
      </c>
    </row>
    <row r="2" spans="1:36" x14ac:dyDescent="0.25">
      <c r="A2" s="189"/>
      <c r="B2" s="191"/>
      <c r="C2" s="191"/>
      <c r="D2" s="189"/>
      <c r="E2" s="187"/>
      <c r="F2" s="187"/>
      <c r="G2" s="198"/>
      <c r="H2" s="17" t="s">
        <v>24</v>
      </c>
      <c r="I2" s="17" t="s">
        <v>28</v>
      </c>
      <c r="J2" s="17" t="s">
        <v>79</v>
      </c>
      <c r="K2" s="17" t="s">
        <v>15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72</v>
      </c>
      <c r="X2" s="4" t="s">
        <v>27</v>
      </c>
      <c r="Y2" s="4" t="s">
        <v>27</v>
      </c>
      <c r="Z2" s="4" t="s">
        <v>27</v>
      </c>
      <c r="AA2" s="4" t="s">
        <v>27</v>
      </c>
      <c r="AB2" s="42" t="s">
        <v>92</v>
      </c>
      <c r="AC2" s="42"/>
      <c r="AD2" s="50"/>
      <c r="AE2" s="50" t="s">
        <v>108</v>
      </c>
      <c r="AF2" s="189"/>
      <c r="AG2" s="204"/>
      <c r="AH2" s="204"/>
      <c r="AI2" s="195"/>
      <c r="AJ2" s="197"/>
    </row>
    <row r="3" spans="1:36" ht="18" customHeight="1" x14ac:dyDescent="0.25">
      <c r="A3" s="145" t="s">
        <v>182</v>
      </c>
      <c r="B3" s="21">
        <v>33</v>
      </c>
      <c r="C3" s="9">
        <v>18</v>
      </c>
      <c r="D3" s="9"/>
      <c r="E3" s="12"/>
      <c r="F3" s="1">
        <f>'27.4'!AH3</f>
        <v>594</v>
      </c>
      <c r="G3" s="22">
        <f>SUM(E3:F3)</f>
        <v>594</v>
      </c>
      <c r="H3" s="7"/>
      <c r="I3" s="7"/>
      <c r="J3" s="7"/>
      <c r="K3" s="7"/>
      <c r="L3" s="7"/>
      <c r="M3" s="7"/>
      <c r="N3" s="6">
        <f>SUBTOTAL(9,H3:M3)</f>
        <v>0</v>
      </c>
      <c r="O3" s="11">
        <f t="shared" ref="O3:O20" si="0">G3-N3</f>
        <v>594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3">
        <f>SUM(P3:AE3)</f>
        <v>0</v>
      </c>
      <c r="AH3" s="15">
        <f>O3-AG3</f>
        <v>594</v>
      </c>
      <c r="AI3" s="7">
        <f>(B3*C3)+D3</f>
        <v>594</v>
      </c>
      <c r="AJ3" s="13">
        <f>AI3+AF3-AH3</f>
        <v>0</v>
      </c>
    </row>
    <row r="4" spans="1:36" ht="18" customHeight="1" x14ac:dyDescent="0.25">
      <c r="A4" s="145" t="s">
        <v>161</v>
      </c>
      <c r="B4" s="21">
        <v>70</v>
      </c>
      <c r="C4" s="9">
        <v>11</v>
      </c>
      <c r="D4" s="9">
        <v>21</v>
      </c>
      <c r="E4" s="12"/>
      <c r="F4" s="1">
        <f>'27.4'!AH4</f>
        <v>791</v>
      </c>
      <c r="G4" s="22">
        <f t="shared" ref="G4:G20" si="1">SUM(E4:F4)</f>
        <v>791</v>
      </c>
      <c r="H4" s="7"/>
      <c r="I4" s="7"/>
      <c r="J4" s="7"/>
      <c r="K4" s="7"/>
      <c r="L4" s="7"/>
      <c r="M4" s="7"/>
      <c r="N4" s="6">
        <f t="shared" ref="N4:N20" si="2">SUBTOTAL(9,H4:M4)</f>
        <v>0</v>
      </c>
      <c r="O4" s="11">
        <f t="shared" si="0"/>
        <v>791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3">
        <f t="shared" ref="AG4:AG24" si="3">SUM(P4:AE4)</f>
        <v>0</v>
      </c>
      <c r="AH4" s="15">
        <f t="shared" ref="AH4:AH24" si="4">O4-AG4</f>
        <v>791</v>
      </c>
      <c r="AI4" s="7">
        <f t="shared" ref="AI4:AI20" si="5">(B4*C4)+D4</f>
        <v>791</v>
      </c>
      <c r="AJ4" s="13">
        <f t="shared" ref="AJ4:AJ20" si="6">AI4+AF4-AH4</f>
        <v>0</v>
      </c>
    </row>
    <row r="5" spans="1:36" ht="18" customHeight="1" x14ac:dyDescent="0.25">
      <c r="A5" s="145" t="s">
        <v>162</v>
      </c>
      <c r="B5" s="21">
        <v>45</v>
      </c>
      <c r="C5" s="8">
        <v>5</v>
      </c>
      <c r="D5" s="8">
        <v>7</v>
      </c>
      <c r="E5" s="12"/>
      <c r="F5" s="1">
        <f>'27.4'!AH5</f>
        <v>232</v>
      </c>
      <c r="G5" s="22">
        <f t="shared" si="1"/>
        <v>232</v>
      </c>
      <c r="H5" s="7"/>
      <c r="I5" s="7"/>
      <c r="J5" s="7"/>
      <c r="K5" s="7"/>
      <c r="L5" s="7"/>
      <c r="M5" s="7"/>
      <c r="N5" s="6">
        <f t="shared" si="2"/>
        <v>0</v>
      </c>
      <c r="O5" s="11">
        <f t="shared" si="0"/>
        <v>232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3">
        <f t="shared" si="3"/>
        <v>0</v>
      </c>
      <c r="AH5" s="15">
        <f t="shared" si="4"/>
        <v>232</v>
      </c>
      <c r="AI5" s="7">
        <f t="shared" si="5"/>
        <v>232</v>
      </c>
      <c r="AJ5" s="13">
        <f t="shared" si="6"/>
        <v>0</v>
      </c>
    </row>
    <row r="6" spans="1:36" ht="18" customHeight="1" x14ac:dyDescent="0.25">
      <c r="A6" s="145" t="s">
        <v>163</v>
      </c>
      <c r="B6" s="21">
        <v>60</v>
      </c>
      <c r="C6" s="8"/>
      <c r="D6" s="8"/>
      <c r="E6" s="12"/>
      <c r="F6" s="1">
        <f>'27.4'!AH6</f>
        <v>0</v>
      </c>
      <c r="G6" s="22">
        <f t="shared" si="1"/>
        <v>0</v>
      </c>
      <c r="H6" s="7"/>
      <c r="I6" s="7"/>
      <c r="J6" s="7"/>
      <c r="K6" s="7"/>
      <c r="L6" s="7"/>
      <c r="M6" s="7"/>
      <c r="N6" s="6">
        <f t="shared" si="2"/>
        <v>0</v>
      </c>
      <c r="O6" s="11">
        <f t="shared" si="0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3">
        <f t="shared" si="3"/>
        <v>0</v>
      </c>
      <c r="AH6" s="15">
        <f t="shared" si="4"/>
        <v>0</v>
      </c>
      <c r="AI6" s="7">
        <f t="shared" si="5"/>
        <v>0</v>
      </c>
      <c r="AJ6" s="13">
        <f t="shared" si="6"/>
        <v>0</v>
      </c>
    </row>
    <row r="7" spans="1:36" ht="18" customHeight="1" x14ac:dyDescent="0.25">
      <c r="A7" s="145" t="s">
        <v>164</v>
      </c>
      <c r="B7" s="21">
        <v>120</v>
      </c>
      <c r="C7" s="9">
        <v>5</v>
      </c>
      <c r="D7" s="9">
        <v>16</v>
      </c>
      <c r="E7" s="12"/>
      <c r="F7" s="1">
        <f>'27.4'!AH7</f>
        <v>616</v>
      </c>
      <c r="G7" s="22">
        <f t="shared" si="1"/>
        <v>616</v>
      </c>
      <c r="H7" s="7"/>
      <c r="I7" s="7"/>
      <c r="J7" s="7"/>
      <c r="K7" s="7"/>
      <c r="L7" s="7"/>
      <c r="M7" s="7"/>
      <c r="N7" s="6">
        <f t="shared" si="2"/>
        <v>0</v>
      </c>
      <c r="O7" s="11">
        <f t="shared" si="0"/>
        <v>616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3">
        <f t="shared" si="3"/>
        <v>0</v>
      </c>
      <c r="AH7" s="15">
        <f t="shared" si="4"/>
        <v>616</v>
      </c>
      <c r="AI7" s="7">
        <f t="shared" si="5"/>
        <v>616</v>
      </c>
      <c r="AJ7" s="13">
        <f t="shared" si="6"/>
        <v>0</v>
      </c>
    </row>
    <row r="8" spans="1:36" ht="18" customHeight="1" x14ac:dyDescent="0.25">
      <c r="A8" s="145" t="s">
        <v>165</v>
      </c>
      <c r="B8" s="21">
        <v>40</v>
      </c>
      <c r="C8" s="8">
        <v>2</v>
      </c>
      <c r="D8" s="8">
        <v>2</v>
      </c>
      <c r="E8" s="12"/>
      <c r="F8" s="1">
        <f>'27.4'!AH8</f>
        <v>82</v>
      </c>
      <c r="G8" s="22">
        <f t="shared" si="1"/>
        <v>82</v>
      </c>
      <c r="H8" s="7"/>
      <c r="I8" s="7"/>
      <c r="J8" s="7"/>
      <c r="K8" s="7"/>
      <c r="L8" s="7"/>
      <c r="M8" s="7"/>
      <c r="N8" s="6">
        <f t="shared" si="2"/>
        <v>0</v>
      </c>
      <c r="O8" s="11">
        <f t="shared" si="0"/>
        <v>82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3">
        <f t="shared" si="3"/>
        <v>0</v>
      </c>
      <c r="AH8" s="15">
        <f t="shared" si="4"/>
        <v>82</v>
      </c>
      <c r="AI8" s="7">
        <f t="shared" si="5"/>
        <v>82</v>
      </c>
      <c r="AJ8" s="13">
        <f t="shared" si="6"/>
        <v>0</v>
      </c>
    </row>
    <row r="9" spans="1:36" ht="18" customHeight="1" x14ac:dyDescent="0.25">
      <c r="A9" s="145" t="s">
        <v>166</v>
      </c>
      <c r="B9" s="21">
        <v>65</v>
      </c>
      <c r="C9" s="8">
        <v>3</v>
      </c>
      <c r="D9" s="8">
        <v>64</v>
      </c>
      <c r="E9" s="12"/>
      <c r="F9" s="1">
        <f>'27.4'!AH9</f>
        <v>259</v>
      </c>
      <c r="G9" s="22">
        <f t="shared" si="1"/>
        <v>259</v>
      </c>
      <c r="H9" s="7"/>
      <c r="I9" s="7"/>
      <c r="J9" s="7"/>
      <c r="K9" s="7"/>
      <c r="L9" s="7"/>
      <c r="M9" s="7"/>
      <c r="N9" s="6">
        <f t="shared" si="2"/>
        <v>0</v>
      </c>
      <c r="O9" s="11">
        <f t="shared" si="0"/>
        <v>259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3">
        <f t="shared" si="3"/>
        <v>0</v>
      </c>
      <c r="AH9" s="15">
        <f t="shared" si="4"/>
        <v>259</v>
      </c>
      <c r="AI9" s="7">
        <f t="shared" si="5"/>
        <v>259</v>
      </c>
      <c r="AJ9" s="13">
        <f t="shared" si="6"/>
        <v>0</v>
      </c>
    </row>
    <row r="10" spans="1:36" ht="18" customHeight="1" x14ac:dyDescent="0.25">
      <c r="A10" s="145" t="s">
        <v>167</v>
      </c>
      <c r="B10" s="21">
        <v>100</v>
      </c>
      <c r="C10" s="8">
        <v>6</v>
      </c>
      <c r="D10" s="8">
        <v>43</v>
      </c>
      <c r="E10" s="12"/>
      <c r="F10" s="1">
        <f>'27.4'!AH10</f>
        <v>643</v>
      </c>
      <c r="G10" s="22">
        <f t="shared" si="1"/>
        <v>643</v>
      </c>
      <c r="H10" s="7"/>
      <c r="I10" s="7"/>
      <c r="J10" s="7"/>
      <c r="K10" s="7"/>
      <c r="L10" s="7"/>
      <c r="M10" s="7"/>
      <c r="N10" s="6">
        <f t="shared" si="2"/>
        <v>0</v>
      </c>
      <c r="O10" s="11">
        <f t="shared" si="0"/>
        <v>643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3">
        <f t="shared" si="3"/>
        <v>0</v>
      </c>
      <c r="AH10" s="15">
        <f t="shared" si="4"/>
        <v>643</v>
      </c>
      <c r="AI10" s="7">
        <f t="shared" si="5"/>
        <v>643</v>
      </c>
      <c r="AJ10" s="13">
        <f t="shared" si="6"/>
        <v>0</v>
      </c>
    </row>
    <row r="11" spans="1:36" ht="18" customHeight="1" x14ac:dyDescent="0.25">
      <c r="A11" s="145" t="s">
        <v>168</v>
      </c>
      <c r="B11" s="21">
        <v>85</v>
      </c>
      <c r="C11" s="10">
        <v>3</v>
      </c>
      <c r="D11" s="10">
        <v>6</v>
      </c>
      <c r="E11" s="12"/>
      <c r="F11" s="1">
        <f>'27.4'!AH11</f>
        <v>261</v>
      </c>
      <c r="G11" s="22">
        <f t="shared" si="1"/>
        <v>261</v>
      </c>
      <c r="H11" s="7"/>
      <c r="I11" s="7"/>
      <c r="J11" s="7"/>
      <c r="K11" s="7"/>
      <c r="L11" s="7"/>
      <c r="M11" s="7"/>
      <c r="N11" s="6">
        <f t="shared" si="2"/>
        <v>0</v>
      </c>
      <c r="O11" s="11">
        <f t="shared" si="0"/>
        <v>261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3">
        <f t="shared" si="3"/>
        <v>0</v>
      </c>
      <c r="AH11" s="15">
        <f t="shared" si="4"/>
        <v>261</v>
      </c>
      <c r="AI11" s="7">
        <f t="shared" si="5"/>
        <v>261</v>
      </c>
      <c r="AJ11" s="13">
        <f t="shared" si="6"/>
        <v>0</v>
      </c>
    </row>
    <row r="12" spans="1:36" ht="18" customHeight="1" x14ac:dyDescent="0.25">
      <c r="A12" s="145" t="s">
        <v>169</v>
      </c>
      <c r="B12" s="21">
        <v>50</v>
      </c>
      <c r="C12" s="10">
        <v>7</v>
      </c>
      <c r="D12" s="10">
        <v>10</v>
      </c>
      <c r="E12" s="12"/>
      <c r="F12" s="1">
        <f>'27.4'!AH12</f>
        <v>360</v>
      </c>
      <c r="G12" s="22">
        <f t="shared" si="1"/>
        <v>360</v>
      </c>
      <c r="H12" s="7"/>
      <c r="I12" s="7"/>
      <c r="J12" s="7"/>
      <c r="K12" s="7"/>
      <c r="L12" s="7"/>
      <c r="M12" s="7"/>
      <c r="N12" s="6">
        <f t="shared" si="2"/>
        <v>0</v>
      </c>
      <c r="O12" s="11">
        <f t="shared" si="0"/>
        <v>360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3">
        <f t="shared" si="3"/>
        <v>0</v>
      </c>
      <c r="AH12" s="15">
        <f t="shared" si="4"/>
        <v>360</v>
      </c>
      <c r="AI12" s="7">
        <f t="shared" si="5"/>
        <v>360</v>
      </c>
      <c r="AJ12" s="13">
        <f t="shared" si="6"/>
        <v>0</v>
      </c>
    </row>
    <row r="13" spans="1:36" ht="18" customHeight="1" x14ac:dyDescent="0.25">
      <c r="A13" s="145" t="s">
        <v>170</v>
      </c>
      <c r="B13" s="21">
        <v>50</v>
      </c>
      <c r="C13" s="10"/>
      <c r="D13" s="10"/>
      <c r="E13" s="12"/>
      <c r="F13" s="1">
        <f>'27.4'!AH13</f>
        <v>0</v>
      </c>
      <c r="G13" s="22">
        <f t="shared" si="1"/>
        <v>0</v>
      </c>
      <c r="H13" s="7"/>
      <c r="I13" s="7"/>
      <c r="J13" s="7"/>
      <c r="K13" s="7"/>
      <c r="L13" s="7"/>
      <c r="M13" s="7"/>
      <c r="N13" s="6">
        <f t="shared" si="2"/>
        <v>0</v>
      </c>
      <c r="O13" s="11">
        <f t="shared" si="0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3">
        <f t="shared" si="3"/>
        <v>0</v>
      </c>
      <c r="AH13" s="15">
        <f t="shared" si="4"/>
        <v>0</v>
      </c>
      <c r="AI13" s="7">
        <f t="shared" si="5"/>
        <v>0</v>
      </c>
      <c r="AJ13" s="13">
        <f t="shared" si="6"/>
        <v>0</v>
      </c>
    </row>
    <row r="14" spans="1:36" ht="18" customHeight="1" x14ac:dyDescent="0.25">
      <c r="A14" s="145" t="s">
        <v>171</v>
      </c>
      <c r="B14" s="21">
        <v>50</v>
      </c>
      <c r="C14" s="10"/>
      <c r="D14" s="10"/>
      <c r="E14" s="12"/>
      <c r="F14" s="1">
        <f>'27.4'!AH14</f>
        <v>0</v>
      </c>
      <c r="G14" s="22">
        <f t="shared" si="1"/>
        <v>0</v>
      </c>
      <c r="H14" s="7"/>
      <c r="I14" s="7"/>
      <c r="J14" s="7"/>
      <c r="K14" s="7"/>
      <c r="L14" s="7"/>
      <c r="M14" s="7"/>
      <c r="N14" s="6">
        <f t="shared" si="2"/>
        <v>0</v>
      </c>
      <c r="O14" s="11">
        <f t="shared" si="0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3">
        <f t="shared" si="3"/>
        <v>0</v>
      </c>
      <c r="AH14" s="15">
        <f t="shared" si="4"/>
        <v>0</v>
      </c>
      <c r="AI14" s="7">
        <f t="shared" si="5"/>
        <v>0</v>
      </c>
      <c r="AJ14" s="13">
        <f t="shared" si="6"/>
        <v>0</v>
      </c>
    </row>
    <row r="15" spans="1:36" ht="18" customHeight="1" x14ac:dyDescent="0.25">
      <c r="A15" s="145" t="s">
        <v>172</v>
      </c>
      <c r="B15" s="21">
        <v>33</v>
      </c>
      <c r="C15" s="10"/>
      <c r="D15" s="10"/>
      <c r="E15" s="12"/>
      <c r="F15" s="1">
        <f>'27.4'!AH15</f>
        <v>0</v>
      </c>
      <c r="G15" s="22">
        <f t="shared" si="1"/>
        <v>0</v>
      </c>
      <c r="H15" s="7"/>
      <c r="I15" s="7"/>
      <c r="J15" s="7"/>
      <c r="K15" s="7"/>
      <c r="L15" s="7"/>
      <c r="M15" s="7"/>
      <c r="N15" s="6">
        <f t="shared" si="2"/>
        <v>0</v>
      </c>
      <c r="O15" s="11">
        <f t="shared" si="0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3">
        <f t="shared" si="3"/>
        <v>0</v>
      </c>
      <c r="AH15" s="15">
        <f t="shared" si="4"/>
        <v>0</v>
      </c>
      <c r="AI15" s="7">
        <f t="shared" si="5"/>
        <v>0</v>
      </c>
      <c r="AJ15" s="13">
        <f t="shared" si="6"/>
        <v>0</v>
      </c>
    </row>
    <row r="16" spans="1:36" ht="18" customHeight="1" x14ac:dyDescent="0.25">
      <c r="A16" s="145" t="s">
        <v>173</v>
      </c>
      <c r="B16" s="21">
        <v>45</v>
      </c>
      <c r="C16" s="10"/>
      <c r="D16" s="10">
        <v>12</v>
      </c>
      <c r="E16" s="12"/>
      <c r="F16" s="1">
        <f>'27.4'!AH16</f>
        <v>12</v>
      </c>
      <c r="G16" s="22">
        <f t="shared" si="1"/>
        <v>12</v>
      </c>
      <c r="H16" s="7"/>
      <c r="I16" s="7"/>
      <c r="J16" s="7"/>
      <c r="K16" s="7"/>
      <c r="L16" s="7"/>
      <c r="M16" s="7"/>
      <c r="N16" s="6">
        <f t="shared" si="2"/>
        <v>0</v>
      </c>
      <c r="O16" s="11">
        <f t="shared" si="0"/>
        <v>12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3">
        <f t="shared" si="3"/>
        <v>0</v>
      </c>
      <c r="AH16" s="15">
        <f t="shared" si="4"/>
        <v>12</v>
      </c>
      <c r="AI16" s="7">
        <f t="shared" si="5"/>
        <v>12</v>
      </c>
      <c r="AJ16" s="13">
        <f t="shared" si="6"/>
        <v>0</v>
      </c>
    </row>
    <row r="17" spans="1:36" ht="18" customHeight="1" x14ac:dyDescent="0.25">
      <c r="A17" s="145" t="s">
        <v>174</v>
      </c>
      <c r="B17" s="21">
        <v>100</v>
      </c>
      <c r="C17" s="10"/>
      <c r="D17" s="10">
        <v>27</v>
      </c>
      <c r="E17" s="12"/>
      <c r="F17" s="1">
        <f>'27.4'!AH17</f>
        <v>27</v>
      </c>
      <c r="G17" s="22">
        <f t="shared" si="1"/>
        <v>27</v>
      </c>
      <c r="H17" s="7"/>
      <c r="I17" s="7"/>
      <c r="J17" s="7"/>
      <c r="K17" s="7"/>
      <c r="L17" s="7"/>
      <c r="M17" s="7"/>
      <c r="N17" s="6">
        <f t="shared" si="2"/>
        <v>0</v>
      </c>
      <c r="O17" s="11">
        <f t="shared" si="0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3">
        <f t="shared" si="3"/>
        <v>0</v>
      </c>
      <c r="AH17" s="15">
        <f t="shared" si="4"/>
        <v>27</v>
      </c>
      <c r="AI17" s="7">
        <f t="shared" si="5"/>
        <v>27</v>
      </c>
      <c r="AJ17" s="13">
        <f t="shared" si="6"/>
        <v>0</v>
      </c>
    </row>
    <row r="18" spans="1:36" ht="18" customHeight="1" x14ac:dyDescent="0.25">
      <c r="A18" s="145" t="s">
        <v>175</v>
      </c>
      <c r="B18" s="21">
        <v>100</v>
      </c>
      <c r="C18" s="10"/>
      <c r="D18" s="10">
        <v>23</v>
      </c>
      <c r="E18" s="12"/>
      <c r="F18" s="1">
        <f>'27.4'!AH18</f>
        <v>23</v>
      </c>
      <c r="G18" s="22">
        <f t="shared" si="1"/>
        <v>23</v>
      </c>
      <c r="H18" s="7"/>
      <c r="I18" s="7"/>
      <c r="J18" s="7"/>
      <c r="K18" s="7"/>
      <c r="L18" s="7"/>
      <c r="M18" s="7"/>
      <c r="N18" s="6">
        <f t="shared" si="2"/>
        <v>0</v>
      </c>
      <c r="O18" s="11">
        <f t="shared" si="0"/>
        <v>23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3">
        <f t="shared" si="3"/>
        <v>0</v>
      </c>
      <c r="AH18" s="15">
        <f t="shared" si="4"/>
        <v>23</v>
      </c>
      <c r="AI18" s="7">
        <f t="shared" si="5"/>
        <v>23</v>
      </c>
      <c r="AJ18" s="13">
        <f t="shared" si="6"/>
        <v>0</v>
      </c>
    </row>
    <row r="19" spans="1:36" ht="18" customHeight="1" x14ac:dyDescent="0.25">
      <c r="A19" s="145" t="s">
        <v>176</v>
      </c>
      <c r="B19" s="21">
        <v>50</v>
      </c>
      <c r="C19" s="10"/>
      <c r="D19" s="10">
        <v>10</v>
      </c>
      <c r="E19" s="12"/>
      <c r="F19" s="1">
        <f>'27.4'!AH19</f>
        <v>10</v>
      </c>
      <c r="G19" s="22">
        <f t="shared" si="1"/>
        <v>10</v>
      </c>
      <c r="H19" s="7"/>
      <c r="I19" s="7"/>
      <c r="J19" s="7"/>
      <c r="K19" s="7"/>
      <c r="L19" s="7"/>
      <c r="M19" s="7"/>
      <c r="N19" s="6">
        <f t="shared" si="2"/>
        <v>0</v>
      </c>
      <c r="O19" s="11">
        <f t="shared" si="0"/>
        <v>10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3">
        <f t="shared" si="3"/>
        <v>0</v>
      </c>
      <c r="AH19" s="15">
        <f t="shared" si="4"/>
        <v>10</v>
      </c>
      <c r="AI19" s="7">
        <f t="shared" si="5"/>
        <v>10</v>
      </c>
      <c r="AJ19" s="13">
        <f t="shared" si="6"/>
        <v>0</v>
      </c>
    </row>
    <row r="20" spans="1:36" ht="18" customHeight="1" x14ac:dyDescent="0.25">
      <c r="A20" s="145" t="s">
        <v>177</v>
      </c>
      <c r="B20" s="21">
        <v>33</v>
      </c>
      <c r="C20" s="10"/>
      <c r="D20" s="10">
        <v>26</v>
      </c>
      <c r="E20" s="12"/>
      <c r="F20" s="1">
        <f>'27.4'!AH20</f>
        <v>26</v>
      </c>
      <c r="G20" s="22">
        <f t="shared" si="1"/>
        <v>26</v>
      </c>
      <c r="H20" s="7"/>
      <c r="I20" s="7"/>
      <c r="J20" s="7"/>
      <c r="K20" s="7"/>
      <c r="L20" s="7"/>
      <c r="M20" s="7"/>
      <c r="N20" s="6">
        <f t="shared" si="2"/>
        <v>0</v>
      </c>
      <c r="O20" s="11">
        <f t="shared" si="0"/>
        <v>26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3">
        <f t="shared" si="3"/>
        <v>0</v>
      </c>
      <c r="AH20" s="15">
        <f t="shared" si="4"/>
        <v>26</v>
      </c>
      <c r="AI20" s="7">
        <f t="shared" si="5"/>
        <v>26</v>
      </c>
      <c r="AJ20" s="13">
        <f t="shared" si="6"/>
        <v>0</v>
      </c>
    </row>
    <row r="21" spans="1:36" ht="18" customHeight="1" x14ac:dyDescent="0.25">
      <c r="A21" s="145" t="s">
        <v>178</v>
      </c>
      <c r="B21" s="21">
        <v>40</v>
      </c>
      <c r="C21" s="10"/>
      <c r="D21" s="10"/>
      <c r="E21" s="12"/>
      <c r="F21" s="1">
        <f>'27.4'!AH21</f>
        <v>0</v>
      </c>
      <c r="G21" s="22">
        <f t="shared" ref="G21:G23" si="7">SUM(E21:F21)</f>
        <v>0</v>
      </c>
      <c r="H21" s="7"/>
      <c r="I21" s="7"/>
      <c r="J21" s="7"/>
      <c r="K21" s="7"/>
      <c r="L21" s="7"/>
      <c r="M21" s="7"/>
      <c r="N21" s="6">
        <f t="shared" ref="N21:N23" si="8">SUBTOTAL(9,H21:M21)</f>
        <v>0</v>
      </c>
      <c r="O21" s="11">
        <f t="shared" ref="O21:O23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3">
        <f t="shared" si="3"/>
        <v>0</v>
      </c>
      <c r="AH21" s="15">
        <f t="shared" si="4"/>
        <v>0</v>
      </c>
      <c r="AI21" s="7">
        <f t="shared" ref="AI21:AI23" si="10">(B21*C21)+D21</f>
        <v>0</v>
      </c>
      <c r="AJ21" s="13">
        <f t="shared" ref="AJ21:AJ23" si="11">AI21+AF21-AH21</f>
        <v>0</v>
      </c>
    </row>
    <row r="22" spans="1:36" ht="18" customHeight="1" x14ac:dyDescent="0.25">
      <c r="A22" s="145" t="s">
        <v>179</v>
      </c>
      <c r="B22" s="21">
        <v>40</v>
      </c>
      <c r="C22" s="10"/>
      <c r="D22" s="10"/>
      <c r="E22" s="12"/>
      <c r="F22" s="1">
        <f>'27.4'!AH22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3">
        <f t="shared" si="3"/>
        <v>0</v>
      </c>
      <c r="AH22" s="15">
        <f t="shared" si="4"/>
        <v>0</v>
      </c>
      <c r="AI22" s="7">
        <f t="shared" si="10"/>
        <v>0</v>
      </c>
      <c r="AJ22" s="13">
        <f t="shared" si="11"/>
        <v>0</v>
      </c>
    </row>
    <row r="23" spans="1:36" ht="18" customHeight="1" x14ac:dyDescent="0.25">
      <c r="A23" s="145" t="s">
        <v>180</v>
      </c>
      <c r="B23" s="21">
        <v>30</v>
      </c>
      <c r="C23" s="20"/>
      <c r="D23" s="21"/>
      <c r="E23" s="12"/>
      <c r="F23" s="1">
        <f>'27.4'!AH23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3">
        <f t="shared" si="3"/>
        <v>0</v>
      </c>
      <c r="AH23" s="15">
        <f t="shared" si="4"/>
        <v>0</v>
      </c>
      <c r="AI23" s="7">
        <f t="shared" si="10"/>
        <v>0</v>
      </c>
      <c r="AJ23" s="13">
        <f t="shared" si="11"/>
        <v>0</v>
      </c>
    </row>
    <row r="24" spans="1:36" ht="18" customHeight="1" x14ac:dyDescent="0.25">
      <c r="A24" s="147" t="s">
        <v>181</v>
      </c>
      <c r="B24" s="20">
        <v>20</v>
      </c>
      <c r="C24" s="20"/>
      <c r="D24" s="20"/>
      <c r="E24" s="12"/>
      <c r="F24" s="1">
        <f>'27.4'!AH24</f>
        <v>0</v>
      </c>
      <c r="G24" s="22">
        <f t="shared" ref="G24" si="12">SUM(E24:F24)</f>
        <v>0</v>
      </c>
      <c r="H24" s="7"/>
      <c r="I24" s="7"/>
      <c r="J24" s="7"/>
      <c r="K24" s="7"/>
      <c r="L24" s="7"/>
      <c r="M24" s="7"/>
      <c r="N24" s="6">
        <f t="shared" ref="N24" si="13">SUBTOTAL(9,H24:M24)</f>
        <v>0</v>
      </c>
      <c r="O24" s="11">
        <f t="shared" ref="O24" si="14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3">
        <f t="shared" si="3"/>
        <v>0</v>
      </c>
      <c r="AH24" s="15">
        <f t="shared" si="4"/>
        <v>0</v>
      </c>
      <c r="AI24" s="7">
        <f t="shared" ref="AI24" si="15">(B24*C24)+D24</f>
        <v>0</v>
      </c>
      <c r="AJ24" s="13">
        <f t="shared" ref="AJ24" si="16">AI24+AF24-AH24</f>
        <v>0</v>
      </c>
    </row>
    <row r="25" spans="1:36" ht="12.75" customHeight="1" x14ac:dyDescent="0.25">
      <c r="E25" s="19">
        <f t="shared" ref="E25:AJ25" si="17">SUM(E3:E24)</f>
        <v>0</v>
      </c>
      <c r="F25" s="19">
        <f t="shared" si="17"/>
        <v>3936</v>
      </c>
      <c r="G25" s="19">
        <f t="shared" si="17"/>
        <v>3936</v>
      </c>
      <c r="H25" s="19">
        <f t="shared" si="17"/>
        <v>0</v>
      </c>
      <c r="I25" s="19">
        <f t="shared" si="17"/>
        <v>0</v>
      </c>
      <c r="J25" s="19">
        <f t="shared" si="17"/>
        <v>0</v>
      </c>
      <c r="K25" s="19">
        <f t="shared" si="17"/>
        <v>0</v>
      </c>
      <c r="L25" s="19">
        <f t="shared" si="17"/>
        <v>0</v>
      </c>
      <c r="M25" s="19">
        <f t="shared" si="17"/>
        <v>0</v>
      </c>
      <c r="N25" s="19">
        <f t="shared" si="17"/>
        <v>0</v>
      </c>
      <c r="O25" s="19">
        <f t="shared" si="17"/>
        <v>3936</v>
      </c>
      <c r="P25" s="19">
        <f t="shared" si="17"/>
        <v>0</v>
      </c>
      <c r="Q25" s="19">
        <f t="shared" si="17"/>
        <v>0</v>
      </c>
      <c r="R25" s="19">
        <f t="shared" si="17"/>
        <v>0</v>
      </c>
      <c r="S25" s="19">
        <f t="shared" si="17"/>
        <v>0</v>
      </c>
      <c r="T25" s="19">
        <f t="shared" si="17"/>
        <v>0</v>
      </c>
      <c r="U25" s="19">
        <f t="shared" si="17"/>
        <v>0</v>
      </c>
      <c r="V25" s="19">
        <f t="shared" si="17"/>
        <v>0</v>
      </c>
      <c r="W25" s="19">
        <f t="shared" si="17"/>
        <v>0</v>
      </c>
      <c r="X25" s="19">
        <f t="shared" si="17"/>
        <v>0</v>
      </c>
      <c r="Y25" s="19">
        <f t="shared" si="17"/>
        <v>0</v>
      </c>
      <c r="Z25" s="19">
        <f t="shared" si="17"/>
        <v>0</v>
      </c>
      <c r="AA25" s="19">
        <f t="shared" si="17"/>
        <v>0</v>
      </c>
      <c r="AB25" s="19">
        <f t="shared" si="17"/>
        <v>0</v>
      </c>
      <c r="AC25" s="19">
        <f t="shared" si="17"/>
        <v>0</v>
      </c>
      <c r="AD25" s="19">
        <f t="shared" si="17"/>
        <v>0</v>
      </c>
      <c r="AE25" s="19">
        <f t="shared" si="17"/>
        <v>0</v>
      </c>
      <c r="AF25" s="19">
        <f t="shared" si="17"/>
        <v>0</v>
      </c>
      <c r="AG25" s="19">
        <f t="shared" si="17"/>
        <v>0</v>
      </c>
      <c r="AH25" s="19">
        <f t="shared" si="17"/>
        <v>3936</v>
      </c>
      <c r="AI25" s="19">
        <f t="shared" si="17"/>
        <v>3936</v>
      </c>
      <c r="AJ25" s="19">
        <f t="shared" si="17"/>
        <v>0</v>
      </c>
    </row>
    <row r="28" spans="1:36" x14ac:dyDescent="0.25">
      <c r="N28" t="s">
        <v>8</v>
      </c>
      <c r="P28" s="18"/>
      <c r="Q28" s="18"/>
      <c r="R28" s="18"/>
      <c r="S28" s="18"/>
      <c r="T28" s="18"/>
    </row>
  </sheetData>
  <mergeCells count="15">
    <mergeCell ref="F1:F2"/>
    <mergeCell ref="A1:A2"/>
    <mergeCell ref="B1:B2"/>
    <mergeCell ref="C1:C2"/>
    <mergeCell ref="D1:D2"/>
    <mergeCell ref="E1:E2"/>
    <mergeCell ref="AI1:AI2"/>
    <mergeCell ref="AJ1:AJ2"/>
    <mergeCell ref="G1:G2"/>
    <mergeCell ref="N1:N2"/>
    <mergeCell ref="O1:O2"/>
    <mergeCell ref="AF1:AF2"/>
    <mergeCell ref="AG1:AG2"/>
    <mergeCell ref="AH1:AH2"/>
    <mergeCell ref="AD1:AE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zoomScale="85" zoomScaleNormal="85" workbookViewId="0">
      <pane xSplit="4" ySplit="2" topLeftCell="U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RowHeight="15" x14ac:dyDescent="0.25"/>
  <cols>
    <col min="1" max="1" width="37.42578125" customWidth="1"/>
    <col min="2" max="4" width="7.5703125" customWidth="1"/>
    <col min="5" max="5" width="11.85546875" customWidth="1"/>
    <col min="6" max="7" width="9.85546875" customWidth="1"/>
    <col min="14" max="14" width="12.7109375" customWidth="1"/>
    <col min="15" max="15" width="17.5703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86" t="s">
        <v>12</v>
      </c>
      <c r="F1" s="186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16</v>
      </c>
      <c r="R1" s="5"/>
      <c r="S1" s="5" t="s">
        <v>13</v>
      </c>
      <c r="T1" s="5" t="s">
        <v>9</v>
      </c>
      <c r="U1" s="5" t="s">
        <v>14</v>
      </c>
      <c r="V1" s="5" t="s">
        <v>152</v>
      </c>
      <c r="W1" s="5" t="s">
        <v>16</v>
      </c>
      <c r="X1" s="5" t="s">
        <v>81</v>
      </c>
      <c r="Y1" s="5" t="s">
        <v>13</v>
      </c>
      <c r="Z1" s="5" t="s">
        <v>9</v>
      </c>
      <c r="AA1" s="5" t="s">
        <v>14</v>
      </c>
      <c r="AB1" s="4" t="s">
        <v>112</v>
      </c>
      <c r="AC1" s="188" t="s">
        <v>18</v>
      </c>
      <c r="AD1" s="203" t="s">
        <v>10</v>
      </c>
      <c r="AE1" s="203" t="s">
        <v>29</v>
      </c>
      <c r="AF1" s="194" t="s">
        <v>22</v>
      </c>
      <c r="AG1" s="196" t="s">
        <v>23</v>
      </c>
    </row>
    <row r="2" spans="1:33" x14ac:dyDescent="0.25">
      <c r="A2" s="189"/>
      <c r="B2" s="191"/>
      <c r="C2" s="191"/>
      <c r="D2" s="189"/>
      <c r="E2" s="187"/>
      <c r="F2" s="187"/>
      <c r="G2" s="198"/>
      <c r="H2" s="17" t="s">
        <v>24</v>
      </c>
      <c r="I2" s="17" t="s">
        <v>28</v>
      </c>
      <c r="J2" s="17" t="s">
        <v>15</v>
      </c>
      <c r="K2" s="17" t="s">
        <v>1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26</v>
      </c>
      <c r="R2" s="4" t="s">
        <v>26</v>
      </c>
      <c r="S2" s="4" t="s">
        <v>26</v>
      </c>
      <c r="T2" s="4" t="s">
        <v>71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27</v>
      </c>
      <c r="Z2" s="4" t="s">
        <v>27</v>
      </c>
      <c r="AA2" s="4" t="s">
        <v>27</v>
      </c>
      <c r="AB2" s="16"/>
      <c r="AC2" s="189"/>
      <c r="AD2" s="204"/>
      <c r="AE2" s="204"/>
      <c r="AF2" s="195"/>
      <c r="AG2" s="197"/>
    </row>
    <row r="3" spans="1:33" ht="18" customHeight="1" x14ac:dyDescent="0.25">
      <c r="A3" s="145" t="s">
        <v>182</v>
      </c>
      <c r="B3" s="21">
        <v>33</v>
      </c>
      <c r="C3" s="9">
        <v>18</v>
      </c>
      <c r="D3" s="9"/>
      <c r="E3" s="12"/>
      <c r="F3" s="1">
        <f>'28.4'!AI3</f>
        <v>594</v>
      </c>
      <c r="G3" s="22">
        <f>SUM(E3:F3)</f>
        <v>594</v>
      </c>
      <c r="H3" s="7"/>
      <c r="I3" s="7"/>
      <c r="J3" s="7"/>
      <c r="K3" s="13"/>
      <c r="L3" s="7"/>
      <c r="M3" s="7"/>
      <c r="N3" s="6">
        <f t="shared" ref="N3:N20" si="0">SUBTOTAL(9,H3:M3)</f>
        <v>0</v>
      </c>
      <c r="O3" s="11">
        <f t="shared" ref="O3:O20" si="1">G3-N3</f>
        <v>594</v>
      </c>
      <c r="P3" s="32"/>
      <c r="Q3" s="25"/>
      <c r="R3" s="32"/>
      <c r="S3" s="25"/>
      <c r="T3" s="25"/>
      <c r="U3" s="25"/>
      <c r="V3" s="25"/>
      <c r="W3" s="32"/>
      <c r="X3" s="32"/>
      <c r="Y3" s="25"/>
      <c r="Z3" s="25"/>
      <c r="AA3" s="32"/>
      <c r="AB3" s="14"/>
      <c r="AC3" s="57"/>
      <c r="AD3" s="13"/>
      <c r="AE3" s="15">
        <f>O3-AD3</f>
        <v>594</v>
      </c>
      <c r="AF3" s="7">
        <f t="shared" ref="AF3:AF23" si="2">(B3*C3)+D3</f>
        <v>594</v>
      </c>
      <c r="AG3" s="13">
        <f>AF3+AC3-AE3</f>
        <v>0</v>
      </c>
    </row>
    <row r="4" spans="1:33" ht="18" customHeight="1" x14ac:dyDescent="0.25">
      <c r="A4" s="145" t="s">
        <v>161</v>
      </c>
      <c r="B4" s="21">
        <v>70</v>
      </c>
      <c r="C4" s="9">
        <v>11</v>
      </c>
      <c r="D4" s="9">
        <v>21</v>
      </c>
      <c r="E4" s="12"/>
      <c r="F4" s="1">
        <f>'28.4'!AI4</f>
        <v>791</v>
      </c>
      <c r="G4" s="22">
        <f t="shared" ref="G4:G22" si="3">SUM(E4:F4)</f>
        <v>791</v>
      </c>
      <c r="H4" s="7"/>
      <c r="I4" s="7"/>
      <c r="J4" s="7"/>
      <c r="K4" s="13"/>
      <c r="L4" s="7"/>
      <c r="M4" s="7"/>
      <c r="N4" s="6">
        <f t="shared" si="0"/>
        <v>0</v>
      </c>
      <c r="O4" s="11">
        <f t="shared" si="1"/>
        <v>791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4"/>
      <c r="AC4" s="57"/>
      <c r="AD4" s="13"/>
      <c r="AE4" s="15">
        <f t="shared" ref="AE4:AE22" si="4">O4-AD4</f>
        <v>791</v>
      </c>
      <c r="AF4" s="7">
        <f t="shared" si="2"/>
        <v>791</v>
      </c>
      <c r="AG4" s="13">
        <f t="shared" ref="AG4:AG20" si="5">AF4+AC4-AE4</f>
        <v>0</v>
      </c>
    </row>
    <row r="5" spans="1:33" ht="18" customHeight="1" x14ac:dyDescent="0.25">
      <c r="A5" s="145" t="s">
        <v>162</v>
      </c>
      <c r="B5" s="21">
        <v>45</v>
      </c>
      <c r="C5" s="8">
        <v>5</v>
      </c>
      <c r="D5" s="8">
        <v>7</v>
      </c>
      <c r="E5" s="12"/>
      <c r="F5" s="1">
        <f>'28.4'!AI5</f>
        <v>232</v>
      </c>
      <c r="G5" s="22">
        <f t="shared" si="3"/>
        <v>232</v>
      </c>
      <c r="H5" s="7"/>
      <c r="I5" s="7"/>
      <c r="J5" s="7"/>
      <c r="K5" s="13"/>
      <c r="L5" s="7"/>
      <c r="M5" s="7"/>
      <c r="N5" s="6">
        <f t="shared" si="0"/>
        <v>0</v>
      </c>
      <c r="O5" s="11">
        <f t="shared" si="1"/>
        <v>232</v>
      </c>
      <c r="P5" s="32"/>
      <c r="Q5" s="32"/>
      <c r="R5" s="32"/>
      <c r="S5" s="32"/>
      <c r="T5" s="32"/>
      <c r="U5" s="14"/>
      <c r="V5" s="32"/>
      <c r="W5" s="32"/>
      <c r="X5" s="32"/>
      <c r="Y5" s="32"/>
      <c r="Z5" s="32"/>
      <c r="AA5" s="32"/>
      <c r="AB5" s="14"/>
      <c r="AC5" s="57"/>
      <c r="AD5" s="13"/>
      <c r="AE5" s="15">
        <f t="shared" si="4"/>
        <v>232</v>
      </c>
      <c r="AF5" s="7">
        <f t="shared" si="2"/>
        <v>232</v>
      </c>
      <c r="AG5" s="13">
        <f t="shared" si="5"/>
        <v>0</v>
      </c>
    </row>
    <row r="6" spans="1:33" ht="18" customHeight="1" x14ac:dyDescent="0.25">
      <c r="A6" s="145" t="s">
        <v>163</v>
      </c>
      <c r="B6" s="21">
        <v>40</v>
      </c>
      <c r="C6" s="8"/>
      <c r="D6" s="8"/>
      <c r="E6" s="12"/>
      <c r="F6" s="1">
        <f>'28.4'!AI6</f>
        <v>0</v>
      </c>
      <c r="G6" s="22">
        <f t="shared" si="3"/>
        <v>0</v>
      </c>
      <c r="H6" s="7"/>
      <c r="I6" s="7"/>
      <c r="J6" s="7"/>
      <c r="K6" s="13"/>
      <c r="L6" s="7"/>
      <c r="M6" s="7"/>
      <c r="N6" s="6">
        <f t="shared" si="0"/>
        <v>0</v>
      </c>
      <c r="O6" s="11">
        <f t="shared" si="1"/>
        <v>0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14"/>
      <c r="AC6" s="57"/>
      <c r="AD6" s="13"/>
      <c r="AE6" s="15">
        <f t="shared" si="4"/>
        <v>0</v>
      </c>
      <c r="AF6" s="7">
        <f t="shared" si="2"/>
        <v>0</v>
      </c>
      <c r="AG6" s="13">
        <f t="shared" si="5"/>
        <v>0</v>
      </c>
    </row>
    <row r="7" spans="1:33" ht="18" customHeight="1" x14ac:dyDescent="0.25">
      <c r="A7" s="145" t="s">
        <v>164</v>
      </c>
      <c r="B7" s="21">
        <v>120</v>
      </c>
      <c r="C7" s="9">
        <v>5</v>
      </c>
      <c r="D7" s="9">
        <v>16</v>
      </c>
      <c r="E7" s="12"/>
      <c r="F7" s="1">
        <f>'28.4'!AI7</f>
        <v>616</v>
      </c>
      <c r="G7" s="22">
        <f t="shared" si="3"/>
        <v>616</v>
      </c>
      <c r="H7" s="7"/>
      <c r="I7" s="7"/>
      <c r="J7" s="7"/>
      <c r="K7" s="13"/>
      <c r="L7" s="7"/>
      <c r="M7" s="7"/>
      <c r="N7" s="6">
        <f t="shared" si="0"/>
        <v>0</v>
      </c>
      <c r="O7" s="11">
        <f t="shared" si="1"/>
        <v>616</v>
      </c>
      <c r="P7" s="32"/>
      <c r="Q7" s="32"/>
      <c r="R7" s="32"/>
      <c r="S7" s="32"/>
      <c r="T7" s="32"/>
      <c r="U7" s="14"/>
      <c r="V7" s="32"/>
      <c r="W7" s="32"/>
      <c r="X7" s="32"/>
      <c r="Y7" s="32"/>
      <c r="Z7" s="32"/>
      <c r="AA7" s="32"/>
      <c r="AB7" s="14"/>
      <c r="AC7" s="57"/>
      <c r="AD7" s="13"/>
      <c r="AE7" s="15">
        <f t="shared" si="4"/>
        <v>616</v>
      </c>
      <c r="AF7" s="7">
        <f t="shared" si="2"/>
        <v>616</v>
      </c>
      <c r="AG7" s="13">
        <f t="shared" si="5"/>
        <v>0</v>
      </c>
    </row>
    <row r="8" spans="1:33" ht="18" customHeight="1" x14ac:dyDescent="0.25">
      <c r="A8" s="145" t="s">
        <v>165</v>
      </c>
      <c r="B8" s="21">
        <v>40</v>
      </c>
      <c r="C8" s="8">
        <v>2</v>
      </c>
      <c r="D8" s="8">
        <v>2</v>
      </c>
      <c r="E8" s="12"/>
      <c r="F8" s="1">
        <f>'28.4'!AI8</f>
        <v>82</v>
      </c>
      <c r="G8" s="22">
        <f t="shared" si="3"/>
        <v>82</v>
      </c>
      <c r="H8" s="7"/>
      <c r="I8" s="7"/>
      <c r="J8" s="7"/>
      <c r="K8" s="13"/>
      <c r="L8" s="7"/>
      <c r="M8" s="7"/>
      <c r="N8" s="6">
        <f t="shared" si="0"/>
        <v>0</v>
      </c>
      <c r="O8" s="11">
        <f t="shared" si="1"/>
        <v>82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14"/>
      <c r="AC8" s="57"/>
      <c r="AD8" s="13"/>
      <c r="AE8" s="15">
        <f t="shared" si="4"/>
        <v>82</v>
      </c>
      <c r="AF8" s="7">
        <f t="shared" si="2"/>
        <v>82</v>
      </c>
      <c r="AG8" s="13">
        <f t="shared" si="5"/>
        <v>0</v>
      </c>
    </row>
    <row r="9" spans="1:33" ht="18" customHeight="1" x14ac:dyDescent="0.25">
      <c r="A9" s="145" t="s">
        <v>166</v>
      </c>
      <c r="B9" s="21">
        <v>65</v>
      </c>
      <c r="C9" s="8">
        <v>3</v>
      </c>
      <c r="D9" s="8">
        <v>64</v>
      </c>
      <c r="E9" s="12"/>
      <c r="F9" s="1">
        <f>'28.4'!AI9</f>
        <v>259</v>
      </c>
      <c r="G9" s="22">
        <f t="shared" si="3"/>
        <v>259</v>
      </c>
      <c r="H9" s="7"/>
      <c r="I9" s="7"/>
      <c r="J9" s="7"/>
      <c r="K9" s="13"/>
      <c r="L9" s="7"/>
      <c r="M9" s="7"/>
      <c r="N9" s="6">
        <f t="shared" si="0"/>
        <v>0</v>
      </c>
      <c r="O9" s="11">
        <f t="shared" si="1"/>
        <v>259</v>
      </c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14"/>
      <c r="AC9" s="57"/>
      <c r="AD9" s="13"/>
      <c r="AE9" s="15">
        <f t="shared" si="4"/>
        <v>259</v>
      </c>
      <c r="AF9" s="7">
        <f t="shared" si="2"/>
        <v>259</v>
      </c>
      <c r="AG9" s="13">
        <f t="shared" si="5"/>
        <v>0</v>
      </c>
    </row>
    <row r="10" spans="1:33" ht="18" customHeight="1" x14ac:dyDescent="0.25">
      <c r="A10" s="145" t="s">
        <v>167</v>
      </c>
      <c r="B10" s="21">
        <v>100</v>
      </c>
      <c r="C10" s="8">
        <v>6</v>
      </c>
      <c r="D10" s="8">
        <v>43</v>
      </c>
      <c r="E10" s="12"/>
      <c r="F10" s="1">
        <f>'28.4'!AI10</f>
        <v>643</v>
      </c>
      <c r="G10" s="22">
        <f t="shared" si="3"/>
        <v>643</v>
      </c>
      <c r="H10" s="7"/>
      <c r="I10" s="7"/>
      <c r="J10" s="7"/>
      <c r="K10" s="13"/>
      <c r="L10" s="7"/>
      <c r="M10" s="7"/>
      <c r="N10" s="6">
        <f t="shared" si="0"/>
        <v>0</v>
      </c>
      <c r="O10" s="11">
        <f t="shared" si="1"/>
        <v>643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14"/>
      <c r="AC10" s="57"/>
      <c r="AD10" s="13"/>
      <c r="AE10" s="15">
        <f t="shared" si="4"/>
        <v>643</v>
      </c>
      <c r="AF10" s="7">
        <f t="shared" si="2"/>
        <v>643</v>
      </c>
      <c r="AG10" s="13">
        <f t="shared" si="5"/>
        <v>0</v>
      </c>
    </row>
    <row r="11" spans="1:33" ht="18" customHeight="1" x14ac:dyDescent="0.25">
      <c r="A11" s="145" t="s">
        <v>168</v>
      </c>
      <c r="B11" s="21">
        <v>85</v>
      </c>
      <c r="C11" s="10">
        <v>3</v>
      </c>
      <c r="D11" s="10">
        <v>6</v>
      </c>
      <c r="E11" s="12"/>
      <c r="F11" s="1">
        <f>'28.4'!AI11</f>
        <v>261</v>
      </c>
      <c r="G11" s="22">
        <f t="shared" si="3"/>
        <v>261</v>
      </c>
      <c r="H11" s="7"/>
      <c r="I11" s="7"/>
      <c r="J11" s="7"/>
      <c r="K11" s="13"/>
      <c r="L11" s="7"/>
      <c r="M11" s="7"/>
      <c r="N11" s="6">
        <f t="shared" si="0"/>
        <v>0</v>
      </c>
      <c r="O11" s="11">
        <f t="shared" si="1"/>
        <v>261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14"/>
      <c r="AC11" s="57"/>
      <c r="AD11" s="13"/>
      <c r="AE11" s="15">
        <f t="shared" si="4"/>
        <v>261</v>
      </c>
      <c r="AF11" s="7">
        <f t="shared" si="2"/>
        <v>261</v>
      </c>
      <c r="AG11" s="13">
        <f t="shared" si="5"/>
        <v>0</v>
      </c>
    </row>
    <row r="12" spans="1:33" ht="18" customHeight="1" x14ac:dyDescent="0.25">
      <c r="A12" s="145" t="s">
        <v>169</v>
      </c>
      <c r="B12" s="21">
        <v>50</v>
      </c>
      <c r="C12" s="10">
        <v>7</v>
      </c>
      <c r="D12" s="10">
        <v>10</v>
      </c>
      <c r="E12" s="12"/>
      <c r="F12" s="1">
        <f>'28.4'!AI12</f>
        <v>360</v>
      </c>
      <c r="G12" s="22">
        <f t="shared" si="3"/>
        <v>360</v>
      </c>
      <c r="H12" s="7"/>
      <c r="I12" s="7"/>
      <c r="J12" s="7"/>
      <c r="K12" s="13"/>
      <c r="L12" s="7"/>
      <c r="M12" s="7"/>
      <c r="N12" s="6">
        <f t="shared" si="0"/>
        <v>0</v>
      </c>
      <c r="O12" s="11">
        <f t="shared" si="1"/>
        <v>360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14"/>
      <c r="AC12" s="57"/>
      <c r="AD12" s="13"/>
      <c r="AE12" s="15">
        <f t="shared" si="4"/>
        <v>360</v>
      </c>
      <c r="AF12" s="7">
        <f t="shared" si="2"/>
        <v>360</v>
      </c>
      <c r="AG12" s="13">
        <f t="shared" si="5"/>
        <v>0</v>
      </c>
    </row>
    <row r="13" spans="1:33" ht="18" customHeight="1" x14ac:dyDescent="0.25">
      <c r="A13" s="145" t="s">
        <v>170</v>
      </c>
      <c r="B13" s="21">
        <v>50</v>
      </c>
      <c r="C13" s="10"/>
      <c r="D13" s="10"/>
      <c r="E13" s="12"/>
      <c r="F13" s="1">
        <f>'28.4'!AI13</f>
        <v>0</v>
      </c>
      <c r="G13" s="22">
        <f t="shared" si="3"/>
        <v>0</v>
      </c>
      <c r="H13" s="7"/>
      <c r="I13" s="7"/>
      <c r="J13" s="7"/>
      <c r="K13" s="13"/>
      <c r="L13" s="7"/>
      <c r="M13" s="7"/>
      <c r="N13" s="6">
        <f t="shared" si="0"/>
        <v>0</v>
      </c>
      <c r="O13" s="11">
        <f t="shared" si="1"/>
        <v>0</v>
      </c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14"/>
      <c r="AC13" s="57"/>
      <c r="AD13" s="13"/>
      <c r="AE13" s="15">
        <f t="shared" si="4"/>
        <v>0</v>
      </c>
      <c r="AF13" s="7">
        <f t="shared" si="2"/>
        <v>0</v>
      </c>
      <c r="AG13" s="13">
        <f t="shared" si="5"/>
        <v>0</v>
      </c>
    </row>
    <row r="14" spans="1:33" ht="18" customHeight="1" x14ac:dyDescent="0.25">
      <c r="A14" s="145" t="s">
        <v>171</v>
      </c>
      <c r="B14" s="21">
        <v>45</v>
      </c>
      <c r="C14" s="10"/>
      <c r="D14" s="10"/>
      <c r="E14" s="12"/>
      <c r="F14" s="1">
        <f>'28.4'!AI14</f>
        <v>0</v>
      </c>
      <c r="G14" s="22">
        <f t="shared" si="3"/>
        <v>0</v>
      </c>
      <c r="H14" s="7"/>
      <c r="I14" s="7"/>
      <c r="J14" s="7"/>
      <c r="K14" s="13"/>
      <c r="L14" s="7"/>
      <c r="M14" s="7"/>
      <c r="N14" s="6">
        <f t="shared" si="0"/>
        <v>0</v>
      </c>
      <c r="O14" s="11">
        <f t="shared" si="1"/>
        <v>0</v>
      </c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14"/>
      <c r="AC14" s="57"/>
      <c r="AD14" s="13"/>
      <c r="AE14" s="15">
        <f t="shared" si="4"/>
        <v>0</v>
      </c>
      <c r="AF14" s="7">
        <f t="shared" si="2"/>
        <v>0</v>
      </c>
      <c r="AG14" s="13">
        <f t="shared" si="5"/>
        <v>0</v>
      </c>
    </row>
    <row r="15" spans="1:33" ht="18" customHeight="1" x14ac:dyDescent="0.25">
      <c r="A15" s="145" t="s">
        <v>172</v>
      </c>
      <c r="B15" s="21">
        <v>33</v>
      </c>
      <c r="C15" s="10"/>
      <c r="D15" s="10"/>
      <c r="E15" s="12"/>
      <c r="F15" s="1">
        <f>'28.4'!AI15</f>
        <v>0</v>
      </c>
      <c r="G15" s="22">
        <f t="shared" si="3"/>
        <v>0</v>
      </c>
      <c r="H15" s="7"/>
      <c r="I15" s="7"/>
      <c r="J15" s="7"/>
      <c r="K15" s="13"/>
      <c r="L15" s="7"/>
      <c r="M15" s="7"/>
      <c r="N15" s="6">
        <f t="shared" si="0"/>
        <v>0</v>
      </c>
      <c r="O15" s="11">
        <f t="shared" si="1"/>
        <v>0</v>
      </c>
      <c r="P15" s="32"/>
      <c r="Q15" s="32"/>
      <c r="R15" s="14"/>
      <c r="S15" s="14"/>
      <c r="T15" s="14"/>
      <c r="U15" s="14"/>
      <c r="V15" s="14"/>
      <c r="W15" s="14"/>
      <c r="X15" s="32"/>
      <c r="Y15" s="32"/>
      <c r="Z15" s="32"/>
      <c r="AA15" s="32"/>
      <c r="AB15" s="14"/>
      <c r="AC15" s="57"/>
      <c r="AD15" s="13"/>
      <c r="AE15" s="15">
        <f t="shared" si="4"/>
        <v>0</v>
      </c>
      <c r="AF15" s="7">
        <f t="shared" si="2"/>
        <v>0</v>
      </c>
      <c r="AG15" s="13">
        <f t="shared" si="5"/>
        <v>0</v>
      </c>
    </row>
    <row r="16" spans="1:33" ht="18" customHeight="1" x14ac:dyDescent="0.25">
      <c r="A16" s="145" t="s">
        <v>173</v>
      </c>
      <c r="B16" s="21">
        <v>45</v>
      </c>
      <c r="C16" s="10"/>
      <c r="D16" s="10">
        <v>12</v>
      </c>
      <c r="E16" s="12"/>
      <c r="F16" s="1">
        <f>'28.4'!AI16</f>
        <v>12</v>
      </c>
      <c r="G16" s="22">
        <f t="shared" si="3"/>
        <v>12</v>
      </c>
      <c r="H16" s="7"/>
      <c r="I16" s="7"/>
      <c r="J16" s="7"/>
      <c r="K16" s="13"/>
      <c r="L16" s="7"/>
      <c r="M16" s="7"/>
      <c r="N16" s="6">
        <f t="shared" si="0"/>
        <v>0</v>
      </c>
      <c r="O16" s="11">
        <f t="shared" si="1"/>
        <v>12</v>
      </c>
      <c r="P16" s="32"/>
      <c r="Q16" s="32"/>
      <c r="R16" s="14"/>
      <c r="S16" s="14"/>
      <c r="T16" s="14"/>
      <c r="U16" s="14"/>
      <c r="V16" s="14"/>
      <c r="W16" s="14"/>
      <c r="X16" s="32"/>
      <c r="Y16" s="32"/>
      <c r="Z16" s="32"/>
      <c r="AA16" s="32"/>
      <c r="AB16" s="14"/>
      <c r="AC16" s="57"/>
      <c r="AD16" s="13"/>
      <c r="AE16" s="15">
        <f t="shared" si="4"/>
        <v>12</v>
      </c>
      <c r="AF16" s="7">
        <f t="shared" si="2"/>
        <v>12</v>
      </c>
      <c r="AG16" s="13">
        <f t="shared" si="5"/>
        <v>0</v>
      </c>
    </row>
    <row r="17" spans="1:34" ht="18" customHeight="1" x14ac:dyDescent="0.25">
      <c r="A17" s="145" t="s">
        <v>174</v>
      </c>
      <c r="B17" s="21">
        <v>100</v>
      </c>
      <c r="C17" s="10"/>
      <c r="D17" s="10">
        <v>27</v>
      </c>
      <c r="E17" s="12"/>
      <c r="F17" s="1">
        <f>'28.4'!AI17</f>
        <v>27</v>
      </c>
      <c r="G17" s="22">
        <f t="shared" si="3"/>
        <v>27</v>
      </c>
      <c r="H17" s="7"/>
      <c r="I17" s="7"/>
      <c r="J17" s="7"/>
      <c r="K17" s="13"/>
      <c r="L17" s="7"/>
      <c r="M17" s="7"/>
      <c r="N17" s="6">
        <f t="shared" si="0"/>
        <v>0</v>
      </c>
      <c r="O17" s="11">
        <f t="shared" si="1"/>
        <v>27</v>
      </c>
      <c r="P17" s="32"/>
      <c r="Q17" s="32"/>
      <c r="R17" s="14"/>
      <c r="S17" s="14"/>
      <c r="T17" s="14"/>
      <c r="U17" s="14"/>
      <c r="V17" s="14"/>
      <c r="W17" s="14"/>
      <c r="X17" s="32"/>
      <c r="Y17" s="32"/>
      <c r="Z17" s="32"/>
      <c r="AA17" s="32"/>
      <c r="AB17" s="14"/>
      <c r="AC17" s="57"/>
      <c r="AD17" s="13"/>
      <c r="AE17" s="15">
        <f t="shared" si="4"/>
        <v>27</v>
      </c>
      <c r="AF17" s="7">
        <f t="shared" si="2"/>
        <v>27</v>
      </c>
      <c r="AG17" s="13">
        <f t="shared" si="5"/>
        <v>0</v>
      </c>
    </row>
    <row r="18" spans="1:34" ht="18" customHeight="1" x14ac:dyDescent="0.25">
      <c r="A18" s="145" t="s">
        <v>175</v>
      </c>
      <c r="B18" s="21">
        <v>100</v>
      </c>
      <c r="C18" s="10"/>
      <c r="D18" s="10">
        <v>23</v>
      </c>
      <c r="E18" s="12"/>
      <c r="F18" s="1">
        <f>'28.4'!AI18</f>
        <v>23</v>
      </c>
      <c r="G18" s="22">
        <f t="shared" si="3"/>
        <v>23</v>
      </c>
      <c r="H18" s="7"/>
      <c r="I18" s="7"/>
      <c r="J18" s="7"/>
      <c r="K18" s="13"/>
      <c r="L18" s="7"/>
      <c r="M18" s="7"/>
      <c r="N18" s="6">
        <f t="shared" si="0"/>
        <v>0</v>
      </c>
      <c r="O18" s="11">
        <f t="shared" si="1"/>
        <v>23</v>
      </c>
      <c r="P18" s="32"/>
      <c r="Q18" s="32"/>
      <c r="R18" s="14"/>
      <c r="S18" s="14"/>
      <c r="T18" s="14"/>
      <c r="U18" s="14"/>
      <c r="V18" s="14"/>
      <c r="W18" s="14"/>
      <c r="X18" s="32"/>
      <c r="Y18" s="32"/>
      <c r="Z18" s="32"/>
      <c r="AA18" s="32"/>
      <c r="AB18" s="14"/>
      <c r="AC18" s="57"/>
      <c r="AD18" s="13"/>
      <c r="AE18" s="15">
        <f t="shared" si="4"/>
        <v>23</v>
      </c>
      <c r="AF18" s="7">
        <f t="shared" si="2"/>
        <v>23</v>
      </c>
      <c r="AG18" s="13">
        <f t="shared" si="5"/>
        <v>0</v>
      </c>
    </row>
    <row r="19" spans="1:34" ht="18" customHeight="1" x14ac:dyDescent="0.25">
      <c r="A19" s="145" t="s">
        <v>176</v>
      </c>
      <c r="B19" s="21">
        <v>50</v>
      </c>
      <c r="C19" s="10"/>
      <c r="D19" s="10">
        <v>10</v>
      </c>
      <c r="E19" s="12"/>
      <c r="F19" s="1">
        <f>'28.4'!AI19</f>
        <v>10</v>
      </c>
      <c r="G19" s="22">
        <f t="shared" si="3"/>
        <v>10</v>
      </c>
      <c r="H19" s="7"/>
      <c r="I19" s="7"/>
      <c r="J19" s="7"/>
      <c r="K19" s="13"/>
      <c r="L19" s="7"/>
      <c r="M19" s="7"/>
      <c r="N19" s="6">
        <f t="shared" si="0"/>
        <v>0</v>
      </c>
      <c r="O19" s="11">
        <f t="shared" si="1"/>
        <v>10</v>
      </c>
      <c r="P19" s="32"/>
      <c r="Q19" s="32"/>
      <c r="R19" s="14"/>
      <c r="S19" s="14"/>
      <c r="T19" s="14"/>
      <c r="U19" s="14"/>
      <c r="V19" s="14"/>
      <c r="W19" s="14"/>
      <c r="X19" s="32"/>
      <c r="Y19" s="32"/>
      <c r="Z19" s="32"/>
      <c r="AA19" s="32"/>
      <c r="AB19" s="14"/>
      <c r="AC19" s="57"/>
      <c r="AD19" s="13"/>
      <c r="AE19" s="15">
        <f t="shared" si="4"/>
        <v>10</v>
      </c>
      <c r="AF19" s="7">
        <f t="shared" si="2"/>
        <v>10</v>
      </c>
      <c r="AG19" s="13">
        <f t="shared" si="5"/>
        <v>0</v>
      </c>
    </row>
    <row r="20" spans="1:34" ht="18" customHeight="1" x14ac:dyDescent="0.25">
      <c r="A20" s="145" t="s">
        <v>177</v>
      </c>
      <c r="B20" s="21">
        <v>33</v>
      </c>
      <c r="C20" s="10"/>
      <c r="D20" s="10">
        <v>26</v>
      </c>
      <c r="E20" s="12"/>
      <c r="F20" s="1">
        <f>'28.4'!AI20</f>
        <v>26</v>
      </c>
      <c r="G20" s="22">
        <f t="shared" si="3"/>
        <v>26</v>
      </c>
      <c r="H20" s="7"/>
      <c r="I20" s="7"/>
      <c r="J20" s="7"/>
      <c r="K20" s="13"/>
      <c r="L20" s="7"/>
      <c r="M20" s="7"/>
      <c r="N20" s="6">
        <f t="shared" si="0"/>
        <v>0</v>
      </c>
      <c r="O20" s="11">
        <f t="shared" si="1"/>
        <v>26</v>
      </c>
      <c r="P20" s="32"/>
      <c r="Q20" s="32"/>
      <c r="R20" s="14"/>
      <c r="S20" s="14"/>
      <c r="T20" s="14"/>
      <c r="U20" s="14"/>
      <c r="V20" s="14"/>
      <c r="W20" s="14"/>
      <c r="X20" s="32"/>
      <c r="Y20" s="32"/>
      <c r="Z20" s="25"/>
      <c r="AA20" s="32"/>
      <c r="AB20" s="14"/>
      <c r="AC20" s="57"/>
      <c r="AD20" s="13"/>
      <c r="AE20" s="15">
        <f t="shared" si="4"/>
        <v>26</v>
      </c>
      <c r="AF20" s="7">
        <f t="shared" si="2"/>
        <v>26</v>
      </c>
      <c r="AG20" s="13">
        <f t="shared" si="5"/>
        <v>0</v>
      </c>
    </row>
    <row r="21" spans="1:34" ht="18" customHeight="1" x14ac:dyDescent="0.25">
      <c r="A21" s="145" t="s">
        <v>178</v>
      </c>
      <c r="B21" s="21"/>
      <c r="C21" s="10"/>
      <c r="D21" s="10"/>
      <c r="E21" s="12"/>
      <c r="F21" s="1">
        <f>'28.4'!AI21</f>
        <v>0</v>
      </c>
      <c r="G21" s="22">
        <f t="shared" si="3"/>
        <v>0</v>
      </c>
      <c r="H21" s="7"/>
      <c r="I21" s="7"/>
      <c r="J21" s="7"/>
      <c r="K21" s="13"/>
      <c r="L21" s="7"/>
      <c r="M21" s="7"/>
      <c r="N21" s="6">
        <f t="shared" ref="N21:N22" si="6">SUBTOTAL(9,H21:M21)</f>
        <v>0</v>
      </c>
      <c r="O21" s="11">
        <f t="shared" ref="O21:O22" si="7">G21-N21</f>
        <v>0</v>
      </c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14"/>
      <c r="AC21" s="57"/>
      <c r="AD21" s="13"/>
      <c r="AE21" s="15">
        <f t="shared" si="4"/>
        <v>0</v>
      </c>
      <c r="AF21" s="7">
        <f t="shared" si="2"/>
        <v>0</v>
      </c>
      <c r="AG21" s="13">
        <f t="shared" ref="AG21:AG24" si="8">AF21+AC21-AE21</f>
        <v>0</v>
      </c>
    </row>
    <row r="22" spans="1:34" ht="18" customHeight="1" x14ac:dyDescent="0.25">
      <c r="A22" s="145" t="s">
        <v>179</v>
      </c>
      <c r="B22" s="21">
        <v>40</v>
      </c>
      <c r="C22" s="10"/>
      <c r="D22" s="10"/>
      <c r="E22" s="12"/>
      <c r="F22" s="1">
        <f>'28.4'!AI22</f>
        <v>0</v>
      </c>
      <c r="G22" s="22">
        <f t="shared" si="3"/>
        <v>0</v>
      </c>
      <c r="H22" s="7"/>
      <c r="I22" s="7"/>
      <c r="J22" s="7"/>
      <c r="K22" s="13"/>
      <c r="L22" s="7"/>
      <c r="M22" s="7"/>
      <c r="N22" s="6">
        <f t="shared" si="6"/>
        <v>0</v>
      </c>
      <c r="O22" s="11">
        <f t="shared" si="7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57"/>
      <c r="AD22" s="13"/>
      <c r="AE22" s="15">
        <f t="shared" si="4"/>
        <v>0</v>
      </c>
      <c r="AF22" s="7">
        <f t="shared" si="2"/>
        <v>0</v>
      </c>
      <c r="AG22" s="13">
        <f t="shared" si="8"/>
        <v>0</v>
      </c>
    </row>
    <row r="23" spans="1:34" ht="18" customHeight="1" x14ac:dyDescent="0.25">
      <c r="A23" s="145" t="s">
        <v>180</v>
      </c>
      <c r="B23" s="21">
        <v>30</v>
      </c>
      <c r="C23" s="10"/>
      <c r="D23" s="10"/>
      <c r="E23" s="12"/>
      <c r="F23" s="1">
        <f>'28.4'!AI23</f>
        <v>0</v>
      </c>
      <c r="G23" s="22">
        <f t="shared" ref="G23:G24" si="9">SUM(E23:F23)</f>
        <v>0</v>
      </c>
      <c r="H23" s="7"/>
      <c r="I23" s="7"/>
      <c r="J23" s="7"/>
      <c r="K23" s="13"/>
      <c r="L23" s="7"/>
      <c r="M23" s="7"/>
      <c r="N23" s="6">
        <f t="shared" ref="N23:N24" si="10">SUBTOTAL(9,H23:M23)</f>
        <v>0</v>
      </c>
      <c r="O23" s="11">
        <f t="shared" ref="O23:O24" si="11">G23-N23</f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57"/>
      <c r="AD23" s="13"/>
      <c r="AE23" s="15">
        <f>O23-AD23</f>
        <v>0</v>
      </c>
      <c r="AF23" s="7">
        <f t="shared" si="2"/>
        <v>0</v>
      </c>
      <c r="AG23" s="13">
        <f t="shared" si="8"/>
        <v>0</v>
      </c>
    </row>
    <row r="24" spans="1:34" ht="18" customHeight="1" x14ac:dyDescent="0.25">
      <c r="A24" s="147" t="s">
        <v>181</v>
      </c>
      <c r="B24" s="21">
        <v>20</v>
      </c>
      <c r="C24" s="10"/>
      <c r="D24" s="10"/>
      <c r="E24" s="12"/>
      <c r="F24" s="1">
        <f>'28.4'!AI24</f>
        <v>0</v>
      </c>
      <c r="G24" s="22">
        <f t="shared" si="9"/>
        <v>0</v>
      </c>
      <c r="H24" s="7"/>
      <c r="I24" s="7"/>
      <c r="J24" s="7"/>
      <c r="K24" s="13"/>
      <c r="L24" s="7"/>
      <c r="M24" s="7"/>
      <c r="N24" s="6">
        <f t="shared" si="10"/>
        <v>0</v>
      </c>
      <c r="O24" s="11">
        <f t="shared" si="1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57"/>
      <c r="AD24" s="13"/>
      <c r="AE24" s="15">
        <f>O24-AD24</f>
        <v>0</v>
      </c>
      <c r="AF24" s="7">
        <f t="shared" ref="AF24" si="12">(B24*C24)+D24</f>
        <v>0</v>
      </c>
      <c r="AG24" s="13">
        <f t="shared" si="8"/>
        <v>0</v>
      </c>
    </row>
    <row r="25" spans="1:34" ht="12.75" customHeight="1" x14ac:dyDescent="0.25">
      <c r="A25" s="33"/>
      <c r="B25" s="33"/>
      <c r="C25" s="33"/>
      <c r="D25" s="33"/>
      <c r="E25" s="19">
        <f t="shared" ref="E25:AG25" si="13">SUM(E3:E23)</f>
        <v>0</v>
      </c>
      <c r="F25" s="19">
        <f t="shared" si="13"/>
        <v>3936</v>
      </c>
      <c r="G25" s="19">
        <f t="shared" si="13"/>
        <v>3936</v>
      </c>
      <c r="H25" s="19">
        <f t="shared" si="13"/>
        <v>0</v>
      </c>
      <c r="I25" s="19">
        <f t="shared" si="13"/>
        <v>0</v>
      </c>
      <c r="J25" s="19">
        <f t="shared" si="13"/>
        <v>0</v>
      </c>
      <c r="K25" s="19">
        <f t="shared" si="13"/>
        <v>0</v>
      </c>
      <c r="L25" s="19">
        <f t="shared" si="13"/>
        <v>0</v>
      </c>
      <c r="M25" s="19">
        <f t="shared" si="13"/>
        <v>0</v>
      </c>
      <c r="N25" s="19">
        <f t="shared" si="13"/>
        <v>0</v>
      </c>
      <c r="O25" s="19">
        <f t="shared" si="13"/>
        <v>3936</v>
      </c>
      <c r="P25" s="19">
        <f t="shared" si="13"/>
        <v>0</v>
      </c>
      <c r="Q25" s="19">
        <f t="shared" si="13"/>
        <v>0</v>
      </c>
      <c r="R25" s="19">
        <f t="shared" si="13"/>
        <v>0</v>
      </c>
      <c r="S25" s="19">
        <f t="shared" si="13"/>
        <v>0</v>
      </c>
      <c r="T25" s="19">
        <f t="shared" si="13"/>
        <v>0</v>
      </c>
      <c r="U25" s="19">
        <f t="shared" si="13"/>
        <v>0</v>
      </c>
      <c r="V25" s="19">
        <f t="shared" si="13"/>
        <v>0</v>
      </c>
      <c r="W25" s="19">
        <f t="shared" si="13"/>
        <v>0</v>
      </c>
      <c r="X25" s="19">
        <f t="shared" si="13"/>
        <v>0</v>
      </c>
      <c r="Y25" s="19">
        <f t="shared" si="13"/>
        <v>0</v>
      </c>
      <c r="Z25" s="19">
        <f t="shared" si="13"/>
        <v>0</v>
      </c>
      <c r="AA25" s="19">
        <f t="shared" si="13"/>
        <v>0</v>
      </c>
      <c r="AB25" s="19">
        <f t="shared" si="13"/>
        <v>0</v>
      </c>
      <c r="AC25" s="19">
        <f t="shared" si="13"/>
        <v>0</v>
      </c>
      <c r="AD25" s="19">
        <f t="shared" si="13"/>
        <v>0</v>
      </c>
      <c r="AE25" s="19">
        <f t="shared" si="13"/>
        <v>3936</v>
      </c>
      <c r="AF25" s="19">
        <f t="shared" si="13"/>
        <v>3936</v>
      </c>
      <c r="AG25" s="19">
        <f t="shared" si="13"/>
        <v>0</v>
      </c>
      <c r="AH25" s="19">
        <f>SUM(AH3:AH22)</f>
        <v>0</v>
      </c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A1:A2"/>
    <mergeCell ref="B1:B2"/>
    <mergeCell ref="C1:C2"/>
    <mergeCell ref="D1:D2"/>
    <mergeCell ref="E1:E2"/>
    <mergeCell ref="AF1:AF2"/>
    <mergeCell ref="AG1:AG2"/>
    <mergeCell ref="G1:G2"/>
    <mergeCell ref="N1:N2"/>
    <mergeCell ref="O1:O2"/>
    <mergeCell ref="AC1:AC2"/>
    <mergeCell ref="AD1:AD2"/>
    <mergeCell ref="AE1:AE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zoomScaleNormal="100" workbookViewId="0">
      <pane xSplit="4" ySplit="2" topLeftCell="Y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RowHeight="15" x14ac:dyDescent="0.25"/>
  <cols>
    <col min="1" max="1" width="30" customWidth="1"/>
    <col min="2" max="2" width="8.140625" customWidth="1"/>
    <col min="3" max="3" width="7.5703125" customWidth="1"/>
    <col min="4" max="5" width="6.57031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29" width="10.85546875" customWidth="1"/>
    <col min="30" max="30" width="15.5703125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188" t="s">
        <v>0</v>
      </c>
      <c r="B1" s="190" t="s">
        <v>21</v>
      </c>
      <c r="C1" s="190" t="s">
        <v>19</v>
      </c>
      <c r="D1" s="190" t="s">
        <v>20</v>
      </c>
      <c r="E1" s="190" t="s">
        <v>100</v>
      </c>
      <c r="F1" s="186" t="s">
        <v>12</v>
      </c>
      <c r="G1" s="186" t="s">
        <v>5</v>
      </c>
      <c r="H1" s="198" t="s">
        <v>17</v>
      </c>
      <c r="I1" s="3" t="s">
        <v>3</v>
      </c>
      <c r="J1" s="3"/>
      <c r="K1" s="3"/>
      <c r="L1" s="23"/>
      <c r="M1" s="3"/>
      <c r="N1" s="3"/>
      <c r="O1" s="199" t="s">
        <v>6</v>
      </c>
      <c r="P1" s="201" t="s">
        <v>4</v>
      </c>
      <c r="Q1" s="5" t="s">
        <v>25</v>
      </c>
      <c r="R1" s="5" t="s">
        <v>16</v>
      </c>
      <c r="S1" s="5" t="s">
        <v>143</v>
      </c>
      <c r="T1" s="5" t="s">
        <v>13</v>
      </c>
      <c r="U1" s="5" t="s">
        <v>9</v>
      </c>
      <c r="V1" s="5" t="s">
        <v>14</v>
      </c>
      <c r="W1" s="5" t="s">
        <v>25</v>
      </c>
      <c r="X1" s="5" t="s">
        <v>86</v>
      </c>
      <c r="Y1" s="5" t="s">
        <v>9</v>
      </c>
      <c r="Z1" s="5" t="s">
        <v>143</v>
      </c>
      <c r="AA1" s="5" t="s">
        <v>16</v>
      </c>
      <c r="AB1" s="5" t="s">
        <v>9</v>
      </c>
      <c r="AC1" s="5" t="s">
        <v>14</v>
      </c>
      <c r="AD1" s="4" t="s">
        <v>153</v>
      </c>
      <c r="AE1" s="188" t="s">
        <v>18</v>
      </c>
      <c r="AF1" s="203" t="s">
        <v>10</v>
      </c>
      <c r="AG1" s="203" t="s">
        <v>29</v>
      </c>
      <c r="AH1" s="194" t="s">
        <v>22</v>
      </c>
      <c r="AI1" s="196" t="s">
        <v>23</v>
      </c>
    </row>
    <row r="2" spans="1:35" x14ac:dyDescent="0.25">
      <c r="A2" s="189"/>
      <c r="B2" s="191"/>
      <c r="C2" s="191"/>
      <c r="D2" s="191"/>
      <c r="E2" s="191"/>
      <c r="F2" s="187"/>
      <c r="G2" s="187"/>
      <c r="H2" s="198"/>
      <c r="I2" s="17" t="s">
        <v>24</v>
      </c>
      <c r="J2" s="45" t="s">
        <v>28</v>
      </c>
      <c r="K2" s="17" t="s">
        <v>15</v>
      </c>
      <c r="L2" s="17" t="s">
        <v>1</v>
      </c>
      <c r="M2" s="2" t="s">
        <v>2</v>
      </c>
      <c r="N2" s="2" t="s">
        <v>7</v>
      </c>
      <c r="O2" s="200"/>
      <c r="P2" s="202"/>
      <c r="Q2" s="4" t="s">
        <v>71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26</v>
      </c>
      <c r="W2" s="4" t="s">
        <v>27</v>
      </c>
      <c r="X2" s="4" t="s">
        <v>71</v>
      </c>
      <c r="Y2" s="4" t="s">
        <v>77</v>
      </c>
      <c r="Z2" s="4" t="s">
        <v>27</v>
      </c>
      <c r="AA2" s="4" t="s">
        <v>27</v>
      </c>
      <c r="AB2" s="4" t="s">
        <v>27</v>
      </c>
      <c r="AC2" s="4" t="s">
        <v>27</v>
      </c>
      <c r="AD2" s="44"/>
      <c r="AE2" s="189"/>
      <c r="AF2" s="204"/>
      <c r="AG2" s="204"/>
      <c r="AH2" s="195"/>
      <c r="AI2" s="197"/>
    </row>
    <row r="3" spans="1:35" s="31" customFormat="1" ht="18" customHeight="1" x14ac:dyDescent="0.25">
      <c r="A3" s="145" t="s">
        <v>182</v>
      </c>
      <c r="B3" s="21">
        <v>33</v>
      </c>
      <c r="C3" s="9">
        <v>18</v>
      </c>
      <c r="D3" s="9"/>
      <c r="E3" s="9"/>
      <c r="F3" s="30"/>
      <c r="G3" s="1">
        <f>'29.4'!AF3</f>
        <v>594</v>
      </c>
      <c r="H3" s="22">
        <f>SUM(F3:G3)</f>
        <v>594</v>
      </c>
      <c r="I3" s="28"/>
      <c r="J3" s="28"/>
      <c r="K3" s="28"/>
      <c r="L3" s="28"/>
      <c r="M3" s="28"/>
      <c r="N3" s="28"/>
      <c r="O3" s="6">
        <f>SUBTOTAL(9,I3:N3)</f>
        <v>0</v>
      </c>
      <c r="P3" s="11">
        <f t="shared" ref="P3" si="0">H3-O3</f>
        <v>594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9">
        <f>SUM(Q3:AD3)</f>
        <v>0</v>
      </c>
      <c r="AG3" s="26">
        <f>P3-AF3</f>
        <v>594</v>
      </c>
      <c r="AH3" s="28">
        <f>(B3*C3)+D3+E3</f>
        <v>594</v>
      </c>
      <c r="AI3" s="29">
        <f>AH3+AE3-AG3</f>
        <v>0</v>
      </c>
    </row>
    <row r="4" spans="1:35" ht="18" customHeight="1" x14ac:dyDescent="0.25">
      <c r="A4" s="145" t="s">
        <v>161</v>
      </c>
      <c r="B4" s="21">
        <v>70</v>
      </c>
      <c r="C4" s="9">
        <v>11</v>
      </c>
      <c r="D4" s="9">
        <v>21</v>
      </c>
      <c r="E4" s="9"/>
      <c r="F4" s="12"/>
      <c r="G4" s="1">
        <f>'29.4'!AF4</f>
        <v>791</v>
      </c>
      <c r="H4" s="22">
        <f t="shared" ref="H4:H24" si="1">SUM(F4:G4)</f>
        <v>791</v>
      </c>
      <c r="I4" s="7"/>
      <c r="J4" s="7"/>
      <c r="K4" s="7"/>
      <c r="L4" s="7"/>
      <c r="M4" s="7"/>
      <c r="N4" s="7"/>
      <c r="O4" s="6">
        <f t="shared" ref="O4:O20" si="2">SUBTOTAL(9,I4:N4)</f>
        <v>0</v>
      </c>
      <c r="P4" s="11">
        <f t="shared" ref="P4:P20" si="3">H4-O4</f>
        <v>791</v>
      </c>
      <c r="Q4" s="27"/>
      <c r="R4" s="27"/>
      <c r="S4" s="27"/>
      <c r="T4" s="27"/>
      <c r="U4" s="43"/>
      <c r="V4" s="27"/>
      <c r="W4" s="27"/>
      <c r="X4" s="27"/>
      <c r="Y4" s="27"/>
      <c r="Z4" s="27"/>
      <c r="AA4" s="27"/>
      <c r="AB4" s="27"/>
      <c r="AC4" s="43"/>
      <c r="AD4" s="27"/>
      <c r="AE4" s="14"/>
      <c r="AF4" s="29">
        <f t="shared" ref="AF4:AF24" si="4">SUM(Q4:AD4)</f>
        <v>0</v>
      </c>
      <c r="AG4" s="15">
        <f t="shared" ref="AG4:AG23" si="5">P4-AF4</f>
        <v>791</v>
      </c>
      <c r="AH4" s="28">
        <f t="shared" ref="AH4:AH24" si="6">(B4*C4)+D4+E4</f>
        <v>791</v>
      </c>
      <c r="AI4" s="13">
        <f t="shared" ref="AI4:AI20" si="7">AH4+AE4-AG4</f>
        <v>0</v>
      </c>
    </row>
    <row r="5" spans="1:35" ht="18" customHeight="1" x14ac:dyDescent="0.25">
      <c r="A5" s="145" t="s">
        <v>162</v>
      </c>
      <c r="B5" s="21">
        <v>45</v>
      </c>
      <c r="C5" s="8">
        <v>5</v>
      </c>
      <c r="D5" s="8">
        <v>7</v>
      </c>
      <c r="E5" s="8"/>
      <c r="F5" s="12"/>
      <c r="G5" s="1">
        <f>'29.4'!AF5</f>
        <v>232</v>
      </c>
      <c r="H5" s="22">
        <f t="shared" si="1"/>
        <v>232</v>
      </c>
      <c r="I5" s="7"/>
      <c r="J5" s="7"/>
      <c r="K5" s="7"/>
      <c r="L5" s="7"/>
      <c r="M5" s="7"/>
      <c r="N5" s="7"/>
      <c r="O5" s="6">
        <f t="shared" si="2"/>
        <v>0</v>
      </c>
      <c r="P5" s="11">
        <f t="shared" si="3"/>
        <v>232</v>
      </c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14"/>
      <c r="AF5" s="29">
        <f t="shared" si="4"/>
        <v>0</v>
      </c>
      <c r="AG5" s="15">
        <f t="shared" si="5"/>
        <v>232</v>
      </c>
      <c r="AH5" s="28">
        <f t="shared" si="6"/>
        <v>232</v>
      </c>
      <c r="AI5" s="13">
        <f t="shared" si="7"/>
        <v>0</v>
      </c>
    </row>
    <row r="6" spans="1:35" ht="18" customHeight="1" x14ac:dyDescent="0.25">
      <c r="A6" s="145" t="s">
        <v>163</v>
      </c>
      <c r="B6" s="21">
        <v>40</v>
      </c>
      <c r="C6" s="8"/>
      <c r="D6" s="8"/>
      <c r="E6" s="8"/>
      <c r="F6" s="12"/>
      <c r="G6" s="1">
        <f>'29.4'!AF6</f>
        <v>0</v>
      </c>
      <c r="H6" s="22">
        <f t="shared" si="1"/>
        <v>0</v>
      </c>
      <c r="I6" s="7"/>
      <c r="J6" s="7"/>
      <c r="K6" s="7"/>
      <c r="L6" s="7"/>
      <c r="M6" s="7"/>
      <c r="N6" s="7"/>
      <c r="O6" s="6">
        <f t="shared" si="2"/>
        <v>0</v>
      </c>
      <c r="P6" s="11">
        <f t="shared" si="3"/>
        <v>0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14"/>
      <c r="AF6" s="29">
        <f t="shared" si="4"/>
        <v>0</v>
      </c>
      <c r="AG6" s="15">
        <f t="shared" si="5"/>
        <v>0</v>
      </c>
      <c r="AH6" s="28">
        <f t="shared" si="6"/>
        <v>0</v>
      </c>
      <c r="AI6" s="13">
        <f t="shared" si="7"/>
        <v>0</v>
      </c>
    </row>
    <row r="7" spans="1:35" ht="18" customHeight="1" x14ac:dyDescent="0.25">
      <c r="A7" s="145" t="s">
        <v>164</v>
      </c>
      <c r="B7" s="21">
        <v>120</v>
      </c>
      <c r="C7" s="9">
        <v>5</v>
      </c>
      <c r="D7" s="9">
        <v>16</v>
      </c>
      <c r="E7" s="9"/>
      <c r="F7" s="12"/>
      <c r="G7" s="1">
        <f>'29.4'!AF7</f>
        <v>616</v>
      </c>
      <c r="H7" s="22">
        <f t="shared" si="1"/>
        <v>616</v>
      </c>
      <c r="I7" s="7"/>
      <c r="J7" s="7"/>
      <c r="K7" s="7"/>
      <c r="L7" s="7"/>
      <c r="M7" s="7"/>
      <c r="N7" s="7"/>
      <c r="O7" s="6">
        <f t="shared" ref="O7:O10" si="8">SUBTOTAL(9,I7:N7)</f>
        <v>0</v>
      </c>
      <c r="P7" s="11">
        <f t="shared" ref="P7:P10" si="9">H7-O7</f>
        <v>616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14"/>
      <c r="AF7" s="29">
        <f t="shared" si="4"/>
        <v>0</v>
      </c>
      <c r="AG7" s="15">
        <f t="shared" si="5"/>
        <v>616</v>
      </c>
      <c r="AH7" s="28">
        <f t="shared" si="6"/>
        <v>616</v>
      </c>
      <c r="AI7" s="13">
        <f t="shared" si="7"/>
        <v>0</v>
      </c>
    </row>
    <row r="8" spans="1:35" ht="18" customHeight="1" x14ac:dyDescent="0.25">
      <c r="A8" s="145" t="s">
        <v>165</v>
      </c>
      <c r="B8" s="21">
        <v>40</v>
      </c>
      <c r="C8" s="8">
        <v>2</v>
      </c>
      <c r="D8" s="8">
        <v>2</v>
      </c>
      <c r="E8" s="8"/>
      <c r="F8" s="12"/>
      <c r="G8" s="1">
        <f>'29.4'!AF8</f>
        <v>82</v>
      </c>
      <c r="H8" s="22">
        <f t="shared" si="1"/>
        <v>82</v>
      </c>
      <c r="I8" s="7"/>
      <c r="J8" s="7"/>
      <c r="K8" s="7"/>
      <c r="L8" s="7"/>
      <c r="M8" s="7"/>
      <c r="N8" s="7"/>
      <c r="O8" s="6">
        <f t="shared" si="8"/>
        <v>0</v>
      </c>
      <c r="P8" s="11">
        <f t="shared" si="9"/>
        <v>82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14"/>
      <c r="AF8" s="29">
        <f t="shared" si="4"/>
        <v>0</v>
      </c>
      <c r="AG8" s="15">
        <f t="shared" si="5"/>
        <v>82</v>
      </c>
      <c r="AH8" s="28">
        <f t="shared" si="6"/>
        <v>82</v>
      </c>
      <c r="AI8" s="13">
        <f t="shared" si="7"/>
        <v>0</v>
      </c>
    </row>
    <row r="9" spans="1:35" ht="18" customHeight="1" x14ac:dyDescent="0.25">
      <c r="A9" s="145" t="s">
        <v>166</v>
      </c>
      <c r="B9" s="21">
        <v>65</v>
      </c>
      <c r="C9" s="8">
        <v>3</v>
      </c>
      <c r="D9" s="8">
        <v>64</v>
      </c>
      <c r="E9" s="8"/>
      <c r="F9" s="12"/>
      <c r="G9" s="1">
        <f>'29.4'!AF9</f>
        <v>259</v>
      </c>
      <c r="H9" s="22">
        <f t="shared" si="1"/>
        <v>259</v>
      </c>
      <c r="I9" s="7"/>
      <c r="J9" s="7"/>
      <c r="K9" s="7"/>
      <c r="L9" s="7"/>
      <c r="M9" s="7"/>
      <c r="N9" s="7"/>
      <c r="O9" s="6">
        <f t="shared" si="8"/>
        <v>0</v>
      </c>
      <c r="P9" s="11">
        <f t="shared" si="9"/>
        <v>259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14"/>
      <c r="AF9" s="29">
        <f t="shared" si="4"/>
        <v>0</v>
      </c>
      <c r="AG9" s="15">
        <f t="shared" si="5"/>
        <v>259</v>
      </c>
      <c r="AH9" s="28">
        <f t="shared" si="6"/>
        <v>259</v>
      </c>
      <c r="AI9" s="13">
        <f t="shared" si="7"/>
        <v>0</v>
      </c>
    </row>
    <row r="10" spans="1:35" s="31" customFormat="1" ht="18" customHeight="1" x14ac:dyDescent="0.25">
      <c r="A10" s="145" t="s">
        <v>167</v>
      </c>
      <c r="B10" s="21">
        <v>100</v>
      </c>
      <c r="C10" s="8">
        <v>6</v>
      </c>
      <c r="D10" s="8">
        <v>43</v>
      </c>
      <c r="E10" s="8"/>
      <c r="F10" s="30"/>
      <c r="G10" s="1">
        <f>'29.4'!AF10</f>
        <v>643</v>
      </c>
      <c r="H10" s="22">
        <f t="shared" si="1"/>
        <v>643</v>
      </c>
      <c r="I10" s="28"/>
      <c r="J10" s="28"/>
      <c r="K10" s="28"/>
      <c r="L10" s="28"/>
      <c r="M10" s="28"/>
      <c r="N10" s="28"/>
      <c r="O10" s="6">
        <f t="shared" si="8"/>
        <v>0</v>
      </c>
      <c r="P10" s="11">
        <f t="shared" si="9"/>
        <v>643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9">
        <f t="shared" si="4"/>
        <v>0</v>
      </c>
      <c r="AG10" s="26">
        <f t="shared" si="5"/>
        <v>643</v>
      </c>
      <c r="AH10" s="28">
        <f t="shared" si="6"/>
        <v>643</v>
      </c>
      <c r="AI10" s="29">
        <f t="shared" si="7"/>
        <v>0</v>
      </c>
    </row>
    <row r="11" spans="1:35" ht="18" customHeight="1" x14ac:dyDescent="0.25">
      <c r="A11" s="145" t="s">
        <v>168</v>
      </c>
      <c r="B11" s="21">
        <v>85</v>
      </c>
      <c r="C11" s="10">
        <v>3</v>
      </c>
      <c r="D11" s="10">
        <v>6</v>
      </c>
      <c r="E11" s="10"/>
      <c r="F11" s="12"/>
      <c r="G11" s="1">
        <f>'29.4'!AF11</f>
        <v>261</v>
      </c>
      <c r="H11" s="22">
        <f t="shared" si="1"/>
        <v>261</v>
      </c>
      <c r="I11" s="7"/>
      <c r="J11" s="7"/>
      <c r="K11" s="7"/>
      <c r="L11" s="7"/>
      <c r="M11" s="7"/>
      <c r="N11" s="7"/>
      <c r="O11" s="6">
        <f t="shared" si="2"/>
        <v>0</v>
      </c>
      <c r="P11" s="11">
        <f t="shared" si="3"/>
        <v>261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14"/>
      <c r="AF11" s="29">
        <f t="shared" si="4"/>
        <v>0</v>
      </c>
      <c r="AG11" s="15">
        <f t="shared" si="5"/>
        <v>261</v>
      </c>
      <c r="AH11" s="28">
        <f t="shared" si="6"/>
        <v>261</v>
      </c>
      <c r="AI11" s="13">
        <f t="shared" si="7"/>
        <v>0</v>
      </c>
    </row>
    <row r="12" spans="1:35" ht="18" customHeight="1" x14ac:dyDescent="0.25">
      <c r="A12" s="145" t="s">
        <v>169</v>
      </c>
      <c r="B12" s="21">
        <v>50</v>
      </c>
      <c r="C12" s="10">
        <v>7</v>
      </c>
      <c r="D12" s="10">
        <v>10</v>
      </c>
      <c r="E12" s="10"/>
      <c r="F12" s="12"/>
      <c r="G12" s="1">
        <f>'29.4'!AF12</f>
        <v>360</v>
      </c>
      <c r="H12" s="22">
        <f t="shared" si="1"/>
        <v>360</v>
      </c>
      <c r="I12" s="7"/>
      <c r="J12" s="7"/>
      <c r="K12" s="7"/>
      <c r="L12" s="7"/>
      <c r="M12" s="7"/>
      <c r="N12" s="7"/>
      <c r="O12" s="6">
        <f t="shared" si="2"/>
        <v>0</v>
      </c>
      <c r="P12" s="11">
        <f t="shared" si="3"/>
        <v>360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14"/>
      <c r="AF12" s="29">
        <f t="shared" si="4"/>
        <v>0</v>
      </c>
      <c r="AG12" s="15">
        <f t="shared" si="5"/>
        <v>360</v>
      </c>
      <c r="AH12" s="28">
        <f t="shared" si="6"/>
        <v>360</v>
      </c>
      <c r="AI12" s="13">
        <f t="shared" si="7"/>
        <v>0</v>
      </c>
    </row>
    <row r="13" spans="1:35" ht="18" customHeight="1" x14ac:dyDescent="0.25">
      <c r="A13" s="145" t="s">
        <v>170</v>
      </c>
      <c r="B13" s="21">
        <v>50</v>
      </c>
      <c r="C13" s="10"/>
      <c r="D13" s="10"/>
      <c r="E13" s="10"/>
      <c r="F13" s="12"/>
      <c r="G13" s="1">
        <f>'29.4'!AF13</f>
        <v>0</v>
      </c>
      <c r="H13" s="22">
        <f t="shared" si="1"/>
        <v>0</v>
      </c>
      <c r="I13" s="7"/>
      <c r="J13" s="7"/>
      <c r="K13" s="7"/>
      <c r="L13" s="7"/>
      <c r="M13" s="7"/>
      <c r="N13" s="7"/>
      <c r="O13" s="6">
        <f t="shared" si="2"/>
        <v>0</v>
      </c>
      <c r="P13" s="11">
        <f t="shared" si="3"/>
        <v>0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14"/>
      <c r="AF13" s="29">
        <f t="shared" si="4"/>
        <v>0</v>
      </c>
      <c r="AG13" s="15">
        <f t="shared" si="5"/>
        <v>0</v>
      </c>
      <c r="AH13" s="28">
        <f t="shared" si="6"/>
        <v>0</v>
      </c>
      <c r="AI13" s="13">
        <f t="shared" si="7"/>
        <v>0</v>
      </c>
    </row>
    <row r="14" spans="1:35" ht="18" customHeight="1" x14ac:dyDescent="0.25">
      <c r="A14" s="145" t="s">
        <v>171</v>
      </c>
      <c r="B14" s="21">
        <v>45</v>
      </c>
      <c r="C14" s="10"/>
      <c r="D14" s="10"/>
      <c r="E14" s="10"/>
      <c r="F14" s="12"/>
      <c r="G14" s="1">
        <f>'29.4'!AF14</f>
        <v>0</v>
      </c>
      <c r="H14" s="22">
        <f t="shared" si="1"/>
        <v>0</v>
      </c>
      <c r="I14" s="7"/>
      <c r="J14" s="7"/>
      <c r="K14" s="7"/>
      <c r="L14" s="7"/>
      <c r="M14" s="7"/>
      <c r="N14" s="7"/>
      <c r="O14" s="6">
        <f t="shared" si="2"/>
        <v>0</v>
      </c>
      <c r="P14" s="11">
        <f t="shared" si="3"/>
        <v>0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14"/>
      <c r="AF14" s="29">
        <f t="shared" si="4"/>
        <v>0</v>
      </c>
      <c r="AG14" s="15">
        <f t="shared" si="5"/>
        <v>0</v>
      </c>
      <c r="AH14" s="28">
        <f t="shared" si="6"/>
        <v>0</v>
      </c>
      <c r="AI14" s="13">
        <f t="shared" si="7"/>
        <v>0</v>
      </c>
    </row>
    <row r="15" spans="1:35" ht="18" customHeight="1" x14ac:dyDescent="0.25">
      <c r="A15" s="145" t="s">
        <v>172</v>
      </c>
      <c r="B15" s="21">
        <v>33</v>
      </c>
      <c r="C15" s="10"/>
      <c r="D15" s="10"/>
      <c r="E15" s="10"/>
      <c r="F15" s="12"/>
      <c r="G15" s="1">
        <f>'29.4'!AF15</f>
        <v>0</v>
      </c>
      <c r="H15" s="22">
        <f t="shared" si="1"/>
        <v>0</v>
      </c>
      <c r="I15" s="7"/>
      <c r="J15" s="7"/>
      <c r="K15" s="7"/>
      <c r="L15" s="7"/>
      <c r="M15" s="7"/>
      <c r="N15" s="7"/>
      <c r="O15" s="6">
        <f t="shared" si="2"/>
        <v>0</v>
      </c>
      <c r="P15" s="11">
        <f t="shared" si="3"/>
        <v>0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14"/>
      <c r="AF15" s="29">
        <f t="shared" si="4"/>
        <v>0</v>
      </c>
      <c r="AG15" s="15">
        <f t="shared" si="5"/>
        <v>0</v>
      </c>
      <c r="AH15" s="28">
        <f t="shared" si="6"/>
        <v>0</v>
      </c>
      <c r="AI15" s="13">
        <f t="shared" si="7"/>
        <v>0</v>
      </c>
    </row>
    <row r="16" spans="1:35" ht="18" customHeight="1" x14ac:dyDescent="0.25">
      <c r="A16" s="145" t="s">
        <v>173</v>
      </c>
      <c r="B16" s="21">
        <v>45</v>
      </c>
      <c r="C16" s="10"/>
      <c r="D16" s="10">
        <v>12</v>
      </c>
      <c r="E16" s="10"/>
      <c r="F16" s="12"/>
      <c r="G16" s="1">
        <f>'29.4'!AF16</f>
        <v>12</v>
      </c>
      <c r="H16" s="22">
        <f>SUM(F16:G16)</f>
        <v>12</v>
      </c>
      <c r="I16" s="7"/>
      <c r="J16" s="7"/>
      <c r="K16" s="7"/>
      <c r="L16" s="7"/>
      <c r="M16" s="7"/>
      <c r="N16" s="7"/>
      <c r="O16" s="6">
        <f t="shared" si="2"/>
        <v>0</v>
      </c>
      <c r="P16" s="11">
        <f t="shared" si="3"/>
        <v>12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14"/>
      <c r="AF16" s="29">
        <f t="shared" si="4"/>
        <v>0</v>
      </c>
      <c r="AG16" s="15">
        <f t="shared" si="5"/>
        <v>12</v>
      </c>
      <c r="AH16" s="28">
        <f t="shared" si="6"/>
        <v>12</v>
      </c>
      <c r="AI16" s="13">
        <f t="shared" si="7"/>
        <v>0</v>
      </c>
    </row>
    <row r="17" spans="1:35" ht="18" customHeight="1" x14ac:dyDescent="0.25">
      <c r="A17" s="145" t="s">
        <v>174</v>
      </c>
      <c r="B17" s="21">
        <v>100</v>
      </c>
      <c r="C17" s="10"/>
      <c r="D17" s="10">
        <v>27</v>
      </c>
      <c r="E17" s="10"/>
      <c r="F17" s="12"/>
      <c r="G17" s="1">
        <f>'29.4'!AF17</f>
        <v>27</v>
      </c>
      <c r="H17" s="22">
        <f t="shared" si="1"/>
        <v>27</v>
      </c>
      <c r="I17" s="7"/>
      <c r="J17" s="7"/>
      <c r="K17" s="7"/>
      <c r="L17" s="7"/>
      <c r="M17" s="7"/>
      <c r="N17" s="7"/>
      <c r="O17" s="6">
        <f t="shared" si="2"/>
        <v>0</v>
      </c>
      <c r="P17" s="11">
        <f t="shared" si="3"/>
        <v>27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14"/>
      <c r="AF17" s="29">
        <f t="shared" si="4"/>
        <v>0</v>
      </c>
      <c r="AG17" s="15">
        <f t="shared" si="5"/>
        <v>27</v>
      </c>
      <c r="AH17" s="28">
        <f t="shared" si="6"/>
        <v>27</v>
      </c>
      <c r="AI17" s="13">
        <f t="shared" si="7"/>
        <v>0</v>
      </c>
    </row>
    <row r="18" spans="1:35" ht="18" customHeight="1" x14ac:dyDescent="0.25">
      <c r="A18" s="145" t="s">
        <v>175</v>
      </c>
      <c r="B18" s="21">
        <v>100</v>
      </c>
      <c r="C18" s="10"/>
      <c r="D18" s="10">
        <v>23</v>
      </c>
      <c r="E18" s="10"/>
      <c r="F18" s="12"/>
      <c r="G18" s="1">
        <f>'29.4'!AF18</f>
        <v>23</v>
      </c>
      <c r="H18" s="22">
        <f t="shared" si="1"/>
        <v>23</v>
      </c>
      <c r="I18" s="7"/>
      <c r="J18" s="7"/>
      <c r="K18" s="7"/>
      <c r="L18" s="7"/>
      <c r="M18" s="7"/>
      <c r="N18" s="7"/>
      <c r="O18" s="6">
        <f t="shared" si="2"/>
        <v>0</v>
      </c>
      <c r="P18" s="11">
        <f t="shared" si="3"/>
        <v>23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14"/>
      <c r="AF18" s="29">
        <f t="shared" si="4"/>
        <v>0</v>
      </c>
      <c r="AG18" s="15">
        <f t="shared" si="5"/>
        <v>23</v>
      </c>
      <c r="AH18" s="28">
        <f t="shared" si="6"/>
        <v>23</v>
      </c>
      <c r="AI18" s="13">
        <f t="shared" si="7"/>
        <v>0</v>
      </c>
    </row>
    <row r="19" spans="1:35" ht="18" customHeight="1" x14ac:dyDescent="0.25">
      <c r="A19" s="145" t="s">
        <v>176</v>
      </c>
      <c r="B19" s="21">
        <v>50</v>
      </c>
      <c r="C19" s="10"/>
      <c r="D19" s="10">
        <v>10</v>
      </c>
      <c r="E19" s="10"/>
      <c r="F19" s="12"/>
      <c r="G19" s="1">
        <f>'29.4'!AF19</f>
        <v>10</v>
      </c>
      <c r="H19" s="22">
        <f t="shared" si="1"/>
        <v>10</v>
      </c>
      <c r="I19" s="7"/>
      <c r="J19" s="7"/>
      <c r="K19" s="7"/>
      <c r="L19" s="7"/>
      <c r="M19" s="7"/>
      <c r="N19" s="7"/>
      <c r="O19" s="6">
        <f t="shared" si="2"/>
        <v>0</v>
      </c>
      <c r="P19" s="11">
        <f t="shared" si="3"/>
        <v>10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14"/>
      <c r="AF19" s="29">
        <f t="shared" si="4"/>
        <v>0</v>
      </c>
      <c r="AG19" s="15">
        <f t="shared" si="5"/>
        <v>10</v>
      </c>
      <c r="AH19" s="28">
        <f t="shared" si="6"/>
        <v>10</v>
      </c>
      <c r="AI19" s="13">
        <f t="shared" si="7"/>
        <v>0</v>
      </c>
    </row>
    <row r="20" spans="1:35" ht="18" customHeight="1" x14ac:dyDescent="0.25">
      <c r="A20" s="145" t="s">
        <v>177</v>
      </c>
      <c r="B20" s="21">
        <v>33</v>
      </c>
      <c r="C20" s="10"/>
      <c r="D20" s="10">
        <v>26</v>
      </c>
      <c r="E20" s="10"/>
      <c r="F20" s="12"/>
      <c r="G20" s="1">
        <f>'29.4'!AF20</f>
        <v>26</v>
      </c>
      <c r="H20" s="22">
        <f t="shared" si="1"/>
        <v>26</v>
      </c>
      <c r="I20" s="7"/>
      <c r="J20" s="7"/>
      <c r="K20" s="7"/>
      <c r="L20" s="7"/>
      <c r="M20" s="7"/>
      <c r="N20" s="7"/>
      <c r="O20" s="6">
        <f t="shared" si="2"/>
        <v>0</v>
      </c>
      <c r="P20" s="11">
        <f t="shared" si="3"/>
        <v>26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14"/>
      <c r="AF20" s="29">
        <f t="shared" si="4"/>
        <v>0</v>
      </c>
      <c r="AG20" s="15">
        <f t="shared" si="5"/>
        <v>26</v>
      </c>
      <c r="AH20" s="28">
        <f t="shared" si="6"/>
        <v>26</v>
      </c>
      <c r="AI20" s="13">
        <f t="shared" si="7"/>
        <v>0</v>
      </c>
    </row>
    <row r="21" spans="1:35" ht="18" customHeight="1" x14ac:dyDescent="0.25">
      <c r="A21" s="145" t="s">
        <v>178</v>
      </c>
      <c r="B21" s="21"/>
      <c r="C21" s="10"/>
      <c r="D21" s="10"/>
      <c r="E21" s="10"/>
      <c r="F21" s="12"/>
      <c r="G21" s="1">
        <f>'29.4'!AF21</f>
        <v>0</v>
      </c>
      <c r="H21" s="22">
        <f t="shared" si="1"/>
        <v>0</v>
      </c>
      <c r="I21" s="7"/>
      <c r="J21" s="7"/>
      <c r="K21" s="7"/>
      <c r="L21" s="7"/>
      <c r="M21" s="7"/>
      <c r="N21" s="7"/>
      <c r="O21" s="6">
        <f t="shared" ref="O21:O23" si="10">SUBTOTAL(9,I21:N21)</f>
        <v>0</v>
      </c>
      <c r="P21" s="11">
        <f t="shared" ref="P21:P23" si="11">H21-O21</f>
        <v>0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14"/>
      <c r="AF21" s="29">
        <f t="shared" si="4"/>
        <v>0</v>
      </c>
      <c r="AG21" s="15">
        <f t="shared" si="5"/>
        <v>0</v>
      </c>
      <c r="AH21" s="28">
        <f t="shared" si="6"/>
        <v>0</v>
      </c>
      <c r="AI21" s="13">
        <f t="shared" ref="AI21:AI23" si="12">AH21+AE21-AG21</f>
        <v>0</v>
      </c>
    </row>
    <row r="22" spans="1:35" ht="18" customHeight="1" x14ac:dyDescent="0.25">
      <c r="A22" s="145" t="s">
        <v>179</v>
      </c>
      <c r="B22" s="21">
        <v>40</v>
      </c>
      <c r="C22" s="10"/>
      <c r="D22" s="10"/>
      <c r="E22" s="10"/>
      <c r="F22" s="12"/>
      <c r="G22" s="1">
        <f>'29.4'!AF22</f>
        <v>0</v>
      </c>
      <c r="H22" s="22">
        <f t="shared" si="1"/>
        <v>0</v>
      </c>
      <c r="I22" s="7"/>
      <c r="J22" s="7"/>
      <c r="K22" s="7"/>
      <c r="L22" s="7"/>
      <c r="M22" s="7"/>
      <c r="N22" s="7"/>
      <c r="O22" s="6">
        <f t="shared" si="10"/>
        <v>0</v>
      </c>
      <c r="P22" s="11">
        <f t="shared" si="11"/>
        <v>0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14"/>
      <c r="AF22" s="29">
        <f t="shared" si="4"/>
        <v>0</v>
      </c>
      <c r="AG22" s="15">
        <f t="shared" si="5"/>
        <v>0</v>
      </c>
      <c r="AH22" s="28">
        <f t="shared" si="6"/>
        <v>0</v>
      </c>
      <c r="AI22" s="13">
        <f t="shared" si="12"/>
        <v>0</v>
      </c>
    </row>
    <row r="23" spans="1:35" ht="18" customHeight="1" x14ac:dyDescent="0.25">
      <c r="A23" s="145" t="s">
        <v>180</v>
      </c>
      <c r="B23" s="21">
        <v>30</v>
      </c>
      <c r="C23" s="10"/>
      <c r="D23" s="10"/>
      <c r="E23" s="10"/>
      <c r="F23" s="12"/>
      <c r="G23" s="1">
        <f>'29.4'!AF23</f>
        <v>0</v>
      </c>
      <c r="H23" s="22">
        <f t="shared" si="1"/>
        <v>0</v>
      </c>
      <c r="I23" s="7"/>
      <c r="J23" s="7"/>
      <c r="K23" s="7"/>
      <c r="L23" s="7"/>
      <c r="M23" s="7"/>
      <c r="N23" s="7"/>
      <c r="O23" s="6">
        <f t="shared" si="10"/>
        <v>0</v>
      </c>
      <c r="P23" s="11">
        <f t="shared" si="11"/>
        <v>0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14"/>
      <c r="AF23" s="29">
        <f t="shared" si="4"/>
        <v>0</v>
      </c>
      <c r="AG23" s="15">
        <f t="shared" si="5"/>
        <v>0</v>
      </c>
      <c r="AH23" s="28">
        <f t="shared" si="6"/>
        <v>0</v>
      </c>
      <c r="AI23" s="13">
        <f t="shared" si="12"/>
        <v>0</v>
      </c>
    </row>
    <row r="24" spans="1:35" ht="18" customHeight="1" x14ac:dyDescent="0.25">
      <c r="A24" s="147" t="s">
        <v>181</v>
      </c>
      <c r="B24" s="21">
        <v>20</v>
      </c>
      <c r="C24" s="10"/>
      <c r="D24" s="10"/>
      <c r="E24" s="10"/>
      <c r="F24" s="12"/>
      <c r="G24" s="1">
        <f>'29.4'!AF24</f>
        <v>0</v>
      </c>
      <c r="H24" s="22">
        <f t="shared" si="1"/>
        <v>0</v>
      </c>
      <c r="I24" s="7"/>
      <c r="J24" s="7"/>
      <c r="K24" s="7"/>
      <c r="L24" s="7"/>
      <c r="M24" s="7"/>
      <c r="N24" s="7"/>
      <c r="O24" s="6">
        <f t="shared" ref="O24" si="13">SUBTOTAL(9,I24:N24)</f>
        <v>0</v>
      </c>
      <c r="P24" s="11">
        <f t="shared" ref="P24" si="14">H24-O24</f>
        <v>0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14"/>
      <c r="AF24" s="29">
        <f t="shared" si="4"/>
        <v>0</v>
      </c>
      <c r="AG24" s="15">
        <f t="shared" ref="AG24" si="15">P24-AF24</f>
        <v>0</v>
      </c>
      <c r="AH24" s="28">
        <f t="shared" si="6"/>
        <v>0</v>
      </c>
      <c r="AI24" s="13">
        <f t="shared" ref="AI24" si="16">AH24+AE24-AG24</f>
        <v>0</v>
      </c>
    </row>
    <row r="25" spans="1:35" ht="12" customHeight="1" x14ac:dyDescent="0.25">
      <c r="F25" s="19">
        <f t="shared" ref="F25:AI25" si="17">SUM(F3:F24)</f>
        <v>0</v>
      </c>
      <c r="G25" s="19">
        <f t="shared" si="17"/>
        <v>3936</v>
      </c>
      <c r="H25" s="19">
        <f t="shared" si="17"/>
        <v>3936</v>
      </c>
      <c r="I25" s="19">
        <f t="shared" si="17"/>
        <v>0</v>
      </c>
      <c r="J25" s="19">
        <f t="shared" si="17"/>
        <v>0</v>
      </c>
      <c r="K25" s="19">
        <f t="shared" si="17"/>
        <v>0</v>
      </c>
      <c r="L25" s="19">
        <f t="shared" si="17"/>
        <v>0</v>
      </c>
      <c r="M25" s="19">
        <f t="shared" si="17"/>
        <v>0</v>
      </c>
      <c r="N25" s="19">
        <f t="shared" si="17"/>
        <v>0</v>
      </c>
      <c r="O25" s="19">
        <f t="shared" si="17"/>
        <v>0</v>
      </c>
      <c r="P25" s="19">
        <f t="shared" si="17"/>
        <v>3936</v>
      </c>
      <c r="Q25" s="19">
        <f t="shared" si="17"/>
        <v>0</v>
      </c>
      <c r="R25" s="19">
        <f t="shared" si="17"/>
        <v>0</v>
      </c>
      <c r="S25" s="19">
        <f t="shared" si="17"/>
        <v>0</v>
      </c>
      <c r="T25" s="19">
        <f t="shared" si="17"/>
        <v>0</v>
      </c>
      <c r="U25" s="19">
        <f t="shared" si="17"/>
        <v>0</v>
      </c>
      <c r="V25" s="19">
        <f t="shared" si="17"/>
        <v>0</v>
      </c>
      <c r="W25" s="19">
        <f t="shared" si="17"/>
        <v>0</v>
      </c>
      <c r="X25" s="19">
        <f t="shared" si="17"/>
        <v>0</v>
      </c>
      <c r="Y25" s="19">
        <f t="shared" si="17"/>
        <v>0</v>
      </c>
      <c r="Z25" s="19">
        <f t="shared" si="17"/>
        <v>0</v>
      </c>
      <c r="AA25" s="19">
        <f t="shared" si="17"/>
        <v>0</v>
      </c>
      <c r="AB25" s="19">
        <f t="shared" si="17"/>
        <v>0</v>
      </c>
      <c r="AC25" s="19">
        <f t="shared" si="17"/>
        <v>0</v>
      </c>
      <c r="AD25" s="19">
        <f t="shared" si="17"/>
        <v>0</v>
      </c>
      <c r="AE25" s="19">
        <f t="shared" si="17"/>
        <v>0</v>
      </c>
      <c r="AF25" s="19">
        <f t="shared" si="17"/>
        <v>0</v>
      </c>
      <c r="AG25" s="19">
        <f t="shared" si="17"/>
        <v>3936</v>
      </c>
      <c r="AH25" s="19">
        <f t="shared" si="17"/>
        <v>3936</v>
      </c>
      <c r="AI25" s="19">
        <f t="shared" si="17"/>
        <v>0</v>
      </c>
    </row>
    <row r="28" spans="1:35" x14ac:dyDescent="0.25">
      <c r="O28" t="s">
        <v>8</v>
      </c>
      <c r="Q28" s="18"/>
      <c r="R28" s="18"/>
      <c r="S28" s="18"/>
      <c r="T28" s="18"/>
      <c r="U28" s="18"/>
    </row>
  </sheetData>
  <mergeCells count="15">
    <mergeCell ref="G1:G2"/>
    <mergeCell ref="A1:A2"/>
    <mergeCell ref="B1:B2"/>
    <mergeCell ref="C1:C2"/>
    <mergeCell ref="D1:D2"/>
    <mergeCell ref="F1:F2"/>
    <mergeCell ref="E1:E2"/>
    <mergeCell ref="AH1:AH2"/>
    <mergeCell ref="AI1:AI2"/>
    <mergeCell ref="H1:H2"/>
    <mergeCell ref="O1:O2"/>
    <mergeCell ref="P1:P2"/>
    <mergeCell ref="AE1:AE2"/>
    <mergeCell ref="AF1:AF2"/>
    <mergeCell ref="AG1:AG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workbookViewId="0">
      <pane xSplit="4" ySplit="2" topLeftCell="W3" activePane="bottomRight" state="frozen"/>
      <selection pane="topRight" activeCell="E1" sqref="E1"/>
      <selection pane="bottomLeft" activeCell="A3" sqref="A3"/>
      <selection pane="bottomRight" activeCell="H3" sqref="H3"/>
    </sheetView>
  </sheetViews>
  <sheetFormatPr defaultRowHeight="15" x14ac:dyDescent="0.25"/>
  <cols>
    <col min="1" max="1" width="28.5703125" customWidth="1"/>
    <col min="2" max="2" width="11.28515625" customWidth="1"/>
    <col min="15" max="15" width="10.7109375" customWidth="1"/>
    <col min="16" max="16" width="13.7109375" customWidth="1"/>
    <col min="30" max="30" width="12.140625" customWidth="1"/>
  </cols>
  <sheetData>
    <row r="1" spans="1:35" ht="30" customHeight="1" x14ac:dyDescent="0.25">
      <c r="A1" s="190" t="s">
        <v>0</v>
      </c>
      <c r="B1" s="190" t="s">
        <v>21</v>
      </c>
      <c r="C1" s="190" t="s">
        <v>19</v>
      </c>
      <c r="D1" s="188" t="s">
        <v>20</v>
      </c>
      <c r="E1" s="188" t="s">
        <v>100</v>
      </c>
      <c r="F1" s="186" t="s">
        <v>12</v>
      </c>
      <c r="G1" s="186" t="s">
        <v>5</v>
      </c>
      <c r="H1" s="259" t="s">
        <v>17</v>
      </c>
      <c r="I1" s="261" t="s">
        <v>3</v>
      </c>
      <c r="J1" s="262"/>
      <c r="K1" s="262"/>
      <c r="L1" s="262"/>
      <c r="M1" s="262"/>
      <c r="N1" s="263"/>
      <c r="O1" s="264" t="s">
        <v>6</v>
      </c>
      <c r="P1" s="266" t="s">
        <v>4</v>
      </c>
      <c r="Q1" s="163" t="s">
        <v>25</v>
      </c>
      <c r="R1" s="163" t="s">
        <v>16</v>
      </c>
      <c r="S1" s="163" t="s">
        <v>143</v>
      </c>
      <c r="T1" s="163" t="s">
        <v>13</v>
      </c>
      <c r="U1" s="163" t="s">
        <v>9</v>
      </c>
      <c r="V1" s="163" t="s">
        <v>14</v>
      </c>
      <c r="W1" s="163" t="s">
        <v>25</v>
      </c>
      <c r="X1" s="163" t="s">
        <v>86</v>
      </c>
      <c r="Y1" s="163" t="s">
        <v>9</v>
      </c>
      <c r="Z1" s="163" t="s">
        <v>143</v>
      </c>
      <c r="AA1" s="163" t="s">
        <v>16</v>
      </c>
      <c r="AB1" s="163" t="s">
        <v>9</v>
      </c>
      <c r="AC1" s="163" t="s">
        <v>14</v>
      </c>
      <c r="AD1" s="33" t="s">
        <v>153</v>
      </c>
      <c r="AE1" s="190" t="s">
        <v>18</v>
      </c>
      <c r="AF1" s="190" t="s">
        <v>10</v>
      </c>
      <c r="AG1" s="190" t="s">
        <v>29</v>
      </c>
      <c r="AH1" s="190" t="s">
        <v>22</v>
      </c>
      <c r="AI1" s="257" t="s">
        <v>23</v>
      </c>
    </row>
    <row r="2" spans="1:35" x14ac:dyDescent="0.25">
      <c r="A2" s="191"/>
      <c r="B2" s="191"/>
      <c r="C2" s="191"/>
      <c r="D2" s="189"/>
      <c r="E2" s="189"/>
      <c r="F2" s="187"/>
      <c r="G2" s="187"/>
      <c r="H2" s="260"/>
      <c r="I2" s="33" t="s">
        <v>24</v>
      </c>
      <c r="J2" s="33" t="s">
        <v>28</v>
      </c>
      <c r="K2" s="33" t="s">
        <v>15</v>
      </c>
      <c r="L2" s="33" t="s">
        <v>1</v>
      </c>
      <c r="M2" s="33" t="s">
        <v>2</v>
      </c>
      <c r="N2" s="33" t="s">
        <v>7</v>
      </c>
      <c r="O2" s="265"/>
      <c r="P2" s="267"/>
      <c r="Q2" s="163" t="s">
        <v>71</v>
      </c>
      <c r="R2" s="163" t="s">
        <v>26</v>
      </c>
      <c r="S2" s="163" t="s">
        <v>26</v>
      </c>
      <c r="T2" s="163" t="s">
        <v>26</v>
      </c>
      <c r="U2" s="163" t="s">
        <v>26</v>
      </c>
      <c r="V2" s="163" t="s">
        <v>26</v>
      </c>
      <c r="W2" s="163" t="s">
        <v>27</v>
      </c>
      <c r="X2" s="163" t="s">
        <v>71</v>
      </c>
      <c r="Y2" s="163" t="s">
        <v>77</v>
      </c>
      <c r="Z2" s="163" t="s">
        <v>27</v>
      </c>
      <c r="AA2" s="163" t="s">
        <v>27</v>
      </c>
      <c r="AB2" s="163" t="s">
        <v>27</v>
      </c>
      <c r="AC2" s="163" t="s">
        <v>27</v>
      </c>
      <c r="AD2" s="33"/>
      <c r="AE2" s="191"/>
      <c r="AF2" s="191"/>
      <c r="AG2" s="191"/>
      <c r="AH2" s="191"/>
      <c r="AI2" s="258"/>
    </row>
    <row r="3" spans="1:35" ht="15.75" x14ac:dyDescent="0.25">
      <c r="A3" s="33" t="s">
        <v>182</v>
      </c>
      <c r="B3" s="33">
        <v>33</v>
      </c>
      <c r="C3" s="9"/>
      <c r="D3" s="9"/>
      <c r="E3" s="33"/>
      <c r="F3" s="33"/>
      <c r="G3" s="33"/>
      <c r="H3" s="36">
        <f>SUM(F3:G3)</f>
        <v>0</v>
      </c>
      <c r="I3" s="33"/>
      <c r="J3" s="33"/>
      <c r="K3" s="33"/>
      <c r="L3" s="33"/>
      <c r="M3" s="33"/>
      <c r="N3" s="33"/>
      <c r="O3" s="165">
        <f>SUM(I3:N3)</f>
        <v>0</v>
      </c>
      <c r="P3" s="166">
        <f>H3-O3</f>
        <v>0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7">
        <f>SUM(Q3:AD3)</f>
        <v>0</v>
      </c>
      <c r="AG3" s="48">
        <f>P3-AF3</f>
        <v>0</v>
      </c>
      <c r="AH3" s="33">
        <f>(B3*C3)+D3</f>
        <v>0</v>
      </c>
      <c r="AI3" s="84">
        <f>AH3+AE3-AG3</f>
        <v>0</v>
      </c>
    </row>
    <row r="4" spans="1:35" ht="15.75" x14ac:dyDescent="0.25">
      <c r="A4" s="33" t="s">
        <v>161</v>
      </c>
      <c r="B4" s="33">
        <v>70</v>
      </c>
      <c r="C4" s="9"/>
      <c r="D4" s="9"/>
      <c r="E4" s="33"/>
      <c r="F4" s="33"/>
      <c r="G4" s="33"/>
      <c r="H4" s="36">
        <f t="shared" ref="H4:H24" si="0">SUM(F4:G4)</f>
        <v>0</v>
      </c>
      <c r="I4" s="33"/>
      <c r="J4" s="33"/>
      <c r="K4" s="33"/>
      <c r="L4" s="33"/>
      <c r="M4" s="33"/>
      <c r="N4" s="33"/>
      <c r="O4" s="165">
        <f t="shared" ref="O4:O24" si="1">SUM(I4:N4)</f>
        <v>0</v>
      </c>
      <c r="P4" s="166">
        <f t="shared" ref="P4:P24" si="2">H4-O4</f>
        <v>0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7">
        <f t="shared" ref="AF4:AF24" si="3">SUM(Q4:AD4)</f>
        <v>0</v>
      </c>
      <c r="AG4" s="48">
        <f t="shared" ref="AG4:AG24" si="4">P4-AF4</f>
        <v>0</v>
      </c>
      <c r="AH4" s="33">
        <f t="shared" ref="AH4:AH24" si="5">(B4*C4)+D4</f>
        <v>0</v>
      </c>
      <c r="AI4" s="84">
        <f t="shared" ref="AI4:AI24" si="6">AH4+AE4-AG4</f>
        <v>0</v>
      </c>
    </row>
    <row r="5" spans="1:35" ht="15.75" x14ac:dyDescent="0.25">
      <c r="A5" s="33" t="s">
        <v>162</v>
      </c>
      <c r="B5" s="33">
        <v>45</v>
      </c>
      <c r="C5" s="8"/>
      <c r="D5" s="8"/>
      <c r="E5" s="33"/>
      <c r="F5" s="33"/>
      <c r="G5" s="33"/>
      <c r="H5" s="36">
        <f t="shared" si="0"/>
        <v>0</v>
      </c>
      <c r="I5" s="33"/>
      <c r="J5" s="33"/>
      <c r="K5" s="33"/>
      <c r="L5" s="33"/>
      <c r="M5" s="33"/>
      <c r="N5" s="33"/>
      <c r="O5" s="165">
        <f t="shared" si="1"/>
        <v>0</v>
      </c>
      <c r="P5" s="166">
        <f t="shared" si="2"/>
        <v>0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7">
        <f t="shared" si="3"/>
        <v>0</v>
      </c>
      <c r="AG5" s="48">
        <f t="shared" si="4"/>
        <v>0</v>
      </c>
      <c r="AH5" s="33">
        <f t="shared" si="5"/>
        <v>0</v>
      </c>
      <c r="AI5" s="84">
        <f t="shared" si="6"/>
        <v>0</v>
      </c>
    </row>
    <row r="6" spans="1:35" ht="15.75" x14ac:dyDescent="0.25">
      <c r="A6" s="33" t="s">
        <v>163</v>
      </c>
      <c r="B6" s="33">
        <v>40</v>
      </c>
      <c r="C6" s="8"/>
      <c r="D6" s="8"/>
      <c r="E6" s="33"/>
      <c r="F6" s="33"/>
      <c r="G6" s="33"/>
      <c r="H6" s="36">
        <f t="shared" si="0"/>
        <v>0</v>
      </c>
      <c r="I6" s="33"/>
      <c r="J6" s="33"/>
      <c r="K6" s="33"/>
      <c r="L6" s="33"/>
      <c r="M6" s="33"/>
      <c r="N6" s="33"/>
      <c r="O6" s="165">
        <f t="shared" si="1"/>
        <v>0</v>
      </c>
      <c r="P6" s="166">
        <f t="shared" si="2"/>
        <v>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7">
        <f t="shared" si="3"/>
        <v>0</v>
      </c>
      <c r="AG6" s="48">
        <f t="shared" si="4"/>
        <v>0</v>
      </c>
      <c r="AH6" s="33">
        <f t="shared" si="5"/>
        <v>0</v>
      </c>
      <c r="AI6" s="84">
        <f t="shared" si="6"/>
        <v>0</v>
      </c>
    </row>
    <row r="7" spans="1:35" ht="15.75" x14ac:dyDescent="0.25">
      <c r="A7" s="33" t="s">
        <v>164</v>
      </c>
      <c r="B7" s="33">
        <v>120</v>
      </c>
      <c r="C7" s="9"/>
      <c r="D7" s="9"/>
      <c r="E7" s="33"/>
      <c r="F7" s="33"/>
      <c r="G7" s="33"/>
      <c r="H7" s="36">
        <f t="shared" si="0"/>
        <v>0</v>
      </c>
      <c r="I7" s="33"/>
      <c r="J7" s="33"/>
      <c r="K7" s="33"/>
      <c r="L7" s="33"/>
      <c r="M7" s="33"/>
      <c r="N7" s="33"/>
      <c r="O7" s="165">
        <f t="shared" si="1"/>
        <v>0</v>
      </c>
      <c r="P7" s="166">
        <f t="shared" si="2"/>
        <v>0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7">
        <f t="shared" si="3"/>
        <v>0</v>
      </c>
      <c r="AG7" s="48">
        <f t="shared" si="4"/>
        <v>0</v>
      </c>
      <c r="AH7" s="33">
        <f t="shared" si="5"/>
        <v>0</v>
      </c>
      <c r="AI7" s="84">
        <f t="shared" si="6"/>
        <v>0</v>
      </c>
    </row>
    <row r="8" spans="1:35" ht="15.75" x14ac:dyDescent="0.25">
      <c r="A8" s="33" t="s">
        <v>165</v>
      </c>
      <c r="B8" s="33">
        <v>40</v>
      </c>
      <c r="C8" s="8"/>
      <c r="D8" s="8"/>
      <c r="E8" s="33"/>
      <c r="F8" s="33"/>
      <c r="G8" s="33"/>
      <c r="H8" s="36">
        <f t="shared" si="0"/>
        <v>0</v>
      </c>
      <c r="I8" s="33"/>
      <c r="J8" s="33"/>
      <c r="K8" s="33"/>
      <c r="L8" s="33"/>
      <c r="M8" s="33"/>
      <c r="N8" s="33"/>
      <c r="O8" s="165">
        <f t="shared" si="1"/>
        <v>0</v>
      </c>
      <c r="P8" s="166">
        <f t="shared" si="2"/>
        <v>0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7">
        <f t="shared" si="3"/>
        <v>0</v>
      </c>
      <c r="AG8" s="48">
        <f t="shared" si="4"/>
        <v>0</v>
      </c>
      <c r="AH8" s="33">
        <f t="shared" si="5"/>
        <v>0</v>
      </c>
      <c r="AI8" s="84">
        <f t="shared" si="6"/>
        <v>0</v>
      </c>
    </row>
    <row r="9" spans="1:35" ht="15.75" x14ac:dyDescent="0.25">
      <c r="A9" s="33" t="s">
        <v>166</v>
      </c>
      <c r="B9" s="33">
        <v>65</v>
      </c>
      <c r="C9" s="8"/>
      <c r="D9" s="8"/>
      <c r="E9" s="33"/>
      <c r="F9" s="33"/>
      <c r="G9" s="33"/>
      <c r="H9" s="36">
        <f t="shared" si="0"/>
        <v>0</v>
      </c>
      <c r="I9" s="33"/>
      <c r="J9" s="33"/>
      <c r="K9" s="33"/>
      <c r="L9" s="33"/>
      <c r="M9" s="33"/>
      <c r="N9" s="33"/>
      <c r="O9" s="165">
        <f t="shared" si="1"/>
        <v>0</v>
      </c>
      <c r="P9" s="166">
        <f t="shared" si="2"/>
        <v>0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7">
        <f t="shared" si="3"/>
        <v>0</v>
      </c>
      <c r="AG9" s="48">
        <f t="shared" si="4"/>
        <v>0</v>
      </c>
      <c r="AH9" s="33">
        <f t="shared" si="5"/>
        <v>0</v>
      </c>
      <c r="AI9" s="84">
        <f t="shared" si="6"/>
        <v>0</v>
      </c>
    </row>
    <row r="10" spans="1:35" ht="15.75" x14ac:dyDescent="0.25">
      <c r="A10" s="33" t="s">
        <v>167</v>
      </c>
      <c r="B10" s="33">
        <v>100</v>
      </c>
      <c r="C10" s="8"/>
      <c r="D10" s="8"/>
      <c r="E10" s="33"/>
      <c r="F10" s="33"/>
      <c r="G10" s="33"/>
      <c r="H10" s="36">
        <f t="shared" si="0"/>
        <v>0</v>
      </c>
      <c r="I10" s="33"/>
      <c r="J10" s="33"/>
      <c r="K10" s="33"/>
      <c r="L10" s="33"/>
      <c r="M10" s="33"/>
      <c r="N10" s="33"/>
      <c r="O10" s="165">
        <f t="shared" si="1"/>
        <v>0</v>
      </c>
      <c r="P10" s="166">
        <f t="shared" si="2"/>
        <v>0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7">
        <f t="shared" si="3"/>
        <v>0</v>
      </c>
      <c r="AG10" s="48">
        <f t="shared" si="4"/>
        <v>0</v>
      </c>
      <c r="AH10" s="33">
        <f t="shared" si="5"/>
        <v>0</v>
      </c>
      <c r="AI10" s="84">
        <f t="shared" si="6"/>
        <v>0</v>
      </c>
    </row>
    <row r="11" spans="1:35" x14ac:dyDescent="0.25">
      <c r="A11" s="33" t="s">
        <v>168</v>
      </c>
      <c r="B11" s="33">
        <v>85</v>
      </c>
      <c r="C11" s="10"/>
      <c r="D11" s="10"/>
      <c r="E11" s="33"/>
      <c r="F11" s="33"/>
      <c r="G11" s="33"/>
      <c r="H11" s="36">
        <f t="shared" si="0"/>
        <v>0</v>
      </c>
      <c r="I11" s="33"/>
      <c r="J11" s="33"/>
      <c r="K11" s="33"/>
      <c r="L11" s="33"/>
      <c r="M11" s="33"/>
      <c r="N11" s="33"/>
      <c r="O11" s="165">
        <f t="shared" si="1"/>
        <v>0</v>
      </c>
      <c r="P11" s="166">
        <f t="shared" si="2"/>
        <v>0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7">
        <f t="shared" si="3"/>
        <v>0</v>
      </c>
      <c r="AG11" s="48">
        <f t="shared" si="4"/>
        <v>0</v>
      </c>
      <c r="AH11" s="33">
        <f t="shared" si="5"/>
        <v>0</v>
      </c>
      <c r="AI11" s="84">
        <f t="shared" si="6"/>
        <v>0</v>
      </c>
    </row>
    <row r="12" spans="1:35" x14ac:dyDescent="0.25">
      <c r="A12" s="33" t="s">
        <v>169</v>
      </c>
      <c r="B12" s="33">
        <v>50</v>
      </c>
      <c r="C12" s="10"/>
      <c r="D12" s="10"/>
      <c r="E12" s="33"/>
      <c r="F12" s="33"/>
      <c r="G12" s="33"/>
      <c r="H12" s="36">
        <f t="shared" si="0"/>
        <v>0</v>
      </c>
      <c r="I12" s="33"/>
      <c r="J12" s="33"/>
      <c r="K12" s="33"/>
      <c r="L12" s="33"/>
      <c r="M12" s="33"/>
      <c r="N12" s="33"/>
      <c r="O12" s="165">
        <f t="shared" si="1"/>
        <v>0</v>
      </c>
      <c r="P12" s="166">
        <f t="shared" si="2"/>
        <v>0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7">
        <f t="shared" si="3"/>
        <v>0</v>
      </c>
      <c r="AG12" s="48">
        <f t="shared" si="4"/>
        <v>0</v>
      </c>
      <c r="AH12" s="33">
        <f t="shared" si="5"/>
        <v>0</v>
      </c>
      <c r="AI12" s="84">
        <f t="shared" si="6"/>
        <v>0</v>
      </c>
    </row>
    <row r="13" spans="1:35" x14ac:dyDescent="0.25">
      <c r="A13" s="33" t="s">
        <v>170</v>
      </c>
      <c r="B13" s="33">
        <v>50</v>
      </c>
      <c r="C13" s="10"/>
      <c r="D13" s="10"/>
      <c r="E13" s="33"/>
      <c r="F13" s="33"/>
      <c r="G13" s="33"/>
      <c r="H13" s="36">
        <f t="shared" si="0"/>
        <v>0</v>
      </c>
      <c r="I13" s="33"/>
      <c r="J13" s="33"/>
      <c r="K13" s="33"/>
      <c r="L13" s="33"/>
      <c r="M13" s="33"/>
      <c r="N13" s="33"/>
      <c r="O13" s="165">
        <f t="shared" si="1"/>
        <v>0</v>
      </c>
      <c r="P13" s="166">
        <f t="shared" si="2"/>
        <v>0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7">
        <f t="shared" si="3"/>
        <v>0</v>
      </c>
      <c r="AG13" s="48">
        <f t="shared" si="4"/>
        <v>0</v>
      </c>
      <c r="AH13" s="33">
        <f t="shared" si="5"/>
        <v>0</v>
      </c>
      <c r="AI13" s="84">
        <f t="shared" si="6"/>
        <v>0</v>
      </c>
    </row>
    <row r="14" spans="1:35" x14ac:dyDescent="0.25">
      <c r="A14" s="33" t="s">
        <v>171</v>
      </c>
      <c r="B14" s="33">
        <v>45</v>
      </c>
      <c r="C14" s="10"/>
      <c r="D14" s="10"/>
      <c r="E14" s="33"/>
      <c r="F14" s="33"/>
      <c r="G14" s="33"/>
      <c r="H14" s="36">
        <f t="shared" si="0"/>
        <v>0</v>
      </c>
      <c r="I14" s="33"/>
      <c r="J14" s="33"/>
      <c r="K14" s="33"/>
      <c r="L14" s="33"/>
      <c r="M14" s="33"/>
      <c r="N14" s="33"/>
      <c r="O14" s="165">
        <f t="shared" si="1"/>
        <v>0</v>
      </c>
      <c r="P14" s="166">
        <f t="shared" si="2"/>
        <v>0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7">
        <f t="shared" si="3"/>
        <v>0</v>
      </c>
      <c r="AG14" s="48">
        <f t="shared" si="4"/>
        <v>0</v>
      </c>
      <c r="AH14" s="33">
        <f t="shared" si="5"/>
        <v>0</v>
      </c>
      <c r="AI14" s="84">
        <f t="shared" si="6"/>
        <v>0</v>
      </c>
    </row>
    <row r="15" spans="1:35" x14ac:dyDescent="0.25">
      <c r="A15" s="33" t="s">
        <v>172</v>
      </c>
      <c r="B15" s="33">
        <v>33</v>
      </c>
      <c r="C15" s="10"/>
      <c r="D15" s="10"/>
      <c r="E15" s="33"/>
      <c r="F15" s="33"/>
      <c r="G15" s="33"/>
      <c r="H15" s="36">
        <f t="shared" si="0"/>
        <v>0</v>
      </c>
      <c r="I15" s="33"/>
      <c r="J15" s="33"/>
      <c r="K15" s="33"/>
      <c r="L15" s="33"/>
      <c r="M15" s="33"/>
      <c r="N15" s="33"/>
      <c r="O15" s="165">
        <f t="shared" si="1"/>
        <v>0</v>
      </c>
      <c r="P15" s="166">
        <f t="shared" si="2"/>
        <v>0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7">
        <f t="shared" si="3"/>
        <v>0</v>
      </c>
      <c r="AG15" s="48">
        <f t="shared" si="4"/>
        <v>0</v>
      </c>
      <c r="AH15" s="33">
        <f t="shared" si="5"/>
        <v>0</v>
      </c>
      <c r="AI15" s="84">
        <f t="shared" si="6"/>
        <v>0</v>
      </c>
    </row>
    <row r="16" spans="1:35" x14ac:dyDescent="0.25">
      <c r="A16" s="33" t="s">
        <v>173</v>
      </c>
      <c r="B16" s="33">
        <v>45</v>
      </c>
      <c r="C16" s="10"/>
      <c r="D16" s="10"/>
      <c r="E16" s="33"/>
      <c r="F16" s="33"/>
      <c r="G16" s="33"/>
      <c r="H16" s="36">
        <f t="shared" si="0"/>
        <v>0</v>
      </c>
      <c r="I16" s="33"/>
      <c r="J16" s="33"/>
      <c r="K16" s="33"/>
      <c r="L16" s="33"/>
      <c r="M16" s="33"/>
      <c r="N16" s="33"/>
      <c r="O16" s="165">
        <f t="shared" si="1"/>
        <v>0</v>
      </c>
      <c r="P16" s="166">
        <f t="shared" si="2"/>
        <v>0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7">
        <f t="shared" si="3"/>
        <v>0</v>
      </c>
      <c r="AG16" s="48">
        <f t="shared" si="4"/>
        <v>0</v>
      </c>
      <c r="AH16" s="33">
        <f t="shared" si="5"/>
        <v>0</v>
      </c>
      <c r="AI16" s="84">
        <f t="shared" si="6"/>
        <v>0</v>
      </c>
    </row>
    <row r="17" spans="1:35" x14ac:dyDescent="0.25">
      <c r="A17" s="33" t="s">
        <v>174</v>
      </c>
      <c r="B17" s="33">
        <v>100</v>
      </c>
      <c r="C17" s="10"/>
      <c r="D17" s="10"/>
      <c r="E17" s="33"/>
      <c r="F17" s="33"/>
      <c r="G17" s="33"/>
      <c r="H17" s="36">
        <f t="shared" si="0"/>
        <v>0</v>
      </c>
      <c r="I17" s="33"/>
      <c r="J17" s="33"/>
      <c r="K17" s="33"/>
      <c r="L17" s="33"/>
      <c r="M17" s="33"/>
      <c r="N17" s="33"/>
      <c r="O17" s="165">
        <f t="shared" si="1"/>
        <v>0</v>
      </c>
      <c r="P17" s="166">
        <f t="shared" si="2"/>
        <v>0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7">
        <f t="shared" si="3"/>
        <v>0</v>
      </c>
      <c r="AG17" s="48">
        <f t="shared" si="4"/>
        <v>0</v>
      </c>
      <c r="AH17" s="33">
        <f t="shared" si="5"/>
        <v>0</v>
      </c>
      <c r="AI17" s="84">
        <f t="shared" si="6"/>
        <v>0</v>
      </c>
    </row>
    <row r="18" spans="1:35" x14ac:dyDescent="0.25">
      <c r="A18" s="33" t="s">
        <v>175</v>
      </c>
      <c r="B18" s="33">
        <v>100</v>
      </c>
      <c r="C18" s="10"/>
      <c r="D18" s="10"/>
      <c r="E18" s="33"/>
      <c r="F18" s="33"/>
      <c r="G18" s="33"/>
      <c r="H18" s="36">
        <f t="shared" si="0"/>
        <v>0</v>
      </c>
      <c r="I18" s="33"/>
      <c r="J18" s="33"/>
      <c r="K18" s="33"/>
      <c r="L18" s="33"/>
      <c r="M18" s="33"/>
      <c r="N18" s="33"/>
      <c r="O18" s="165">
        <f t="shared" si="1"/>
        <v>0</v>
      </c>
      <c r="P18" s="166">
        <f t="shared" si="2"/>
        <v>0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7">
        <f t="shared" si="3"/>
        <v>0</v>
      </c>
      <c r="AG18" s="48">
        <f t="shared" si="4"/>
        <v>0</v>
      </c>
      <c r="AH18" s="33">
        <f t="shared" si="5"/>
        <v>0</v>
      </c>
      <c r="AI18" s="84">
        <f t="shared" si="6"/>
        <v>0</v>
      </c>
    </row>
    <row r="19" spans="1:35" x14ac:dyDescent="0.25">
      <c r="A19" s="33" t="s">
        <v>176</v>
      </c>
      <c r="B19" s="33">
        <v>50</v>
      </c>
      <c r="C19" s="10"/>
      <c r="D19" s="10"/>
      <c r="E19" s="33"/>
      <c r="F19" s="33"/>
      <c r="G19" s="33"/>
      <c r="H19" s="36">
        <f t="shared" si="0"/>
        <v>0</v>
      </c>
      <c r="I19" s="33"/>
      <c r="J19" s="33"/>
      <c r="K19" s="33"/>
      <c r="L19" s="33"/>
      <c r="M19" s="33"/>
      <c r="N19" s="33"/>
      <c r="O19" s="165">
        <f t="shared" si="1"/>
        <v>0</v>
      </c>
      <c r="P19" s="166">
        <f t="shared" si="2"/>
        <v>0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7">
        <f t="shared" si="3"/>
        <v>0</v>
      </c>
      <c r="AG19" s="48">
        <f t="shared" si="4"/>
        <v>0</v>
      </c>
      <c r="AH19" s="33">
        <f t="shared" si="5"/>
        <v>0</v>
      </c>
      <c r="AI19" s="84">
        <f t="shared" si="6"/>
        <v>0</v>
      </c>
    </row>
    <row r="20" spans="1:35" x14ac:dyDescent="0.25">
      <c r="A20" s="33" t="s">
        <v>177</v>
      </c>
      <c r="B20" s="33">
        <v>33</v>
      </c>
      <c r="C20" s="10"/>
      <c r="D20" s="10"/>
      <c r="E20" s="33"/>
      <c r="F20" s="33"/>
      <c r="G20" s="33"/>
      <c r="H20" s="36">
        <f t="shared" si="0"/>
        <v>0</v>
      </c>
      <c r="I20" s="33"/>
      <c r="J20" s="33"/>
      <c r="K20" s="33"/>
      <c r="L20" s="33"/>
      <c r="M20" s="33"/>
      <c r="N20" s="33"/>
      <c r="O20" s="165">
        <f t="shared" si="1"/>
        <v>0</v>
      </c>
      <c r="P20" s="166">
        <f t="shared" si="2"/>
        <v>0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7">
        <f t="shared" si="3"/>
        <v>0</v>
      </c>
      <c r="AG20" s="48">
        <f t="shared" si="4"/>
        <v>0</v>
      </c>
      <c r="AH20" s="33">
        <f t="shared" si="5"/>
        <v>0</v>
      </c>
      <c r="AI20" s="84">
        <f t="shared" si="6"/>
        <v>0</v>
      </c>
    </row>
    <row r="21" spans="1:35" x14ac:dyDescent="0.25">
      <c r="A21" s="33" t="s">
        <v>178</v>
      </c>
      <c r="B21" s="33"/>
      <c r="C21" s="10"/>
      <c r="D21" s="10"/>
      <c r="E21" s="33"/>
      <c r="F21" s="33"/>
      <c r="G21" s="33"/>
      <c r="H21" s="36">
        <f t="shared" si="0"/>
        <v>0</v>
      </c>
      <c r="I21" s="33"/>
      <c r="J21" s="33"/>
      <c r="K21" s="33"/>
      <c r="L21" s="33"/>
      <c r="M21" s="33"/>
      <c r="N21" s="33"/>
      <c r="O21" s="165">
        <f t="shared" si="1"/>
        <v>0</v>
      </c>
      <c r="P21" s="166">
        <f t="shared" si="2"/>
        <v>0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7">
        <f t="shared" si="3"/>
        <v>0</v>
      </c>
      <c r="AG21" s="48">
        <f t="shared" si="4"/>
        <v>0</v>
      </c>
      <c r="AH21" s="33">
        <f t="shared" si="5"/>
        <v>0</v>
      </c>
      <c r="AI21" s="84">
        <f t="shared" si="6"/>
        <v>0</v>
      </c>
    </row>
    <row r="22" spans="1:35" x14ac:dyDescent="0.25">
      <c r="A22" s="33" t="s">
        <v>179</v>
      </c>
      <c r="B22" s="33">
        <v>40</v>
      </c>
      <c r="C22" s="10"/>
      <c r="D22" s="10"/>
      <c r="E22" s="33"/>
      <c r="F22" s="33"/>
      <c r="G22" s="33"/>
      <c r="H22" s="36">
        <f t="shared" si="0"/>
        <v>0</v>
      </c>
      <c r="I22" s="33"/>
      <c r="J22" s="33"/>
      <c r="K22" s="33"/>
      <c r="L22" s="33"/>
      <c r="M22" s="33"/>
      <c r="N22" s="33"/>
      <c r="O22" s="165">
        <f t="shared" si="1"/>
        <v>0</v>
      </c>
      <c r="P22" s="166">
        <f t="shared" si="2"/>
        <v>0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7">
        <f t="shared" si="3"/>
        <v>0</v>
      </c>
      <c r="AG22" s="48">
        <f t="shared" si="4"/>
        <v>0</v>
      </c>
      <c r="AH22" s="33">
        <f t="shared" si="5"/>
        <v>0</v>
      </c>
      <c r="AI22" s="84">
        <f t="shared" si="6"/>
        <v>0</v>
      </c>
    </row>
    <row r="23" spans="1:35" x14ac:dyDescent="0.25">
      <c r="A23" s="33" t="s">
        <v>180</v>
      </c>
      <c r="B23" s="33">
        <v>30</v>
      </c>
      <c r="C23" s="10"/>
      <c r="D23" s="10"/>
      <c r="E23" s="33"/>
      <c r="F23" s="33"/>
      <c r="G23" s="33"/>
      <c r="H23" s="36">
        <f t="shared" si="0"/>
        <v>0</v>
      </c>
      <c r="I23" s="33"/>
      <c r="J23" s="33"/>
      <c r="K23" s="33"/>
      <c r="L23" s="33"/>
      <c r="M23" s="33"/>
      <c r="N23" s="33"/>
      <c r="O23" s="165">
        <f t="shared" si="1"/>
        <v>0</v>
      </c>
      <c r="P23" s="166">
        <f t="shared" si="2"/>
        <v>0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7">
        <f t="shared" si="3"/>
        <v>0</v>
      </c>
      <c r="AG23" s="48">
        <f t="shared" si="4"/>
        <v>0</v>
      </c>
      <c r="AH23" s="33">
        <f t="shared" si="5"/>
        <v>0</v>
      </c>
      <c r="AI23" s="84">
        <f t="shared" si="6"/>
        <v>0</v>
      </c>
    </row>
    <row r="24" spans="1:35" x14ac:dyDescent="0.25">
      <c r="A24" s="33" t="s">
        <v>181</v>
      </c>
      <c r="B24" s="33">
        <v>20</v>
      </c>
      <c r="C24" s="10"/>
      <c r="D24" s="10"/>
      <c r="E24" s="33"/>
      <c r="F24" s="33"/>
      <c r="G24" s="33"/>
      <c r="H24" s="36">
        <f t="shared" si="0"/>
        <v>0</v>
      </c>
      <c r="I24" s="33"/>
      <c r="J24" s="33"/>
      <c r="K24" s="33"/>
      <c r="L24" s="33"/>
      <c r="M24" s="33"/>
      <c r="N24" s="33"/>
      <c r="O24" s="165">
        <f t="shared" si="1"/>
        <v>0</v>
      </c>
      <c r="P24" s="166">
        <f t="shared" si="2"/>
        <v>0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7">
        <f t="shared" si="3"/>
        <v>0</v>
      </c>
      <c r="AG24" s="48">
        <f t="shared" si="4"/>
        <v>0</v>
      </c>
      <c r="AH24" s="33">
        <f t="shared" si="5"/>
        <v>0</v>
      </c>
      <c r="AI24" s="84">
        <f t="shared" si="6"/>
        <v>0</v>
      </c>
    </row>
    <row r="25" spans="1:35" x14ac:dyDescent="0.25">
      <c r="A25" s="33"/>
      <c r="B25" s="33"/>
      <c r="C25" s="33"/>
      <c r="D25" s="33"/>
      <c r="E25" s="33"/>
      <c r="F25" s="167">
        <f>SUM(F3:F24)</f>
        <v>0</v>
      </c>
      <c r="G25" s="167">
        <f t="shared" ref="G25:AI25" si="7">SUM(G3:G24)</f>
        <v>0</v>
      </c>
      <c r="H25" s="167">
        <f t="shared" si="7"/>
        <v>0</v>
      </c>
      <c r="I25" s="167">
        <f t="shared" si="7"/>
        <v>0</v>
      </c>
      <c r="J25" s="167">
        <f t="shared" si="7"/>
        <v>0</v>
      </c>
      <c r="K25" s="167">
        <f t="shared" si="7"/>
        <v>0</v>
      </c>
      <c r="L25" s="167">
        <f t="shared" si="7"/>
        <v>0</v>
      </c>
      <c r="M25" s="167">
        <f t="shared" si="7"/>
        <v>0</v>
      </c>
      <c r="N25" s="167">
        <f t="shared" si="7"/>
        <v>0</v>
      </c>
      <c r="O25" s="167">
        <f t="shared" si="7"/>
        <v>0</v>
      </c>
      <c r="P25" s="167">
        <f t="shared" si="7"/>
        <v>0</v>
      </c>
      <c r="Q25" s="167">
        <f t="shared" si="7"/>
        <v>0</v>
      </c>
      <c r="R25" s="167">
        <f t="shared" si="7"/>
        <v>0</v>
      </c>
      <c r="S25" s="167">
        <f t="shared" si="7"/>
        <v>0</v>
      </c>
      <c r="T25" s="167">
        <f t="shared" si="7"/>
        <v>0</v>
      </c>
      <c r="U25" s="167">
        <f t="shared" si="7"/>
        <v>0</v>
      </c>
      <c r="V25" s="167">
        <f t="shared" si="7"/>
        <v>0</v>
      </c>
      <c r="W25" s="167">
        <f t="shared" si="7"/>
        <v>0</v>
      </c>
      <c r="X25" s="167">
        <f t="shared" si="7"/>
        <v>0</v>
      </c>
      <c r="Y25" s="167">
        <f t="shared" si="7"/>
        <v>0</v>
      </c>
      <c r="Z25" s="167">
        <f t="shared" si="7"/>
        <v>0</v>
      </c>
      <c r="AA25" s="167">
        <f t="shared" si="7"/>
        <v>0</v>
      </c>
      <c r="AB25" s="167">
        <f t="shared" si="7"/>
        <v>0</v>
      </c>
      <c r="AC25" s="167">
        <f t="shared" si="7"/>
        <v>0</v>
      </c>
      <c r="AD25" s="167">
        <f t="shared" si="7"/>
        <v>0</v>
      </c>
      <c r="AE25" s="167">
        <f t="shared" si="7"/>
        <v>0</v>
      </c>
      <c r="AF25" s="167">
        <f t="shared" si="7"/>
        <v>0</v>
      </c>
      <c r="AG25" s="167">
        <f t="shared" si="7"/>
        <v>0</v>
      </c>
      <c r="AH25" s="167">
        <f t="shared" si="7"/>
        <v>0</v>
      </c>
      <c r="AI25" s="167">
        <f t="shared" si="7"/>
        <v>0</v>
      </c>
    </row>
    <row r="28" spans="1:35" x14ac:dyDescent="0.25">
      <c r="O28" t="s">
        <v>8</v>
      </c>
    </row>
  </sheetData>
  <mergeCells count="16">
    <mergeCell ref="F1:F2"/>
    <mergeCell ref="A1:A2"/>
    <mergeCell ref="B1:B2"/>
    <mergeCell ref="C1:C2"/>
    <mergeCell ref="D1:D2"/>
    <mergeCell ref="E1:E2"/>
    <mergeCell ref="AG1:AG2"/>
    <mergeCell ref="AH1:AH2"/>
    <mergeCell ref="AI1:AI2"/>
    <mergeCell ref="AE1:AE2"/>
    <mergeCell ref="G1:G2"/>
    <mergeCell ref="H1:H2"/>
    <mergeCell ref="I1:N1"/>
    <mergeCell ref="O1:O2"/>
    <mergeCell ref="P1:P2"/>
    <mergeCell ref="AF1:A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zoomScale="85" zoomScaleNormal="85" workbookViewId="0">
      <pane xSplit="4" topLeftCell="U1" activePane="topRight" state="frozen"/>
      <selection pane="topRight" activeCell="Z11" sqref="Z11"/>
    </sheetView>
  </sheetViews>
  <sheetFormatPr defaultRowHeight="15" x14ac:dyDescent="0.25"/>
  <cols>
    <col min="1" max="1" width="37" customWidth="1"/>
    <col min="2" max="2" width="8.140625" customWidth="1"/>
    <col min="3" max="3" width="7.5703125" customWidth="1"/>
    <col min="4" max="4" width="7.85546875" customWidth="1"/>
    <col min="5" max="5" width="11.85546875" customWidth="1"/>
    <col min="6" max="7" width="9.85546875" customWidth="1"/>
    <col min="9" max="9" width="11.42578125" customWidth="1"/>
    <col min="14" max="14" width="12.7109375" customWidth="1"/>
    <col min="15" max="15" width="16.42578125" customWidth="1"/>
    <col min="16" max="23" width="10.85546875" customWidth="1"/>
    <col min="24" max="24" width="12.85546875" customWidth="1"/>
    <col min="25" max="25" width="10.85546875" customWidth="1"/>
    <col min="26" max="26" width="11.7109375" customWidth="1"/>
    <col min="27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ht="15.75" customHeight="1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16</v>
      </c>
      <c r="R1" s="5" t="s">
        <v>150</v>
      </c>
      <c r="S1" s="5" t="s">
        <v>13</v>
      </c>
      <c r="T1" s="5" t="s">
        <v>140</v>
      </c>
      <c r="U1" s="5" t="s">
        <v>14</v>
      </c>
      <c r="V1" s="5" t="s">
        <v>25</v>
      </c>
      <c r="W1" s="5" t="s">
        <v>143</v>
      </c>
      <c r="X1" s="5" t="s">
        <v>122</v>
      </c>
      <c r="Y1" s="5" t="s">
        <v>147</v>
      </c>
      <c r="Z1" s="5" t="s">
        <v>186</v>
      </c>
      <c r="AA1" s="5" t="s">
        <v>14</v>
      </c>
      <c r="AB1" s="4" t="s">
        <v>112</v>
      </c>
      <c r="AC1" s="5" t="s">
        <v>123</v>
      </c>
      <c r="AD1" s="188" t="s">
        <v>18</v>
      </c>
      <c r="AE1" s="203" t="s">
        <v>10</v>
      </c>
      <c r="AF1" s="203" t="s">
        <v>29</v>
      </c>
      <c r="AG1" s="194" t="s">
        <v>22</v>
      </c>
      <c r="AH1" s="196" t="s">
        <v>23</v>
      </c>
    </row>
    <row r="2" spans="1:34" ht="24" customHeight="1" x14ac:dyDescent="0.25">
      <c r="A2" s="189"/>
      <c r="B2" s="191"/>
      <c r="C2" s="191"/>
      <c r="D2" s="189"/>
      <c r="E2" s="191"/>
      <c r="F2" s="191"/>
      <c r="G2" s="198"/>
      <c r="H2" s="17" t="s">
        <v>24</v>
      </c>
      <c r="I2" s="17" t="s">
        <v>158</v>
      </c>
      <c r="J2" s="17" t="s">
        <v>15</v>
      </c>
      <c r="K2" s="17" t="s">
        <v>28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26</v>
      </c>
      <c r="R2" s="4" t="s">
        <v>108</v>
      </c>
      <c r="S2" s="4" t="s">
        <v>71</v>
      </c>
      <c r="T2" s="4" t="s">
        <v>26</v>
      </c>
      <c r="U2" s="4" t="s">
        <v>26</v>
      </c>
      <c r="V2" s="4" t="s">
        <v>27</v>
      </c>
      <c r="W2" s="4" t="s">
        <v>71</v>
      </c>
      <c r="X2" s="4" t="s">
        <v>84</v>
      </c>
      <c r="Y2" s="4" t="s">
        <v>71</v>
      </c>
      <c r="Z2" s="4" t="s">
        <v>27</v>
      </c>
      <c r="AA2" s="4" t="s">
        <v>27</v>
      </c>
      <c r="AB2" s="16"/>
      <c r="AC2" s="16" t="s">
        <v>124</v>
      </c>
      <c r="AD2" s="189"/>
      <c r="AE2" s="204"/>
      <c r="AF2" s="204"/>
      <c r="AG2" s="195"/>
      <c r="AH2" s="197"/>
    </row>
    <row r="3" spans="1:34" ht="20.100000000000001" customHeight="1" x14ac:dyDescent="0.25">
      <c r="A3" s="145" t="s">
        <v>182</v>
      </c>
      <c r="B3" s="21">
        <v>33</v>
      </c>
      <c r="C3" s="9">
        <v>14</v>
      </c>
      <c r="D3" s="9">
        <v>18</v>
      </c>
      <c r="E3" s="12"/>
      <c r="F3" s="1">
        <f>'3.5'!AF3</f>
        <v>770</v>
      </c>
      <c r="G3" s="22">
        <f t="shared" ref="G3:G24" si="0">SUM(E3:F3)</f>
        <v>770</v>
      </c>
      <c r="H3" s="7"/>
      <c r="I3" s="7"/>
      <c r="J3" s="7"/>
      <c r="K3" s="7"/>
      <c r="L3" s="7">
        <v>35</v>
      </c>
      <c r="M3" s="7"/>
      <c r="N3" s="6">
        <f t="shared" ref="N3:N24" si="1">SUBTOTAL(9,H3:M3)</f>
        <v>35</v>
      </c>
      <c r="O3" s="11">
        <f t="shared" ref="O3:O24" si="2">G3-N3</f>
        <v>735</v>
      </c>
      <c r="P3" s="14">
        <v>7</v>
      </c>
      <c r="Q3" s="14">
        <v>54</v>
      </c>
      <c r="R3" s="14"/>
      <c r="S3" s="14"/>
      <c r="T3" s="14"/>
      <c r="U3" s="14">
        <v>45</v>
      </c>
      <c r="V3" s="14">
        <v>56</v>
      </c>
      <c r="W3" s="14">
        <v>52</v>
      </c>
      <c r="X3" s="14"/>
      <c r="Y3" s="14">
        <v>5</v>
      </c>
      <c r="Z3" s="14">
        <v>19</v>
      </c>
      <c r="AA3" s="14">
        <v>14</v>
      </c>
      <c r="AB3" s="14"/>
      <c r="AC3" s="14"/>
      <c r="AD3" s="14">
        <v>3</v>
      </c>
      <c r="AE3" s="13">
        <f>SUM(P3:AC3)</f>
        <v>252</v>
      </c>
      <c r="AF3" s="15">
        <f>O3-AE3</f>
        <v>483</v>
      </c>
      <c r="AG3" s="7">
        <f t="shared" ref="AG3:AG24" si="3">(B3*C3)+D3</f>
        <v>480</v>
      </c>
      <c r="AH3" s="13">
        <f>AG3+AD3-AF3</f>
        <v>0</v>
      </c>
    </row>
    <row r="4" spans="1:34" ht="20.100000000000001" customHeight="1" x14ac:dyDescent="0.25">
      <c r="A4" s="145" t="s">
        <v>161</v>
      </c>
      <c r="B4" s="21">
        <v>70</v>
      </c>
      <c r="C4" s="9">
        <v>7</v>
      </c>
      <c r="D4" s="9">
        <v>41</v>
      </c>
      <c r="E4" s="12"/>
      <c r="F4" s="1">
        <f>'3.5'!AF4</f>
        <v>833</v>
      </c>
      <c r="G4" s="22">
        <f t="shared" si="0"/>
        <v>833</v>
      </c>
      <c r="H4" s="7"/>
      <c r="I4" s="7"/>
      <c r="J4" s="7"/>
      <c r="K4" s="7"/>
      <c r="L4" s="7">
        <v>35</v>
      </c>
      <c r="M4" s="7"/>
      <c r="N4" s="6">
        <f t="shared" si="1"/>
        <v>35</v>
      </c>
      <c r="O4" s="11">
        <f t="shared" si="2"/>
        <v>798</v>
      </c>
      <c r="P4" s="14">
        <v>15</v>
      </c>
      <c r="Q4" s="14">
        <v>56</v>
      </c>
      <c r="R4" s="14"/>
      <c r="S4" s="14"/>
      <c r="T4" s="14"/>
      <c r="U4" s="14">
        <v>8</v>
      </c>
      <c r="V4" s="14">
        <v>100</v>
      </c>
      <c r="W4" s="14">
        <v>19</v>
      </c>
      <c r="X4" s="14"/>
      <c r="Y4" s="14">
        <v>25</v>
      </c>
      <c r="Z4" s="14">
        <v>27</v>
      </c>
      <c r="AA4" s="14">
        <v>16</v>
      </c>
      <c r="AB4" s="14"/>
      <c r="AC4" s="14"/>
      <c r="AD4" s="14">
        <v>1</v>
      </c>
      <c r="AE4" s="13">
        <f t="shared" ref="AE4:AE24" si="4">SUM(P4:AC4)</f>
        <v>266</v>
      </c>
      <c r="AF4" s="15">
        <f t="shared" ref="AF4:AF23" si="5">O4-AE4</f>
        <v>532</v>
      </c>
      <c r="AG4" s="7">
        <f t="shared" si="3"/>
        <v>531</v>
      </c>
      <c r="AH4" s="13">
        <f t="shared" ref="AH4:AH23" si="6">AG4+AD4-AF4</f>
        <v>0</v>
      </c>
    </row>
    <row r="5" spans="1:34" ht="20.100000000000001" customHeight="1" x14ac:dyDescent="0.25">
      <c r="A5" s="145" t="s">
        <v>162</v>
      </c>
      <c r="B5" s="21">
        <v>45</v>
      </c>
      <c r="C5" s="8">
        <v>5</v>
      </c>
      <c r="D5" s="8">
        <v>41</v>
      </c>
      <c r="E5" s="12"/>
      <c r="F5" s="1">
        <f>'3.5'!AF5</f>
        <v>329</v>
      </c>
      <c r="G5" s="22">
        <f t="shared" si="0"/>
        <v>329</v>
      </c>
      <c r="H5" s="7"/>
      <c r="I5" s="7"/>
      <c r="J5" s="7"/>
      <c r="K5" s="7"/>
      <c r="L5" s="7">
        <v>15</v>
      </c>
      <c r="M5" s="7"/>
      <c r="N5" s="6">
        <f t="shared" si="1"/>
        <v>15</v>
      </c>
      <c r="O5" s="11">
        <f t="shared" si="2"/>
        <v>314</v>
      </c>
      <c r="P5" s="14">
        <v>10</v>
      </c>
      <c r="Q5" s="14"/>
      <c r="R5" s="14"/>
      <c r="S5" s="14"/>
      <c r="T5" s="14"/>
      <c r="U5" s="14">
        <v>20</v>
      </c>
      <c r="V5" s="14">
        <v>3</v>
      </c>
      <c r="W5" s="14">
        <v>6</v>
      </c>
      <c r="X5" s="14"/>
      <c r="Y5" s="14"/>
      <c r="Z5" s="14">
        <v>3</v>
      </c>
      <c r="AA5" s="14">
        <v>6</v>
      </c>
      <c r="AB5" s="14"/>
      <c r="AC5" s="14"/>
      <c r="AD5" s="14"/>
      <c r="AE5" s="13">
        <f t="shared" si="4"/>
        <v>48</v>
      </c>
      <c r="AF5" s="15">
        <f t="shared" si="5"/>
        <v>266</v>
      </c>
      <c r="AG5" s="7">
        <f t="shared" si="3"/>
        <v>266</v>
      </c>
      <c r="AH5" s="13">
        <f t="shared" si="6"/>
        <v>0</v>
      </c>
    </row>
    <row r="6" spans="1:34" ht="20.100000000000001" customHeight="1" x14ac:dyDescent="0.25">
      <c r="A6" s="145" t="s">
        <v>163</v>
      </c>
      <c r="B6" s="21">
        <v>60</v>
      </c>
      <c r="C6" s="8"/>
      <c r="D6" s="8"/>
      <c r="E6" s="12"/>
      <c r="F6" s="1">
        <f>'3.5'!AF6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5"/>
        <v>0</v>
      </c>
      <c r="AG6" s="7">
        <f t="shared" si="3"/>
        <v>0</v>
      </c>
      <c r="AH6" s="13">
        <f t="shared" si="6"/>
        <v>0</v>
      </c>
    </row>
    <row r="7" spans="1:34" ht="20.100000000000001" customHeight="1" x14ac:dyDescent="0.25">
      <c r="A7" s="145" t="s">
        <v>164</v>
      </c>
      <c r="B7" s="21">
        <v>120</v>
      </c>
      <c r="C7" s="9">
        <v>3</v>
      </c>
      <c r="D7" s="9">
        <v>17</v>
      </c>
      <c r="E7" s="12"/>
      <c r="F7" s="1">
        <f>'3.5'!AF7</f>
        <v>421</v>
      </c>
      <c r="G7" s="22">
        <f t="shared" si="0"/>
        <v>421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421</v>
      </c>
      <c r="P7" s="14"/>
      <c r="Q7" s="14"/>
      <c r="R7" s="14"/>
      <c r="S7" s="14"/>
      <c r="T7" s="14"/>
      <c r="U7" s="14">
        <v>9</v>
      </c>
      <c r="V7" s="14">
        <v>12</v>
      </c>
      <c r="W7" s="14">
        <v>5</v>
      </c>
      <c r="X7" s="14"/>
      <c r="Y7" s="14"/>
      <c r="Z7" s="14">
        <v>18</v>
      </c>
      <c r="AA7" s="14"/>
      <c r="AB7" s="14"/>
      <c r="AC7" s="14"/>
      <c r="AD7" s="14"/>
      <c r="AE7" s="13">
        <f t="shared" si="4"/>
        <v>44</v>
      </c>
      <c r="AF7" s="15">
        <f t="shared" si="5"/>
        <v>377</v>
      </c>
      <c r="AG7" s="7">
        <f t="shared" si="3"/>
        <v>377</v>
      </c>
      <c r="AH7" s="13">
        <f t="shared" si="6"/>
        <v>0</v>
      </c>
    </row>
    <row r="8" spans="1:34" ht="20.100000000000001" customHeight="1" x14ac:dyDescent="0.25">
      <c r="A8" s="145" t="s">
        <v>165</v>
      </c>
      <c r="B8" s="21">
        <v>40</v>
      </c>
      <c r="C8" s="8">
        <v>2</v>
      </c>
      <c r="D8" s="8">
        <v>23</v>
      </c>
      <c r="E8" s="12"/>
      <c r="F8" s="1">
        <f>'3.5'!AF8</f>
        <v>103</v>
      </c>
      <c r="G8" s="22">
        <f t="shared" si="0"/>
        <v>103</v>
      </c>
      <c r="H8" s="28"/>
      <c r="I8" s="28"/>
      <c r="J8" s="28"/>
      <c r="K8" s="28"/>
      <c r="L8" s="28"/>
      <c r="M8" s="28"/>
      <c r="N8" s="6">
        <f t="shared" si="1"/>
        <v>0</v>
      </c>
      <c r="O8" s="11">
        <f t="shared" si="2"/>
        <v>103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5"/>
        <v>103</v>
      </c>
      <c r="AG8" s="7">
        <f t="shared" si="3"/>
        <v>103</v>
      </c>
      <c r="AH8" s="13">
        <f t="shared" si="6"/>
        <v>0</v>
      </c>
    </row>
    <row r="9" spans="1:34" ht="20.100000000000001" customHeight="1" x14ac:dyDescent="0.25">
      <c r="A9" s="145" t="s">
        <v>166</v>
      </c>
      <c r="B9" s="21">
        <v>65</v>
      </c>
      <c r="C9" s="8">
        <v>3</v>
      </c>
      <c r="D9" s="8">
        <v>35</v>
      </c>
      <c r="E9" s="12"/>
      <c r="F9" s="1">
        <f>'3.5'!AF9</f>
        <v>249</v>
      </c>
      <c r="G9" s="22">
        <f t="shared" si="0"/>
        <v>249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249</v>
      </c>
      <c r="P9" s="14"/>
      <c r="Q9" s="14">
        <v>6</v>
      </c>
      <c r="R9" s="14"/>
      <c r="S9" s="14"/>
      <c r="T9" s="14"/>
      <c r="U9" s="14"/>
      <c r="V9" s="14"/>
      <c r="W9" s="14"/>
      <c r="X9" s="14"/>
      <c r="Y9" s="14"/>
      <c r="Z9" s="14">
        <v>9</v>
      </c>
      <c r="AA9" s="14">
        <v>4</v>
      </c>
      <c r="AB9" s="14"/>
      <c r="AC9" s="14"/>
      <c r="AD9" s="14"/>
      <c r="AE9" s="13">
        <f t="shared" si="4"/>
        <v>19</v>
      </c>
      <c r="AF9" s="15">
        <f t="shared" si="5"/>
        <v>230</v>
      </c>
      <c r="AG9" s="7">
        <f t="shared" si="3"/>
        <v>230</v>
      </c>
      <c r="AH9" s="13">
        <f t="shared" si="6"/>
        <v>0</v>
      </c>
    </row>
    <row r="10" spans="1:34" ht="20.100000000000001" customHeight="1" x14ac:dyDescent="0.25">
      <c r="A10" s="145" t="s">
        <v>167</v>
      </c>
      <c r="B10" s="21">
        <v>100</v>
      </c>
      <c r="C10" s="8">
        <v>3</v>
      </c>
      <c r="D10" s="8">
        <v>37</v>
      </c>
      <c r="E10" s="12"/>
      <c r="F10" s="1">
        <f>'3.5'!AF10</f>
        <v>492</v>
      </c>
      <c r="G10" s="22">
        <f t="shared" si="0"/>
        <v>492</v>
      </c>
      <c r="H10" s="28"/>
      <c r="I10" s="28"/>
      <c r="J10" s="28"/>
      <c r="K10" s="28"/>
      <c r="L10" s="28"/>
      <c r="M10" s="28"/>
      <c r="N10" s="6">
        <f t="shared" si="1"/>
        <v>0</v>
      </c>
      <c r="O10" s="11">
        <f t="shared" si="2"/>
        <v>492</v>
      </c>
      <c r="P10" s="14">
        <v>4</v>
      </c>
      <c r="Q10" s="14">
        <v>6</v>
      </c>
      <c r="R10" s="14"/>
      <c r="S10" s="14"/>
      <c r="T10" s="14"/>
      <c r="U10" s="14">
        <v>11</v>
      </c>
      <c r="V10" s="14">
        <v>60</v>
      </c>
      <c r="W10" s="14">
        <v>18</v>
      </c>
      <c r="X10" s="14"/>
      <c r="Y10" s="14">
        <v>10</v>
      </c>
      <c r="Z10" s="14">
        <v>30</v>
      </c>
      <c r="AA10" s="14">
        <v>16</v>
      </c>
      <c r="AB10" s="14"/>
      <c r="AC10" s="14"/>
      <c r="AD10" s="14"/>
      <c r="AE10" s="13">
        <f t="shared" si="4"/>
        <v>155</v>
      </c>
      <c r="AF10" s="15">
        <f t="shared" si="5"/>
        <v>337</v>
      </c>
      <c r="AG10" s="7">
        <f t="shared" si="3"/>
        <v>337</v>
      </c>
      <c r="AH10" s="13">
        <f t="shared" si="6"/>
        <v>0</v>
      </c>
    </row>
    <row r="11" spans="1:34" ht="20.100000000000001" customHeight="1" x14ac:dyDescent="0.25">
      <c r="A11" s="145" t="s">
        <v>168</v>
      </c>
      <c r="B11" s="21">
        <v>85</v>
      </c>
      <c r="C11" s="10">
        <v>1</v>
      </c>
      <c r="D11" s="10">
        <v>81</v>
      </c>
      <c r="E11" s="12"/>
      <c r="F11" s="1">
        <f>'3.5'!AF11</f>
        <v>200</v>
      </c>
      <c r="G11" s="22">
        <f t="shared" si="0"/>
        <v>200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200</v>
      </c>
      <c r="P11" s="14"/>
      <c r="Q11" s="14">
        <v>6</v>
      </c>
      <c r="R11" s="14"/>
      <c r="S11" s="14"/>
      <c r="T11" s="14"/>
      <c r="U11" s="14">
        <v>6</v>
      </c>
      <c r="V11" s="14">
        <v>8</v>
      </c>
      <c r="W11" s="14">
        <v>5</v>
      </c>
      <c r="X11" s="14"/>
      <c r="Y11" s="14"/>
      <c r="Z11" s="14">
        <v>9</v>
      </c>
      <c r="AA11" s="14"/>
      <c r="AB11" s="14"/>
      <c r="AC11" s="14"/>
      <c r="AD11" s="14"/>
      <c r="AE11" s="13">
        <f t="shared" si="4"/>
        <v>34</v>
      </c>
      <c r="AF11" s="15">
        <f t="shared" si="5"/>
        <v>166</v>
      </c>
      <c r="AG11" s="7">
        <f t="shared" si="3"/>
        <v>166</v>
      </c>
      <c r="AH11" s="13">
        <f t="shared" si="6"/>
        <v>0</v>
      </c>
    </row>
    <row r="12" spans="1:34" ht="20.100000000000001" customHeight="1" x14ac:dyDescent="0.25">
      <c r="A12" s="145" t="s">
        <v>169</v>
      </c>
      <c r="B12" s="21">
        <v>50</v>
      </c>
      <c r="C12" s="10">
        <v>3</v>
      </c>
      <c r="D12" s="10">
        <v>55</v>
      </c>
      <c r="E12" s="12"/>
      <c r="F12" s="1">
        <f>'3.5'!AF12</f>
        <v>230</v>
      </c>
      <c r="G12" s="22">
        <f t="shared" si="0"/>
        <v>230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230</v>
      </c>
      <c r="P12" s="14">
        <v>2</v>
      </c>
      <c r="Q12" s="14">
        <v>3</v>
      </c>
      <c r="R12" s="14"/>
      <c r="S12" s="14"/>
      <c r="T12" s="14"/>
      <c r="U12" s="14">
        <v>6</v>
      </c>
      <c r="V12" s="14">
        <v>6</v>
      </c>
      <c r="W12" s="14"/>
      <c r="X12" s="14"/>
      <c r="Y12" s="14">
        <v>3</v>
      </c>
      <c r="Z12" s="14">
        <v>5</v>
      </c>
      <c r="AA12" s="14"/>
      <c r="AB12" s="14"/>
      <c r="AC12" s="14"/>
      <c r="AD12" s="14"/>
      <c r="AE12" s="13">
        <f t="shared" si="4"/>
        <v>25</v>
      </c>
      <c r="AF12" s="15">
        <f t="shared" si="5"/>
        <v>205</v>
      </c>
      <c r="AG12" s="7">
        <f t="shared" si="3"/>
        <v>205</v>
      </c>
      <c r="AH12" s="13">
        <f t="shared" si="6"/>
        <v>0</v>
      </c>
    </row>
    <row r="13" spans="1:34" ht="20.100000000000001" customHeight="1" x14ac:dyDescent="0.25">
      <c r="A13" s="145" t="s">
        <v>170</v>
      </c>
      <c r="B13" s="21">
        <v>50</v>
      </c>
      <c r="C13" s="10"/>
      <c r="D13" s="10"/>
      <c r="E13" s="12"/>
      <c r="F13" s="1">
        <f>'3.5'!AF13</f>
        <v>0</v>
      </c>
      <c r="G13" s="22">
        <f t="shared" si="0"/>
        <v>0</v>
      </c>
      <c r="H13" s="28"/>
      <c r="I13" s="28"/>
      <c r="J13" s="28"/>
      <c r="K13" s="28"/>
      <c r="L13" s="28"/>
      <c r="M13" s="28"/>
      <c r="N13" s="6">
        <f t="shared" si="1"/>
        <v>0</v>
      </c>
      <c r="O13" s="11">
        <f t="shared" si="2"/>
        <v>0</v>
      </c>
      <c r="P13" s="14"/>
      <c r="Q13" s="25"/>
      <c r="R13" s="14"/>
      <c r="S13" s="14"/>
      <c r="T13" s="25"/>
      <c r="U13" s="14"/>
      <c r="V13" s="14"/>
      <c r="W13" s="14"/>
      <c r="X13" s="14"/>
      <c r="Y13" s="25"/>
      <c r="Z13" s="14"/>
      <c r="AA13" s="25"/>
      <c r="AB13" s="25"/>
      <c r="AC13" s="14"/>
      <c r="AD13" s="14"/>
      <c r="AE13" s="13">
        <f t="shared" si="4"/>
        <v>0</v>
      </c>
      <c r="AF13" s="15">
        <f t="shared" si="5"/>
        <v>0</v>
      </c>
      <c r="AG13" s="7">
        <f t="shared" si="3"/>
        <v>0</v>
      </c>
      <c r="AH13" s="13">
        <f t="shared" si="6"/>
        <v>0</v>
      </c>
    </row>
    <row r="14" spans="1:34" ht="20.100000000000001" customHeight="1" x14ac:dyDescent="0.25">
      <c r="A14" s="145" t="s">
        <v>171</v>
      </c>
      <c r="B14" s="21">
        <v>45</v>
      </c>
      <c r="C14" s="10"/>
      <c r="D14" s="10"/>
      <c r="E14" s="12"/>
      <c r="F14" s="1">
        <f>'3.5'!AF14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5"/>
        <v>0</v>
      </c>
      <c r="AG14" s="7">
        <f t="shared" si="3"/>
        <v>0</v>
      </c>
      <c r="AH14" s="13">
        <f t="shared" si="6"/>
        <v>0</v>
      </c>
    </row>
    <row r="15" spans="1:34" ht="20.100000000000001" customHeight="1" x14ac:dyDescent="0.25">
      <c r="A15" s="145" t="s">
        <v>172</v>
      </c>
      <c r="B15" s="21">
        <v>33</v>
      </c>
      <c r="C15" s="10"/>
      <c r="D15" s="10"/>
      <c r="E15" s="12"/>
      <c r="F15" s="1">
        <f>'3.5'!AF15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5"/>
        <v>0</v>
      </c>
      <c r="AG15" s="7">
        <f t="shared" si="3"/>
        <v>0</v>
      </c>
      <c r="AH15" s="13">
        <f t="shared" si="6"/>
        <v>0</v>
      </c>
    </row>
    <row r="16" spans="1:34" ht="20.100000000000001" customHeight="1" x14ac:dyDescent="0.25">
      <c r="A16" s="145" t="s">
        <v>173</v>
      </c>
      <c r="B16" s="21">
        <v>45</v>
      </c>
      <c r="C16" s="10">
        <v>1</v>
      </c>
      <c r="D16" s="10">
        <v>31</v>
      </c>
      <c r="E16" s="12"/>
      <c r="F16" s="1">
        <f>'3.5'!AF16</f>
        <v>110</v>
      </c>
      <c r="G16" s="22">
        <f t="shared" si="0"/>
        <v>110</v>
      </c>
      <c r="H16" s="28"/>
      <c r="I16" s="28"/>
      <c r="J16" s="28"/>
      <c r="K16" s="28"/>
      <c r="L16" s="28"/>
      <c r="M16" s="28"/>
      <c r="N16" s="6">
        <f t="shared" si="1"/>
        <v>0</v>
      </c>
      <c r="O16" s="11">
        <f t="shared" si="2"/>
        <v>110</v>
      </c>
      <c r="P16" s="14"/>
      <c r="Q16" s="14"/>
      <c r="R16" s="14"/>
      <c r="S16" s="14"/>
      <c r="T16" s="14"/>
      <c r="U16" s="14">
        <v>20</v>
      </c>
      <c r="V16" s="14">
        <v>14</v>
      </c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34</v>
      </c>
      <c r="AF16" s="15">
        <f t="shared" si="5"/>
        <v>76</v>
      </c>
      <c r="AG16" s="7">
        <f t="shared" si="3"/>
        <v>76</v>
      </c>
      <c r="AH16" s="13">
        <f t="shared" si="6"/>
        <v>0</v>
      </c>
    </row>
    <row r="17" spans="1:34" ht="20.100000000000001" customHeight="1" x14ac:dyDescent="0.25">
      <c r="A17" s="145" t="s">
        <v>174</v>
      </c>
      <c r="B17" s="21">
        <v>100</v>
      </c>
      <c r="C17" s="10"/>
      <c r="D17" s="10">
        <v>27</v>
      </c>
      <c r="E17" s="12"/>
      <c r="F17" s="1">
        <f>'3.5'!AF17</f>
        <v>27</v>
      </c>
      <c r="G17" s="22">
        <f t="shared" si="0"/>
        <v>27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5"/>
        <v>27</v>
      </c>
      <c r="AG17" s="7">
        <f t="shared" si="3"/>
        <v>27</v>
      </c>
      <c r="AH17" s="13">
        <f t="shared" si="6"/>
        <v>0</v>
      </c>
    </row>
    <row r="18" spans="1:34" ht="20.100000000000001" customHeight="1" x14ac:dyDescent="0.25">
      <c r="A18" s="145" t="s">
        <v>175</v>
      </c>
      <c r="B18" s="21">
        <v>100</v>
      </c>
      <c r="C18" s="10"/>
      <c r="D18" s="10">
        <v>3</v>
      </c>
      <c r="E18" s="12"/>
      <c r="F18" s="1">
        <f>'3.5'!AF18</f>
        <v>8</v>
      </c>
      <c r="G18" s="22">
        <f t="shared" si="0"/>
        <v>8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8</v>
      </c>
      <c r="P18" s="14">
        <v>1</v>
      </c>
      <c r="Q18" s="14"/>
      <c r="R18" s="14"/>
      <c r="S18" s="14"/>
      <c r="T18" s="14"/>
      <c r="U18" s="14"/>
      <c r="V18" s="14">
        <v>1</v>
      </c>
      <c r="W18" s="14"/>
      <c r="X18" s="14"/>
      <c r="Y18" s="14"/>
      <c r="Z18" s="14"/>
      <c r="AA18" s="14">
        <v>3</v>
      </c>
      <c r="AB18" s="14"/>
      <c r="AC18" s="14"/>
      <c r="AD18" s="14"/>
      <c r="AE18" s="13">
        <f t="shared" si="4"/>
        <v>5</v>
      </c>
      <c r="AF18" s="15">
        <f t="shared" si="5"/>
        <v>3</v>
      </c>
      <c r="AG18" s="7">
        <f t="shared" si="3"/>
        <v>3</v>
      </c>
      <c r="AH18" s="13">
        <f t="shared" si="6"/>
        <v>0</v>
      </c>
    </row>
    <row r="19" spans="1:34" ht="20.100000000000001" customHeight="1" x14ac:dyDescent="0.25">
      <c r="A19" s="145" t="s">
        <v>176</v>
      </c>
      <c r="B19" s="21">
        <v>50</v>
      </c>
      <c r="C19" s="10"/>
      <c r="D19" s="10"/>
      <c r="E19" s="12"/>
      <c r="F19" s="1">
        <f>'3.5'!AF19</f>
        <v>5</v>
      </c>
      <c r="G19" s="22">
        <f t="shared" si="0"/>
        <v>5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5</v>
      </c>
      <c r="P19" s="14"/>
      <c r="Q19" s="14"/>
      <c r="R19" s="14"/>
      <c r="S19" s="14"/>
      <c r="T19" s="14"/>
      <c r="U19" s="14"/>
      <c r="V19" s="14"/>
      <c r="W19" s="14"/>
      <c r="X19" s="14"/>
      <c r="Y19" s="14">
        <v>2</v>
      </c>
      <c r="Z19" s="14">
        <v>3</v>
      </c>
      <c r="AA19" s="14"/>
      <c r="AB19" s="14"/>
      <c r="AC19" s="14"/>
      <c r="AD19" s="14"/>
      <c r="AE19" s="13">
        <f t="shared" si="4"/>
        <v>5</v>
      </c>
      <c r="AF19" s="15">
        <f t="shared" si="5"/>
        <v>0</v>
      </c>
      <c r="AG19" s="7">
        <f t="shared" si="3"/>
        <v>0</v>
      </c>
      <c r="AH19" s="13">
        <f t="shared" si="6"/>
        <v>0</v>
      </c>
    </row>
    <row r="20" spans="1:34" ht="20.100000000000001" customHeight="1" x14ac:dyDescent="0.25">
      <c r="A20" s="145" t="s">
        <v>177</v>
      </c>
      <c r="B20" s="21">
        <v>33</v>
      </c>
      <c r="C20" s="10"/>
      <c r="D20" s="10"/>
      <c r="E20" s="12"/>
      <c r="F20" s="1">
        <f>'3.5'!AF20</f>
        <v>18</v>
      </c>
      <c r="G20" s="22">
        <f t="shared" si="0"/>
        <v>18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18</v>
      </c>
      <c r="P20" s="14">
        <v>6</v>
      </c>
      <c r="Q20" s="14"/>
      <c r="R20" s="14"/>
      <c r="S20" s="14"/>
      <c r="T20" s="14"/>
      <c r="U20" s="14"/>
      <c r="V20" s="14">
        <v>2</v>
      </c>
      <c r="W20" s="14"/>
      <c r="X20" s="14"/>
      <c r="Y20" s="14">
        <v>8</v>
      </c>
      <c r="Z20" s="14">
        <v>1</v>
      </c>
      <c r="AA20" s="14"/>
      <c r="AB20" s="14"/>
      <c r="AC20" s="14"/>
      <c r="AD20" s="14">
        <v>1</v>
      </c>
      <c r="AE20" s="13">
        <f t="shared" si="4"/>
        <v>17</v>
      </c>
      <c r="AF20" s="15">
        <f t="shared" si="5"/>
        <v>1</v>
      </c>
      <c r="AG20" s="7">
        <f t="shared" si="3"/>
        <v>0</v>
      </c>
      <c r="AH20" s="13">
        <f t="shared" si="6"/>
        <v>0</v>
      </c>
    </row>
    <row r="21" spans="1:34" ht="20.100000000000001" customHeight="1" x14ac:dyDescent="0.25">
      <c r="A21" s="145" t="s">
        <v>178</v>
      </c>
      <c r="B21" s="21"/>
      <c r="C21" s="10"/>
      <c r="D21" s="10"/>
      <c r="E21" s="12"/>
      <c r="F21" s="1">
        <f>'3.5'!AF21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5"/>
        <v>0</v>
      </c>
      <c r="AG21" s="7">
        <f t="shared" si="3"/>
        <v>0</v>
      </c>
      <c r="AH21" s="13">
        <f t="shared" si="6"/>
        <v>0</v>
      </c>
    </row>
    <row r="22" spans="1:34" ht="20.100000000000001" customHeight="1" x14ac:dyDescent="0.25">
      <c r="A22" s="145" t="s">
        <v>179</v>
      </c>
      <c r="B22" s="21">
        <v>40</v>
      </c>
      <c r="C22" s="10"/>
      <c r="D22" s="10"/>
      <c r="E22" s="12"/>
      <c r="F22" s="1">
        <f>'3.5'!AF22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5"/>
        <v>0</v>
      </c>
      <c r="AG22" s="7">
        <f t="shared" si="3"/>
        <v>0</v>
      </c>
      <c r="AH22" s="13">
        <f t="shared" si="6"/>
        <v>0</v>
      </c>
    </row>
    <row r="23" spans="1:34" ht="20.100000000000001" customHeight="1" x14ac:dyDescent="0.25">
      <c r="A23" s="145" t="s">
        <v>180</v>
      </c>
      <c r="B23" s="21">
        <v>30</v>
      </c>
      <c r="C23" s="10"/>
      <c r="D23" s="10"/>
      <c r="E23" s="12"/>
      <c r="F23" s="1">
        <f>'3.5'!AF23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5"/>
        <v>0</v>
      </c>
      <c r="AG23" s="7">
        <f t="shared" si="3"/>
        <v>0</v>
      </c>
      <c r="AH23" s="13">
        <f t="shared" si="6"/>
        <v>0</v>
      </c>
    </row>
    <row r="24" spans="1:34" ht="20.100000000000001" customHeight="1" x14ac:dyDescent="0.25">
      <c r="A24" s="145" t="s">
        <v>181</v>
      </c>
      <c r="B24" s="21">
        <v>45</v>
      </c>
      <c r="C24" s="10"/>
      <c r="D24" s="10"/>
      <c r="E24" s="12"/>
      <c r="F24" s="1">
        <f>'3.5'!AF24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>O24-AE24</f>
        <v>0</v>
      </c>
      <c r="AG24" s="7">
        <f t="shared" si="3"/>
        <v>0</v>
      </c>
      <c r="AH24" s="13">
        <f>AG24+AD24-AF24</f>
        <v>0</v>
      </c>
    </row>
    <row r="25" spans="1:34" x14ac:dyDescent="0.25">
      <c r="E25" s="19">
        <f t="shared" ref="E25:AH25" si="7">SUM(E3:E24)</f>
        <v>0</v>
      </c>
      <c r="F25" s="19">
        <f t="shared" si="7"/>
        <v>3795</v>
      </c>
      <c r="G25" s="19">
        <f t="shared" si="7"/>
        <v>3795</v>
      </c>
      <c r="H25" s="19">
        <f t="shared" si="7"/>
        <v>0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85</v>
      </c>
      <c r="M25" s="19">
        <f t="shared" si="7"/>
        <v>0</v>
      </c>
      <c r="N25" s="19">
        <f t="shared" si="7"/>
        <v>85</v>
      </c>
      <c r="O25" s="19">
        <f t="shared" si="7"/>
        <v>3710</v>
      </c>
      <c r="P25" s="19">
        <f t="shared" si="7"/>
        <v>45</v>
      </c>
      <c r="Q25" s="19">
        <f t="shared" si="7"/>
        <v>131</v>
      </c>
      <c r="R25" s="19">
        <f t="shared" si="7"/>
        <v>0</v>
      </c>
      <c r="S25" s="19">
        <f t="shared" si="7"/>
        <v>0</v>
      </c>
      <c r="T25" s="19">
        <f t="shared" si="7"/>
        <v>0</v>
      </c>
      <c r="U25" s="19">
        <f t="shared" si="7"/>
        <v>125</v>
      </c>
      <c r="V25" s="19">
        <f t="shared" si="7"/>
        <v>262</v>
      </c>
      <c r="W25" s="19">
        <f t="shared" si="7"/>
        <v>105</v>
      </c>
      <c r="X25" s="19">
        <f t="shared" si="7"/>
        <v>0</v>
      </c>
      <c r="Y25" s="19">
        <f t="shared" si="7"/>
        <v>53</v>
      </c>
      <c r="Z25" s="19">
        <f t="shared" si="7"/>
        <v>124</v>
      </c>
      <c r="AA25" s="19">
        <f t="shared" si="7"/>
        <v>59</v>
      </c>
      <c r="AB25" s="19">
        <f t="shared" si="7"/>
        <v>0</v>
      </c>
      <c r="AC25" s="19">
        <f t="shared" si="7"/>
        <v>0</v>
      </c>
      <c r="AD25" s="19">
        <f t="shared" si="7"/>
        <v>5</v>
      </c>
      <c r="AE25" s="19">
        <f t="shared" si="7"/>
        <v>904</v>
      </c>
      <c r="AF25" s="19">
        <f t="shared" si="7"/>
        <v>2806</v>
      </c>
      <c r="AG25" s="19">
        <f t="shared" si="7"/>
        <v>2801</v>
      </c>
      <c r="AH25" s="19">
        <f t="shared" si="7"/>
        <v>0</v>
      </c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G1:G2"/>
    <mergeCell ref="O1:O2"/>
    <mergeCell ref="A1:A2"/>
    <mergeCell ref="B1:B2"/>
    <mergeCell ref="C1:C2"/>
    <mergeCell ref="D1:D2"/>
    <mergeCell ref="F1:F2"/>
    <mergeCell ref="E1:E2"/>
    <mergeCell ref="N1:N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zoomScale="85" zoomScaleNormal="85" workbookViewId="0">
      <pane xSplit="4" ySplit="2" topLeftCell="P3" activePane="bottomRight" state="frozen"/>
      <selection pane="topRight" activeCell="E1" sqref="E1"/>
      <selection pane="bottomLeft" activeCell="A3" sqref="A3"/>
      <selection pane="bottomRight" activeCell="AF26" sqref="AF26"/>
    </sheetView>
  </sheetViews>
  <sheetFormatPr defaultRowHeight="15" x14ac:dyDescent="0.25"/>
  <cols>
    <col min="1" max="1" width="36" customWidth="1"/>
    <col min="2" max="2" width="8.140625" customWidth="1"/>
    <col min="3" max="3" width="8.7109375" customWidth="1"/>
    <col min="4" max="4" width="8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7" width="10.85546875" customWidth="1"/>
    <col min="28" max="28" width="13.570312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16</v>
      </c>
      <c r="R1" s="5" t="s">
        <v>30</v>
      </c>
      <c r="S1" s="5" t="s">
        <v>143</v>
      </c>
      <c r="T1" s="5" t="s">
        <v>9</v>
      </c>
      <c r="U1" s="5" t="s">
        <v>14</v>
      </c>
      <c r="V1" s="5" t="s">
        <v>25</v>
      </c>
      <c r="W1" s="5" t="s">
        <v>95</v>
      </c>
      <c r="X1" s="5" t="s">
        <v>142</v>
      </c>
      <c r="Y1" s="5" t="s">
        <v>87</v>
      </c>
      <c r="Z1" s="5" t="s">
        <v>9</v>
      </c>
      <c r="AA1" s="5" t="s">
        <v>14</v>
      </c>
      <c r="AB1" s="4" t="s">
        <v>70</v>
      </c>
      <c r="AC1" s="188" t="s">
        <v>18</v>
      </c>
      <c r="AD1" s="203" t="s">
        <v>10</v>
      </c>
      <c r="AE1" s="203" t="s">
        <v>29</v>
      </c>
      <c r="AF1" s="194" t="s">
        <v>22</v>
      </c>
      <c r="AG1" s="196" t="s">
        <v>23</v>
      </c>
    </row>
    <row r="2" spans="1:33" ht="21.75" customHeight="1" x14ac:dyDescent="0.25">
      <c r="A2" s="189"/>
      <c r="B2" s="191"/>
      <c r="C2" s="191"/>
      <c r="D2" s="189"/>
      <c r="E2" s="191"/>
      <c r="F2" s="191"/>
      <c r="G2" s="198"/>
      <c r="H2" s="17" t="s">
        <v>24</v>
      </c>
      <c r="I2" s="17" t="s">
        <v>28</v>
      </c>
      <c r="J2" s="17" t="s">
        <v>15</v>
      </c>
      <c r="K2" s="17" t="s">
        <v>79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71</v>
      </c>
      <c r="X2" s="4" t="s">
        <v>27</v>
      </c>
      <c r="Y2" s="4" t="s">
        <v>88</v>
      </c>
      <c r="Z2" s="4" t="s">
        <v>27</v>
      </c>
      <c r="AA2" s="4" t="s">
        <v>27</v>
      </c>
      <c r="AB2" s="16" t="s">
        <v>76</v>
      </c>
      <c r="AC2" s="189"/>
      <c r="AD2" s="204"/>
      <c r="AE2" s="204"/>
      <c r="AF2" s="195"/>
      <c r="AG2" s="197"/>
    </row>
    <row r="3" spans="1:33" s="31" customFormat="1" ht="20.100000000000001" customHeight="1" x14ac:dyDescent="0.25">
      <c r="A3" s="145" t="s">
        <v>182</v>
      </c>
      <c r="B3" s="21">
        <v>33</v>
      </c>
      <c r="C3" s="9">
        <v>14</v>
      </c>
      <c r="D3" s="9">
        <v>18</v>
      </c>
      <c r="E3" s="30"/>
      <c r="F3" s="1">
        <f>'4.5'!AG3</f>
        <v>480</v>
      </c>
      <c r="G3" s="1">
        <f>SUM(E3:F3)</f>
        <v>480</v>
      </c>
      <c r="H3" s="28"/>
      <c r="I3" s="28"/>
      <c r="J3" s="28"/>
      <c r="K3" s="28"/>
      <c r="L3" s="28"/>
      <c r="M3" s="28"/>
      <c r="N3" s="6">
        <f t="shared" ref="N3:N24" si="0">SUBTOTAL(9,H3:M3)</f>
        <v>0</v>
      </c>
      <c r="O3" s="65">
        <f t="shared" ref="O3:O24" si="1">G3-N3</f>
        <v>480</v>
      </c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9">
        <f>SUM(P3:AB3)</f>
        <v>0</v>
      </c>
      <c r="AE3" s="26">
        <f t="shared" ref="AE3:AE24" si="2">O3-AD3</f>
        <v>480</v>
      </c>
      <c r="AF3" s="28">
        <f>(B3*C3)+D3</f>
        <v>480</v>
      </c>
      <c r="AG3" s="29">
        <f>AF3+AC3-AE3</f>
        <v>0</v>
      </c>
    </row>
    <row r="4" spans="1:33" s="31" customFormat="1" ht="20.100000000000001" customHeight="1" x14ac:dyDescent="0.25">
      <c r="A4" s="145" t="s">
        <v>161</v>
      </c>
      <c r="B4" s="21">
        <v>70</v>
      </c>
      <c r="C4" s="9">
        <v>7</v>
      </c>
      <c r="D4" s="9">
        <v>41</v>
      </c>
      <c r="E4" s="30"/>
      <c r="F4" s="1">
        <f>'4.5'!AG4</f>
        <v>531</v>
      </c>
      <c r="G4" s="1">
        <f t="shared" ref="G4:G24" si="3">SUM(E4:F4)</f>
        <v>531</v>
      </c>
      <c r="H4" s="28"/>
      <c r="I4" s="28"/>
      <c r="J4" s="28"/>
      <c r="K4" s="28"/>
      <c r="L4" s="28"/>
      <c r="M4" s="28"/>
      <c r="N4" s="6">
        <f t="shared" si="0"/>
        <v>0</v>
      </c>
      <c r="O4" s="65">
        <f t="shared" si="1"/>
        <v>531</v>
      </c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9">
        <f t="shared" ref="AD4:AD23" si="4">SUM(P4:AB4)</f>
        <v>0</v>
      </c>
      <c r="AE4" s="26">
        <f t="shared" si="2"/>
        <v>531</v>
      </c>
      <c r="AF4" s="28">
        <f t="shared" ref="AF4:AF23" si="5">(B4*C4)+D4</f>
        <v>531</v>
      </c>
      <c r="AG4" s="29">
        <f t="shared" ref="AG4:AG23" si="6">AF4+AC4-AE4</f>
        <v>0</v>
      </c>
    </row>
    <row r="5" spans="1:33" ht="20.100000000000001" customHeight="1" x14ac:dyDescent="0.25">
      <c r="A5" s="145" t="s">
        <v>162</v>
      </c>
      <c r="B5" s="21">
        <v>45</v>
      </c>
      <c r="C5" s="8">
        <v>5</v>
      </c>
      <c r="D5" s="8">
        <v>41</v>
      </c>
      <c r="E5" s="12"/>
      <c r="F5" s="1">
        <f>'4.5'!AG5</f>
        <v>266</v>
      </c>
      <c r="G5" s="22">
        <f t="shared" si="3"/>
        <v>266</v>
      </c>
      <c r="H5" s="7"/>
      <c r="I5" s="7"/>
      <c r="J5" s="7"/>
      <c r="K5" s="7"/>
      <c r="L5" s="7"/>
      <c r="M5" s="7"/>
      <c r="N5" s="6">
        <f t="shared" si="0"/>
        <v>0</v>
      </c>
      <c r="O5" s="65">
        <f t="shared" si="1"/>
        <v>266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29">
        <f t="shared" si="4"/>
        <v>0</v>
      </c>
      <c r="AE5" s="26">
        <f t="shared" si="2"/>
        <v>266</v>
      </c>
      <c r="AF5" s="28">
        <f t="shared" si="5"/>
        <v>266</v>
      </c>
      <c r="AG5" s="29">
        <f t="shared" si="6"/>
        <v>0</v>
      </c>
    </row>
    <row r="6" spans="1:33" ht="20.100000000000001" customHeight="1" x14ac:dyDescent="0.25">
      <c r="A6" s="145" t="s">
        <v>163</v>
      </c>
      <c r="B6" s="21">
        <v>60</v>
      </c>
      <c r="C6" s="8"/>
      <c r="D6" s="8"/>
      <c r="E6" s="12"/>
      <c r="F6" s="1">
        <f>'4.5'!AG6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65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9">
        <f t="shared" si="4"/>
        <v>0</v>
      </c>
      <c r="AE6" s="26">
        <f t="shared" si="2"/>
        <v>0</v>
      </c>
      <c r="AF6" s="28">
        <f t="shared" si="5"/>
        <v>0</v>
      </c>
      <c r="AG6" s="29">
        <f t="shared" si="6"/>
        <v>0</v>
      </c>
    </row>
    <row r="7" spans="1:33" ht="20.100000000000001" customHeight="1" x14ac:dyDescent="0.25">
      <c r="A7" s="145" t="s">
        <v>164</v>
      </c>
      <c r="B7" s="21">
        <v>120</v>
      </c>
      <c r="C7" s="9">
        <v>3</v>
      </c>
      <c r="D7" s="9">
        <v>17</v>
      </c>
      <c r="E7" s="12"/>
      <c r="F7" s="1">
        <f>'4.5'!AG7</f>
        <v>377</v>
      </c>
      <c r="G7" s="22">
        <f t="shared" si="3"/>
        <v>377</v>
      </c>
      <c r="H7" s="7"/>
      <c r="I7" s="7"/>
      <c r="J7" s="7"/>
      <c r="K7" s="7"/>
      <c r="L7" s="7"/>
      <c r="M7" s="7"/>
      <c r="N7" s="6">
        <f t="shared" si="0"/>
        <v>0</v>
      </c>
      <c r="O7" s="65">
        <f t="shared" si="1"/>
        <v>377</v>
      </c>
      <c r="P7" s="25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29">
        <f t="shared" si="4"/>
        <v>0</v>
      </c>
      <c r="AE7" s="26">
        <f t="shared" si="2"/>
        <v>377</v>
      </c>
      <c r="AF7" s="28">
        <f t="shared" si="5"/>
        <v>377</v>
      </c>
      <c r="AG7" s="29">
        <f t="shared" si="6"/>
        <v>0</v>
      </c>
    </row>
    <row r="8" spans="1:33" ht="20.100000000000001" customHeight="1" x14ac:dyDescent="0.25">
      <c r="A8" s="145" t="s">
        <v>165</v>
      </c>
      <c r="B8" s="21">
        <v>40</v>
      </c>
      <c r="C8" s="8">
        <v>2</v>
      </c>
      <c r="D8" s="8">
        <v>23</v>
      </c>
      <c r="E8" s="12"/>
      <c r="F8" s="1">
        <f>'4.5'!AG8</f>
        <v>103</v>
      </c>
      <c r="G8" s="22">
        <f t="shared" si="3"/>
        <v>103</v>
      </c>
      <c r="H8" s="7"/>
      <c r="I8" s="7"/>
      <c r="J8" s="7"/>
      <c r="K8" s="7"/>
      <c r="L8" s="7"/>
      <c r="M8" s="7"/>
      <c r="N8" s="6">
        <f t="shared" si="0"/>
        <v>0</v>
      </c>
      <c r="O8" s="65">
        <f t="shared" si="1"/>
        <v>103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9">
        <f t="shared" si="4"/>
        <v>0</v>
      </c>
      <c r="AE8" s="26">
        <f t="shared" si="2"/>
        <v>103</v>
      </c>
      <c r="AF8" s="28">
        <f t="shared" si="5"/>
        <v>103</v>
      </c>
      <c r="AG8" s="29">
        <f t="shared" si="6"/>
        <v>0</v>
      </c>
    </row>
    <row r="9" spans="1:33" ht="20.100000000000001" customHeight="1" x14ac:dyDescent="0.25">
      <c r="A9" s="145" t="s">
        <v>166</v>
      </c>
      <c r="B9" s="21">
        <v>65</v>
      </c>
      <c r="C9" s="8">
        <v>3</v>
      </c>
      <c r="D9" s="8">
        <v>35</v>
      </c>
      <c r="E9" s="12"/>
      <c r="F9" s="1">
        <f>'4.5'!AG9</f>
        <v>230</v>
      </c>
      <c r="G9" s="22">
        <f t="shared" si="3"/>
        <v>230</v>
      </c>
      <c r="H9" s="7"/>
      <c r="I9" s="7"/>
      <c r="J9" s="7"/>
      <c r="K9" s="7"/>
      <c r="L9" s="7"/>
      <c r="M9" s="7"/>
      <c r="N9" s="6">
        <f t="shared" si="0"/>
        <v>0</v>
      </c>
      <c r="O9" s="65">
        <f t="shared" si="1"/>
        <v>230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29">
        <f t="shared" si="4"/>
        <v>0</v>
      </c>
      <c r="AE9" s="26">
        <f t="shared" si="2"/>
        <v>230</v>
      </c>
      <c r="AF9" s="28">
        <f t="shared" si="5"/>
        <v>230</v>
      </c>
      <c r="AG9" s="29">
        <f t="shared" si="6"/>
        <v>0</v>
      </c>
    </row>
    <row r="10" spans="1:33" ht="20.100000000000001" customHeight="1" x14ac:dyDescent="0.25">
      <c r="A10" s="145" t="s">
        <v>167</v>
      </c>
      <c r="B10" s="21">
        <v>100</v>
      </c>
      <c r="C10" s="8">
        <v>3</v>
      </c>
      <c r="D10" s="8">
        <v>37</v>
      </c>
      <c r="E10" s="12"/>
      <c r="F10" s="1">
        <f>'4.5'!AG10</f>
        <v>337</v>
      </c>
      <c r="G10" s="22">
        <f t="shared" si="3"/>
        <v>337</v>
      </c>
      <c r="H10" s="7"/>
      <c r="I10" s="7"/>
      <c r="J10" s="7"/>
      <c r="K10" s="7"/>
      <c r="L10" s="7"/>
      <c r="M10" s="7"/>
      <c r="N10" s="6">
        <f t="shared" si="0"/>
        <v>0</v>
      </c>
      <c r="O10" s="65">
        <f t="shared" si="1"/>
        <v>337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29">
        <f t="shared" si="4"/>
        <v>0</v>
      </c>
      <c r="AE10" s="26">
        <f t="shared" si="2"/>
        <v>337</v>
      </c>
      <c r="AF10" s="28">
        <f t="shared" si="5"/>
        <v>337</v>
      </c>
      <c r="AG10" s="29">
        <f t="shared" si="6"/>
        <v>0</v>
      </c>
    </row>
    <row r="11" spans="1:33" ht="20.100000000000001" customHeight="1" x14ac:dyDescent="0.25">
      <c r="A11" s="145" t="s">
        <v>168</v>
      </c>
      <c r="B11" s="21">
        <v>85</v>
      </c>
      <c r="C11" s="10">
        <v>1</v>
      </c>
      <c r="D11" s="10">
        <v>81</v>
      </c>
      <c r="E11" s="12"/>
      <c r="F11" s="1">
        <f>'4.5'!AG11</f>
        <v>166</v>
      </c>
      <c r="G11" s="22">
        <f t="shared" si="3"/>
        <v>166</v>
      </c>
      <c r="H11" s="7"/>
      <c r="I11" s="7"/>
      <c r="J11" s="7"/>
      <c r="K11" s="7"/>
      <c r="L11" s="7"/>
      <c r="M11" s="7"/>
      <c r="N11" s="6">
        <f t="shared" si="0"/>
        <v>0</v>
      </c>
      <c r="O11" s="65">
        <f t="shared" si="1"/>
        <v>166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29">
        <f t="shared" si="4"/>
        <v>0</v>
      </c>
      <c r="AE11" s="26">
        <f t="shared" si="2"/>
        <v>166</v>
      </c>
      <c r="AF11" s="28">
        <f t="shared" si="5"/>
        <v>166</v>
      </c>
      <c r="AG11" s="29">
        <f t="shared" si="6"/>
        <v>0</v>
      </c>
    </row>
    <row r="12" spans="1:33" ht="20.100000000000001" customHeight="1" x14ac:dyDescent="0.25">
      <c r="A12" s="145" t="s">
        <v>169</v>
      </c>
      <c r="B12" s="21">
        <v>50</v>
      </c>
      <c r="C12" s="10">
        <v>3</v>
      </c>
      <c r="D12" s="10">
        <v>55</v>
      </c>
      <c r="E12" s="12"/>
      <c r="F12" s="1">
        <f>'4.5'!AG12</f>
        <v>205</v>
      </c>
      <c r="G12" s="22">
        <f t="shared" si="3"/>
        <v>205</v>
      </c>
      <c r="H12" s="7"/>
      <c r="I12" s="7"/>
      <c r="J12" s="7"/>
      <c r="K12" s="7"/>
      <c r="L12" s="7"/>
      <c r="M12" s="7"/>
      <c r="N12" s="6">
        <f t="shared" si="0"/>
        <v>0</v>
      </c>
      <c r="O12" s="65">
        <f t="shared" si="1"/>
        <v>205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9">
        <f t="shared" si="4"/>
        <v>0</v>
      </c>
      <c r="AE12" s="26">
        <f t="shared" si="2"/>
        <v>205</v>
      </c>
      <c r="AF12" s="28">
        <f t="shared" si="5"/>
        <v>205</v>
      </c>
      <c r="AG12" s="29">
        <f t="shared" si="6"/>
        <v>0</v>
      </c>
    </row>
    <row r="13" spans="1:33" ht="20.100000000000001" customHeight="1" x14ac:dyDescent="0.25">
      <c r="A13" s="145" t="s">
        <v>170</v>
      </c>
      <c r="B13" s="21">
        <v>50</v>
      </c>
      <c r="C13" s="10"/>
      <c r="D13" s="10"/>
      <c r="E13" s="12"/>
      <c r="F13" s="1">
        <f>'4.5'!AG13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65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29">
        <f t="shared" si="4"/>
        <v>0</v>
      </c>
      <c r="AE13" s="26">
        <f t="shared" si="2"/>
        <v>0</v>
      </c>
      <c r="AF13" s="28">
        <f t="shared" si="5"/>
        <v>0</v>
      </c>
      <c r="AG13" s="29">
        <f t="shared" si="6"/>
        <v>0</v>
      </c>
    </row>
    <row r="14" spans="1:33" ht="20.100000000000001" customHeight="1" x14ac:dyDescent="0.25">
      <c r="A14" s="145" t="s">
        <v>171</v>
      </c>
      <c r="B14" s="21">
        <v>45</v>
      </c>
      <c r="C14" s="10"/>
      <c r="D14" s="10"/>
      <c r="E14" s="12"/>
      <c r="F14" s="1">
        <f>'4.5'!AG14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65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29">
        <f t="shared" si="4"/>
        <v>0</v>
      </c>
      <c r="AE14" s="26">
        <f t="shared" si="2"/>
        <v>0</v>
      </c>
      <c r="AF14" s="28">
        <f t="shared" si="5"/>
        <v>0</v>
      </c>
      <c r="AG14" s="29">
        <f t="shared" si="6"/>
        <v>0</v>
      </c>
    </row>
    <row r="15" spans="1:33" ht="20.100000000000001" customHeight="1" x14ac:dyDescent="0.25">
      <c r="A15" s="145" t="s">
        <v>172</v>
      </c>
      <c r="B15" s="21">
        <v>33</v>
      </c>
      <c r="C15" s="10"/>
      <c r="D15" s="10"/>
      <c r="E15" s="12"/>
      <c r="F15" s="1">
        <f>'4.5'!AG15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65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29">
        <f t="shared" si="4"/>
        <v>0</v>
      </c>
      <c r="AE15" s="26">
        <f t="shared" si="2"/>
        <v>0</v>
      </c>
      <c r="AF15" s="28">
        <f t="shared" si="5"/>
        <v>0</v>
      </c>
      <c r="AG15" s="29">
        <f t="shared" si="6"/>
        <v>0</v>
      </c>
    </row>
    <row r="16" spans="1:33" ht="20.100000000000001" customHeight="1" x14ac:dyDescent="0.25">
      <c r="A16" s="145" t="s">
        <v>173</v>
      </c>
      <c r="B16" s="21">
        <v>45</v>
      </c>
      <c r="C16" s="10">
        <v>1</v>
      </c>
      <c r="D16" s="10">
        <v>106</v>
      </c>
      <c r="E16" s="12">
        <v>75</v>
      </c>
      <c r="F16" s="1">
        <f>'4.5'!AG16</f>
        <v>76</v>
      </c>
      <c r="G16" s="22">
        <f t="shared" si="3"/>
        <v>151</v>
      </c>
      <c r="H16" s="7"/>
      <c r="I16" s="7"/>
      <c r="J16" s="7"/>
      <c r="K16" s="7"/>
      <c r="L16" s="7"/>
      <c r="M16" s="7"/>
      <c r="N16" s="6">
        <f t="shared" si="0"/>
        <v>0</v>
      </c>
      <c r="O16" s="65">
        <f t="shared" si="1"/>
        <v>151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29">
        <f t="shared" si="4"/>
        <v>0</v>
      </c>
      <c r="AE16" s="26">
        <f t="shared" si="2"/>
        <v>151</v>
      </c>
      <c r="AF16" s="28">
        <f t="shared" si="5"/>
        <v>151</v>
      </c>
      <c r="AG16" s="29">
        <f t="shared" si="6"/>
        <v>0</v>
      </c>
    </row>
    <row r="17" spans="1:33" ht="20.100000000000001" customHeight="1" x14ac:dyDescent="0.25">
      <c r="A17" s="145" t="s">
        <v>174</v>
      </c>
      <c r="B17" s="21">
        <v>100</v>
      </c>
      <c r="C17" s="10"/>
      <c r="D17" s="10">
        <v>27</v>
      </c>
      <c r="E17" s="12"/>
      <c r="F17" s="1">
        <f>'4.5'!AG17</f>
        <v>27</v>
      </c>
      <c r="G17" s="22">
        <f t="shared" si="3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65">
        <f t="shared" si="1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29">
        <f t="shared" si="4"/>
        <v>0</v>
      </c>
      <c r="AE17" s="26">
        <f t="shared" si="2"/>
        <v>27</v>
      </c>
      <c r="AF17" s="28">
        <f t="shared" si="5"/>
        <v>27</v>
      </c>
      <c r="AG17" s="29">
        <f t="shared" si="6"/>
        <v>0</v>
      </c>
    </row>
    <row r="18" spans="1:33" ht="20.100000000000001" customHeight="1" x14ac:dyDescent="0.25">
      <c r="A18" s="145" t="s">
        <v>175</v>
      </c>
      <c r="B18" s="21">
        <v>100</v>
      </c>
      <c r="C18" s="10"/>
      <c r="D18" s="10">
        <v>103</v>
      </c>
      <c r="E18" s="12">
        <v>100</v>
      </c>
      <c r="F18" s="1">
        <f>'4.5'!AG18</f>
        <v>3</v>
      </c>
      <c r="G18" s="22">
        <f t="shared" si="3"/>
        <v>103</v>
      </c>
      <c r="H18" s="7"/>
      <c r="I18" s="7"/>
      <c r="J18" s="7"/>
      <c r="K18" s="7"/>
      <c r="L18" s="7"/>
      <c r="M18" s="7"/>
      <c r="N18" s="6">
        <f t="shared" si="0"/>
        <v>0</v>
      </c>
      <c r="O18" s="65">
        <f t="shared" si="1"/>
        <v>103</v>
      </c>
      <c r="P18" s="14"/>
      <c r="Q18" s="14"/>
      <c r="R18" s="25"/>
      <c r="S18" s="25"/>
      <c r="T18" s="14"/>
      <c r="U18" s="25"/>
      <c r="V18" s="14"/>
      <c r="W18" s="14"/>
      <c r="X18" s="25"/>
      <c r="Y18" s="14"/>
      <c r="Z18" s="25"/>
      <c r="AA18" s="25"/>
      <c r="AB18" s="14"/>
      <c r="AC18" s="14"/>
      <c r="AD18" s="29">
        <f t="shared" si="4"/>
        <v>0</v>
      </c>
      <c r="AE18" s="26">
        <f t="shared" si="2"/>
        <v>103</v>
      </c>
      <c r="AF18" s="28">
        <f t="shared" si="5"/>
        <v>103</v>
      </c>
      <c r="AG18" s="29">
        <f t="shared" si="6"/>
        <v>0</v>
      </c>
    </row>
    <row r="19" spans="1:33" ht="20.100000000000001" customHeight="1" x14ac:dyDescent="0.25">
      <c r="A19" s="145" t="s">
        <v>176</v>
      </c>
      <c r="B19" s="21">
        <v>50</v>
      </c>
      <c r="C19" s="10"/>
      <c r="D19" s="10"/>
      <c r="E19" s="12"/>
      <c r="F19" s="1">
        <f>'4.5'!AG19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65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9">
        <f t="shared" si="4"/>
        <v>0</v>
      </c>
      <c r="AE19" s="26">
        <f t="shared" si="2"/>
        <v>0</v>
      </c>
      <c r="AF19" s="28">
        <f t="shared" si="5"/>
        <v>0</v>
      </c>
      <c r="AG19" s="29">
        <f t="shared" si="6"/>
        <v>0</v>
      </c>
    </row>
    <row r="20" spans="1:33" ht="20.100000000000001" customHeight="1" x14ac:dyDescent="0.25">
      <c r="A20" s="145" t="s">
        <v>177</v>
      </c>
      <c r="B20" s="21">
        <v>33</v>
      </c>
      <c r="C20" s="10"/>
      <c r="D20" s="10">
        <v>104</v>
      </c>
      <c r="E20" s="12">
        <v>104</v>
      </c>
      <c r="F20" s="1">
        <f>'4.5'!AG20</f>
        <v>0</v>
      </c>
      <c r="G20" s="22">
        <f t="shared" si="3"/>
        <v>104</v>
      </c>
      <c r="H20" s="7"/>
      <c r="I20" s="7"/>
      <c r="J20" s="7"/>
      <c r="K20" s="7"/>
      <c r="L20" s="7"/>
      <c r="M20" s="7"/>
      <c r="N20" s="6">
        <f t="shared" si="0"/>
        <v>0</v>
      </c>
      <c r="O20" s="65">
        <f t="shared" si="1"/>
        <v>104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29">
        <f t="shared" si="4"/>
        <v>0</v>
      </c>
      <c r="AE20" s="26">
        <f t="shared" si="2"/>
        <v>104</v>
      </c>
      <c r="AF20" s="28">
        <f t="shared" si="5"/>
        <v>104</v>
      </c>
      <c r="AG20" s="29">
        <f t="shared" si="6"/>
        <v>0</v>
      </c>
    </row>
    <row r="21" spans="1:33" ht="20.100000000000001" customHeight="1" x14ac:dyDescent="0.25">
      <c r="A21" s="145" t="s">
        <v>178</v>
      </c>
      <c r="B21" s="21"/>
      <c r="C21" s="10"/>
      <c r="D21" s="10"/>
      <c r="E21" s="12"/>
      <c r="F21" s="1">
        <f>'4.5'!AG21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65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4"/>
        <v>0</v>
      </c>
      <c r="AE21" s="26">
        <f t="shared" si="2"/>
        <v>0</v>
      </c>
      <c r="AF21" s="28">
        <f t="shared" si="5"/>
        <v>0</v>
      </c>
      <c r="AG21" s="29">
        <f t="shared" si="6"/>
        <v>0</v>
      </c>
    </row>
    <row r="22" spans="1:33" ht="20.100000000000001" customHeight="1" x14ac:dyDescent="0.25">
      <c r="A22" s="145" t="s">
        <v>179</v>
      </c>
      <c r="B22" s="21">
        <v>40</v>
      </c>
      <c r="C22" s="10"/>
      <c r="D22" s="10"/>
      <c r="E22" s="12"/>
      <c r="F22" s="1">
        <f>'4.5'!AG22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65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4"/>
        <v>0</v>
      </c>
      <c r="AE22" s="26">
        <f t="shared" si="2"/>
        <v>0</v>
      </c>
      <c r="AF22" s="28">
        <f t="shared" si="5"/>
        <v>0</v>
      </c>
      <c r="AG22" s="29">
        <f t="shared" si="6"/>
        <v>0</v>
      </c>
    </row>
    <row r="23" spans="1:33" ht="20.100000000000001" customHeight="1" x14ac:dyDescent="0.25">
      <c r="A23" s="145" t="s">
        <v>180</v>
      </c>
      <c r="B23" s="21">
        <v>30</v>
      </c>
      <c r="C23" s="10"/>
      <c r="D23" s="10"/>
      <c r="E23" s="12"/>
      <c r="F23" s="1">
        <f>'4.5'!AG23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65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4"/>
        <v>0</v>
      </c>
      <c r="AE23" s="26">
        <f t="shared" si="2"/>
        <v>0</v>
      </c>
      <c r="AF23" s="28">
        <f t="shared" si="5"/>
        <v>0</v>
      </c>
      <c r="AG23" s="29">
        <f t="shared" si="6"/>
        <v>0</v>
      </c>
    </row>
    <row r="24" spans="1:33" ht="20.100000000000001" customHeight="1" x14ac:dyDescent="0.25">
      <c r="A24" s="145" t="s">
        <v>181</v>
      </c>
      <c r="B24" s="21">
        <v>45</v>
      </c>
      <c r="C24" s="10"/>
      <c r="D24" s="10"/>
      <c r="E24" s="12"/>
      <c r="F24" s="1">
        <f>'4.5'!AG24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65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>SUM(P24:AB24)</f>
        <v>0</v>
      </c>
      <c r="AE24" s="26">
        <f t="shared" si="2"/>
        <v>0</v>
      </c>
      <c r="AF24" s="28">
        <f>(B24*C24)+D24</f>
        <v>0</v>
      </c>
      <c r="AG24" s="29">
        <f>AF24+AC24-AE24</f>
        <v>0</v>
      </c>
    </row>
    <row r="25" spans="1:33" x14ac:dyDescent="0.25">
      <c r="E25" s="19">
        <f>SUM(E3:E23)</f>
        <v>279</v>
      </c>
      <c r="F25" s="19">
        <f t="shared" ref="F25:AG25" si="7">SUM(F3:F23)</f>
        <v>2801</v>
      </c>
      <c r="G25" s="19">
        <f t="shared" si="7"/>
        <v>3080</v>
      </c>
      <c r="H25" s="19">
        <f t="shared" si="7"/>
        <v>0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0</v>
      </c>
      <c r="M25" s="19">
        <f t="shared" si="7"/>
        <v>0</v>
      </c>
      <c r="N25" s="19">
        <f t="shared" si="7"/>
        <v>0</v>
      </c>
      <c r="O25" s="19">
        <f t="shared" si="7"/>
        <v>3080</v>
      </c>
      <c r="P25" s="19">
        <f t="shared" si="7"/>
        <v>0</v>
      </c>
      <c r="Q25" s="19">
        <f t="shared" si="7"/>
        <v>0</v>
      </c>
      <c r="R25" s="19">
        <f t="shared" si="7"/>
        <v>0</v>
      </c>
      <c r="S25" s="19">
        <f t="shared" si="7"/>
        <v>0</v>
      </c>
      <c r="T25" s="19">
        <f t="shared" si="7"/>
        <v>0</v>
      </c>
      <c r="U25" s="19">
        <f t="shared" si="7"/>
        <v>0</v>
      </c>
      <c r="V25" s="19">
        <f t="shared" si="7"/>
        <v>0</v>
      </c>
      <c r="W25" s="19">
        <f t="shared" si="7"/>
        <v>0</v>
      </c>
      <c r="X25" s="19">
        <f t="shared" si="7"/>
        <v>0</v>
      </c>
      <c r="Y25" s="19">
        <f t="shared" si="7"/>
        <v>0</v>
      </c>
      <c r="Z25" s="19">
        <f t="shared" si="7"/>
        <v>0</v>
      </c>
      <c r="AA25" s="19">
        <f t="shared" si="7"/>
        <v>0</v>
      </c>
      <c r="AB25" s="19">
        <f t="shared" si="7"/>
        <v>0</v>
      </c>
      <c r="AC25" s="19">
        <f t="shared" si="7"/>
        <v>0</v>
      </c>
      <c r="AD25" s="19">
        <f t="shared" si="7"/>
        <v>0</v>
      </c>
      <c r="AE25" s="19">
        <f t="shared" si="7"/>
        <v>3080</v>
      </c>
      <c r="AF25" s="19">
        <f t="shared" si="7"/>
        <v>3080</v>
      </c>
      <c r="AG25" s="19">
        <f t="shared" si="7"/>
        <v>0</v>
      </c>
    </row>
    <row r="28" spans="1:33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zoomScale="85" zoomScaleNormal="85" workbookViewId="0">
      <pane xSplit="4" ySplit="2" topLeftCell="U3" activePane="bottomRight" state="frozen"/>
      <selection pane="topRight" activeCell="E1" sqref="E1"/>
      <selection pane="bottomLeft" activeCell="A3" sqref="A3"/>
      <selection pane="bottomRight" activeCell="D8" sqref="D8"/>
    </sheetView>
  </sheetViews>
  <sheetFormatPr defaultRowHeight="15" x14ac:dyDescent="0.25"/>
  <cols>
    <col min="1" max="1" width="34.42578125" customWidth="1"/>
    <col min="2" max="2" width="8.140625" customWidth="1"/>
    <col min="3" max="3" width="7.5703125" customWidth="1"/>
    <col min="4" max="4" width="8.5703125" customWidth="1"/>
    <col min="5" max="5" width="11.85546875" customWidth="1"/>
    <col min="6" max="7" width="9.85546875" customWidth="1"/>
    <col min="14" max="14" width="12.7109375" customWidth="1"/>
    <col min="15" max="15" width="19.42578125" customWidth="1"/>
    <col min="16" max="30" width="10.85546875" customWidth="1"/>
    <col min="31" max="31" width="12.28515625" bestFit="1" customWidth="1"/>
    <col min="32" max="32" width="10.85546875" customWidth="1"/>
    <col min="33" max="33" width="12.85546875" customWidth="1"/>
    <col min="34" max="34" width="10.85546875" customWidth="1"/>
  </cols>
  <sheetData>
    <row r="1" spans="1:34" ht="32.25" customHeight="1" x14ac:dyDescent="0.25">
      <c r="A1" s="190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143</v>
      </c>
      <c r="Q1" s="5" t="s">
        <v>25</v>
      </c>
      <c r="R1" s="5" t="s">
        <v>156</v>
      </c>
      <c r="S1" s="5" t="s">
        <v>16</v>
      </c>
      <c r="T1" s="5" t="s">
        <v>9</v>
      </c>
      <c r="U1" s="5" t="s">
        <v>14</v>
      </c>
      <c r="V1" s="5" t="s">
        <v>25</v>
      </c>
      <c r="W1" s="5" t="s">
        <v>16</v>
      </c>
      <c r="X1" s="5" t="s">
        <v>11</v>
      </c>
      <c r="Y1" s="5" t="s">
        <v>147</v>
      </c>
      <c r="Z1" s="5" t="s">
        <v>9</v>
      </c>
      <c r="AA1" s="5" t="s">
        <v>14</v>
      </c>
      <c r="AB1" s="4" t="s">
        <v>94</v>
      </c>
      <c r="AC1" s="67" t="s">
        <v>112</v>
      </c>
      <c r="AD1" s="188" t="s">
        <v>18</v>
      </c>
      <c r="AE1" s="203" t="s">
        <v>10</v>
      </c>
      <c r="AF1" s="203" t="s">
        <v>29</v>
      </c>
      <c r="AG1" s="125" t="s">
        <v>22</v>
      </c>
      <c r="AH1" s="196" t="s">
        <v>23</v>
      </c>
    </row>
    <row r="2" spans="1:34" ht="18" customHeight="1" x14ac:dyDescent="0.25">
      <c r="A2" s="191"/>
      <c r="B2" s="191"/>
      <c r="C2" s="191"/>
      <c r="D2" s="189"/>
      <c r="E2" s="191"/>
      <c r="F2" s="191"/>
      <c r="G2" s="198"/>
      <c r="H2" s="17" t="s">
        <v>24</v>
      </c>
      <c r="I2" s="17" t="s">
        <v>214</v>
      </c>
      <c r="J2" s="17" t="s">
        <v>135</v>
      </c>
      <c r="K2" s="17" t="s">
        <v>1</v>
      </c>
      <c r="L2" s="2" t="s">
        <v>2</v>
      </c>
      <c r="M2" s="2" t="s">
        <v>7</v>
      </c>
      <c r="N2" s="200"/>
      <c r="O2" s="202"/>
      <c r="P2" s="4" t="s">
        <v>26</v>
      </c>
      <c r="Q2" s="4" t="s">
        <v>26</v>
      </c>
      <c r="R2" s="4" t="s">
        <v>108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27</v>
      </c>
      <c r="Z2" s="4" t="s">
        <v>27</v>
      </c>
      <c r="AA2" s="4" t="s">
        <v>27</v>
      </c>
      <c r="AB2" s="16" t="s">
        <v>77</v>
      </c>
      <c r="AC2" s="68"/>
      <c r="AD2" s="189"/>
      <c r="AE2" s="204"/>
      <c r="AF2" s="204"/>
      <c r="AG2" s="126"/>
      <c r="AH2" s="197"/>
    </row>
    <row r="3" spans="1:34" ht="20.100000000000001" customHeight="1" x14ac:dyDescent="0.25">
      <c r="A3" s="145" t="s">
        <v>182</v>
      </c>
      <c r="B3" s="21">
        <v>33</v>
      </c>
      <c r="C3" s="9">
        <v>21</v>
      </c>
      <c r="D3" s="9">
        <v>15</v>
      </c>
      <c r="E3" s="12">
        <v>520</v>
      </c>
      <c r="F3" s="1">
        <f>'5.5'!AF3</f>
        <v>480</v>
      </c>
      <c r="G3" s="22">
        <f>SUM(E3:F3)</f>
        <v>1000</v>
      </c>
      <c r="H3" s="7">
        <v>28</v>
      </c>
      <c r="I3" s="7">
        <v>136</v>
      </c>
      <c r="J3" s="7"/>
      <c r="K3" s="7">
        <v>10</v>
      </c>
      <c r="L3" s="7">
        <v>45</v>
      </c>
      <c r="M3" s="7"/>
      <c r="N3" s="6">
        <f t="shared" ref="N3:N24" si="0">SUBTOTAL(9,H3:M3)</f>
        <v>219</v>
      </c>
      <c r="O3" s="11">
        <f>G3-N3</f>
        <v>781</v>
      </c>
      <c r="P3" s="14">
        <v>33</v>
      </c>
      <c r="Q3" s="14">
        <v>9</v>
      </c>
      <c r="R3" s="14">
        <v>2</v>
      </c>
      <c r="S3" s="14">
        <v>8</v>
      </c>
      <c r="T3" s="14">
        <v>18</v>
      </c>
      <c r="U3" s="14"/>
      <c r="V3" s="14"/>
      <c r="W3" s="14"/>
      <c r="X3" s="14"/>
      <c r="Y3" s="14"/>
      <c r="Z3" s="14"/>
      <c r="AA3" s="14"/>
      <c r="AB3" s="14"/>
      <c r="AC3" s="14"/>
      <c r="AD3" s="14">
        <v>3</v>
      </c>
      <c r="AE3" s="13">
        <f>SUM(P3:AC3)</f>
        <v>70</v>
      </c>
      <c r="AF3" s="15">
        <f t="shared" ref="AF3:AF24" si="1">O3-AE3</f>
        <v>711</v>
      </c>
      <c r="AG3" s="7">
        <f t="shared" ref="AG3:AG24" si="2">B3*C3+D3</f>
        <v>708</v>
      </c>
      <c r="AH3" s="13">
        <f>AG3+AD3-AF3</f>
        <v>0</v>
      </c>
    </row>
    <row r="4" spans="1:34" ht="20.100000000000001" customHeight="1" x14ac:dyDescent="0.25">
      <c r="A4" s="145" t="s">
        <v>161</v>
      </c>
      <c r="B4" s="21">
        <v>70</v>
      </c>
      <c r="C4" s="9">
        <v>11</v>
      </c>
      <c r="D4" s="9">
        <v>9</v>
      </c>
      <c r="E4" s="12">
        <v>700</v>
      </c>
      <c r="F4" s="1">
        <f>'5.5'!AF4</f>
        <v>531</v>
      </c>
      <c r="G4" s="22">
        <f t="shared" ref="G4:G24" si="3">SUM(E4:F4)</f>
        <v>1231</v>
      </c>
      <c r="H4" s="7">
        <v>58</v>
      </c>
      <c r="I4" s="7">
        <v>239</v>
      </c>
      <c r="J4" s="7"/>
      <c r="K4" s="7">
        <v>20</v>
      </c>
      <c r="L4" s="7">
        <v>45</v>
      </c>
      <c r="M4" s="7"/>
      <c r="N4" s="6">
        <f t="shared" si="0"/>
        <v>362</v>
      </c>
      <c r="O4" s="11">
        <f t="shared" ref="O4:O24" si="4">G4-N4</f>
        <v>869</v>
      </c>
      <c r="P4" s="14">
        <v>31</v>
      </c>
      <c r="Q4" s="14">
        <v>19</v>
      </c>
      <c r="R4" s="14">
        <v>1</v>
      </c>
      <c r="S4" s="14">
        <v>13</v>
      </c>
      <c r="T4" s="14">
        <v>26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4" si="5">SUM(P4:AC4)</f>
        <v>90</v>
      </c>
      <c r="AF4" s="15">
        <f t="shared" si="1"/>
        <v>779</v>
      </c>
      <c r="AG4" s="7">
        <f t="shared" si="2"/>
        <v>779</v>
      </c>
      <c r="AH4" s="13">
        <f t="shared" ref="AH4:AH24" si="6">AG4+AD4-AF4</f>
        <v>0</v>
      </c>
    </row>
    <row r="5" spans="1:34" ht="20.100000000000001" customHeight="1" x14ac:dyDescent="0.25">
      <c r="A5" s="145" t="s">
        <v>162</v>
      </c>
      <c r="B5" s="21">
        <v>45</v>
      </c>
      <c r="C5" s="8">
        <v>4</v>
      </c>
      <c r="D5" s="8">
        <v>11</v>
      </c>
      <c r="E5" s="12">
        <v>39</v>
      </c>
      <c r="F5" s="1">
        <f>'5.5'!AF5</f>
        <v>266</v>
      </c>
      <c r="G5" s="22">
        <f t="shared" si="3"/>
        <v>305</v>
      </c>
      <c r="H5" s="7"/>
      <c r="I5" s="7"/>
      <c r="J5" s="7"/>
      <c r="K5" s="7">
        <v>60</v>
      </c>
      <c r="L5" s="7">
        <v>25</v>
      </c>
      <c r="M5" s="7"/>
      <c r="N5" s="6">
        <f t="shared" si="0"/>
        <v>85</v>
      </c>
      <c r="O5" s="11">
        <f t="shared" si="4"/>
        <v>220</v>
      </c>
      <c r="P5" s="14">
        <v>15</v>
      </c>
      <c r="Q5" s="14">
        <v>10</v>
      </c>
      <c r="R5" s="14"/>
      <c r="S5" s="14"/>
      <c r="T5" s="14">
        <v>4</v>
      </c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5"/>
        <v>29</v>
      </c>
      <c r="AF5" s="15">
        <f t="shared" si="1"/>
        <v>191</v>
      </c>
      <c r="AG5" s="7">
        <f t="shared" si="2"/>
        <v>191</v>
      </c>
      <c r="AH5" s="13">
        <f t="shared" si="6"/>
        <v>0</v>
      </c>
    </row>
    <row r="6" spans="1:34" ht="20.100000000000001" customHeight="1" x14ac:dyDescent="0.25">
      <c r="A6" s="145" t="s">
        <v>163</v>
      </c>
      <c r="B6" s="21">
        <v>60</v>
      </c>
      <c r="C6" s="8"/>
      <c r="D6" s="8"/>
      <c r="E6" s="12"/>
      <c r="F6" s="1">
        <f>'5.5'!AF6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4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1"/>
        <v>0</v>
      </c>
      <c r="AG6" s="7">
        <f t="shared" si="2"/>
        <v>0</v>
      </c>
      <c r="AH6" s="13">
        <f t="shared" si="6"/>
        <v>0</v>
      </c>
    </row>
    <row r="7" spans="1:34" ht="20.100000000000001" customHeight="1" x14ac:dyDescent="0.25">
      <c r="A7" s="145" t="s">
        <v>164</v>
      </c>
      <c r="B7" s="21">
        <v>120</v>
      </c>
      <c r="C7" s="9">
        <v>4</v>
      </c>
      <c r="D7" s="9">
        <v>10</v>
      </c>
      <c r="E7" s="12">
        <v>240</v>
      </c>
      <c r="F7" s="1">
        <f>'5.5'!AF7</f>
        <v>377</v>
      </c>
      <c r="G7" s="22">
        <f t="shared" si="3"/>
        <v>617</v>
      </c>
      <c r="H7" s="7">
        <v>21</v>
      </c>
      <c r="I7" s="7">
        <v>96</v>
      </c>
      <c r="J7" s="7"/>
      <c r="K7" s="7"/>
      <c r="L7" s="7"/>
      <c r="M7" s="7"/>
      <c r="N7" s="6">
        <f t="shared" si="0"/>
        <v>117</v>
      </c>
      <c r="O7" s="11">
        <f t="shared" si="4"/>
        <v>500</v>
      </c>
      <c r="P7" s="14"/>
      <c r="Q7" s="14">
        <v>6</v>
      </c>
      <c r="R7" s="14">
        <v>2</v>
      </c>
      <c r="S7" s="14">
        <v>2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5"/>
        <v>10</v>
      </c>
      <c r="AF7" s="15">
        <f t="shared" si="1"/>
        <v>490</v>
      </c>
      <c r="AG7" s="7">
        <f t="shared" si="2"/>
        <v>490</v>
      </c>
      <c r="AH7" s="13">
        <f t="shared" si="6"/>
        <v>0</v>
      </c>
    </row>
    <row r="8" spans="1:34" ht="20.100000000000001" customHeight="1" x14ac:dyDescent="0.25">
      <c r="A8" s="145" t="s">
        <v>165</v>
      </c>
      <c r="B8" s="21">
        <v>40</v>
      </c>
      <c r="C8" s="8">
        <v>2</v>
      </c>
      <c r="D8" s="8">
        <v>23</v>
      </c>
      <c r="E8" s="12"/>
      <c r="F8" s="1">
        <f>'5.5'!AF8</f>
        <v>103</v>
      </c>
      <c r="G8" s="22">
        <f t="shared" si="3"/>
        <v>103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4"/>
        <v>103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5"/>
        <v>0</v>
      </c>
      <c r="AF8" s="15">
        <f t="shared" si="1"/>
        <v>103</v>
      </c>
      <c r="AG8" s="7">
        <f t="shared" si="2"/>
        <v>103</v>
      </c>
      <c r="AH8" s="13">
        <f t="shared" si="6"/>
        <v>0</v>
      </c>
    </row>
    <row r="9" spans="1:34" ht="20.100000000000001" customHeight="1" x14ac:dyDescent="0.25">
      <c r="A9" s="145" t="s">
        <v>166</v>
      </c>
      <c r="B9" s="21">
        <v>65</v>
      </c>
      <c r="C9" s="8">
        <v>4</v>
      </c>
      <c r="D9" s="8">
        <v>30</v>
      </c>
      <c r="E9" s="12">
        <v>130</v>
      </c>
      <c r="F9" s="1">
        <f>'5.5'!AF9</f>
        <v>230</v>
      </c>
      <c r="G9" s="22">
        <f t="shared" si="3"/>
        <v>360</v>
      </c>
      <c r="H9" s="7"/>
      <c r="I9" s="7">
        <v>70</v>
      </c>
      <c r="J9" s="7"/>
      <c r="K9" s="7"/>
      <c r="L9" s="7"/>
      <c r="M9" s="7"/>
      <c r="N9" s="6">
        <f t="shared" si="0"/>
        <v>70</v>
      </c>
      <c r="O9" s="11">
        <f t="shared" si="4"/>
        <v>290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5"/>
        <v>0</v>
      </c>
      <c r="AF9" s="15">
        <f t="shared" si="1"/>
        <v>290</v>
      </c>
      <c r="AG9" s="7">
        <f t="shared" si="2"/>
        <v>290</v>
      </c>
      <c r="AH9" s="13">
        <f t="shared" si="6"/>
        <v>0</v>
      </c>
    </row>
    <row r="10" spans="1:34" ht="20.100000000000001" customHeight="1" x14ac:dyDescent="0.25">
      <c r="A10" s="145" t="s">
        <v>167</v>
      </c>
      <c r="B10" s="21">
        <v>100</v>
      </c>
      <c r="C10" s="8">
        <v>4</v>
      </c>
      <c r="D10" s="8">
        <v>29</v>
      </c>
      <c r="E10" s="12">
        <v>364</v>
      </c>
      <c r="F10" s="1">
        <f>'5.5'!AF10</f>
        <v>337</v>
      </c>
      <c r="G10" s="22">
        <f t="shared" si="3"/>
        <v>701</v>
      </c>
      <c r="H10" s="7">
        <v>60</v>
      </c>
      <c r="I10" s="7">
        <v>135</v>
      </c>
      <c r="J10" s="7"/>
      <c r="K10" s="7"/>
      <c r="L10" s="7">
        <v>13</v>
      </c>
      <c r="M10" s="7"/>
      <c r="N10" s="6">
        <f t="shared" si="0"/>
        <v>208</v>
      </c>
      <c r="O10" s="11">
        <f t="shared" si="4"/>
        <v>493</v>
      </c>
      <c r="P10" s="14">
        <v>24</v>
      </c>
      <c r="Q10" s="14">
        <v>20</v>
      </c>
      <c r="R10" s="14">
        <v>2</v>
      </c>
      <c r="S10" s="14">
        <v>3</v>
      </c>
      <c r="T10" s="14">
        <v>15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5"/>
        <v>64</v>
      </c>
      <c r="AF10" s="15">
        <f t="shared" si="1"/>
        <v>429</v>
      </c>
      <c r="AG10" s="7">
        <f t="shared" si="2"/>
        <v>429</v>
      </c>
      <c r="AH10" s="13">
        <f t="shared" si="6"/>
        <v>0</v>
      </c>
    </row>
    <row r="11" spans="1:34" ht="20.100000000000001" customHeight="1" x14ac:dyDescent="0.25">
      <c r="A11" s="145" t="s">
        <v>168</v>
      </c>
      <c r="B11" s="21">
        <v>85</v>
      </c>
      <c r="C11" s="10">
        <v>2</v>
      </c>
      <c r="D11" s="10">
        <v>68</v>
      </c>
      <c r="E11" s="12">
        <v>180</v>
      </c>
      <c r="F11" s="1">
        <f>'5.5'!AF11</f>
        <v>166</v>
      </c>
      <c r="G11" s="22">
        <f t="shared" si="3"/>
        <v>346</v>
      </c>
      <c r="H11" s="7">
        <v>6</v>
      </c>
      <c r="I11" s="7">
        <v>95</v>
      </c>
      <c r="J11" s="7"/>
      <c r="K11" s="7"/>
      <c r="L11" s="7"/>
      <c r="M11" s="7"/>
      <c r="N11" s="6">
        <f t="shared" si="0"/>
        <v>101</v>
      </c>
      <c r="O11" s="11">
        <f t="shared" si="4"/>
        <v>245</v>
      </c>
      <c r="P11" s="14">
        <v>6</v>
      </c>
      <c r="Q11" s="14"/>
      <c r="R11" s="14">
        <v>1</v>
      </c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5"/>
        <v>7</v>
      </c>
      <c r="AF11" s="15">
        <f t="shared" si="1"/>
        <v>238</v>
      </c>
      <c r="AG11" s="7">
        <f t="shared" si="2"/>
        <v>238</v>
      </c>
      <c r="AH11" s="13">
        <f t="shared" si="6"/>
        <v>0</v>
      </c>
    </row>
    <row r="12" spans="1:34" ht="20.100000000000001" customHeight="1" x14ac:dyDescent="0.25">
      <c r="A12" s="145" t="s">
        <v>169</v>
      </c>
      <c r="B12" s="21">
        <v>50</v>
      </c>
      <c r="C12" s="10">
        <v>3</v>
      </c>
      <c r="D12" s="10">
        <v>46</v>
      </c>
      <c r="E12" s="12">
        <v>90</v>
      </c>
      <c r="F12" s="1">
        <f>'5.5'!AF12</f>
        <v>205</v>
      </c>
      <c r="G12" s="22">
        <f t="shared" si="3"/>
        <v>295</v>
      </c>
      <c r="H12" s="48">
        <v>5</v>
      </c>
      <c r="I12" s="7">
        <v>82</v>
      </c>
      <c r="J12" s="7"/>
      <c r="K12" s="7"/>
      <c r="L12" s="48"/>
      <c r="M12" s="7"/>
      <c r="N12" s="6">
        <f t="shared" si="0"/>
        <v>87</v>
      </c>
      <c r="O12" s="11">
        <f t="shared" si="4"/>
        <v>208</v>
      </c>
      <c r="P12" s="14">
        <v>3</v>
      </c>
      <c r="Q12" s="14"/>
      <c r="R12" s="14">
        <v>1</v>
      </c>
      <c r="S12" s="14">
        <v>8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5"/>
        <v>12</v>
      </c>
      <c r="AF12" s="15">
        <f t="shared" si="1"/>
        <v>196</v>
      </c>
      <c r="AG12" s="7">
        <f t="shared" si="2"/>
        <v>196</v>
      </c>
      <c r="AH12" s="13">
        <f t="shared" si="6"/>
        <v>0</v>
      </c>
    </row>
    <row r="13" spans="1:34" ht="20.100000000000001" customHeight="1" x14ac:dyDescent="0.25">
      <c r="A13" s="145" t="s">
        <v>170</v>
      </c>
      <c r="B13" s="21">
        <v>50</v>
      </c>
      <c r="C13" s="10"/>
      <c r="D13" s="10"/>
      <c r="E13" s="12"/>
      <c r="F13" s="1">
        <f>'5.5'!AF13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4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1"/>
        <v>0</v>
      </c>
      <c r="AG13" s="7">
        <f t="shared" si="2"/>
        <v>0</v>
      </c>
      <c r="AH13" s="13">
        <f t="shared" si="6"/>
        <v>0</v>
      </c>
    </row>
    <row r="14" spans="1:34" ht="20.100000000000001" customHeight="1" x14ac:dyDescent="0.25">
      <c r="A14" s="145" t="s">
        <v>171</v>
      </c>
      <c r="B14" s="21">
        <v>45</v>
      </c>
      <c r="C14" s="10"/>
      <c r="D14" s="10"/>
      <c r="E14" s="12"/>
      <c r="F14" s="1">
        <f>'5.5'!AF14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4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0</v>
      </c>
      <c r="AF14" s="15">
        <f t="shared" si="1"/>
        <v>0</v>
      </c>
      <c r="AG14" s="7">
        <f t="shared" si="2"/>
        <v>0</v>
      </c>
      <c r="AH14" s="13">
        <f t="shared" si="6"/>
        <v>0</v>
      </c>
    </row>
    <row r="15" spans="1:34" ht="20.100000000000001" customHeight="1" x14ac:dyDescent="0.25">
      <c r="A15" s="145" t="s">
        <v>172</v>
      </c>
      <c r="B15" s="21">
        <v>33</v>
      </c>
      <c r="C15" s="10"/>
      <c r="D15" s="10"/>
      <c r="E15" s="12"/>
      <c r="F15" s="1">
        <f>'5.5'!AF15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4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0</v>
      </c>
      <c r="AF15" s="15">
        <f t="shared" si="1"/>
        <v>0</v>
      </c>
      <c r="AG15" s="7">
        <f t="shared" si="2"/>
        <v>0</v>
      </c>
      <c r="AH15" s="13">
        <f t="shared" si="6"/>
        <v>0</v>
      </c>
    </row>
    <row r="16" spans="1:34" ht="20.100000000000001" customHeight="1" x14ac:dyDescent="0.25">
      <c r="A16" s="145" t="s">
        <v>173</v>
      </c>
      <c r="B16" s="21">
        <v>45</v>
      </c>
      <c r="C16" s="10">
        <v>2</v>
      </c>
      <c r="D16" s="10">
        <v>31</v>
      </c>
      <c r="E16" s="12"/>
      <c r="F16" s="1">
        <f>'5.5'!AF16</f>
        <v>151</v>
      </c>
      <c r="G16" s="22">
        <f t="shared" si="3"/>
        <v>151</v>
      </c>
      <c r="H16" s="7">
        <v>6</v>
      </c>
      <c r="I16" s="7">
        <v>24</v>
      </c>
      <c r="J16" s="7"/>
      <c r="K16" s="7"/>
      <c r="L16" s="7"/>
      <c r="M16" s="7"/>
      <c r="N16" s="6">
        <f t="shared" si="0"/>
        <v>30</v>
      </c>
      <c r="O16" s="11">
        <f t="shared" si="4"/>
        <v>121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5"/>
        <v>0</v>
      </c>
      <c r="AF16" s="15">
        <f t="shared" si="1"/>
        <v>121</v>
      </c>
      <c r="AG16" s="7">
        <f t="shared" si="2"/>
        <v>121</v>
      </c>
      <c r="AH16" s="13">
        <f t="shared" si="6"/>
        <v>0</v>
      </c>
    </row>
    <row r="17" spans="1:34" ht="20.100000000000001" customHeight="1" x14ac:dyDescent="0.25">
      <c r="A17" s="145" t="s">
        <v>174</v>
      </c>
      <c r="B17" s="21">
        <v>100</v>
      </c>
      <c r="C17" s="10"/>
      <c r="D17" s="10">
        <v>27</v>
      </c>
      <c r="E17" s="12"/>
      <c r="F17" s="1">
        <f>'5.5'!AF17</f>
        <v>27</v>
      </c>
      <c r="G17" s="22">
        <f t="shared" si="3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4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5"/>
        <v>0</v>
      </c>
      <c r="AF17" s="15">
        <f t="shared" si="1"/>
        <v>27</v>
      </c>
      <c r="AG17" s="7">
        <f t="shared" si="2"/>
        <v>27</v>
      </c>
      <c r="AH17" s="13">
        <f t="shared" si="6"/>
        <v>0</v>
      </c>
    </row>
    <row r="18" spans="1:34" ht="20.100000000000001" customHeight="1" x14ac:dyDescent="0.25">
      <c r="A18" s="145" t="s">
        <v>175</v>
      </c>
      <c r="B18" s="21">
        <v>100</v>
      </c>
      <c r="C18" s="10"/>
      <c r="D18" s="10">
        <v>88</v>
      </c>
      <c r="E18" s="12"/>
      <c r="F18" s="1">
        <f>'5.5'!AF18</f>
        <v>103</v>
      </c>
      <c r="G18" s="22">
        <f t="shared" si="3"/>
        <v>103</v>
      </c>
      <c r="H18" s="7">
        <v>3</v>
      </c>
      <c r="I18" s="7">
        <v>6</v>
      </c>
      <c r="J18" s="7"/>
      <c r="K18" s="7"/>
      <c r="L18" s="7">
        <v>5</v>
      </c>
      <c r="M18" s="7"/>
      <c r="N18" s="6">
        <f t="shared" si="0"/>
        <v>14</v>
      </c>
      <c r="O18" s="11">
        <f t="shared" si="4"/>
        <v>89</v>
      </c>
      <c r="P18" s="14"/>
      <c r="Q18" s="14">
        <v>1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5"/>
        <v>1</v>
      </c>
      <c r="AF18" s="15">
        <f t="shared" si="1"/>
        <v>88</v>
      </c>
      <c r="AG18" s="7">
        <f t="shared" si="2"/>
        <v>88</v>
      </c>
      <c r="AH18" s="13">
        <f t="shared" si="6"/>
        <v>0</v>
      </c>
    </row>
    <row r="19" spans="1:34" ht="20.100000000000001" customHeight="1" x14ac:dyDescent="0.25">
      <c r="A19" s="145" t="s">
        <v>176</v>
      </c>
      <c r="B19" s="21">
        <v>50</v>
      </c>
      <c r="C19" s="10"/>
      <c r="D19" s="10"/>
      <c r="E19" s="12"/>
      <c r="F19" s="1">
        <f>'5.5'!AF19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>G19-N19</f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5"/>
        <v>0</v>
      </c>
      <c r="AF19" s="15">
        <f t="shared" si="1"/>
        <v>0</v>
      </c>
      <c r="AG19" s="7">
        <f t="shared" si="2"/>
        <v>0</v>
      </c>
      <c r="AH19" s="13">
        <f t="shared" si="6"/>
        <v>0</v>
      </c>
    </row>
    <row r="20" spans="1:34" ht="20.100000000000001" customHeight="1" x14ac:dyDescent="0.25">
      <c r="A20" s="145" t="s">
        <v>177</v>
      </c>
      <c r="B20" s="21">
        <v>33</v>
      </c>
      <c r="C20" s="10">
        <v>1</v>
      </c>
      <c r="D20" s="10">
        <v>11</v>
      </c>
      <c r="E20" s="12"/>
      <c r="F20" s="1">
        <f>'5.5'!AF20</f>
        <v>104</v>
      </c>
      <c r="G20" s="22">
        <f t="shared" si="3"/>
        <v>104</v>
      </c>
      <c r="H20" s="7">
        <v>3</v>
      </c>
      <c r="I20" s="7">
        <v>39</v>
      </c>
      <c r="J20" s="7"/>
      <c r="K20" s="7"/>
      <c r="L20" s="7"/>
      <c r="M20" s="7"/>
      <c r="N20" s="6">
        <f t="shared" si="0"/>
        <v>42</v>
      </c>
      <c r="O20" s="11">
        <f t="shared" si="4"/>
        <v>62</v>
      </c>
      <c r="P20" s="14"/>
      <c r="Q20" s="14">
        <v>11</v>
      </c>
      <c r="R20" s="14">
        <v>1</v>
      </c>
      <c r="S20" s="14">
        <v>3</v>
      </c>
      <c r="T20" s="14">
        <v>3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5"/>
        <v>18</v>
      </c>
      <c r="AF20" s="15">
        <f t="shared" si="1"/>
        <v>44</v>
      </c>
      <c r="AG20" s="7">
        <f t="shared" si="2"/>
        <v>44</v>
      </c>
      <c r="AH20" s="13">
        <f t="shared" si="6"/>
        <v>0</v>
      </c>
    </row>
    <row r="21" spans="1:34" ht="20.100000000000001" customHeight="1" x14ac:dyDescent="0.25">
      <c r="A21" s="145" t="s">
        <v>178</v>
      </c>
      <c r="B21" s="21"/>
      <c r="C21" s="10"/>
      <c r="D21" s="10"/>
      <c r="E21" s="12"/>
      <c r="F21" s="1">
        <f>'5.5'!AF21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4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5"/>
        <v>0</v>
      </c>
      <c r="AF21" s="15">
        <f t="shared" si="1"/>
        <v>0</v>
      </c>
      <c r="AG21" s="7">
        <f t="shared" si="2"/>
        <v>0</v>
      </c>
      <c r="AH21" s="13">
        <f t="shared" si="6"/>
        <v>0</v>
      </c>
    </row>
    <row r="22" spans="1:34" ht="20.100000000000001" customHeight="1" x14ac:dyDescent="0.25">
      <c r="A22" s="145" t="s">
        <v>179</v>
      </c>
      <c r="B22" s="21"/>
      <c r="C22" s="10"/>
      <c r="D22" s="10"/>
      <c r="E22" s="12"/>
      <c r="F22" s="1">
        <f>'5.5'!AF22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4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5"/>
        <v>0</v>
      </c>
      <c r="AF22" s="15">
        <f t="shared" si="1"/>
        <v>0</v>
      </c>
      <c r="AG22" s="7">
        <f t="shared" si="2"/>
        <v>0</v>
      </c>
      <c r="AH22" s="13">
        <f t="shared" si="6"/>
        <v>0</v>
      </c>
    </row>
    <row r="23" spans="1:34" ht="20.100000000000001" customHeight="1" x14ac:dyDescent="0.25">
      <c r="A23" s="145" t="s">
        <v>180</v>
      </c>
      <c r="B23" s="21">
        <v>45</v>
      </c>
      <c r="C23" s="10"/>
      <c r="D23" s="10"/>
      <c r="E23" s="12"/>
      <c r="F23" s="1">
        <f>'5.5'!AF23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4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5"/>
        <v>0</v>
      </c>
      <c r="AF23" s="15">
        <f t="shared" si="1"/>
        <v>0</v>
      </c>
      <c r="AG23" s="7">
        <f t="shared" si="2"/>
        <v>0</v>
      </c>
      <c r="AH23" s="13">
        <f t="shared" si="6"/>
        <v>0</v>
      </c>
    </row>
    <row r="24" spans="1:34" ht="20.100000000000001" customHeight="1" x14ac:dyDescent="0.25">
      <c r="A24" s="145" t="s">
        <v>181</v>
      </c>
      <c r="B24" s="21">
        <v>45</v>
      </c>
      <c r="C24" s="10"/>
      <c r="D24" s="10"/>
      <c r="E24" s="12"/>
      <c r="F24" s="1">
        <f>'5.5'!AF24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4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5"/>
        <v>0</v>
      </c>
      <c r="AF24" s="15">
        <f t="shared" si="1"/>
        <v>0</v>
      </c>
      <c r="AG24" s="7">
        <f t="shared" si="2"/>
        <v>0</v>
      </c>
      <c r="AH24" s="13">
        <f t="shared" si="6"/>
        <v>0</v>
      </c>
    </row>
    <row r="25" spans="1:34" x14ac:dyDescent="0.25">
      <c r="E25" s="19">
        <f t="shared" ref="E25:AH25" si="7">SUM(E3:E24)</f>
        <v>2263</v>
      </c>
      <c r="F25" s="19">
        <f t="shared" si="7"/>
        <v>3080</v>
      </c>
      <c r="G25" s="19">
        <f t="shared" si="7"/>
        <v>5343</v>
      </c>
      <c r="H25" s="19">
        <f t="shared" si="7"/>
        <v>190</v>
      </c>
      <c r="I25" s="19">
        <f t="shared" si="7"/>
        <v>922</v>
      </c>
      <c r="J25" s="19">
        <f t="shared" si="7"/>
        <v>0</v>
      </c>
      <c r="K25" s="19">
        <f t="shared" si="7"/>
        <v>90</v>
      </c>
      <c r="L25" s="19">
        <f t="shared" si="7"/>
        <v>133</v>
      </c>
      <c r="M25" s="19">
        <f t="shared" si="7"/>
        <v>0</v>
      </c>
      <c r="N25" s="19">
        <f t="shared" si="7"/>
        <v>1335</v>
      </c>
      <c r="O25" s="19">
        <f t="shared" si="7"/>
        <v>4008</v>
      </c>
      <c r="P25" s="19">
        <f t="shared" si="7"/>
        <v>112</v>
      </c>
      <c r="Q25" s="19">
        <f t="shared" si="7"/>
        <v>76</v>
      </c>
      <c r="R25" s="19">
        <f t="shared" si="7"/>
        <v>10</v>
      </c>
      <c r="S25" s="19">
        <f t="shared" si="7"/>
        <v>37</v>
      </c>
      <c r="T25" s="19">
        <f t="shared" si="7"/>
        <v>66</v>
      </c>
      <c r="U25" s="19">
        <f t="shared" si="7"/>
        <v>0</v>
      </c>
      <c r="V25" s="19">
        <f t="shared" si="7"/>
        <v>0</v>
      </c>
      <c r="W25" s="19">
        <f t="shared" si="7"/>
        <v>0</v>
      </c>
      <c r="X25" s="19">
        <f t="shared" si="7"/>
        <v>0</v>
      </c>
      <c r="Y25" s="19">
        <f t="shared" si="7"/>
        <v>0</v>
      </c>
      <c r="Z25" s="19">
        <f t="shared" si="7"/>
        <v>0</v>
      </c>
      <c r="AA25" s="19">
        <f t="shared" si="7"/>
        <v>0</v>
      </c>
      <c r="AB25" s="19">
        <f t="shared" si="7"/>
        <v>0</v>
      </c>
      <c r="AC25" s="19">
        <f t="shared" si="7"/>
        <v>0</v>
      </c>
      <c r="AD25" s="19">
        <f t="shared" si="7"/>
        <v>3</v>
      </c>
      <c r="AE25" s="19">
        <f t="shared" si="7"/>
        <v>301</v>
      </c>
      <c r="AF25" s="19">
        <f t="shared" si="7"/>
        <v>3707</v>
      </c>
      <c r="AG25" s="19">
        <f t="shared" si="7"/>
        <v>3704</v>
      </c>
      <c r="AH25" s="19">
        <f t="shared" si="7"/>
        <v>0</v>
      </c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3">
    <mergeCell ref="A1:A2"/>
    <mergeCell ref="B1:B2"/>
    <mergeCell ref="C1:C2"/>
    <mergeCell ref="D1:D2"/>
    <mergeCell ref="E1:E2"/>
    <mergeCell ref="AH1:AH2"/>
    <mergeCell ref="F1:F2"/>
    <mergeCell ref="G1:G2"/>
    <mergeCell ref="N1:N2"/>
    <mergeCell ref="O1:O2"/>
    <mergeCell ref="AD1:AD2"/>
    <mergeCell ref="AE1:AE2"/>
    <mergeCell ref="AF1:A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zoomScaleNormal="100" zoomScaleSheetLayoutView="85" workbookViewId="0">
      <pane xSplit="4" ySplit="2" topLeftCell="S3" activePane="bottomRight" state="frozen"/>
      <selection pane="topRight" activeCell="E1" sqref="E1"/>
      <selection pane="bottomLeft" activeCell="A3" sqref="A3"/>
      <selection pane="bottomRight" activeCell="V10" sqref="V10"/>
    </sheetView>
  </sheetViews>
  <sheetFormatPr defaultRowHeight="15" x14ac:dyDescent="0.25"/>
  <cols>
    <col min="1" max="1" width="35.85546875" customWidth="1"/>
    <col min="2" max="4" width="8.7109375" customWidth="1"/>
    <col min="5" max="5" width="11.85546875" customWidth="1"/>
    <col min="6" max="7" width="9.85546875" customWidth="1"/>
    <col min="14" max="14" width="12.7109375" customWidth="1"/>
    <col min="15" max="15" width="18.5703125" customWidth="1"/>
    <col min="16" max="22" width="10.85546875" customWidth="1"/>
    <col min="23" max="23" width="12.28515625" customWidth="1"/>
    <col min="24" max="29" width="10.85546875" customWidth="1"/>
    <col min="30" max="30" width="12.28515625" bestFit="1" customWidth="1"/>
    <col min="31" max="31" width="10.85546875" customWidth="1"/>
    <col min="32" max="32" width="15.5703125" customWidth="1"/>
    <col min="33" max="34" width="10.85546875" customWidth="1"/>
  </cols>
  <sheetData>
    <row r="1" spans="1:33" x14ac:dyDescent="0.25">
      <c r="A1" s="188" t="s">
        <v>0</v>
      </c>
      <c r="B1" s="190" t="s">
        <v>21</v>
      </c>
      <c r="C1" s="190" t="s">
        <v>19</v>
      </c>
      <c r="D1" s="188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16</v>
      </c>
      <c r="R1" s="5" t="s">
        <v>89</v>
      </c>
      <c r="S1" s="5" t="s">
        <v>13</v>
      </c>
      <c r="T1" s="5" t="s">
        <v>9</v>
      </c>
      <c r="U1" s="5" t="s">
        <v>14</v>
      </c>
      <c r="V1" s="5" t="s">
        <v>25</v>
      </c>
      <c r="W1" s="5" t="s">
        <v>148</v>
      </c>
      <c r="X1" s="5" t="s">
        <v>216</v>
      </c>
      <c r="Y1" s="5" t="s">
        <v>110</v>
      </c>
      <c r="Z1" s="5" t="s">
        <v>9</v>
      </c>
      <c r="AA1" s="5" t="s">
        <v>14</v>
      </c>
      <c r="AB1" s="4" t="s">
        <v>218</v>
      </c>
      <c r="AC1" s="188" t="s">
        <v>18</v>
      </c>
      <c r="AD1" s="203" t="s">
        <v>10</v>
      </c>
      <c r="AE1" s="203" t="s">
        <v>29</v>
      </c>
      <c r="AF1" s="194" t="s">
        <v>22</v>
      </c>
      <c r="AG1" s="196" t="s">
        <v>23</v>
      </c>
    </row>
    <row r="2" spans="1:33" x14ac:dyDescent="0.25">
      <c r="A2" s="189"/>
      <c r="B2" s="191"/>
      <c r="C2" s="191"/>
      <c r="D2" s="189"/>
      <c r="E2" s="191"/>
      <c r="F2" s="191"/>
      <c r="G2" s="198"/>
      <c r="H2" s="17" t="s">
        <v>24</v>
      </c>
      <c r="I2" s="17" t="s">
        <v>215</v>
      </c>
      <c r="J2" s="17" t="s">
        <v>15</v>
      </c>
      <c r="K2" s="17" t="s">
        <v>2</v>
      </c>
      <c r="L2" s="2" t="s">
        <v>1</v>
      </c>
      <c r="M2" s="2" t="s">
        <v>7</v>
      </c>
      <c r="N2" s="200"/>
      <c r="O2" s="202"/>
      <c r="P2" s="4" t="s">
        <v>26</v>
      </c>
      <c r="Q2" s="4" t="s">
        <v>26</v>
      </c>
      <c r="R2" s="4" t="s">
        <v>26</v>
      </c>
      <c r="S2" s="4" t="s">
        <v>71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27</v>
      </c>
      <c r="Z2" s="4" t="s">
        <v>27</v>
      </c>
      <c r="AA2" s="4" t="s">
        <v>27</v>
      </c>
      <c r="AB2" s="16" t="s">
        <v>150</v>
      </c>
      <c r="AC2" s="189"/>
      <c r="AD2" s="204"/>
      <c r="AE2" s="204"/>
      <c r="AF2" s="195"/>
      <c r="AG2" s="197"/>
    </row>
    <row r="3" spans="1:33" ht="20.100000000000001" customHeight="1" x14ac:dyDescent="0.25">
      <c r="A3" s="145" t="s">
        <v>182</v>
      </c>
      <c r="B3" s="174">
        <v>33</v>
      </c>
      <c r="C3" s="175">
        <v>21</v>
      </c>
      <c r="D3" s="175">
        <v>31</v>
      </c>
      <c r="E3" s="12">
        <v>536</v>
      </c>
      <c r="F3" s="176">
        <f>'6.5'!AG3</f>
        <v>708</v>
      </c>
      <c r="G3" s="177">
        <f>SUM(E3:F3)</f>
        <v>1244</v>
      </c>
      <c r="H3" s="178">
        <v>201</v>
      </c>
      <c r="I3" s="178"/>
      <c r="J3" s="178">
        <v>10</v>
      </c>
      <c r="K3" s="178">
        <v>18</v>
      </c>
      <c r="L3" s="178"/>
      <c r="M3" s="178">
        <v>100</v>
      </c>
      <c r="N3" s="6">
        <f>SUBTOTAL(9,H3:M3)</f>
        <v>329</v>
      </c>
      <c r="O3" s="179">
        <f>G3-N3</f>
        <v>915</v>
      </c>
      <c r="P3" s="12"/>
      <c r="Q3" s="12"/>
      <c r="R3" s="12"/>
      <c r="S3" s="12">
        <v>16</v>
      </c>
      <c r="T3" s="12"/>
      <c r="U3" s="12"/>
      <c r="V3" s="12">
        <v>42</v>
      </c>
      <c r="W3" s="12">
        <v>65</v>
      </c>
      <c r="X3" s="12">
        <v>7</v>
      </c>
      <c r="Y3" s="12">
        <v>16</v>
      </c>
      <c r="Z3" s="12">
        <v>7</v>
      </c>
      <c r="AA3" s="12">
        <v>37</v>
      </c>
      <c r="AB3" s="12"/>
      <c r="AC3" s="12">
        <v>1</v>
      </c>
      <c r="AD3" s="180">
        <f>SUM(P3:AB3)</f>
        <v>190</v>
      </c>
      <c r="AE3" s="15">
        <f t="shared" ref="AE3:AE25" si="0">O3-AD3</f>
        <v>725</v>
      </c>
      <c r="AF3" s="7">
        <f t="shared" ref="AF3:AF25" si="1">(B3*C3)+D3</f>
        <v>724</v>
      </c>
      <c r="AG3" s="13">
        <f>AF3+AC3-AE3</f>
        <v>0</v>
      </c>
    </row>
    <row r="4" spans="1:33" ht="20.100000000000001" customHeight="1" x14ac:dyDescent="0.25">
      <c r="A4" s="145" t="s">
        <v>161</v>
      </c>
      <c r="B4" s="174">
        <v>70</v>
      </c>
      <c r="C4" s="175">
        <v>8</v>
      </c>
      <c r="D4" s="175">
        <v>47</v>
      </c>
      <c r="E4" s="12">
        <v>560</v>
      </c>
      <c r="F4" s="176">
        <f>'6.5'!AG4</f>
        <v>779</v>
      </c>
      <c r="G4" s="177">
        <f t="shared" ref="G4:G25" si="2">SUM(E4:F4)</f>
        <v>1339</v>
      </c>
      <c r="H4" s="178">
        <v>297</v>
      </c>
      <c r="I4" s="178">
        <v>43</v>
      </c>
      <c r="J4" s="178"/>
      <c r="K4" s="178">
        <v>21</v>
      </c>
      <c r="L4" s="178"/>
      <c r="M4" s="178">
        <v>100</v>
      </c>
      <c r="N4" s="6">
        <f t="shared" ref="N4:N25" si="3">SUBTOTAL(9,H4:M4)</f>
        <v>461</v>
      </c>
      <c r="O4" s="179">
        <f t="shared" ref="O4:O25" si="4">G4-N4</f>
        <v>878</v>
      </c>
      <c r="P4" s="12"/>
      <c r="Q4" s="12"/>
      <c r="R4" s="12"/>
      <c r="S4" s="12">
        <v>88</v>
      </c>
      <c r="T4" s="12"/>
      <c r="U4" s="12"/>
      <c r="V4" s="12">
        <v>46</v>
      </c>
      <c r="W4" s="12">
        <v>55</v>
      </c>
      <c r="X4" s="12">
        <v>16</v>
      </c>
      <c r="Y4" s="12"/>
      <c r="Z4" s="12">
        <v>23</v>
      </c>
      <c r="AA4" s="12">
        <v>41</v>
      </c>
      <c r="AB4" s="12">
        <v>1</v>
      </c>
      <c r="AC4" s="12">
        <v>1</v>
      </c>
      <c r="AD4" s="180">
        <f t="shared" ref="AD4:AD25" si="5">SUM(P4:AB4)</f>
        <v>270</v>
      </c>
      <c r="AE4" s="15">
        <f t="shared" si="0"/>
        <v>608</v>
      </c>
      <c r="AF4" s="7">
        <f t="shared" si="1"/>
        <v>607</v>
      </c>
      <c r="AG4" s="13">
        <f t="shared" ref="AG4:AG25" si="6">AF4+AC4-AE4</f>
        <v>0</v>
      </c>
    </row>
    <row r="5" spans="1:33" ht="20.100000000000001" customHeight="1" x14ac:dyDescent="0.25">
      <c r="A5" s="145" t="s">
        <v>162</v>
      </c>
      <c r="B5" s="174">
        <v>45</v>
      </c>
      <c r="C5" s="181">
        <v>4</v>
      </c>
      <c r="D5" s="181">
        <v>35</v>
      </c>
      <c r="E5" s="12">
        <v>49</v>
      </c>
      <c r="F5" s="176">
        <f>'6.5'!AG5</f>
        <v>191</v>
      </c>
      <c r="G5" s="177">
        <f t="shared" si="2"/>
        <v>240</v>
      </c>
      <c r="H5" s="178"/>
      <c r="I5" s="178"/>
      <c r="J5" s="178">
        <v>15</v>
      </c>
      <c r="K5" s="178">
        <v>2</v>
      </c>
      <c r="L5" s="178"/>
      <c r="M5" s="178"/>
      <c r="N5" s="6">
        <f t="shared" si="3"/>
        <v>17</v>
      </c>
      <c r="O5" s="179">
        <f t="shared" si="4"/>
        <v>223</v>
      </c>
      <c r="P5" s="12"/>
      <c r="Q5" s="12"/>
      <c r="R5" s="12"/>
      <c r="S5" s="12"/>
      <c r="T5" s="12"/>
      <c r="U5" s="12"/>
      <c r="V5" s="12"/>
      <c r="W5" s="12"/>
      <c r="X5" s="12">
        <v>5</v>
      </c>
      <c r="Y5" s="12"/>
      <c r="Z5" s="12"/>
      <c r="AA5" s="12">
        <v>3</v>
      </c>
      <c r="AB5" s="12"/>
      <c r="AC5" s="12"/>
      <c r="AD5" s="180">
        <f t="shared" si="5"/>
        <v>8</v>
      </c>
      <c r="AE5" s="15">
        <f t="shared" si="0"/>
        <v>215</v>
      </c>
      <c r="AF5" s="7">
        <f t="shared" si="1"/>
        <v>215</v>
      </c>
      <c r="AG5" s="13">
        <f t="shared" si="6"/>
        <v>0</v>
      </c>
    </row>
    <row r="6" spans="1:33" ht="20.100000000000001" customHeight="1" x14ac:dyDescent="0.25">
      <c r="A6" s="145" t="s">
        <v>163</v>
      </c>
      <c r="B6" s="174">
        <v>60</v>
      </c>
      <c r="C6" s="181"/>
      <c r="D6" s="181"/>
      <c r="E6" s="12"/>
      <c r="F6" s="176">
        <f>'6.5'!AG6</f>
        <v>0</v>
      </c>
      <c r="G6" s="177">
        <f t="shared" si="2"/>
        <v>0</v>
      </c>
      <c r="H6" s="178"/>
      <c r="I6" s="178"/>
      <c r="J6" s="178"/>
      <c r="K6" s="178"/>
      <c r="L6" s="178"/>
      <c r="M6" s="178"/>
      <c r="N6" s="6">
        <f t="shared" si="3"/>
        <v>0</v>
      </c>
      <c r="O6" s="179">
        <f t="shared" si="4"/>
        <v>0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80">
        <f t="shared" si="5"/>
        <v>0</v>
      </c>
      <c r="AE6" s="15">
        <f t="shared" si="0"/>
        <v>0</v>
      </c>
      <c r="AF6" s="7">
        <f t="shared" si="1"/>
        <v>0</v>
      </c>
      <c r="AG6" s="13">
        <f t="shared" si="6"/>
        <v>0</v>
      </c>
    </row>
    <row r="7" spans="1:33" ht="20.100000000000001" customHeight="1" x14ac:dyDescent="0.25">
      <c r="A7" s="145" t="s">
        <v>164</v>
      </c>
      <c r="B7" s="174">
        <v>120</v>
      </c>
      <c r="C7" s="175">
        <v>2</v>
      </c>
      <c r="D7" s="175">
        <v>30</v>
      </c>
      <c r="E7" s="12"/>
      <c r="F7" s="176">
        <f>'6.5'!AG7</f>
        <v>490</v>
      </c>
      <c r="G7" s="177">
        <f t="shared" si="2"/>
        <v>490</v>
      </c>
      <c r="H7" s="178">
        <v>154</v>
      </c>
      <c r="I7" s="178"/>
      <c r="J7" s="178"/>
      <c r="K7" s="178"/>
      <c r="L7" s="178"/>
      <c r="M7" s="178"/>
      <c r="N7" s="6">
        <f t="shared" si="3"/>
        <v>154</v>
      </c>
      <c r="O7" s="179">
        <f t="shared" si="4"/>
        <v>336</v>
      </c>
      <c r="P7" s="12"/>
      <c r="Q7" s="12"/>
      <c r="R7" s="12"/>
      <c r="S7" s="12">
        <v>20</v>
      </c>
      <c r="T7" s="12"/>
      <c r="U7" s="12"/>
      <c r="V7" s="12">
        <v>12</v>
      </c>
      <c r="W7" s="12">
        <v>8</v>
      </c>
      <c r="X7" s="12"/>
      <c r="Y7" s="12"/>
      <c r="Z7" s="12">
        <v>2</v>
      </c>
      <c r="AA7" s="12">
        <v>24</v>
      </c>
      <c r="AB7" s="12"/>
      <c r="AC7" s="12"/>
      <c r="AD7" s="180">
        <f t="shared" si="5"/>
        <v>66</v>
      </c>
      <c r="AE7" s="15">
        <f t="shared" si="0"/>
        <v>270</v>
      </c>
      <c r="AF7" s="7">
        <f t="shared" si="1"/>
        <v>270</v>
      </c>
      <c r="AG7" s="13">
        <f t="shared" si="6"/>
        <v>0</v>
      </c>
    </row>
    <row r="8" spans="1:33" ht="20.100000000000001" customHeight="1" x14ac:dyDescent="0.25">
      <c r="A8" s="145" t="s">
        <v>165</v>
      </c>
      <c r="B8" s="174">
        <v>40</v>
      </c>
      <c r="C8" s="181">
        <v>2</v>
      </c>
      <c r="D8" s="181">
        <v>20</v>
      </c>
      <c r="E8" s="12"/>
      <c r="F8" s="176">
        <f>'6.5'!AG8</f>
        <v>103</v>
      </c>
      <c r="G8" s="177">
        <f t="shared" si="2"/>
        <v>103</v>
      </c>
      <c r="H8" s="178"/>
      <c r="I8" s="178"/>
      <c r="J8" s="178">
        <v>3</v>
      </c>
      <c r="K8" s="178"/>
      <c r="L8" s="178"/>
      <c r="M8" s="178"/>
      <c r="N8" s="6">
        <f t="shared" si="3"/>
        <v>3</v>
      </c>
      <c r="O8" s="179">
        <f t="shared" si="4"/>
        <v>100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80">
        <f t="shared" si="5"/>
        <v>0</v>
      </c>
      <c r="AE8" s="15">
        <f t="shared" si="0"/>
        <v>100</v>
      </c>
      <c r="AF8" s="7">
        <f t="shared" si="1"/>
        <v>100</v>
      </c>
      <c r="AG8" s="13">
        <f t="shared" si="6"/>
        <v>0</v>
      </c>
    </row>
    <row r="9" spans="1:33" ht="20.100000000000001" customHeight="1" x14ac:dyDescent="0.25">
      <c r="A9" s="145" t="s">
        <v>166</v>
      </c>
      <c r="B9" s="174">
        <v>65</v>
      </c>
      <c r="C9" s="181">
        <v>2</v>
      </c>
      <c r="D9" s="181">
        <v>56</v>
      </c>
      <c r="E9" s="12"/>
      <c r="F9" s="176">
        <f>'6.5'!AG9</f>
        <v>290</v>
      </c>
      <c r="G9" s="177">
        <f t="shared" si="2"/>
        <v>290</v>
      </c>
      <c r="H9" s="178">
        <v>54</v>
      </c>
      <c r="I9" s="178"/>
      <c r="J9" s="178"/>
      <c r="K9" s="178"/>
      <c r="L9" s="178"/>
      <c r="M9" s="178"/>
      <c r="N9" s="6">
        <f t="shared" si="3"/>
        <v>54</v>
      </c>
      <c r="O9" s="179">
        <f t="shared" si="4"/>
        <v>236</v>
      </c>
      <c r="P9" s="12"/>
      <c r="Q9" s="12"/>
      <c r="R9" s="12"/>
      <c r="S9" s="12">
        <v>10</v>
      </c>
      <c r="T9" s="12"/>
      <c r="U9" s="12"/>
      <c r="V9" s="12">
        <v>7</v>
      </c>
      <c r="W9" s="12">
        <v>20</v>
      </c>
      <c r="X9" s="12"/>
      <c r="Y9" s="12">
        <v>3</v>
      </c>
      <c r="Z9" s="12"/>
      <c r="AA9" s="12">
        <v>10</v>
      </c>
      <c r="AB9" s="12"/>
      <c r="AC9" s="12"/>
      <c r="AD9" s="180">
        <f t="shared" si="5"/>
        <v>50</v>
      </c>
      <c r="AE9" s="15">
        <f t="shared" si="0"/>
        <v>186</v>
      </c>
      <c r="AF9" s="7">
        <f t="shared" si="1"/>
        <v>186</v>
      </c>
      <c r="AG9" s="13">
        <f t="shared" si="6"/>
        <v>0</v>
      </c>
    </row>
    <row r="10" spans="1:33" ht="20.100000000000001" customHeight="1" x14ac:dyDescent="0.25">
      <c r="A10" s="145" t="s">
        <v>167</v>
      </c>
      <c r="B10" s="174">
        <v>100</v>
      </c>
      <c r="C10" s="181">
        <v>2</v>
      </c>
      <c r="D10" s="181">
        <v>97</v>
      </c>
      <c r="E10" s="12">
        <v>293</v>
      </c>
      <c r="F10" s="176">
        <f>'6.5'!AG10</f>
        <v>429</v>
      </c>
      <c r="G10" s="177">
        <f t="shared" si="2"/>
        <v>722</v>
      </c>
      <c r="H10" s="178">
        <v>203</v>
      </c>
      <c r="I10" s="178"/>
      <c r="J10" s="178"/>
      <c r="K10" s="178">
        <v>10</v>
      </c>
      <c r="L10" s="178"/>
      <c r="M10" s="178">
        <v>72</v>
      </c>
      <c r="N10" s="6">
        <f t="shared" si="3"/>
        <v>285</v>
      </c>
      <c r="O10" s="179">
        <f t="shared" si="4"/>
        <v>437</v>
      </c>
      <c r="P10" s="12"/>
      <c r="Q10" s="12"/>
      <c r="R10" s="12"/>
      <c r="S10" s="12">
        <v>24</v>
      </c>
      <c r="T10" s="12"/>
      <c r="U10" s="12"/>
      <c r="V10" s="12">
        <v>26</v>
      </c>
      <c r="W10" s="12">
        <v>26</v>
      </c>
      <c r="X10" s="12">
        <v>6</v>
      </c>
      <c r="Y10" s="12">
        <v>13</v>
      </c>
      <c r="Z10" s="12">
        <v>13</v>
      </c>
      <c r="AA10" s="12">
        <v>32</v>
      </c>
      <c r="AB10" s="12"/>
      <c r="AC10" s="12"/>
      <c r="AD10" s="180">
        <f t="shared" si="5"/>
        <v>140</v>
      </c>
      <c r="AE10" s="15">
        <f t="shared" si="0"/>
        <v>297</v>
      </c>
      <c r="AF10" s="7">
        <f t="shared" si="1"/>
        <v>297</v>
      </c>
      <c r="AG10" s="13">
        <f t="shared" si="6"/>
        <v>0</v>
      </c>
    </row>
    <row r="11" spans="1:33" ht="20.100000000000001" customHeight="1" x14ac:dyDescent="0.25">
      <c r="A11" s="145" t="s">
        <v>168</v>
      </c>
      <c r="B11" s="174">
        <v>85</v>
      </c>
      <c r="C11" s="182">
        <v>1</v>
      </c>
      <c r="D11" s="182">
        <v>56</v>
      </c>
      <c r="E11" s="12">
        <v>40</v>
      </c>
      <c r="F11" s="176">
        <f>'6.5'!AG11</f>
        <v>238</v>
      </c>
      <c r="G11" s="177">
        <f t="shared" si="2"/>
        <v>278</v>
      </c>
      <c r="H11" s="178">
        <v>59</v>
      </c>
      <c r="I11" s="178"/>
      <c r="J11" s="178"/>
      <c r="K11" s="178"/>
      <c r="L11" s="178"/>
      <c r="M11" s="178"/>
      <c r="N11" s="6">
        <f t="shared" si="3"/>
        <v>59</v>
      </c>
      <c r="O11" s="179">
        <f t="shared" si="4"/>
        <v>219</v>
      </c>
      <c r="P11" s="12"/>
      <c r="Q11" s="12"/>
      <c r="R11" s="12"/>
      <c r="S11" s="12"/>
      <c r="T11" s="12"/>
      <c r="U11" s="12"/>
      <c r="V11" s="12">
        <v>4</v>
      </c>
      <c r="W11" s="12">
        <v>40</v>
      </c>
      <c r="X11" s="12"/>
      <c r="Y11" s="12"/>
      <c r="Z11" s="12">
        <v>5</v>
      </c>
      <c r="AA11" s="12">
        <v>29</v>
      </c>
      <c r="AB11" s="12"/>
      <c r="AC11" s="12"/>
      <c r="AD11" s="180">
        <f t="shared" si="5"/>
        <v>78</v>
      </c>
      <c r="AE11" s="15">
        <f t="shared" si="0"/>
        <v>141</v>
      </c>
      <c r="AF11" s="7">
        <f t="shared" si="1"/>
        <v>141</v>
      </c>
      <c r="AG11" s="13">
        <f t="shared" si="6"/>
        <v>0</v>
      </c>
    </row>
    <row r="12" spans="1:33" ht="20.100000000000001" customHeight="1" x14ac:dyDescent="0.25">
      <c r="A12" s="145" t="s">
        <v>169</v>
      </c>
      <c r="B12" s="174">
        <v>50</v>
      </c>
      <c r="C12" s="182"/>
      <c r="D12" s="182">
        <v>35</v>
      </c>
      <c r="E12" s="12"/>
      <c r="F12" s="176">
        <f>'6.5'!AG12</f>
        <v>196</v>
      </c>
      <c r="G12" s="177">
        <f t="shared" si="2"/>
        <v>196</v>
      </c>
      <c r="H12" s="178">
        <v>62</v>
      </c>
      <c r="I12" s="178"/>
      <c r="J12" s="178"/>
      <c r="K12" s="178">
        <v>5</v>
      </c>
      <c r="L12" s="178"/>
      <c r="M12" s="178"/>
      <c r="N12" s="6">
        <f t="shared" si="3"/>
        <v>67</v>
      </c>
      <c r="O12" s="179">
        <f t="shared" si="4"/>
        <v>129</v>
      </c>
      <c r="P12" s="12"/>
      <c r="Q12" s="12"/>
      <c r="R12" s="12"/>
      <c r="S12" s="12"/>
      <c r="T12" s="12"/>
      <c r="U12" s="12"/>
      <c r="V12" s="12">
        <v>17</v>
      </c>
      <c r="W12" s="12">
        <v>27</v>
      </c>
      <c r="X12" s="12"/>
      <c r="Y12" s="12">
        <v>7</v>
      </c>
      <c r="Z12" s="12">
        <v>10</v>
      </c>
      <c r="AA12" s="12">
        <v>30</v>
      </c>
      <c r="AB12" s="12"/>
      <c r="AC12" s="12">
        <v>3</v>
      </c>
      <c r="AD12" s="180">
        <f t="shared" si="5"/>
        <v>91</v>
      </c>
      <c r="AE12" s="15">
        <f t="shared" si="0"/>
        <v>38</v>
      </c>
      <c r="AF12" s="7">
        <f t="shared" si="1"/>
        <v>35</v>
      </c>
      <c r="AG12" s="13">
        <f t="shared" si="6"/>
        <v>0</v>
      </c>
    </row>
    <row r="13" spans="1:33" ht="20.100000000000001" customHeight="1" x14ac:dyDescent="0.25">
      <c r="A13" s="145" t="s">
        <v>170</v>
      </c>
      <c r="B13" s="174">
        <v>50</v>
      </c>
      <c r="C13" s="182"/>
      <c r="D13" s="182"/>
      <c r="E13" s="12"/>
      <c r="F13" s="176">
        <f>'6.5'!AG13</f>
        <v>0</v>
      </c>
      <c r="G13" s="177">
        <f t="shared" si="2"/>
        <v>0</v>
      </c>
      <c r="H13" s="178"/>
      <c r="I13" s="178"/>
      <c r="J13" s="178"/>
      <c r="K13" s="178"/>
      <c r="L13" s="178"/>
      <c r="M13" s="178"/>
      <c r="N13" s="6">
        <f t="shared" si="3"/>
        <v>0</v>
      </c>
      <c r="O13" s="179">
        <f t="shared" si="4"/>
        <v>0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80">
        <f t="shared" si="5"/>
        <v>0</v>
      </c>
      <c r="AE13" s="15">
        <f t="shared" si="0"/>
        <v>0</v>
      </c>
      <c r="AF13" s="7">
        <f t="shared" si="1"/>
        <v>0</v>
      </c>
      <c r="AG13" s="13">
        <f t="shared" si="6"/>
        <v>0</v>
      </c>
    </row>
    <row r="14" spans="1:33" ht="20.100000000000001" customHeight="1" x14ac:dyDescent="0.25">
      <c r="A14" s="145" t="s">
        <v>171</v>
      </c>
      <c r="B14" s="174">
        <v>45</v>
      </c>
      <c r="C14" s="182"/>
      <c r="D14" s="182"/>
      <c r="E14" s="12"/>
      <c r="F14" s="176">
        <f>'6.5'!AG14</f>
        <v>0</v>
      </c>
      <c r="G14" s="177">
        <f t="shared" si="2"/>
        <v>0</v>
      </c>
      <c r="H14" s="178"/>
      <c r="I14" s="178"/>
      <c r="J14" s="178"/>
      <c r="K14" s="178"/>
      <c r="L14" s="178"/>
      <c r="M14" s="178"/>
      <c r="N14" s="6">
        <f t="shared" si="3"/>
        <v>0</v>
      </c>
      <c r="O14" s="179">
        <f t="shared" si="4"/>
        <v>0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80">
        <f t="shared" si="5"/>
        <v>0</v>
      </c>
      <c r="AE14" s="15">
        <f t="shared" si="0"/>
        <v>0</v>
      </c>
      <c r="AF14" s="7">
        <f t="shared" si="1"/>
        <v>0</v>
      </c>
      <c r="AG14" s="13">
        <f t="shared" si="6"/>
        <v>0</v>
      </c>
    </row>
    <row r="15" spans="1:33" ht="20.100000000000001" customHeight="1" x14ac:dyDescent="0.25">
      <c r="A15" s="145" t="s">
        <v>172</v>
      </c>
      <c r="B15" s="174">
        <v>33</v>
      </c>
      <c r="C15" s="182"/>
      <c r="D15" s="182"/>
      <c r="E15" s="12"/>
      <c r="F15" s="176">
        <f>'6.5'!AG15</f>
        <v>0</v>
      </c>
      <c r="G15" s="177">
        <f t="shared" si="2"/>
        <v>0</v>
      </c>
      <c r="H15" s="178"/>
      <c r="I15" s="178"/>
      <c r="J15" s="178"/>
      <c r="K15" s="178"/>
      <c r="L15" s="178"/>
      <c r="M15" s="178"/>
      <c r="N15" s="6">
        <f t="shared" si="3"/>
        <v>0</v>
      </c>
      <c r="O15" s="179">
        <f t="shared" si="4"/>
        <v>0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80">
        <f t="shared" si="5"/>
        <v>0</v>
      </c>
      <c r="AE15" s="15">
        <f t="shared" si="0"/>
        <v>0</v>
      </c>
      <c r="AF15" s="7">
        <f t="shared" si="1"/>
        <v>0</v>
      </c>
      <c r="AG15" s="13">
        <f t="shared" si="6"/>
        <v>0</v>
      </c>
    </row>
    <row r="16" spans="1:33" ht="20.100000000000001" customHeight="1" x14ac:dyDescent="0.25">
      <c r="A16" s="145" t="s">
        <v>173</v>
      </c>
      <c r="B16" s="174">
        <v>45</v>
      </c>
      <c r="C16" s="182">
        <v>2</v>
      </c>
      <c r="D16" s="182">
        <v>4</v>
      </c>
      <c r="E16" s="12">
        <v>75</v>
      </c>
      <c r="F16" s="176">
        <f>'6.5'!AG16</f>
        <v>121</v>
      </c>
      <c r="G16" s="177">
        <f t="shared" si="2"/>
        <v>196</v>
      </c>
      <c r="H16" s="178">
        <v>64</v>
      </c>
      <c r="I16" s="178">
        <v>15</v>
      </c>
      <c r="J16" s="178"/>
      <c r="K16" s="178"/>
      <c r="L16" s="178"/>
      <c r="M16" s="178"/>
      <c r="N16" s="6">
        <f t="shared" si="3"/>
        <v>79</v>
      </c>
      <c r="O16" s="179">
        <f t="shared" si="4"/>
        <v>117</v>
      </c>
      <c r="P16" s="12"/>
      <c r="Q16" s="12"/>
      <c r="R16" s="12"/>
      <c r="S16" s="12">
        <v>21</v>
      </c>
      <c r="T16" s="12"/>
      <c r="U16" s="12"/>
      <c r="V16" s="12">
        <v>1</v>
      </c>
      <c r="W16" s="12"/>
      <c r="X16" s="12"/>
      <c r="Y16" s="12"/>
      <c r="Z16" s="12"/>
      <c r="AA16" s="12"/>
      <c r="AB16" s="12"/>
      <c r="AC16" s="12">
        <v>1</v>
      </c>
      <c r="AD16" s="180">
        <f t="shared" si="5"/>
        <v>22</v>
      </c>
      <c r="AE16" s="15">
        <f t="shared" si="0"/>
        <v>95</v>
      </c>
      <c r="AF16" s="7">
        <f t="shared" si="1"/>
        <v>94</v>
      </c>
      <c r="AG16" s="13">
        <f t="shared" si="6"/>
        <v>0</v>
      </c>
    </row>
    <row r="17" spans="1:33" ht="20.100000000000001" customHeight="1" x14ac:dyDescent="0.25">
      <c r="A17" s="145" t="s">
        <v>174</v>
      </c>
      <c r="B17" s="174">
        <v>100</v>
      </c>
      <c r="C17" s="182"/>
      <c r="D17" s="182">
        <v>27</v>
      </c>
      <c r="E17" s="12"/>
      <c r="F17" s="176">
        <f>'6.5'!AG17</f>
        <v>27</v>
      </c>
      <c r="G17" s="177">
        <f t="shared" si="2"/>
        <v>27</v>
      </c>
      <c r="H17" s="178"/>
      <c r="I17" s="178"/>
      <c r="J17" s="178"/>
      <c r="K17" s="178"/>
      <c r="L17" s="178"/>
      <c r="M17" s="178"/>
      <c r="N17" s="6">
        <f t="shared" si="3"/>
        <v>0</v>
      </c>
      <c r="O17" s="179">
        <f t="shared" si="4"/>
        <v>27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80">
        <f t="shared" si="5"/>
        <v>0</v>
      </c>
      <c r="AE17" s="15">
        <f t="shared" si="0"/>
        <v>27</v>
      </c>
      <c r="AF17" s="7">
        <f t="shared" si="1"/>
        <v>27</v>
      </c>
      <c r="AG17" s="13">
        <f t="shared" si="6"/>
        <v>0</v>
      </c>
    </row>
    <row r="18" spans="1:33" ht="20.100000000000001" customHeight="1" x14ac:dyDescent="0.25">
      <c r="A18" s="145" t="s">
        <v>175</v>
      </c>
      <c r="B18" s="174">
        <v>100</v>
      </c>
      <c r="C18" s="182"/>
      <c r="D18" s="182">
        <v>48</v>
      </c>
      <c r="E18" s="12"/>
      <c r="F18" s="176">
        <f>'6.5'!AG18</f>
        <v>88</v>
      </c>
      <c r="G18" s="177">
        <f t="shared" si="2"/>
        <v>88</v>
      </c>
      <c r="H18" s="178">
        <v>20</v>
      </c>
      <c r="I18" s="178"/>
      <c r="J18" s="178"/>
      <c r="K18" s="178"/>
      <c r="L18" s="178"/>
      <c r="M18" s="178"/>
      <c r="N18" s="6">
        <f t="shared" si="3"/>
        <v>20</v>
      </c>
      <c r="O18" s="179">
        <f t="shared" si="4"/>
        <v>68</v>
      </c>
      <c r="P18" s="12"/>
      <c r="Q18" s="12"/>
      <c r="R18" s="12"/>
      <c r="S18" s="12"/>
      <c r="T18" s="12"/>
      <c r="U18" s="12"/>
      <c r="V18" s="12">
        <v>1</v>
      </c>
      <c r="W18" s="12"/>
      <c r="X18" s="12">
        <v>6</v>
      </c>
      <c r="Y18" s="12"/>
      <c r="Z18" s="12">
        <v>13</v>
      </c>
      <c r="AA18" s="12"/>
      <c r="AB18" s="12"/>
      <c r="AC18" s="12"/>
      <c r="AD18" s="180">
        <f t="shared" si="5"/>
        <v>20</v>
      </c>
      <c r="AE18" s="15">
        <f t="shared" si="0"/>
        <v>48</v>
      </c>
      <c r="AF18" s="7">
        <f t="shared" si="1"/>
        <v>48</v>
      </c>
      <c r="AG18" s="13">
        <f t="shared" si="6"/>
        <v>0</v>
      </c>
    </row>
    <row r="19" spans="1:33" ht="20.100000000000001" customHeight="1" x14ac:dyDescent="0.25">
      <c r="A19" s="145" t="s">
        <v>176</v>
      </c>
      <c r="B19" s="174">
        <v>50</v>
      </c>
      <c r="C19" s="182"/>
      <c r="D19" s="182">
        <v>17</v>
      </c>
      <c r="E19" s="12">
        <v>38</v>
      </c>
      <c r="F19" s="176">
        <f>'6.5'!AG19</f>
        <v>0</v>
      </c>
      <c r="G19" s="177">
        <f t="shared" si="2"/>
        <v>38</v>
      </c>
      <c r="H19" s="178">
        <v>10</v>
      </c>
      <c r="I19" s="178"/>
      <c r="J19" s="178"/>
      <c r="K19" s="178"/>
      <c r="L19" s="178"/>
      <c r="M19" s="178"/>
      <c r="N19" s="6">
        <f t="shared" si="3"/>
        <v>10</v>
      </c>
      <c r="O19" s="179">
        <f t="shared" si="4"/>
        <v>28</v>
      </c>
      <c r="P19" s="12"/>
      <c r="Q19" s="12"/>
      <c r="R19" s="12"/>
      <c r="S19" s="12"/>
      <c r="T19" s="12"/>
      <c r="U19" s="12"/>
      <c r="V19" s="12"/>
      <c r="W19" s="12"/>
      <c r="X19" s="12">
        <v>6</v>
      </c>
      <c r="Y19" s="12"/>
      <c r="Z19" s="12">
        <v>5</v>
      </c>
      <c r="AA19" s="12"/>
      <c r="AB19" s="12"/>
      <c r="AC19" s="12"/>
      <c r="AD19" s="180">
        <f t="shared" si="5"/>
        <v>11</v>
      </c>
      <c r="AE19" s="15">
        <f t="shared" si="0"/>
        <v>17</v>
      </c>
      <c r="AF19" s="7">
        <f t="shared" si="1"/>
        <v>17</v>
      </c>
      <c r="AG19" s="13">
        <f t="shared" si="6"/>
        <v>0</v>
      </c>
    </row>
    <row r="20" spans="1:33" ht="20.100000000000001" customHeight="1" x14ac:dyDescent="0.25">
      <c r="A20" s="145" t="s">
        <v>177</v>
      </c>
      <c r="B20" s="174">
        <v>33</v>
      </c>
      <c r="C20" s="182">
        <v>4</v>
      </c>
      <c r="D20" s="182">
        <v>13</v>
      </c>
      <c r="E20" s="12">
        <v>156</v>
      </c>
      <c r="F20" s="176">
        <f>'6.5'!AG20</f>
        <v>44</v>
      </c>
      <c r="G20" s="177">
        <f t="shared" si="2"/>
        <v>200</v>
      </c>
      <c r="H20" s="178">
        <v>29</v>
      </c>
      <c r="I20" s="178"/>
      <c r="J20" s="178"/>
      <c r="K20" s="178">
        <v>6</v>
      </c>
      <c r="L20" s="178"/>
      <c r="M20" s="178"/>
      <c r="N20" s="6">
        <f t="shared" si="3"/>
        <v>35</v>
      </c>
      <c r="O20" s="179">
        <f t="shared" si="4"/>
        <v>165</v>
      </c>
      <c r="P20" s="12"/>
      <c r="Q20" s="12"/>
      <c r="R20" s="12"/>
      <c r="S20" s="12"/>
      <c r="T20" s="12"/>
      <c r="U20" s="12"/>
      <c r="V20" s="12"/>
      <c r="W20" s="12"/>
      <c r="X20" s="12">
        <v>6</v>
      </c>
      <c r="Y20" s="12"/>
      <c r="Z20" s="12">
        <v>2</v>
      </c>
      <c r="AA20" s="12">
        <v>12</v>
      </c>
      <c r="AB20" s="12"/>
      <c r="AC20" s="12"/>
      <c r="AD20" s="180">
        <f t="shared" si="5"/>
        <v>20</v>
      </c>
      <c r="AE20" s="15">
        <f t="shared" si="0"/>
        <v>145</v>
      </c>
      <c r="AF20" s="7">
        <f t="shared" si="1"/>
        <v>145</v>
      </c>
      <c r="AG20" s="13">
        <f t="shared" si="6"/>
        <v>0</v>
      </c>
    </row>
    <row r="21" spans="1:33" ht="20.100000000000001" customHeight="1" x14ac:dyDescent="0.25">
      <c r="A21" s="145" t="s">
        <v>178</v>
      </c>
      <c r="B21" s="174"/>
      <c r="C21" s="182"/>
      <c r="D21" s="182"/>
      <c r="E21" s="12"/>
      <c r="F21" s="176">
        <f>'6.5'!AG21</f>
        <v>0</v>
      </c>
      <c r="G21" s="177">
        <f t="shared" si="2"/>
        <v>0</v>
      </c>
      <c r="H21" s="178"/>
      <c r="I21" s="178"/>
      <c r="J21" s="178"/>
      <c r="K21" s="178"/>
      <c r="L21" s="178"/>
      <c r="M21" s="178"/>
      <c r="N21" s="6">
        <f t="shared" si="3"/>
        <v>0</v>
      </c>
      <c r="O21" s="179">
        <f t="shared" si="4"/>
        <v>0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80">
        <f t="shared" si="5"/>
        <v>0</v>
      </c>
      <c r="AE21" s="15">
        <f t="shared" si="0"/>
        <v>0</v>
      </c>
      <c r="AF21" s="7">
        <f t="shared" si="1"/>
        <v>0</v>
      </c>
      <c r="AG21" s="13">
        <f t="shared" si="6"/>
        <v>0</v>
      </c>
    </row>
    <row r="22" spans="1:33" ht="20.100000000000001" customHeight="1" x14ac:dyDescent="0.25">
      <c r="A22" s="145" t="s">
        <v>179</v>
      </c>
      <c r="B22" s="174"/>
      <c r="C22" s="182"/>
      <c r="D22" s="182"/>
      <c r="E22" s="12"/>
      <c r="F22" s="176">
        <f>'6.5'!AG22</f>
        <v>0</v>
      </c>
      <c r="G22" s="177">
        <f t="shared" si="2"/>
        <v>0</v>
      </c>
      <c r="H22" s="178"/>
      <c r="I22" s="178"/>
      <c r="J22" s="178"/>
      <c r="K22" s="178"/>
      <c r="L22" s="178"/>
      <c r="M22" s="178"/>
      <c r="N22" s="6">
        <f t="shared" si="3"/>
        <v>0</v>
      </c>
      <c r="O22" s="179">
        <f t="shared" si="4"/>
        <v>0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80">
        <f t="shared" si="5"/>
        <v>0</v>
      </c>
      <c r="AE22" s="15">
        <f t="shared" si="0"/>
        <v>0</v>
      </c>
      <c r="AF22" s="7">
        <f t="shared" si="1"/>
        <v>0</v>
      </c>
      <c r="AG22" s="13">
        <f t="shared" si="6"/>
        <v>0</v>
      </c>
    </row>
    <row r="23" spans="1:33" ht="20.100000000000001" customHeight="1" x14ac:dyDescent="0.25">
      <c r="A23" s="145" t="s">
        <v>180</v>
      </c>
      <c r="B23" s="174"/>
      <c r="C23" s="182"/>
      <c r="D23" s="182"/>
      <c r="E23" s="12"/>
      <c r="F23" s="176">
        <f>'6.5'!AG23</f>
        <v>0</v>
      </c>
      <c r="G23" s="177">
        <f t="shared" si="2"/>
        <v>0</v>
      </c>
      <c r="H23" s="178"/>
      <c r="I23" s="178"/>
      <c r="J23" s="178"/>
      <c r="K23" s="178"/>
      <c r="L23" s="178"/>
      <c r="M23" s="178"/>
      <c r="N23" s="6">
        <f t="shared" si="3"/>
        <v>0</v>
      </c>
      <c r="O23" s="179">
        <f t="shared" si="4"/>
        <v>0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80">
        <f t="shared" si="5"/>
        <v>0</v>
      </c>
      <c r="AE23" s="15">
        <f t="shared" si="0"/>
        <v>0</v>
      </c>
      <c r="AF23" s="7">
        <f t="shared" si="1"/>
        <v>0</v>
      </c>
      <c r="AG23" s="13">
        <f t="shared" si="6"/>
        <v>0</v>
      </c>
    </row>
    <row r="24" spans="1:33" ht="20.100000000000001" customHeight="1" x14ac:dyDescent="0.25">
      <c r="A24" s="145" t="s">
        <v>181</v>
      </c>
      <c r="B24" s="174">
        <v>45</v>
      </c>
      <c r="C24" s="182"/>
      <c r="D24" s="182"/>
      <c r="E24" s="12"/>
      <c r="F24" s="176">
        <f>'6.5'!AG24</f>
        <v>0</v>
      </c>
      <c r="G24" s="177">
        <f t="shared" si="2"/>
        <v>0</v>
      </c>
      <c r="H24" s="178"/>
      <c r="I24" s="178"/>
      <c r="J24" s="178"/>
      <c r="K24" s="178"/>
      <c r="L24" s="178"/>
      <c r="M24" s="178"/>
      <c r="N24" s="6">
        <f t="shared" si="3"/>
        <v>0</v>
      </c>
      <c r="O24" s="179">
        <f t="shared" si="4"/>
        <v>0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80">
        <f t="shared" si="5"/>
        <v>0</v>
      </c>
      <c r="AE24" s="15">
        <f t="shared" si="0"/>
        <v>0</v>
      </c>
      <c r="AF24" s="7">
        <f t="shared" si="1"/>
        <v>0</v>
      </c>
      <c r="AG24" s="13">
        <f t="shared" si="6"/>
        <v>0</v>
      </c>
    </row>
    <row r="25" spans="1:33" ht="20.100000000000001" customHeight="1" x14ac:dyDescent="0.25">
      <c r="A25" s="145" t="s">
        <v>217</v>
      </c>
      <c r="B25" s="174">
        <v>20</v>
      </c>
      <c r="C25" s="182"/>
      <c r="D25" s="182">
        <v>20</v>
      </c>
      <c r="E25" s="169">
        <v>20</v>
      </c>
      <c r="F25" s="183"/>
      <c r="G25" s="177">
        <f t="shared" si="2"/>
        <v>20</v>
      </c>
      <c r="H25" s="184"/>
      <c r="I25" s="184"/>
      <c r="J25" s="184"/>
      <c r="K25" s="184"/>
      <c r="L25" s="184"/>
      <c r="M25" s="184"/>
      <c r="N25" s="6">
        <f t="shared" si="3"/>
        <v>0</v>
      </c>
      <c r="O25" s="179">
        <f t="shared" si="4"/>
        <v>20</v>
      </c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80">
        <f t="shared" si="5"/>
        <v>0</v>
      </c>
      <c r="AE25" s="15">
        <f t="shared" si="0"/>
        <v>20</v>
      </c>
      <c r="AF25" s="7">
        <f t="shared" si="1"/>
        <v>20</v>
      </c>
      <c r="AG25" s="13">
        <f t="shared" si="6"/>
        <v>0</v>
      </c>
    </row>
    <row r="26" spans="1:33" ht="12.75" customHeight="1" x14ac:dyDescent="0.25">
      <c r="E26" s="47">
        <f>SUM(E3:E25)</f>
        <v>1767</v>
      </c>
      <c r="F26" s="47">
        <f t="shared" ref="F26:AG26" si="7">SUM(F3:F25)</f>
        <v>3704</v>
      </c>
      <c r="G26" s="47">
        <f t="shared" si="7"/>
        <v>5471</v>
      </c>
      <c r="H26" s="47">
        <f t="shared" si="7"/>
        <v>1153</v>
      </c>
      <c r="I26" s="47">
        <f t="shared" si="7"/>
        <v>58</v>
      </c>
      <c r="J26" s="47">
        <f t="shared" si="7"/>
        <v>28</v>
      </c>
      <c r="K26" s="47">
        <f t="shared" si="7"/>
        <v>62</v>
      </c>
      <c r="L26" s="47">
        <f t="shared" si="7"/>
        <v>0</v>
      </c>
      <c r="M26" s="47">
        <f t="shared" si="7"/>
        <v>272</v>
      </c>
      <c r="N26" s="47">
        <f t="shared" si="7"/>
        <v>1573</v>
      </c>
      <c r="O26" s="47">
        <f t="shared" si="7"/>
        <v>3898</v>
      </c>
      <c r="P26" s="47">
        <f t="shared" si="7"/>
        <v>0</v>
      </c>
      <c r="Q26" s="47">
        <f t="shared" si="7"/>
        <v>0</v>
      </c>
      <c r="R26" s="47">
        <f t="shared" si="7"/>
        <v>0</v>
      </c>
      <c r="S26" s="47">
        <f t="shared" si="7"/>
        <v>179</v>
      </c>
      <c r="T26" s="47">
        <f t="shared" si="7"/>
        <v>0</v>
      </c>
      <c r="U26" s="47">
        <f t="shared" si="7"/>
        <v>0</v>
      </c>
      <c r="V26" s="47">
        <f t="shared" si="7"/>
        <v>156</v>
      </c>
      <c r="W26" s="47">
        <f t="shared" si="7"/>
        <v>241</v>
      </c>
      <c r="X26" s="47">
        <f t="shared" si="7"/>
        <v>52</v>
      </c>
      <c r="Y26" s="47">
        <f t="shared" si="7"/>
        <v>39</v>
      </c>
      <c r="Z26" s="47">
        <f t="shared" si="7"/>
        <v>80</v>
      </c>
      <c r="AA26" s="47">
        <f t="shared" si="7"/>
        <v>218</v>
      </c>
      <c r="AB26" s="47">
        <f t="shared" si="7"/>
        <v>1</v>
      </c>
      <c r="AC26" s="47">
        <f t="shared" si="7"/>
        <v>6</v>
      </c>
      <c r="AD26" s="47">
        <f t="shared" si="7"/>
        <v>966</v>
      </c>
      <c r="AE26" s="47">
        <f t="shared" si="7"/>
        <v>2932</v>
      </c>
      <c r="AF26" s="47">
        <f t="shared" si="7"/>
        <v>2926</v>
      </c>
      <c r="AG26" s="47">
        <f t="shared" si="7"/>
        <v>0</v>
      </c>
    </row>
    <row r="29" spans="1:33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G1:G2"/>
    <mergeCell ref="N1:N2"/>
    <mergeCell ref="O1:O2"/>
    <mergeCell ref="A1:A2"/>
    <mergeCell ref="B1:B2"/>
    <mergeCell ref="C1:C2"/>
    <mergeCell ref="D1:D2"/>
    <mergeCell ref="F1:F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9"/>
  <sheetViews>
    <sheetView zoomScale="85" zoomScaleNormal="85" workbookViewId="0">
      <pane xSplit="4" ySplit="2" topLeftCell="AB3" activePane="bottomRight" state="frozen"/>
      <selection pane="topRight" activeCell="E1" sqref="E1"/>
      <selection pane="bottomLeft" activeCell="A3" sqref="A3"/>
      <selection pane="bottomRight" activeCell="D13" sqref="D13"/>
    </sheetView>
  </sheetViews>
  <sheetFormatPr defaultColWidth="11.7109375" defaultRowHeight="15" x14ac:dyDescent="0.25"/>
  <cols>
    <col min="1" max="1" width="45.140625" customWidth="1"/>
    <col min="14" max="15" width="16.140625" customWidth="1"/>
  </cols>
  <sheetData>
    <row r="1" spans="1:37" s="164" customFormat="1" ht="21.75" customHeight="1" x14ac:dyDescent="0.3">
      <c r="A1" s="218" t="s">
        <v>0</v>
      </c>
      <c r="B1" s="224" t="s">
        <v>21</v>
      </c>
      <c r="C1" s="224" t="s">
        <v>19</v>
      </c>
      <c r="D1" s="218" t="s">
        <v>20</v>
      </c>
      <c r="E1" s="224" t="s">
        <v>12</v>
      </c>
      <c r="F1" s="224" t="s">
        <v>5</v>
      </c>
      <c r="G1" s="226" t="s">
        <v>17</v>
      </c>
      <c r="H1" s="232" t="s">
        <v>3</v>
      </c>
      <c r="I1" s="233"/>
      <c r="J1" s="233"/>
      <c r="K1" s="233"/>
      <c r="L1" s="233"/>
      <c r="M1" s="234"/>
      <c r="N1" s="228" t="s">
        <v>6</v>
      </c>
      <c r="O1" s="230" t="s">
        <v>4</v>
      </c>
      <c r="P1" s="170" t="s">
        <v>25</v>
      </c>
      <c r="Q1" s="170" t="s">
        <v>160</v>
      </c>
      <c r="R1" s="170" t="s">
        <v>110</v>
      </c>
      <c r="S1" s="170" t="s">
        <v>13</v>
      </c>
      <c r="T1" s="170" t="s">
        <v>13</v>
      </c>
      <c r="U1" s="170" t="s">
        <v>9</v>
      </c>
      <c r="V1" s="170" t="s">
        <v>147</v>
      </c>
      <c r="W1" s="170" t="s">
        <v>14</v>
      </c>
      <c r="X1" s="170" t="s">
        <v>146</v>
      </c>
      <c r="Y1" s="170" t="s">
        <v>89</v>
      </c>
      <c r="Z1" s="170" t="s">
        <v>125</v>
      </c>
      <c r="AA1" s="170" t="s">
        <v>126</v>
      </c>
      <c r="AB1" s="170" t="s">
        <v>14</v>
      </c>
      <c r="AC1" s="171" t="s">
        <v>99</v>
      </c>
      <c r="AD1" s="171" t="s">
        <v>75</v>
      </c>
      <c r="AE1" s="170" t="s">
        <v>106</v>
      </c>
      <c r="AF1" s="170" t="s">
        <v>136</v>
      </c>
      <c r="AG1" s="218" t="s">
        <v>18</v>
      </c>
      <c r="AH1" s="235" t="s">
        <v>10</v>
      </c>
      <c r="AI1" s="235" t="s">
        <v>29</v>
      </c>
      <c r="AJ1" s="237" t="s">
        <v>22</v>
      </c>
      <c r="AK1" s="222" t="s">
        <v>23</v>
      </c>
    </row>
    <row r="2" spans="1:37" s="164" customFormat="1" ht="30.75" customHeight="1" x14ac:dyDescent="0.3">
      <c r="A2" s="219"/>
      <c r="B2" s="225"/>
      <c r="C2" s="225"/>
      <c r="D2" s="219"/>
      <c r="E2" s="225"/>
      <c r="F2" s="225"/>
      <c r="G2" s="227"/>
      <c r="H2" s="172" t="s">
        <v>24</v>
      </c>
      <c r="I2" s="172" t="s">
        <v>93</v>
      </c>
      <c r="J2" s="172" t="s">
        <v>135</v>
      </c>
      <c r="K2" s="172" t="s">
        <v>134</v>
      </c>
      <c r="L2" s="168" t="s">
        <v>184</v>
      </c>
      <c r="M2" s="168" t="s">
        <v>7</v>
      </c>
      <c r="N2" s="229"/>
      <c r="O2" s="231"/>
      <c r="P2" s="171" t="s">
        <v>26</v>
      </c>
      <c r="Q2" s="171" t="s">
        <v>26</v>
      </c>
      <c r="R2" s="171" t="s">
        <v>71</v>
      </c>
      <c r="S2" s="171" t="s">
        <v>26</v>
      </c>
      <c r="T2" s="171" t="s">
        <v>27</v>
      </c>
      <c r="U2" s="171" t="s">
        <v>26</v>
      </c>
      <c r="V2" s="171" t="s">
        <v>27</v>
      </c>
      <c r="W2" s="171" t="s">
        <v>71</v>
      </c>
      <c r="X2" s="171" t="s">
        <v>71</v>
      </c>
      <c r="Y2" s="171" t="s">
        <v>71</v>
      </c>
      <c r="Z2" s="171" t="s">
        <v>71</v>
      </c>
      <c r="AA2" s="171" t="s">
        <v>109</v>
      </c>
      <c r="AB2" s="171" t="s">
        <v>27</v>
      </c>
      <c r="AC2" s="173" t="s">
        <v>108</v>
      </c>
      <c r="AD2" s="171" t="s">
        <v>108</v>
      </c>
      <c r="AE2" s="173" t="s">
        <v>72</v>
      </c>
      <c r="AF2" s="173"/>
      <c r="AG2" s="219"/>
      <c r="AH2" s="236"/>
      <c r="AI2" s="236"/>
      <c r="AJ2" s="238"/>
      <c r="AK2" s="223"/>
    </row>
    <row r="3" spans="1:37" s="31" customFormat="1" ht="21.95" customHeight="1" x14ac:dyDescent="0.25">
      <c r="A3" s="155" t="s">
        <v>182</v>
      </c>
      <c r="B3" s="21">
        <v>33</v>
      </c>
      <c r="C3" s="9">
        <v>17</v>
      </c>
      <c r="D3" s="9">
        <v>16</v>
      </c>
      <c r="E3" s="127">
        <v>312</v>
      </c>
      <c r="F3" s="1">
        <f>'7.5'!AF3</f>
        <v>724</v>
      </c>
      <c r="G3" s="22">
        <f>SUM(E3:F3)</f>
        <v>1036</v>
      </c>
      <c r="H3" s="7">
        <v>34</v>
      </c>
      <c r="I3" s="7"/>
      <c r="J3" s="7"/>
      <c r="K3" s="7">
        <v>65</v>
      </c>
      <c r="L3" s="7">
        <v>15</v>
      </c>
      <c r="M3" s="7"/>
      <c r="N3" s="6">
        <f>SUM(H3:M3)</f>
        <v>114</v>
      </c>
      <c r="O3" s="65">
        <f t="shared" ref="O3:O25" si="0">G3-N3</f>
        <v>922</v>
      </c>
      <c r="P3" s="66">
        <v>29</v>
      </c>
      <c r="Q3" s="66">
        <v>52</v>
      </c>
      <c r="R3" s="66">
        <v>77</v>
      </c>
      <c r="S3" s="66"/>
      <c r="T3" s="66"/>
      <c r="U3" s="66">
        <v>61</v>
      </c>
      <c r="V3" s="66">
        <v>6</v>
      </c>
      <c r="W3" s="28"/>
      <c r="X3" s="66">
        <v>59</v>
      </c>
      <c r="Y3" s="66"/>
      <c r="Z3" s="66"/>
      <c r="AA3" s="66">
        <v>12</v>
      </c>
      <c r="AB3" s="66">
        <v>47</v>
      </c>
      <c r="AC3" s="27"/>
      <c r="AD3" s="27"/>
      <c r="AE3" s="27"/>
      <c r="AF3" s="27"/>
      <c r="AG3" s="27">
        <v>2</v>
      </c>
      <c r="AH3" s="29">
        <f>SUM(P3:AF3)</f>
        <v>343</v>
      </c>
      <c r="AI3" s="26">
        <f>O3-AH3</f>
        <v>579</v>
      </c>
      <c r="AJ3" s="28">
        <f t="shared" ref="AJ3:AJ25" si="1">(B3*C3)+D3</f>
        <v>577</v>
      </c>
      <c r="AK3" s="29">
        <f>AJ3+AG3-AI3</f>
        <v>0</v>
      </c>
    </row>
    <row r="4" spans="1:37" ht="21.95" customHeight="1" x14ac:dyDescent="0.25">
      <c r="A4" s="155" t="s">
        <v>161</v>
      </c>
      <c r="B4" s="21">
        <v>70</v>
      </c>
      <c r="C4" s="9">
        <v>8</v>
      </c>
      <c r="D4" s="9">
        <v>81</v>
      </c>
      <c r="E4" s="130">
        <v>560</v>
      </c>
      <c r="F4" s="1">
        <f>'7.5'!AF4</f>
        <v>607</v>
      </c>
      <c r="G4" s="22">
        <f t="shared" ref="G4:G25" si="2">SUM(E4:F4)</f>
        <v>1167</v>
      </c>
      <c r="H4" s="7">
        <v>60</v>
      </c>
      <c r="I4" s="7"/>
      <c r="J4" s="7"/>
      <c r="K4" s="7">
        <v>135</v>
      </c>
      <c r="L4" s="7">
        <v>30</v>
      </c>
      <c r="M4" s="7"/>
      <c r="N4" s="6">
        <f t="shared" ref="N4:N25" si="3">SUM(H4:M4)</f>
        <v>225</v>
      </c>
      <c r="O4" s="65">
        <f t="shared" si="0"/>
        <v>942</v>
      </c>
      <c r="P4" s="66">
        <v>66</v>
      </c>
      <c r="Q4" s="66">
        <v>27</v>
      </c>
      <c r="R4" s="66">
        <v>55</v>
      </c>
      <c r="S4" s="66"/>
      <c r="T4" s="66"/>
      <c r="U4" s="66">
        <v>71</v>
      </c>
      <c r="V4" s="66"/>
      <c r="W4" s="28"/>
      <c r="X4" s="66">
        <v>64</v>
      </c>
      <c r="Y4" s="66"/>
      <c r="Z4" s="66"/>
      <c r="AA4" s="66"/>
      <c r="AB4" s="66">
        <v>18</v>
      </c>
      <c r="AC4" s="27"/>
      <c r="AD4" s="27"/>
      <c r="AE4" s="27"/>
      <c r="AF4" s="27"/>
      <c r="AG4" s="27"/>
      <c r="AH4" s="29">
        <f t="shared" ref="AH4:AH25" si="4">SUM(P4:AF4)</f>
        <v>301</v>
      </c>
      <c r="AI4" s="26">
        <f t="shared" ref="AI4:AI25" si="5">O4-AH4</f>
        <v>641</v>
      </c>
      <c r="AJ4" s="28">
        <f t="shared" si="1"/>
        <v>641</v>
      </c>
      <c r="AK4" s="29">
        <f t="shared" ref="AK4:AK25" si="6">AJ4+AG4-AI4</f>
        <v>0</v>
      </c>
    </row>
    <row r="5" spans="1:37" ht="21.95" customHeight="1" x14ac:dyDescent="0.25">
      <c r="A5" s="155" t="s">
        <v>162</v>
      </c>
      <c r="B5" s="21">
        <v>45</v>
      </c>
      <c r="C5" s="8">
        <v>5</v>
      </c>
      <c r="D5" s="8">
        <v>24</v>
      </c>
      <c r="E5" s="131">
        <v>180</v>
      </c>
      <c r="F5" s="1">
        <f>'7.5'!AF5</f>
        <v>215</v>
      </c>
      <c r="G5" s="22">
        <f t="shared" si="2"/>
        <v>395</v>
      </c>
      <c r="H5" s="7"/>
      <c r="I5" s="7"/>
      <c r="J5" s="7"/>
      <c r="K5" s="7">
        <v>55</v>
      </c>
      <c r="L5" s="7"/>
      <c r="M5" s="7"/>
      <c r="N5" s="6">
        <f t="shared" si="3"/>
        <v>55</v>
      </c>
      <c r="O5" s="65">
        <f t="shared" si="0"/>
        <v>340</v>
      </c>
      <c r="P5" s="66">
        <v>4</v>
      </c>
      <c r="Q5" s="66">
        <v>20</v>
      </c>
      <c r="R5" s="66">
        <v>21</v>
      </c>
      <c r="S5" s="66"/>
      <c r="T5" s="66"/>
      <c r="U5" s="66">
        <v>7</v>
      </c>
      <c r="V5" s="66"/>
      <c r="W5" s="28"/>
      <c r="X5" s="66">
        <v>25</v>
      </c>
      <c r="Y5" s="66"/>
      <c r="Z5" s="66"/>
      <c r="AA5" s="66"/>
      <c r="AB5" s="66">
        <v>13</v>
      </c>
      <c r="AC5" s="27"/>
      <c r="AD5" s="27"/>
      <c r="AE5" s="27"/>
      <c r="AF5" s="27"/>
      <c r="AG5" s="27">
        <v>1</v>
      </c>
      <c r="AH5" s="29">
        <f t="shared" si="4"/>
        <v>90</v>
      </c>
      <c r="AI5" s="26">
        <f t="shared" si="5"/>
        <v>250</v>
      </c>
      <c r="AJ5" s="28">
        <f t="shared" si="1"/>
        <v>249</v>
      </c>
      <c r="AK5" s="29">
        <f t="shared" si="6"/>
        <v>0</v>
      </c>
    </row>
    <row r="6" spans="1:37" ht="21.95" customHeight="1" x14ac:dyDescent="0.25">
      <c r="A6" s="155" t="s">
        <v>163</v>
      </c>
      <c r="B6" s="21">
        <v>60</v>
      </c>
      <c r="C6" s="8"/>
      <c r="D6" s="8"/>
      <c r="E6" s="131"/>
      <c r="F6" s="1">
        <f>'7.5'!AF6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6">
        <f t="shared" si="3"/>
        <v>0</v>
      </c>
      <c r="O6" s="65">
        <f t="shared" si="0"/>
        <v>0</v>
      </c>
      <c r="P6" s="66"/>
      <c r="Q6" s="66"/>
      <c r="R6" s="66"/>
      <c r="S6" s="66"/>
      <c r="T6" s="66"/>
      <c r="U6" s="66"/>
      <c r="V6" s="66"/>
      <c r="W6" s="28"/>
      <c r="X6" s="66"/>
      <c r="Y6" s="66"/>
      <c r="Z6" s="66"/>
      <c r="AA6" s="66"/>
      <c r="AB6" s="66"/>
      <c r="AC6" s="27"/>
      <c r="AD6" s="27"/>
      <c r="AE6" s="27"/>
      <c r="AF6" s="27"/>
      <c r="AG6" s="27"/>
      <c r="AH6" s="29">
        <f t="shared" si="4"/>
        <v>0</v>
      </c>
      <c r="AI6" s="26">
        <f t="shared" si="5"/>
        <v>0</v>
      </c>
      <c r="AJ6" s="28">
        <f t="shared" si="1"/>
        <v>0</v>
      </c>
      <c r="AK6" s="29">
        <f t="shared" si="6"/>
        <v>0</v>
      </c>
    </row>
    <row r="7" spans="1:37" ht="21.95" customHeight="1" x14ac:dyDescent="0.25">
      <c r="A7" s="155" t="s">
        <v>164</v>
      </c>
      <c r="B7" s="21">
        <v>120</v>
      </c>
      <c r="C7" s="9">
        <v>5</v>
      </c>
      <c r="D7" s="9">
        <v>32</v>
      </c>
      <c r="E7" s="130">
        <v>498</v>
      </c>
      <c r="F7" s="1">
        <f>'7.5'!AF7</f>
        <v>270</v>
      </c>
      <c r="G7" s="22">
        <f t="shared" si="2"/>
        <v>768</v>
      </c>
      <c r="H7" s="7">
        <v>13</v>
      </c>
      <c r="I7" s="7"/>
      <c r="J7" s="7"/>
      <c r="K7" s="7"/>
      <c r="L7" s="7"/>
      <c r="M7" s="7"/>
      <c r="N7" s="6">
        <f t="shared" si="3"/>
        <v>13</v>
      </c>
      <c r="O7" s="65">
        <f t="shared" si="0"/>
        <v>755</v>
      </c>
      <c r="P7" s="66">
        <v>18</v>
      </c>
      <c r="Q7" s="66">
        <v>3</v>
      </c>
      <c r="R7" s="66">
        <v>45</v>
      </c>
      <c r="S7" s="66"/>
      <c r="T7" s="66"/>
      <c r="U7" s="66">
        <v>22</v>
      </c>
      <c r="V7" s="66"/>
      <c r="W7" s="28"/>
      <c r="X7" s="66">
        <v>11</v>
      </c>
      <c r="Y7" s="66"/>
      <c r="Z7" s="66"/>
      <c r="AA7" s="66"/>
      <c r="AB7" s="66">
        <v>24</v>
      </c>
      <c r="AC7" s="27"/>
      <c r="AD7" s="27"/>
      <c r="AE7" s="27"/>
      <c r="AF7" s="27"/>
      <c r="AG7" s="27"/>
      <c r="AH7" s="29">
        <f t="shared" si="4"/>
        <v>123</v>
      </c>
      <c r="AI7" s="26">
        <f t="shared" si="5"/>
        <v>632</v>
      </c>
      <c r="AJ7" s="28">
        <f t="shared" si="1"/>
        <v>632</v>
      </c>
      <c r="AK7" s="29">
        <f t="shared" si="6"/>
        <v>0</v>
      </c>
    </row>
    <row r="8" spans="1:37" ht="21.95" customHeight="1" x14ac:dyDescent="0.25">
      <c r="A8" s="155" t="s">
        <v>165</v>
      </c>
      <c r="B8" s="21">
        <v>40</v>
      </c>
      <c r="C8" s="8">
        <v>2</v>
      </c>
      <c r="D8" s="8">
        <v>6</v>
      </c>
      <c r="E8" s="131"/>
      <c r="F8" s="1">
        <f>'7.5'!AF8</f>
        <v>100</v>
      </c>
      <c r="G8" s="22">
        <f t="shared" si="2"/>
        <v>100</v>
      </c>
      <c r="H8" s="7"/>
      <c r="I8" s="7"/>
      <c r="J8" s="7"/>
      <c r="K8" s="7"/>
      <c r="L8" s="7"/>
      <c r="M8" s="7"/>
      <c r="N8" s="6">
        <f t="shared" si="3"/>
        <v>0</v>
      </c>
      <c r="O8" s="65">
        <f t="shared" si="0"/>
        <v>100</v>
      </c>
      <c r="P8" s="66">
        <v>5</v>
      </c>
      <c r="Q8" s="66">
        <v>3</v>
      </c>
      <c r="R8" s="66"/>
      <c r="S8" s="66"/>
      <c r="T8" s="66"/>
      <c r="U8" s="66"/>
      <c r="V8" s="66"/>
      <c r="W8" s="28"/>
      <c r="X8" s="66">
        <v>5</v>
      </c>
      <c r="Y8" s="66"/>
      <c r="Z8" s="66"/>
      <c r="AA8" s="66"/>
      <c r="AB8" s="66"/>
      <c r="AC8" s="27"/>
      <c r="AD8" s="27"/>
      <c r="AE8" s="27"/>
      <c r="AF8" s="27"/>
      <c r="AG8" s="27">
        <v>1</v>
      </c>
      <c r="AH8" s="29">
        <f t="shared" si="4"/>
        <v>13</v>
      </c>
      <c r="AI8" s="26">
        <f t="shared" si="5"/>
        <v>87</v>
      </c>
      <c r="AJ8" s="28">
        <f t="shared" si="1"/>
        <v>86</v>
      </c>
      <c r="AK8" s="29">
        <f t="shared" si="6"/>
        <v>0</v>
      </c>
    </row>
    <row r="9" spans="1:37" ht="21.95" customHeight="1" x14ac:dyDescent="0.25">
      <c r="A9" s="155" t="s">
        <v>166</v>
      </c>
      <c r="B9" s="21">
        <v>65</v>
      </c>
      <c r="C9" s="8">
        <v>4</v>
      </c>
      <c r="D9" s="8">
        <v>2</v>
      </c>
      <c r="E9" s="131">
        <v>130</v>
      </c>
      <c r="F9" s="1">
        <f>'7.5'!AF9</f>
        <v>186</v>
      </c>
      <c r="G9" s="22">
        <f t="shared" si="2"/>
        <v>316</v>
      </c>
      <c r="H9" s="7">
        <v>22</v>
      </c>
      <c r="I9" s="7"/>
      <c r="J9" s="7"/>
      <c r="K9" s="7"/>
      <c r="L9" s="7"/>
      <c r="M9" s="7"/>
      <c r="N9" s="6">
        <f t="shared" si="3"/>
        <v>22</v>
      </c>
      <c r="O9" s="65">
        <f t="shared" si="0"/>
        <v>294</v>
      </c>
      <c r="P9" s="66">
        <v>6</v>
      </c>
      <c r="Q9" s="66">
        <v>2</v>
      </c>
      <c r="R9" s="66">
        <v>18</v>
      </c>
      <c r="S9" s="66"/>
      <c r="T9" s="66"/>
      <c r="U9" s="66">
        <v>12</v>
      </c>
      <c r="V9" s="66"/>
      <c r="W9" s="28"/>
      <c r="X9" s="66"/>
      <c r="Y9" s="66"/>
      <c r="Z9" s="66"/>
      <c r="AA9" s="66"/>
      <c r="AB9" s="66"/>
      <c r="AC9" s="27"/>
      <c r="AD9" s="27"/>
      <c r="AE9" s="27"/>
      <c r="AF9" s="27"/>
      <c r="AG9" s="27"/>
      <c r="AH9" s="29">
        <f t="shared" si="4"/>
        <v>38</v>
      </c>
      <c r="AI9" s="26">
        <f t="shared" si="5"/>
        <v>256</v>
      </c>
      <c r="AJ9" s="28">
        <f t="shared" si="1"/>
        <v>262</v>
      </c>
      <c r="AK9" s="29">
        <f t="shared" si="6"/>
        <v>6</v>
      </c>
    </row>
    <row r="10" spans="1:37" ht="21.95" customHeight="1" x14ac:dyDescent="0.25">
      <c r="A10" s="155" t="s">
        <v>167</v>
      </c>
      <c r="B10" s="21">
        <v>100</v>
      </c>
      <c r="C10" s="8">
        <v>4</v>
      </c>
      <c r="D10" s="8">
        <v>28</v>
      </c>
      <c r="E10" s="131">
        <v>400</v>
      </c>
      <c r="F10" s="1">
        <f>'7.5'!AF10</f>
        <v>297</v>
      </c>
      <c r="G10" s="22">
        <f t="shared" si="2"/>
        <v>697</v>
      </c>
      <c r="H10" s="7">
        <v>41</v>
      </c>
      <c r="I10" s="7"/>
      <c r="J10" s="7"/>
      <c r="K10" s="7"/>
      <c r="L10" s="7"/>
      <c r="M10" s="7"/>
      <c r="N10" s="6">
        <f t="shared" si="3"/>
        <v>41</v>
      </c>
      <c r="O10" s="65">
        <f t="shared" si="0"/>
        <v>656</v>
      </c>
      <c r="P10" s="66">
        <v>27</v>
      </c>
      <c r="Q10" s="66">
        <v>21</v>
      </c>
      <c r="R10" s="66">
        <v>54</v>
      </c>
      <c r="S10" s="66"/>
      <c r="T10" s="66"/>
      <c r="U10" s="66">
        <v>45</v>
      </c>
      <c r="V10" s="66">
        <v>10</v>
      </c>
      <c r="W10" s="28"/>
      <c r="X10" s="66">
        <v>42</v>
      </c>
      <c r="Y10" s="66"/>
      <c r="Z10" s="66"/>
      <c r="AA10" s="66">
        <v>1</v>
      </c>
      <c r="AB10" s="66">
        <v>28</v>
      </c>
      <c r="AC10" s="27"/>
      <c r="AD10" s="27"/>
      <c r="AE10" s="27"/>
      <c r="AF10" s="27"/>
      <c r="AG10" s="27"/>
      <c r="AH10" s="29">
        <f t="shared" si="4"/>
        <v>228</v>
      </c>
      <c r="AI10" s="26">
        <f t="shared" si="5"/>
        <v>428</v>
      </c>
      <c r="AJ10" s="28">
        <f t="shared" si="1"/>
        <v>428</v>
      </c>
      <c r="AK10" s="29">
        <f t="shared" si="6"/>
        <v>0</v>
      </c>
    </row>
    <row r="11" spans="1:37" ht="21.95" customHeight="1" x14ac:dyDescent="0.25">
      <c r="A11" s="155" t="s">
        <v>168</v>
      </c>
      <c r="B11" s="21">
        <v>85</v>
      </c>
      <c r="C11" s="10">
        <v>2</v>
      </c>
      <c r="D11" s="10">
        <v>57</v>
      </c>
      <c r="E11" s="132">
        <v>180</v>
      </c>
      <c r="F11" s="1">
        <f>'7.5'!AF11</f>
        <v>141</v>
      </c>
      <c r="G11" s="22">
        <f t="shared" si="2"/>
        <v>321</v>
      </c>
      <c r="H11" s="7"/>
      <c r="I11" s="7"/>
      <c r="J11" s="7"/>
      <c r="K11" s="7"/>
      <c r="L11" s="7"/>
      <c r="M11" s="7"/>
      <c r="N11" s="6">
        <f t="shared" si="3"/>
        <v>0</v>
      </c>
      <c r="O11" s="65">
        <f t="shared" si="0"/>
        <v>321</v>
      </c>
      <c r="P11" s="66">
        <v>19</v>
      </c>
      <c r="Q11" s="66">
        <v>26</v>
      </c>
      <c r="R11" s="66">
        <v>10</v>
      </c>
      <c r="S11" s="66"/>
      <c r="T11" s="66"/>
      <c r="U11" s="66">
        <v>31</v>
      </c>
      <c r="V11" s="66">
        <v>5</v>
      </c>
      <c r="W11" s="28"/>
      <c r="X11" s="66"/>
      <c r="Y11" s="66"/>
      <c r="Z11" s="66"/>
      <c r="AA11" s="66"/>
      <c r="AB11" s="66">
        <v>3</v>
      </c>
      <c r="AC11" s="27"/>
      <c r="AD11" s="27"/>
      <c r="AE11" s="27"/>
      <c r="AF11" s="27"/>
      <c r="AG11" s="27"/>
      <c r="AH11" s="29">
        <f t="shared" si="4"/>
        <v>94</v>
      </c>
      <c r="AI11" s="26">
        <f t="shared" si="5"/>
        <v>227</v>
      </c>
      <c r="AJ11" s="28">
        <f t="shared" si="1"/>
        <v>227</v>
      </c>
      <c r="AK11" s="29">
        <f t="shared" si="6"/>
        <v>0</v>
      </c>
    </row>
    <row r="12" spans="1:37" s="31" customFormat="1" ht="21.95" customHeight="1" x14ac:dyDescent="0.25">
      <c r="A12" s="155" t="s">
        <v>169</v>
      </c>
      <c r="B12" s="21">
        <v>50</v>
      </c>
      <c r="C12" s="10">
        <v>3</v>
      </c>
      <c r="D12" s="10">
        <v>41</v>
      </c>
      <c r="E12" s="132">
        <v>272</v>
      </c>
      <c r="F12" s="1">
        <f>'7.5'!AF12</f>
        <v>35</v>
      </c>
      <c r="G12" s="22">
        <f t="shared" si="2"/>
        <v>307</v>
      </c>
      <c r="H12" s="7"/>
      <c r="I12" s="7"/>
      <c r="J12" s="7"/>
      <c r="K12" s="7">
        <v>20</v>
      </c>
      <c r="L12" s="7"/>
      <c r="M12" s="7"/>
      <c r="N12" s="6">
        <f t="shared" si="3"/>
        <v>20</v>
      </c>
      <c r="O12" s="65">
        <f t="shared" si="0"/>
        <v>287</v>
      </c>
      <c r="P12" s="66">
        <v>7</v>
      </c>
      <c r="Q12" s="66">
        <v>20</v>
      </c>
      <c r="R12" s="66"/>
      <c r="S12" s="66"/>
      <c r="T12" s="66"/>
      <c r="U12" s="66">
        <v>47</v>
      </c>
      <c r="V12" s="66">
        <v>10</v>
      </c>
      <c r="W12" s="28"/>
      <c r="X12" s="66">
        <v>7</v>
      </c>
      <c r="Y12" s="66"/>
      <c r="Z12" s="66"/>
      <c r="AA12" s="66"/>
      <c r="AB12" s="66">
        <v>5</v>
      </c>
      <c r="AC12" s="27"/>
      <c r="AD12" s="27"/>
      <c r="AE12" s="27"/>
      <c r="AF12" s="27"/>
      <c r="AG12" s="27"/>
      <c r="AH12" s="29">
        <f t="shared" si="4"/>
        <v>96</v>
      </c>
      <c r="AI12" s="26">
        <f t="shared" si="5"/>
        <v>191</v>
      </c>
      <c r="AJ12" s="28">
        <f t="shared" si="1"/>
        <v>191</v>
      </c>
      <c r="AK12" s="29">
        <f t="shared" si="6"/>
        <v>0</v>
      </c>
    </row>
    <row r="13" spans="1:37" ht="21.95" customHeight="1" x14ac:dyDescent="0.25">
      <c r="A13" s="155" t="s">
        <v>170</v>
      </c>
      <c r="B13" s="21">
        <v>50</v>
      </c>
      <c r="C13" s="10"/>
      <c r="D13" s="10"/>
      <c r="E13" s="133"/>
      <c r="F13" s="1">
        <f>'7.5'!AF13</f>
        <v>0</v>
      </c>
      <c r="G13" s="22">
        <f t="shared" si="2"/>
        <v>0</v>
      </c>
      <c r="H13" s="7"/>
      <c r="I13" s="7"/>
      <c r="J13" s="7"/>
      <c r="K13" s="7"/>
      <c r="L13" s="7"/>
      <c r="M13" s="7"/>
      <c r="N13" s="6">
        <f t="shared" si="3"/>
        <v>0</v>
      </c>
      <c r="O13" s="65">
        <f t="shared" si="0"/>
        <v>0</v>
      </c>
      <c r="P13" s="66"/>
      <c r="Q13" s="66"/>
      <c r="R13" s="66"/>
      <c r="S13" s="66"/>
      <c r="T13" s="66"/>
      <c r="U13" s="66"/>
      <c r="V13" s="66"/>
      <c r="W13" s="28"/>
      <c r="X13" s="66"/>
      <c r="Y13" s="66"/>
      <c r="Z13" s="66"/>
      <c r="AA13" s="66"/>
      <c r="AB13" s="66"/>
      <c r="AC13" s="27"/>
      <c r="AD13" s="27"/>
      <c r="AE13" s="27"/>
      <c r="AF13" s="27"/>
      <c r="AG13" s="27"/>
      <c r="AH13" s="29">
        <f t="shared" si="4"/>
        <v>0</v>
      </c>
      <c r="AI13" s="26">
        <f t="shared" si="5"/>
        <v>0</v>
      </c>
      <c r="AJ13" s="28">
        <f t="shared" si="1"/>
        <v>0</v>
      </c>
      <c r="AK13" s="29">
        <f t="shared" si="6"/>
        <v>0</v>
      </c>
    </row>
    <row r="14" spans="1:37" ht="21.95" customHeight="1" x14ac:dyDescent="0.25">
      <c r="A14" s="155" t="s">
        <v>171</v>
      </c>
      <c r="B14" s="21">
        <v>45</v>
      </c>
      <c r="C14" s="10"/>
      <c r="D14" s="10"/>
      <c r="E14" s="133"/>
      <c r="F14" s="1">
        <f>'7.5'!AF14</f>
        <v>0</v>
      </c>
      <c r="G14" s="22">
        <f t="shared" si="2"/>
        <v>0</v>
      </c>
      <c r="H14" s="7"/>
      <c r="I14" s="7"/>
      <c r="J14" s="7"/>
      <c r="K14" s="7"/>
      <c r="L14" s="7"/>
      <c r="M14" s="7"/>
      <c r="N14" s="6">
        <f t="shared" si="3"/>
        <v>0</v>
      </c>
      <c r="O14" s="65">
        <f t="shared" si="0"/>
        <v>0</v>
      </c>
      <c r="P14" s="66"/>
      <c r="Q14" s="66"/>
      <c r="R14" s="66"/>
      <c r="S14" s="66"/>
      <c r="T14" s="66"/>
      <c r="U14" s="66"/>
      <c r="V14" s="66"/>
      <c r="W14" s="28"/>
      <c r="X14" s="66"/>
      <c r="Y14" s="66"/>
      <c r="Z14" s="66"/>
      <c r="AA14" s="66"/>
      <c r="AB14" s="66"/>
      <c r="AC14" s="27"/>
      <c r="AD14" s="27"/>
      <c r="AE14" s="27"/>
      <c r="AF14" s="27"/>
      <c r="AG14" s="27"/>
      <c r="AH14" s="29">
        <f t="shared" si="4"/>
        <v>0</v>
      </c>
      <c r="AI14" s="26">
        <f t="shared" si="5"/>
        <v>0</v>
      </c>
      <c r="AJ14" s="28">
        <f t="shared" si="1"/>
        <v>0</v>
      </c>
      <c r="AK14" s="29">
        <f t="shared" si="6"/>
        <v>0</v>
      </c>
    </row>
    <row r="15" spans="1:37" ht="21.95" customHeight="1" x14ac:dyDescent="0.25">
      <c r="A15" s="155" t="s">
        <v>172</v>
      </c>
      <c r="B15" s="21">
        <v>33</v>
      </c>
      <c r="C15" s="10"/>
      <c r="D15" s="10"/>
      <c r="E15" s="133"/>
      <c r="F15" s="1">
        <f>'7.5'!AF15</f>
        <v>0</v>
      </c>
      <c r="G15" s="22">
        <f t="shared" si="2"/>
        <v>0</v>
      </c>
      <c r="H15" s="7"/>
      <c r="I15" s="7"/>
      <c r="J15" s="7"/>
      <c r="K15" s="7"/>
      <c r="L15" s="7"/>
      <c r="M15" s="7"/>
      <c r="N15" s="6">
        <f t="shared" si="3"/>
        <v>0</v>
      </c>
      <c r="O15" s="65">
        <f t="shared" si="0"/>
        <v>0</v>
      </c>
      <c r="P15" s="66"/>
      <c r="Q15" s="66"/>
      <c r="R15" s="66"/>
      <c r="S15" s="66"/>
      <c r="T15" s="66"/>
      <c r="U15" s="66"/>
      <c r="V15" s="66"/>
      <c r="W15" s="28"/>
      <c r="X15" s="66"/>
      <c r="Y15" s="66"/>
      <c r="Z15" s="66"/>
      <c r="AA15" s="66"/>
      <c r="AB15" s="66"/>
      <c r="AC15" s="27"/>
      <c r="AD15" s="27"/>
      <c r="AE15" s="27"/>
      <c r="AF15" s="27"/>
      <c r="AG15" s="27"/>
      <c r="AH15" s="29">
        <f t="shared" si="4"/>
        <v>0</v>
      </c>
      <c r="AI15" s="26">
        <f t="shared" si="5"/>
        <v>0</v>
      </c>
      <c r="AJ15" s="28">
        <f t="shared" si="1"/>
        <v>0</v>
      </c>
      <c r="AK15" s="29">
        <f t="shared" si="6"/>
        <v>0</v>
      </c>
    </row>
    <row r="16" spans="1:37" ht="21.95" customHeight="1" x14ac:dyDescent="0.25">
      <c r="A16" s="155" t="s">
        <v>173</v>
      </c>
      <c r="B16" s="21">
        <v>45</v>
      </c>
      <c r="C16" s="10">
        <v>1</v>
      </c>
      <c r="D16" s="10">
        <v>31</v>
      </c>
      <c r="E16" s="128"/>
      <c r="F16" s="1">
        <f>'7.5'!AF16</f>
        <v>94</v>
      </c>
      <c r="G16" s="22">
        <f t="shared" si="2"/>
        <v>94</v>
      </c>
      <c r="H16" s="7">
        <v>8</v>
      </c>
      <c r="I16" s="7"/>
      <c r="J16" s="7"/>
      <c r="K16" s="7"/>
      <c r="L16" s="7"/>
      <c r="M16" s="7"/>
      <c r="N16" s="6">
        <f t="shared" si="3"/>
        <v>8</v>
      </c>
      <c r="O16" s="65">
        <f t="shared" si="0"/>
        <v>86</v>
      </c>
      <c r="P16" s="66">
        <v>6</v>
      </c>
      <c r="Q16" s="66"/>
      <c r="R16" s="66"/>
      <c r="S16" s="66"/>
      <c r="T16" s="66"/>
      <c r="U16" s="66"/>
      <c r="V16" s="66"/>
      <c r="W16" s="28"/>
      <c r="X16" s="66">
        <v>4</v>
      </c>
      <c r="Y16" s="66"/>
      <c r="Z16" s="66"/>
      <c r="AA16" s="66"/>
      <c r="AB16" s="66"/>
      <c r="AC16" s="27"/>
      <c r="AD16" s="27"/>
      <c r="AE16" s="27"/>
      <c r="AF16" s="27"/>
      <c r="AG16" s="27"/>
      <c r="AH16" s="29">
        <f t="shared" si="4"/>
        <v>10</v>
      </c>
      <c r="AI16" s="26">
        <f t="shared" si="5"/>
        <v>76</v>
      </c>
      <c r="AJ16" s="28">
        <f t="shared" si="1"/>
        <v>76</v>
      </c>
      <c r="AK16" s="29">
        <f t="shared" si="6"/>
        <v>0</v>
      </c>
    </row>
    <row r="17" spans="1:37" ht="21.95" customHeight="1" x14ac:dyDescent="0.25">
      <c r="A17" s="155" t="s">
        <v>174</v>
      </c>
      <c r="B17" s="21">
        <v>100</v>
      </c>
      <c r="C17" s="10"/>
      <c r="D17" s="10">
        <v>27</v>
      </c>
      <c r="E17" s="133"/>
      <c r="F17" s="1">
        <f>'7.5'!AF17</f>
        <v>27</v>
      </c>
      <c r="G17" s="22">
        <f t="shared" si="2"/>
        <v>27</v>
      </c>
      <c r="H17" s="7"/>
      <c r="I17" s="7"/>
      <c r="J17" s="7"/>
      <c r="K17" s="7"/>
      <c r="L17" s="7"/>
      <c r="M17" s="7"/>
      <c r="N17" s="6">
        <f t="shared" si="3"/>
        <v>0</v>
      </c>
      <c r="O17" s="65">
        <f t="shared" si="0"/>
        <v>27</v>
      </c>
      <c r="P17" s="66"/>
      <c r="Q17" s="66"/>
      <c r="R17" s="66"/>
      <c r="S17" s="66"/>
      <c r="T17" s="66"/>
      <c r="U17" s="66"/>
      <c r="V17" s="66"/>
      <c r="W17" s="28"/>
      <c r="X17" s="66"/>
      <c r="Y17" s="66"/>
      <c r="Z17" s="66"/>
      <c r="AA17" s="66"/>
      <c r="AB17" s="66"/>
      <c r="AC17" s="27"/>
      <c r="AD17" s="27"/>
      <c r="AE17" s="27"/>
      <c r="AF17" s="27"/>
      <c r="AG17" s="27"/>
      <c r="AH17" s="29">
        <f t="shared" si="4"/>
        <v>0</v>
      </c>
      <c r="AI17" s="26">
        <f t="shared" si="5"/>
        <v>27</v>
      </c>
      <c r="AJ17" s="28">
        <f t="shared" si="1"/>
        <v>27</v>
      </c>
      <c r="AK17" s="29">
        <f t="shared" si="6"/>
        <v>0</v>
      </c>
    </row>
    <row r="18" spans="1:37" ht="21.95" customHeight="1" x14ac:dyDescent="0.25">
      <c r="A18" s="155" t="s">
        <v>175</v>
      </c>
      <c r="B18" s="21">
        <v>100</v>
      </c>
      <c r="C18" s="10"/>
      <c r="D18" s="10">
        <v>16</v>
      </c>
      <c r="E18" s="133"/>
      <c r="F18" s="1">
        <f>'7.5'!AF18</f>
        <v>48</v>
      </c>
      <c r="G18" s="22">
        <f t="shared" si="2"/>
        <v>48</v>
      </c>
      <c r="H18" s="7"/>
      <c r="I18" s="7"/>
      <c r="J18" s="7"/>
      <c r="K18" s="7"/>
      <c r="L18" s="7"/>
      <c r="M18" s="7"/>
      <c r="N18" s="6">
        <f t="shared" si="3"/>
        <v>0</v>
      </c>
      <c r="O18" s="65">
        <f t="shared" si="0"/>
        <v>48</v>
      </c>
      <c r="P18" s="66">
        <v>20</v>
      </c>
      <c r="Q18" s="66">
        <v>10</v>
      </c>
      <c r="R18" s="66"/>
      <c r="S18" s="66"/>
      <c r="T18" s="66"/>
      <c r="U18" s="66">
        <v>2</v>
      </c>
      <c r="V18" s="66"/>
      <c r="W18" s="28"/>
      <c r="X18" s="66"/>
      <c r="Y18" s="66"/>
      <c r="Z18" s="66"/>
      <c r="AA18" s="66"/>
      <c r="AB18" s="66"/>
      <c r="AC18" s="27"/>
      <c r="AD18" s="27"/>
      <c r="AE18" s="27"/>
      <c r="AF18" s="27"/>
      <c r="AG18" s="27"/>
      <c r="AH18" s="29">
        <f t="shared" si="4"/>
        <v>32</v>
      </c>
      <c r="AI18" s="26">
        <f t="shared" si="5"/>
        <v>16</v>
      </c>
      <c r="AJ18" s="28">
        <f t="shared" si="1"/>
        <v>16</v>
      </c>
      <c r="AK18" s="29">
        <f t="shared" si="6"/>
        <v>0</v>
      </c>
    </row>
    <row r="19" spans="1:37" ht="21.95" customHeight="1" x14ac:dyDescent="0.25">
      <c r="A19" s="155" t="s">
        <v>176</v>
      </c>
      <c r="B19" s="21">
        <v>50</v>
      </c>
      <c r="C19" s="10"/>
      <c r="D19" s="10">
        <v>12</v>
      </c>
      <c r="E19" s="133"/>
      <c r="F19" s="1">
        <f>'7.5'!AF19</f>
        <v>17</v>
      </c>
      <c r="G19" s="22">
        <f t="shared" si="2"/>
        <v>17</v>
      </c>
      <c r="H19" s="7"/>
      <c r="I19" s="7"/>
      <c r="J19" s="7"/>
      <c r="K19" s="7"/>
      <c r="L19" s="7"/>
      <c r="M19" s="7"/>
      <c r="N19" s="6">
        <f t="shared" si="3"/>
        <v>0</v>
      </c>
      <c r="O19" s="65">
        <f t="shared" si="0"/>
        <v>17</v>
      </c>
      <c r="P19" s="66"/>
      <c r="Q19" s="66"/>
      <c r="R19" s="66"/>
      <c r="S19" s="66"/>
      <c r="T19" s="66"/>
      <c r="U19" s="66"/>
      <c r="V19" s="66">
        <v>5</v>
      </c>
      <c r="W19" s="28"/>
      <c r="X19" s="66"/>
      <c r="Y19" s="66"/>
      <c r="Z19" s="66"/>
      <c r="AA19" s="66"/>
      <c r="AB19" s="66"/>
      <c r="AC19" s="27"/>
      <c r="AD19" s="27"/>
      <c r="AE19" s="27"/>
      <c r="AF19" s="27"/>
      <c r="AG19" s="27"/>
      <c r="AH19" s="29">
        <f t="shared" si="4"/>
        <v>5</v>
      </c>
      <c r="AI19" s="26">
        <f t="shared" si="5"/>
        <v>12</v>
      </c>
      <c r="AJ19" s="28">
        <f t="shared" si="1"/>
        <v>12</v>
      </c>
      <c r="AK19" s="29">
        <f t="shared" si="6"/>
        <v>0</v>
      </c>
    </row>
    <row r="20" spans="1:37" s="31" customFormat="1" ht="21.95" customHeight="1" x14ac:dyDescent="0.25">
      <c r="A20" s="155" t="s">
        <v>177</v>
      </c>
      <c r="B20" s="21">
        <v>33</v>
      </c>
      <c r="C20" s="10">
        <v>3</v>
      </c>
      <c r="D20" s="10">
        <v>22</v>
      </c>
      <c r="E20" s="129"/>
      <c r="F20" s="1">
        <f>'7.5'!AF20</f>
        <v>145</v>
      </c>
      <c r="G20" s="22">
        <f t="shared" si="2"/>
        <v>145</v>
      </c>
      <c r="H20" s="7"/>
      <c r="I20" s="7"/>
      <c r="J20" s="7"/>
      <c r="K20" s="7"/>
      <c r="L20" s="7"/>
      <c r="M20" s="7"/>
      <c r="N20" s="6">
        <f t="shared" si="3"/>
        <v>0</v>
      </c>
      <c r="O20" s="65">
        <f t="shared" si="0"/>
        <v>145</v>
      </c>
      <c r="P20" s="66">
        <v>5</v>
      </c>
      <c r="Q20" s="66">
        <v>10</v>
      </c>
      <c r="R20" s="66">
        <v>2</v>
      </c>
      <c r="S20" s="66"/>
      <c r="T20" s="66"/>
      <c r="U20" s="66">
        <v>4</v>
      </c>
      <c r="V20" s="66">
        <v>3</v>
      </c>
      <c r="W20" s="28"/>
      <c r="X20" s="66"/>
      <c r="Y20" s="66"/>
      <c r="Z20" s="66"/>
      <c r="AA20" s="66"/>
      <c r="AB20" s="66"/>
      <c r="AC20" s="27"/>
      <c r="AD20" s="27"/>
      <c r="AE20" s="27"/>
      <c r="AF20" s="27"/>
      <c r="AG20" s="43"/>
      <c r="AH20" s="29">
        <f t="shared" si="4"/>
        <v>24</v>
      </c>
      <c r="AI20" s="26">
        <f t="shared" si="5"/>
        <v>121</v>
      </c>
      <c r="AJ20" s="28">
        <f t="shared" si="1"/>
        <v>121</v>
      </c>
      <c r="AK20" s="29">
        <f t="shared" si="6"/>
        <v>0</v>
      </c>
    </row>
    <row r="21" spans="1:37" ht="21.95" customHeight="1" x14ac:dyDescent="0.25">
      <c r="A21" s="155" t="s">
        <v>178</v>
      </c>
      <c r="B21" s="21">
        <v>40</v>
      </c>
      <c r="C21" s="10"/>
      <c r="D21" s="10"/>
      <c r="E21" s="133"/>
      <c r="F21" s="1">
        <f>'7.5'!AF21</f>
        <v>0</v>
      </c>
      <c r="G21" s="22">
        <f t="shared" si="2"/>
        <v>0</v>
      </c>
      <c r="H21" s="7"/>
      <c r="I21" s="7"/>
      <c r="J21" s="7"/>
      <c r="K21" s="7"/>
      <c r="L21" s="7"/>
      <c r="M21" s="7"/>
      <c r="N21" s="6">
        <f t="shared" si="3"/>
        <v>0</v>
      </c>
      <c r="O21" s="65">
        <f t="shared" si="0"/>
        <v>0</v>
      </c>
      <c r="P21" s="27"/>
      <c r="Q21" s="27"/>
      <c r="R21" s="27"/>
      <c r="S21" s="27"/>
      <c r="T21" s="27"/>
      <c r="U21" s="27"/>
      <c r="V21" s="27"/>
      <c r="W21" s="28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9">
        <f t="shared" si="4"/>
        <v>0</v>
      </c>
      <c r="AI21" s="26">
        <f t="shared" si="5"/>
        <v>0</v>
      </c>
      <c r="AJ21" s="28">
        <f t="shared" si="1"/>
        <v>0</v>
      </c>
      <c r="AK21" s="29">
        <f t="shared" si="6"/>
        <v>0</v>
      </c>
    </row>
    <row r="22" spans="1:37" ht="21.95" customHeight="1" x14ac:dyDescent="0.25">
      <c r="A22" s="155" t="s">
        <v>179</v>
      </c>
      <c r="B22" s="21">
        <v>40</v>
      </c>
      <c r="C22" s="10"/>
      <c r="D22" s="10"/>
      <c r="E22" s="133"/>
      <c r="F22" s="1">
        <f>'7.5'!AF22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6">
        <f t="shared" si="3"/>
        <v>0</v>
      </c>
      <c r="O22" s="65">
        <f t="shared" si="0"/>
        <v>0</v>
      </c>
      <c r="P22" s="27"/>
      <c r="Q22" s="27"/>
      <c r="R22" s="27"/>
      <c r="S22" s="27"/>
      <c r="T22" s="27"/>
      <c r="U22" s="27"/>
      <c r="V22" s="27"/>
      <c r="W22" s="28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9">
        <f t="shared" si="4"/>
        <v>0</v>
      </c>
      <c r="AI22" s="26">
        <f t="shared" si="5"/>
        <v>0</v>
      </c>
      <c r="AJ22" s="28">
        <f t="shared" si="1"/>
        <v>0</v>
      </c>
      <c r="AK22" s="29">
        <f t="shared" si="6"/>
        <v>0</v>
      </c>
    </row>
    <row r="23" spans="1:37" ht="21.95" customHeight="1" x14ac:dyDescent="0.25">
      <c r="A23" s="155" t="s">
        <v>180</v>
      </c>
      <c r="B23" s="21">
        <v>30</v>
      </c>
      <c r="C23" s="10"/>
      <c r="D23" s="10"/>
      <c r="E23" s="133"/>
      <c r="F23" s="1">
        <f>'7.5'!AF23</f>
        <v>0</v>
      </c>
      <c r="G23" s="22">
        <f t="shared" si="2"/>
        <v>0</v>
      </c>
      <c r="H23" s="7"/>
      <c r="I23" s="7"/>
      <c r="J23" s="7"/>
      <c r="K23" s="7"/>
      <c r="L23" s="7"/>
      <c r="M23" s="7"/>
      <c r="N23" s="6">
        <f t="shared" si="3"/>
        <v>0</v>
      </c>
      <c r="O23" s="65">
        <f t="shared" si="0"/>
        <v>0</v>
      </c>
      <c r="P23" s="27"/>
      <c r="Q23" s="27"/>
      <c r="R23" s="27"/>
      <c r="S23" s="27"/>
      <c r="T23" s="27"/>
      <c r="U23" s="27"/>
      <c r="V23" s="27"/>
      <c r="W23" s="28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9">
        <f t="shared" si="4"/>
        <v>0</v>
      </c>
      <c r="AI23" s="26">
        <f t="shared" si="5"/>
        <v>0</v>
      </c>
      <c r="AJ23" s="28">
        <f t="shared" si="1"/>
        <v>0</v>
      </c>
      <c r="AK23" s="29">
        <f t="shared" si="6"/>
        <v>0</v>
      </c>
    </row>
    <row r="24" spans="1:37" ht="21.95" customHeight="1" x14ac:dyDescent="0.25">
      <c r="A24" s="155" t="s">
        <v>181</v>
      </c>
      <c r="B24" s="21">
        <v>45</v>
      </c>
      <c r="C24" s="10"/>
      <c r="D24" s="10"/>
      <c r="E24" s="133"/>
      <c r="F24" s="1">
        <f>'7.5'!AF24</f>
        <v>0</v>
      </c>
      <c r="G24" s="22">
        <f t="shared" si="2"/>
        <v>0</v>
      </c>
      <c r="H24" s="7"/>
      <c r="I24" s="7"/>
      <c r="J24" s="7"/>
      <c r="K24" s="7"/>
      <c r="L24" s="7"/>
      <c r="M24" s="7"/>
      <c r="N24" s="6">
        <f t="shared" si="3"/>
        <v>0</v>
      </c>
      <c r="O24" s="65">
        <f t="shared" si="0"/>
        <v>0</v>
      </c>
      <c r="P24" s="27"/>
      <c r="Q24" s="27"/>
      <c r="R24" s="27"/>
      <c r="S24" s="27"/>
      <c r="T24" s="27"/>
      <c r="U24" s="27"/>
      <c r="V24" s="27"/>
      <c r="W24" s="28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9">
        <f t="shared" si="4"/>
        <v>0</v>
      </c>
      <c r="AI24" s="26">
        <f t="shared" si="5"/>
        <v>0</v>
      </c>
      <c r="AJ24" s="28">
        <f t="shared" si="1"/>
        <v>0</v>
      </c>
      <c r="AK24" s="29">
        <f t="shared" si="6"/>
        <v>0</v>
      </c>
    </row>
    <row r="25" spans="1:37" ht="21.95" customHeight="1" x14ac:dyDescent="0.25">
      <c r="A25" s="155" t="s">
        <v>217</v>
      </c>
      <c r="B25" s="21">
        <v>20</v>
      </c>
      <c r="C25" s="10"/>
      <c r="D25" s="10">
        <v>20</v>
      </c>
      <c r="E25" s="133"/>
      <c r="F25" s="1">
        <f>'7.5'!AF25</f>
        <v>20</v>
      </c>
      <c r="G25" s="22">
        <f t="shared" si="2"/>
        <v>20</v>
      </c>
      <c r="H25" s="7"/>
      <c r="I25" s="7"/>
      <c r="J25" s="7"/>
      <c r="K25" s="7"/>
      <c r="L25" s="7"/>
      <c r="M25" s="7"/>
      <c r="N25" s="6">
        <f t="shared" si="3"/>
        <v>0</v>
      </c>
      <c r="O25" s="65">
        <f t="shared" si="0"/>
        <v>20</v>
      </c>
      <c r="P25" s="27"/>
      <c r="Q25" s="27"/>
      <c r="R25" s="27"/>
      <c r="S25" s="27"/>
      <c r="T25" s="27"/>
      <c r="U25" s="27"/>
      <c r="V25" s="27"/>
      <c r="W25" s="28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9">
        <f t="shared" si="4"/>
        <v>0</v>
      </c>
      <c r="AI25" s="26">
        <f t="shared" si="5"/>
        <v>20</v>
      </c>
      <c r="AJ25" s="28">
        <f t="shared" si="1"/>
        <v>20</v>
      </c>
      <c r="AK25" s="29">
        <f t="shared" si="6"/>
        <v>0</v>
      </c>
    </row>
    <row r="26" spans="1:37" ht="12.75" customHeight="1" x14ac:dyDescent="0.25">
      <c r="D26" s="19"/>
      <c r="E26" s="19">
        <f>SUM(E3:E25)</f>
        <v>2532</v>
      </c>
      <c r="F26" s="19">
        <f>SUM(F3:F25)</f>
        <v>2926</v>
      </c>
      <c r="G26" s="19">
        <f t="shared" ref="G26:AK26" si="7">SUM(G3:G25)</f>
        <v>5458</v>
      </c>
      <c r="H26" s="19">
        <f t="shared" si="7"/>
        <v>178</v>
      </c>
      <c r="I26" s="19">
        <f t="shared" si="7"/>
        <v>0</v>
      </c>
      <c r="J26" s="19">
        <f t="shared" si="7"/>
        <v>0</v>
      </c>
      <c r="K26" s="19">
        <f t="shared" si="7"/>
        <v>275</v>
      </c>
      <c r="L26" s="19">
        <f t="shared" si="7"/>
        <v>45</v>
      </c>
      <c r="M26" s="19">
        <f t="shared" si="7"/>
        <v>0</v>
      </c>
      <c r="N26" s="19">
        <f t="shared" si="7"/>
        <v>498</v>
      </c>
      <c r="O26" s="19">
        <f t="shared" si="7"/>
        <v>4960</v>
      </c>
      <c r="P26" s="19">
        <f t="shared" si="7"/>
        <v>212</v>
      </c>
      <c r="Q26" s="19">
        <f t="shared" si="7"/>
        <v>194</v>
      </c>
      <c r="R26" s="19">
        <f t="shared" si="7"/>
        <v>282</v>
      </c>
      <c r="S26" s="19">
        <f t="shared" si="7"/>
        <v>0</v>
      </c>
      <c r="T26" s="19">
        <f t="shared" si="7"/>
        <v>0</v>
      </c>
      <c r="U26" s="19">
        <f t="shared" si="7"/>
        <v>302</v>
      </c>
      <c r="V26" s="19">
        <f t="shared" si="7"/>
        <v>39</v>
      </c>
      <c r="W26" s="19">
        <f t="shared" si="7"/>
        <v>0</v>
      </c>
      <c r="X26" s="19">
        <f t="shared" si="7"/>
        <v>217</v>
      </c>
      <c r="Y26" s="19">
        <f t="shared" si="7"/>
        <v>0</v>
      </c>
      <c r="Z26" s="19">
        <f t="shared" si="7"/>
        <v>0</v>
      </c>
      <c r="AA26" s="19">
        <f t="shared" si="7"/>
        <v>13</v>
      </c>
      <c r="AB26" s="19">
        <f t="shared" si="7"/>
        <v>138</v>
      </c>
      <c r="AC26" s="19">
        <f t="shared" si="7"/>
        <v>0</v>
      </c>
      <c r="AD26" s="19">
        <f t="shared" si="7"/>
        <v>0</v>
      </c>
      <c r="AE26" s="19">
        <f t="shared" si="7"/>
        <v>0</v>
      </c>
      <c r="AF26" s="19">
        <f t="shared" si="7"/>
        <v>0</v>
      </c>
      <c r="AG26" s="19">
        <f t="shared" si="7"/>
        <v>4</v>
      </c>
      <c r="AH26" s="19">
        <f t="shared" si="7"/>
        <v>1397</v>
      </c>
      <c r="AI26" s="19">
        <f t="shared" si="7"/>
        <v>3563</v>
      </c>
      <c r="AJ26" s="19">
        <f t="shared" si="7"/>
        <v>3565</v>
      </c>
      <c r="AK26" s="19">
        <f t="shared" si="7"/>
        <v>6</v>
      </c>
    </row>
    <row r="29" spans="1:37" x14ac:dyDescent="0.25">
      <c r="N29" t="s">
        <v>8</v>
      </c>
      <c r="P29" s="18"/>
      <c r="Q29" s="18"/>
      <c r="R29" s="18"/>
      <c r="S29" s="18"/>
      <c r="T29" s="18"/>
    </row>
  </sheetData>
  <mergeCells count="15">
    <mergeCell ref="A1:A2"/>
    <mergeCell ref="B1:B2"/>
    <mergeCell ref="C1:C2"/>
    <mergeCell ref="D1:D2"/>
    <mergeCell ref="E1:E2"/>
    <mergeCell ref="AK1:AK2"/>
    <mergeCell ref="F1:F2"/>
    <mergeCell ref="G1:G2"/>
    <mergeCell ref="N1:N2"/>
    <mergeCell ref="O1:O2"/>
    <mergeCell ref="H1:M1"/>
    <mergeCell ref="AG1:AG2"/>
    <mergeCell ref="AH1:AH2"/>
    <mergeCell ref="AI1:AI2"/>
    <mergeCell ref="AJ1:AJ2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zoomScaleNormal="100" workbookViewId="0">
      <pane xSplit="4" ySplit="2" topLeftCell="F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RowHeight="15" x14ac:dyDescent="0.25"/>
  <cols>
    <col min="1" max="1" width="38.7109375" customWidth="1"/>
    <col min="2" max="5" width="11.7109375" customWidth="1"/>
    <col min="6" max="7" width="9.85546875" customWidth="1"/>
    <col min="8" max="8" width="9.14062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3" customWidth="1"/>
  </cols>
  <sheetData>
    <row r="1" spans="1:35" ht="30" customHeight="1" x14ac:dyDescent="0.25">
      <c r="A1" s="188" t="s">
        <v>0</v>
      </c>
      <c r="B1" s="190" t="s">
        <v>21</v>
      </c>
      <c r="C1" s="190" t="s">
        <v>19</v>
      </c>
      <c r="D1" s="190" t="s">
        <v>20</v>
      </c>
      <c r="E1" s="190" t="s">
        <v>12</v>
      </c>
      <c r="F1" s="190" t="s">
        <v>5</v>
      </c>
      <c r="G1" s="198" t="s">
        <v>17</v>
      </c>
      <c r="H1" s="3" t="s">
        <v>3</v>
      </c>
      <c r="I1" s="3"/>
      <c r="J1" s="3"/>
      <c r="K1" s="23"/>
      <c r="L1" s="3"/>
      <c r="M1" s="3"/>
      <c r="N1" s="199" t="s">
        <v>6</v>
      </c>
      <c r="O1" s="201" t="s">
        <v>4</v>
      </c>
      <c r="P1" s="5" t="s">
        <v>25</v>
      </c>
      <c r="Q1" s="5" t="s">
        <v>25</v>
      </c>
      <c r="R1" s="5" t="s">
        <v>25</v>
      </c>
      <c r="S1" s="5" t="s">
        <v>13</v>
      </c>
      <c r="T1" s="5" t="s">
        <v>9</v>
      </c>
      <c r="U1" s="5" t="s">
        <v>14</v>
      </c>
      <c r="V1" s="5" t="s">
        <v>25</v>
      </c>
      <c r="W1" s="5" t="s">
        <v>16</v>
      </c>
      <c r="X1" s="5" t="s">
        <v>30</v>
      </c>
      <c r="Y1" s="5" t="s">
        <v>13</v>
      </c>
      <c r="Z1" s="5" t="s">
        <v>107</v>
      </c>
      <c r="AA1" s="5" t="s">
        <v>107</v>
      </c>
      <c r="AB1" s="4" t="s">
        <v>138</v>
      </c>
      <c r="AC1" s="5" t="s">
        <v>31</v>
      </c>
      <c r="AD1" s="5" t="s">
        <v>119</v>
      </c>
      <c r="AE1" s="188" t="s">
        <v>18</v>
      </c>
      <c r="AF1" s="203" t="s">
        <v>10</v>
      </c>
      <c r="AG1" s="203" t="s">
        <v>29</v>
      </c>
      <c r="AH1" s="194" t="s">
        <v>22</v>
      </c>
      <c r="AI1" s="196" t="s">
        <v>23</v>
      </c>
    </row>
    <row r="2" spans="1:35" x14ac:dyDescent="0.25">
      <c r="A2" s="189"/>
      <c r="B2" s="191"/>
      <c r="C2" s="191"/>
      <c r="D2" s="191"/>
      <c r="E2" s="191"/>
      <c r="F2" s="191"/>
      <c r="G2" s="198"/>
      <c r="H2" s="17" t="s">
        <v>24</v>
      </c>
      <c r="I2" s="17" t="s">
        <v>15</v>
      </c>
      <c r="J2" s="17" t="s">
        <v>1</v>
      </c>
      <c r="K2" s="17" t="s">
        <v>28</v>
      </c>
      <c r="L2" s="2" t="s">
        <v>2</v>
      </c>
      <c r="M2" s="2" t="s">
        <v>7</v>
      </c>
      <c r="N2" s="200"/>
      <c r="O2" s="202"/>
      <c r="P2" s="4" t="s">
        <v>26</v>
      </c>
      <c r="Q2" s="185" t="s">
        <v>77</v>
      </c>
      <c r="R2" s="185" t="s">
        <v>219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27</v>
      </c>
      <c r="Z2" s="4" t="s">
        <v>76</v>
      </c>
      <c r="AA2" s="185" t="s">
        <v>76</v>
      </c>
      <c r="AB2" s="42"/>
      <c r="AC2" s="42" t="s">
        <v>108</v>
      </c>
      <c r="AD2" s="42" t="s">
        <v>127</v>
      </c>
      <c r="AE2" s="189"/>
      <c r="AF2" s="204"/>
      <c r="AG2" s="204"/>
      <c r="AH2" s="195"/>
      <c r="AI2" s="197"/>
    </row>
    <row r="3" spans="1:35" s="31" customFormat="1" ht="20.100000000000001" customHeight="1" x14ac:dyDescent="0.25">
      <c r="A3" s="145" t="s">
        <v>182</v>
      </c>
      <c r="B3" s="21">
        <v>33</v>
      </c>
      <c r="C3" s="9">
        <v>18</v>
      </c>
      <c r="D3" s="9">
        <v>15</v>
      </c>
      <c r="E3" s="30">
        <v>260</v>
      </c>
      <c r="F3" s="1">
        <f>'8.5'!AJ3</f>
        <v>577</v>
      </c>
      <c r="G3" s="1">
        <f>SUM(E3:F3)</f>
        <v>837</v>
      </c>
      <c r="H3" s="28">
        <v>18</v>
      </c>
      <c r="I3" s="28">
        <v>20</v>
      </c>
      <c r="J3" s="28">
        <v>10</v>
      </c>
      <c r="K3" s="28"/>
      <c r="L3" s="28">
        <v>15</v>
      </c>
      <c r="M3" s="28"/>
      <c r="N3" s="135">
        <f>SUM(H3:M3)</f>
        <v>63</v>
      </c>
      <c r="O3" s="65">
        <f t="shared" ref="O3:O25" si="0">G3-N3</f>
        <v>774</v>
      </c>
      <c r="P3" s="27"/>
      <c r="Q3" s="27">
        <v>12</v>
      </c>
      <c r="R3" s="27">
        <v>7</v>
      </c>
      <c r="S3" s="27">
        <v>50</v>
      </c>
      <c r="T3" s="27">
        <v>34</v>
      </c>
      <c r="U3" s="27">
        <v>7</v>
      </c>
      <c r="V3" s="27"/>
      <c r="W3" s="27"/>
      <c r="X3" s="27"/>
      <c r="Y3" s="27">
        <v>52</v>
      </c>
      <c r="Z3" s="27">
        <v>2</v>
      </c>
      <c r="AA3" s="27">
        <v>1</v>
      </c>
      <c r="AB3" s="27"/>
      <c r="AC3" s="27"/>
      <c r="AD3" s="27"/>
      <c r="AE3" s="27"/>
      <c r="AF3" s="29">
        <f>SUM(P3:AD3)</f>
        <v>165</v>
      </c>
      <c r="AG3" s="26">
        <f t="shared" ref="AG3:AG25" si="1">O3-AF3</f>
        <v>609</v>
      </c>
      <c r="AH3" s="28">
        <f t="shared" ref="AH3:AH25" si="2">(B3*C3)+D3</f>
        <v>609</v>
      </c>
      <c r="AI3" s="29">
        <f>AH3+AE3-AG3</f>
        <v>0</v>
      </c>
    </row>
    <row r="4" spans="1:35" ht="20.100000000000001" customHeight="1" x14ac:dyDescent="0.25">
      <c r="A4" s="145" t="s">
        <v>161</v>
      </c>
      <c r="B4" s="21">
        <v>70</v>
      </c>
      <c r="C4" s="9">
        <v>11</v>
      </c>
      <c r="D4" s="9">
        <v>35</v>
      </c>
      <c r="E4" s="12">
        <v>420</v>
      </c>
      <c r="F4" s="1">
        <f>'8.5'!AJ4</f>
        <v>641</v>
      </c>
      <c r="G4" s="1">
        <f t="shared" ref="G4:G25" si="3">SUM(E4:F4)</f>
        <v>1061</v>
      </c>
      <c r="H4" s="7">
        <v>29</v>
      </c>
      <c r="I4" s="7"/>
      <c r="J4" s="7"/>
      <c r="K4" s="7"/>
      <c r="L4" s="7">
        <v>10</v>
      </c>
      <c r="M4" s="7"/>
      <c r="N4" s="135">
        <f t="shared" ref="N4:N25" si="4">SUM(H4:M4)</f>
        <v>39</v>
      </c>
      <c r="O4" s="65">
        <f t="shared" si="0"/>
        <v>1022</v>
      </c>
      <c r="P4" s="14">
        <v>20</v>
      </c>
      <c r="Q4" s="14">
        <v>14</v>
      </c>
      <c r="R4" s="14">
        <v>15</v>
      </c>
      <c r="S4" s="14">
        <v>44</v>
      </c>
      <c r="T4" s="14">
        <v>62</v>
      </c>
      <c r="U4" s="14">
        <v>9</v>
      </c>
      <c r="V4" s="14"/>
      <c r="W4" s="14"/>
      <c r="X4" s="14"/>
      <c r="Y4" s="14">
        <v>50</v>
      </c>
      <c r="Z4" s="14">
        <v>2</v>
      </c>
      <c r="AA4" s="14">
        <v>1</v>
      </c>
      <c r="AB4" s="14"/>
      <c r="AC4" s="14"/>
      <c r="AD4" s="14"/>
      <c r="AE4" s="14"/>
      <c r="AF4" s="29">
        <f t="shared" ref="AF4:AF25" si="5">SUM(P4:AD4)</f>
        <v>217</v>
      </c>
      <c r="AG4" s="26">
        <f t="shared" si="1"/>
        <v>805</v>
      </c>
      <c r="AH4" s="28">
        <f t="shared" si="2"/>
        <v>805</v>
      </c>
      <c r="AI4" s="29">
        <f t="shared" ref="AI4:AI24" si="6">AH4+AE4-AG4</f>
        <v>0</v>
      </c>
    </row>
    <row r="5" spans="1:35" ht="20.100000000000001" customHeight="1" x14ac:dyDescent="0.25">
      <c r="A5" s="145" t="s">
        <v>162</v>
      </c>
      <c r="B5" s="21">
        <v>45</v>
      </c>
      <c r="C5" s="8">
        <v>3</v>
      </c>
      <c r="D5" s="8">
        <v>39</v>
      </c>
      <c r="E5" s="12"/>
      <c r="F5" s="1">
        <f>'8.5'!AJ5</f>
        <v>249</v>
      </c>
      <c r="G5" s="1">
        <f t="shared" si="3"/>
        <v>249</v>
      </c>
      <c r="H5" s="7"/>
      <c r="I5" s="7">
        <v>10</v>
      </c>
      <c r="J5" s="7">
        <v>20</v>
      </c>
      <c r="K5" s="7"/>
      <c r="L5" s="7">
        <v>5</v>
      </c>
      <c r="M5" s="7"/>
      <c r="N5" s="135">
        <f t="shared" si="4"/>
        <v>35</v>
      </c>
      <c r="O5" s="65">
        <f t="shared" si="0"/>
        <v>214</v>
      </c>
      <c r="P5" s="14"/>
      <c r="Q5" s="14"/>
      <c r="R5" s="14"/>
      <c r="S5" s="14">
        <v>20</v>
      </c>
      <c r="T5" s="14"/>
      <c r="U5" s="14">
        <v>20</v>
      </c>
      <c r="V5" s="14"/>
      <c r="W5" s="14"/>
      <c r="X5" s="14"/>
      <c r="Y5" s="14"/>
      <c r="Z5" s="14"/>
      <c r="AA5" s="14"/>
      <c r="AB5" s="14"/>
      <c r="AC5" s="14"/>
      <c r="AD5" s="14"/>
      <c r="AE5" s="14"/>
      <c r="AF5" s="29">
        <f t="shared" si="5"/>
        <v>40</v>
      </c>
      <c r="AG5" s="26">
        <f t="shared" si="1"/>
        <v>174</v>
      </c>
      <c r="AH5" s="28">
        <f t="shared" si="2"/>
        <v>174</v>
      </c>
      <c r="AI5" s="29">
        <f t="shared" si="6"/>
        <v>0</v>
      </c>
    </row>
    <row r="6" spans="1:35" ht="20.100000000000001" customHeight="1" x14ac:dyDescent="0.25">
      <c r="A6" s="145" t="s">
        <v>163</v>
      </c>
      <c r="B6" s="21">
        <v>60</v>
      </c>
      <c r="C6" s="8"/>
      <c r="D6" s="8"/>
      <c r="E6" s="12"/>
      <c r="F6" s="1">
        <f>'8.5'!AJ6</f>
        <v>0</v>
      </c>
      <c r="G6" s="1">
        <f t="shared" si="3"/>
        <v>0</v>
      </c>
      <c r="H6" s="7"/>
      <c r="I6" s="7"/>
      <c r="J6" s="7"/>
      <c r="K6" s="7"/>
      <c r="L6" s="7"/>
      <c r="M6" s="7"/>
      <c r="N6" s="135">
        <f t="shared" si="4"/>
        <v>0</v>
      </c>
      <c r="O6" s="65">
        <f t="shared" si="0"/>
        <v>0</v>
      </c>
      <c r="P6" s="69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29">
        <f t="shared" si="5"/>
        <v>0</v>
      </c>
      <c r="AG6" s="26">
        <f t="shared" si="1"/>
        <v>0</v>
      </c>
      <c r="AH6" s="28">
        <f t="shared" si="2"/>
        <v>0</v>
      </c>
      <c r="AI6" s="29">
        <f t="shared" si="6"/>
        <v>0</v>
      </c>
    </row>
    <row r="7" spans="1:35" ht="20.100000000000001" customHeight="1" x14ac:dyDescent="0.25">
      <c r="A7" s="145" t="s">
        <v>164</v>
      </c>
      <c r="B7" s="21">
        <v>120</v>
      </c>
      <c r="C7" s="9">
        <v>4</v>
      </c>
      <c r="D7" s="9">
        <v>87</v>
      </c>
      <c r="E7" s="12"/>
      <c r="F7" s="1">
        <f>'8.5'!AJ7</f>
        <v>632</v>
      </c>
      <c r="G7" s="1">
        <f t="shared" si="3"/>
        <v>632</v>
      </c>
      <c r="H7" s="7">
        <v>3</v>
      </c>
      <c r="I7" s="7"/>
      <c r="J7" s="7"/>
      <c r="K7" s="7"/>
      <c r="L7" s="7"/>
      <c r="M7" s="7"/>
      <c r="N7" s="135">
        <f t="shared" si="4"/>
        <v>3</v>
      </c>
      <c r="O7" s="65">
        <f t="shared" si="0"/>
        <v>629</v>
      </c>
      <c r="P7" s="14"/>
      <c r="Q7" s="14">
        <v>12</v>
      </c>
      <c r="R7" s="14">
        <v>3</v>
      </c>
      <c r="S7" s="14">
        <v>16</v>
      </c>
      <c r="T7" s="14">
        <v>6</v>
      </c>
      <c r="U7" s="14"/>
      <c r="V7" s="14"/>
      <c r="W7" s="14"/>
      <c r="X7" s="14"/>
      <c r="Y7" s="14">
        <v>24</v>
      </c>
      <c r="Z7" s="14"/>
      <c r="AA7" s="14">
        <v>1</v>
      </c>
      <c r="AB7" s="14"/>
      <c r="AC7" s="14"/>
      <c r="AD7" s="14"/>
      <c r="AE7" s="14"/>
      <c r="AF7" s="29">
        <f t="shared" si="5"/>
        <v>62</v>
      </c>
      <c r="AG7" s="26">
        <f t="shared" si="1"/>
        <v>567</v>
      </c>
      <c r="AH7" s="28">
        <f t="shared" si="2"/>
        <v>567</v>
      </c>
      <c r="AI7" s="29">
        <f t="shared" si="6"/>
        <v>0</v>
      </c>
    </row>
    <row r="8" spans="1:35" ht="20.100000000000001" customHeight="1" x14ac:dyDescent="0.25">
      <c r="A8" s="145" t="s">
        <v>165</v>
      </c>
      <c r="B8" s="21">
        <v>40</v>
      </c>
      <c r="C8" s="8">
        <v>1</v>
      </c>
      <c r="D8" s="8">
        <v>26</v>
      </c>
      <c r="E8" s="12"/>
      <c r="F8" s="1">
        <f>'8.5'!AJ8</f>
        <v>86</v>
      </c>
      <c r="G8" s="1">
        <f t="shared" si="3"/>
        <v>86</v>
      </c>
      <c r="H8" s="7"/>
      <c r="I8" s="7"/>
      <c r="J8" s="7">
        <v>20</v>
      </c>
      <c r="K8" s="7"/>
      <c r="L8" s="7"/>
      <c r="M8" s="7"/>
      <c r="N8" s="135">
        <f t="shared" si="4"/>
        <v>20</v>
      </c>
      <c r="O8" s="65">
        <f t="shared" si="0"/>
        <v>66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29">
        <f t="shared" si="5"/>
        <v>0</v>
      </c>
      <c r="AG8" s="26">
        <f t="shared" si="1"/>
        <v>66</v>
      </c>
      <c r="AH8" s="28">
        <f t="shared" si="2"/>
        <v>66</v>
      </c>
      <c r="AI8" s="29">
        <f t="shared" si="6"/>
        <v>0</v>
      </c>
    </row>
    <row r="9" spans="1:35" ht="20.100000000000001" customHeight="1" x14ac:dyDescent="0.25">
      <c r="A9" s="145" t="s">
        <v>166</v>
      </c>
      <c r="B9" s="21">
        <v>65</v>
      </c>
      <c r="C9" s="8">
        <v>3</v>
      </c>
      <c r="D9" s="8">
        <v>49</v>
      </c>
      <c r="E9" s="12"/>
      <c r="F9" s="1">
        <f>'8.5'!AJ9</f>
        <v>262</v>
      </c>
      <c r="G9" s="1">
        <f t="shared" si="3"/>
        <v>262</v>
      </c>
      <c r="H9" s="7"/>
      <c r="I9" s="7"/>
      <c r="J9" s="7"/>
      <c r="K9" s="7"/>
      <c r="L9" s="7"/>
      <c r="M9" s="7"/>
      <c r="N9" s="135">
        <f t="shared" si="4"/>
        <v>0</v>
      </c>
      <c r="O9" s="65">
        <f t="shared" si="0"/>
        <v>262</v>
      </c>
      <c r="P9" s="14"/>
      <c r="Q9" s="14">
        <v>3</v>
      </c>
      <c r="R9" s="14"/>
      <c r="S9" s="14"/>
      <c r="T9" s="14"/>
      <c r="U9" s="14"/>
      <c r="V9" s="14"/>
      <c r="W9" s="14"/>
      <c r="X9" s="14"/>
      <c r="Y9" s="14">
        <v>14</v>
      </c>
      <c r="Z9" s="14"/>
      <c r="AA9" s="14">
        <v>1</v>
      </c>
      <c r="AB9" s="14"/>
      <c r="AC9" s="14"/>
      <c r="AD9" s="14"/>
      <c r="AE9" s="14"/>
      <c r="AF9" s="29">
        <f t="shared" si="5"/>
        <v>18</v>
      </c>
      <c r="AG9" s="26">
        <f t="shared" si="1"/>
        <v>244</v>
      </c>
      <c r="AH9" s="28">
        <f t="shared" si="2"/>
        <v>244</v>
      </c>
      <c r="AI9" s="29">
        <f t="shared" si="6"/>
        <v>0</v>
      </c>
    </row>
    <row r="10" spans="1:35" ht="20.100000000000001" customHeight="1" x14ac:dyDescent="0.25">
      <c r="A10" s="145" t="s">
        <v>167</v>
      </c>
      <c r="B10" s="21">
        <v>100</v>
      </c>
      <c r="C10" s="8">
        <v>3</v>
      </c>
      <c r="D10" s="8">
        <v>11</v>
      </c>
      <c r="E10" s="12"/>
      <c r="F10" s="1">
        <f>'8.5'!AJ10</f>
        <v>428</v>
      </c>
      <c r="G10" s="1">
        <f t="shared" si="3"/>
        <v>428</v>
      </c>
      <c r="H10" s="7">
        <v>13</v>
      </c>
      <c r="I10" s="7"/>
      <c r="J10" s="7"/>
      <c r="K10" s="7"/>
      <c r="L10" s="7"/>
      <c r="M10" s="7"/>
      <c r="N10" s="135">
        <f t="shared" si="4"/>
        <v>13</v>
      </c>
      <c r="O10" s="65">
        <f t="shared" si="0"/>
        <v>415</v>
      </c>
      <c r="P10" s="14"/>
      <c r="Q10" s="14">
        <v>8</v>
      </c>
      <c r="R10" s="14"/>
      <c r="S10" s="14">
        <v>46</v>
      </c>
      <c r="T10" s="14">
        <v>9</v>
      </c>
      <c r="U10" s="14">
        <v>3</v>
      </c>
      <c r="V10" s="14"/>
      <c r="W10" s="14"/>
      <c r="X10" s="14"/>
      <c r="Y10" s="14">
        <v>37</v>
      </c>
      <c r="Z10" s="14"/>
      <c r="AA10" s="14">
        <v>1</v>
      </c>
      <c r="AB10" s="14"/>
      <c r="AC10" s="14"/>
      <c r="AD10" s="14"/>
      <c r="AE10" s="14"/>
      <c r="AF10" s="29">
        <f t="shared" si="5"/>
        <v>104</v>
      </c>
      <c r="AG10" s="26">
        <f t="shared" si="1"/>
        <v>311</v>
      </c>
      <c r="AH10" s="28">
        <f t="shared" si="2"/>
        <v>311</v>
      </c>
      <c r="AI10" s="29">
        <f t="shared" si="6"/>
        <v>0</v>
      </c>
    </row>
    <row r="11" spans="1:35" ht="20.100000000000001" customHeight="1" x14ac:dyDescent="0.25">
      <c r="A11" s="145" t="s">
        <v>168</v>
      </c>
      <c r="B11" s="21">
        <v>85</v>
      </c>
      <c r="C11" s="10">
        <v>1</v>
      </c>
      <c r="D11" s="10">
        <v>71</v>
      </c>
      <c r="E11" s="12"/>
      <c r="F11" s="1">
        <f>'8.5'!AJ11</f>
        <v>227</v>
      </c>
      <c r="G11" s="1">
        <f t="shared" si="3"/>
        <v>227</v>
      </c>
      <c r="H11" s="7">
        <v>5</v>
      </c>
      <c r="I11" s="7"/>
      <c r="J11" s="7"/>
      <c r="K11" s="7"/>
      <c r="L11" s="7"/>
      <c r="M11" s="7"/>
      <c r="N11" s="135">
        <f t="shared" si="4"/>
        <v>5</v>
      </c>
      <c r="O11" s="65">
        <f t="shared" si="0"/>
        <v>222</v>
      </c>
      <c r="P11" s="14"/>
      <c r="Q11" s="14"/>
      <c r="R11" s="14"/>
      <c r="S11" s="14">
        <v>26</v>
      </c>
      <c r="T11" s="14">
        <v>12</v>
      </c>
      <c r="U11" s="14">
        <v>12</v>
      </c>
      <c r="V11" s="14"/>
      <c r="W11" s="14"/>
      <c r="X11" s="14"/>
      <c r="Y11" s="14">
        <v>15</v>
      </c>
      <c r="Z11" s="14"/>
      <c r="AA11" s="14">
        <v>1</v>
      </c>
      <c r="AB11" s="14"/>
      <c r="AC11" s="14"/>
      <c r="AD11" s="14"/>
      <c r="AE11" s="14"/>
      <c r="AF11" s="29">
        <f t="shared" si="5"/>
        <v>66</v>
      </c>
      <c r="AG11" s="26">
        <f t="shared" si="1"/>
        <v>156</v>
      </c>
      <c r="AH11" s="28">
        <f t="shared" si="2"/>
        <v>156</v>
      </c>
      <c r="AI11" s="29">
        <f t="shared" si="6"/>
        <v>0</v>
      </c>
    </row>
    <row r="12" spans="1:35" ht="20.100000000000001" customHeight="1" x14ac:dyDescent="0.25">
      <c r="A12" s="145" t="s">
        <v>169</v>
      </c>
      <c r="B12" s="21">
        <v>50</v>
      </c>
      <c r="C12" s="10">
        <v>3</v>
      </c>
      <c r="D12" s="10">
        <v>48</v>
      </c>
      <c r="E12" s="12">
        <v>90</v>
      </c>
      <c r="F12" s="1">
        <f>'8.5'!AJ12</f>
        <v>191</v>
      </c>
      <c r="G12" s="1">
        <f t="shared" si="3"/>
        <v>281</v>
      </c>
      <c r="H12" s="7">
        <v>5</v>
      </c>
      <c r="I12" s="7"/>
      <c r="J12" s="7"/>
      <c r="K12" s="7"/>
      <c r="L12" s="7"/>
      <c r="M12" s="7"/>
      <c r="N12" s="135">
        <f t="shared" si="4"/>
        <v>5</v>
      </c>
      <c r="O12" s="65">
        <f t="shared" si="0"/>
        <v>276</v>
      </c>
      <c r="P12" s="14"/>
      <c r="Q12" s="14"/>
      <c r="R12" s="14"/>
      <c r="S12" s="14">
        <v>26</v>
      </c>
      <c r="T12" s="14">
        <v>2</v>
      </c>
      <c r="U12" s="14">
        <v>18</v>
      </c>
      <c r="V12" s="14"/>
      <c r="W12" s="14"/>
      <c r="X12" s="14"/>
      <c r="Y12" s="14">
        <v>31</v>
      </c>
      <c r="Z12" s="14"/>
      <c r="AA12" s="14">
        <v>1</v>
      </c>
      <c r="AB12" s="14"/>
      <c r="AC12" s="14"/>
      <c r="AD12" s="14"/>
      <c r="AE12" s="14"/>
      <c r="AF12" s="29">
        <f t="shared" si="5"/>
        <v>78</v>
      </c>
      <c r="AG12" s="26">
        <f t="shared" si="1"/>
        <v>198</v>
      </c>
      <c r="AH12" s="28">
        <f t="shared" si="2"/>
        <v>198</v>
      </c>
      <c r="AI12" s="29">
        <f t="shared" si="6"/>
        <v>0</v>
      </c>
    </row>
    <row r="13" spans="1:35" s="31" customFormat="1" ht="20.100000000000001" customHeight="1" x14ac:dyDescent="0.25">
      <c r="A13" s="145" t="s">
        <v>170</v>
      </c>
      <c r="B13" s="21">
        <v>50</v>
      </c>
      <c r="C13" s="10"/>
      <c r="D13" s="10"/>
      <c r="E13" s="30"/>
      <c r="F13" s="1">
        <f>'8.5'!AJ13</f>
        <v>0</v>
      </c>
      <c r="G13" s="1">
        <f t="shared" si="3"/>
        <v>0</v>
      </c>
      <c r="H13" s="28"/>
      <c r="I13" s="28"/>
      <c r="J13" s="28"/>
      <c r="K13" s="28"/>
      <c r="L13" s="28"/>
      <c r="M13" s="28"/>
      <c r="N13" s="135">
        <f t="shared" si="4"/>
        <v>0</v>
      </c>
      <c r="O13" s="65">
        <f t="shared" si="0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9">
        <f t="shared" si="5"/>
        <v>0</v>
      </c>
      <c r="AG13" s="26">
        <f t="shared" si="1"/>
        <v>0</v>
      </c>
      <c r="AH13" s="28">
        <f t="shared" si="2"/>
        <v>0</v>
      </c>
      <c r="AI13" s="29">
        <f t="shared" si="6"/>
        <v>0</v>
      </c>
    </row>
    <row r="14" spans="1:35" ht="20.100000000000001" customHeight="1" x14ac:dyDescent="0.25">
      <c r="A14" s="145" t="s">
        <v>171</v>
      </c>
      <c r="B14" s="21">
        <v>45</v>
      </c>
      <c r="C14" s="10"/>
      <c r="D14" s="10"/>
      <c r="E14" s="12"/>
      <c r="F14" s="1">
        <f>'8.5'!AJ14</f>
        <v>0</v>
      </c>
      <c r="G14" s="1">
        <f t="shared" si="3"/>
        <v>0</v>
      </c>
      <c r="H14" s="7"/>
      <c r="I14" s="7"/>
      <c r="J14" s="7"/>
      <c r="K14" s="7"/>
      <c r="L14" s="7"/>
      <c r="M14" s="7"/>
      <c r="N14" s="135">
        <f t="shared" si="4"/>
        <v>0</v>
      </c>
      <c r="O14" s="65">
        <f t="shared" si="0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29">
        <f t="shared" si="5"/>
        <v>0</v>
      </c>
      <c r="AG14" s="26">
        <f t="shared" si="1"/>
        <v>0</v>
      </c>
      <c r="AH14" s="28">
        <f t="shared" si="2"/>
        <v>0</v>
      </c>
      <c r="AI14" s="29">
        <f t="shared" si="6"/>
        <v>0</v>
      </c>
    </row>
    <row r="15" spans="1:35" ht="20.100000000000001" customHeight="1" x14ac:dyDescent="0.25">
      <c r="A15" s="145" t="s">
        <v>172</v>
      </c>
      <c r="B15" s="21">
        <v>33</v>
      </c>
      <c r="C15" s="10"/>
      <c r="D15" s="10"/>
      <c r="E15" s="12"/>
      <c r="F15" s="1">
        <f>'8.5'!AJ15</f>
        <v>0</v>
      </c>
      <c r="G15" s="1">
        <f t="shared" si="3"/>
        <v>0</v>
      </c>
      <c r="H15" s="7"/>
      <c r="I15" s="7"/>
      <c r="J15" s="7"/>
      <c r="K15" s="7"/>
      <c r="L15" s="7"/>
      <c r="M15" s="7"/>
      <c r="N15" s="135">
        <f t="shared" si="4"/>
        <v>0</v>
      </c>
      <c r="O15" s="65">
        <f t="shared" si="0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29">
        <f t="shared" si="5"/>
        <v>0</v>
      </c>
      <c r="AG15" s="26">
        <f t="shared" si="1"/>
        <v>0</v>
      </c>
      <c r="AH15" s="28">
        <f t="shared" si="2"/>
        <v>0</v>
      </c>
      <c r="AI15" s="29">
        <f t="shared" si="6"/>
        <v>0</v>
      </c>
    </row>
    <row r="16" spans="1:35" ht="20.100000000000001" customHeight="1" x14ac:dyDescent="0.25">
      <c r="A16" s="145" t="s">
        <v>173</v>
      </c>
      <c r="B16" s="21">
        <v>45</v>
      </c>
      <c r="C16" s="10">
        <v>1</v>
      </c>
      <c r="D16" s="10">
        <v>11</v>
      </c>
      <c r="E16" s="12"/>
      <c r="F16" s="1">
        <f>'8.5'!AJ16</f>
        <v>76</v>
      </c>
      <c r="G16" s="1">
        <f t="shared" si="3"/>
        <v>76</v>
      </c>
      <c r="H16" s="7">
        <v>6</v>
      </c>
      <c r="I16" s="7"/>
      <c r="J16" s="7"/>
      <c r="K16" s="7"/>
      <c r="L16" s="7"/>
      <c r="M16" s="7"/>
      <c r="N16" s="135">
        <f t="shared" si="4"/>
        <v>6</v>
      </c>
      <c r="O16" s="65">
        <f t="shared" si="0"/>
        <v>70</v>
      </c>
      <c r="P16" s="14">
        <v>2</v>
      </c>
      <c r="Q16" s="14"/>
      <c r="R16" s="14"/>
      <c r="S16" s="14">
        <v>11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>
        <v>1</v>
      </c>
      <c r="AF16" s="29">
        <f t="shared" si="5"/>
        <v>13</v>
      </c>
      <c r="AG16" s="26">
        <f t="shared" si="1"/>
        <v>57</v>
      </c>
      <c r="AH16" s="28">
        <f t="shared" si="2"/>
        <v>56</v>
      </c>
      <c r="AI16" s="29">
        <f t="shared" si="6"/>
        <v>0</v>
      </c>
    </row>
    <row r="17" spans="1:35" s="31" customFormat="1" ht="20.100000000000001" customHeight="1" x14ac:dyDescent="0.25">
      <c r="A17" s="145" t="s">
        <v>174</v>
      </c>
      <c r="B17" s="21">
        <v>100</v>
      </c>
      <c r="C17" s="10"/>
      <c r="D17" s="10">
        <v>27</v>
      </c>
      <c r="E17" s="30"/>
      <c r="F17" s="1">
        <f>'8.5'!AJ17</f>
        <v>27</v>
      </c>
      <c r="G17" s="1">
        <f t="shared" si="3"/>
        <v>27</v>
      </c>
      <c r="H17" s="28"/>
      <c r="I17" s="28"/>
      <c r="J17" s="28"/>
      <c r="K17" s="28"/>
      <c r="L17" s="28"/>
      <c r="M17" s="28"/>
      <c r="N17" s="135">
        <f t="shared" si="4"/>
        <v>0</v>
      </c>
      <c r="O17" s="65">
        <f t="shared" si="0"/>
        <v>27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9">
        <f t="shared" si="5"/>
        <v>0</v>
      </c>
      <c r="AG17" s="26">
        <f t="shared" si="1"/>
        <v>27</v>
      </c>
      <c r="AH17" s="28">
        <f t="shared" si="2"/>
        <v>27</v>
      </c>
      <c r="AI17" s="29">
        <f t="shared" si="6"/>
        <v>0</v>
      </c>
    </row>
    <row r="18" spans="1:35" s="31" customFormat="1" ht="20.100000000000001" customHeight="1" x14ac:dyDescent="0.25">
      <c r="A18" s="145" t="s">
        <v>175</v>
      </c>
      <c r="B18" s="21">
        <v>100</v>
      </c>
      <c r="C18" s="10"/>
      <c r="D18" s="10">
        <v>16</v>
      </c>
      <c r="E18" s="30"/>
      <c r="F18" s="1">
        <f>'8.5'!AJ18</f>
        <v>16</v>
      </c>
      <c r="G18" s="1">
        <f t="shared" si="3"/>
        <v>16</v>
      </c>
      <c r="H18" s="28"/>
      <c r="I18" s="28"/>
      <c r="J18" s="28"/>
      <c r="K18" s="28"/>
      <c r="L18" s="28"/>
      <c r="M18" s="28"/>
      <c r="N18" s="135">
        <f t="shared" si="4"/>
        <v>0</v>
      </c>
      <c r="O18" s="65">
        <f t="shared" si="0"/>
        <v>16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9">
        <f t="shared" si="5"/>
        <v>0</v>
      </c>
      <c r="AG18" s="26">
        <f t="shared" si="1"/>
        <v>16</v>
      </c>
      <c r="AH18" s="28">
        <f t="shared" si="2"/>
        <v>16</v>
      </c>
      <c r="AI18" s="29">
        <f t="shared" si="6"/>
        <v>0</v>
      </c>
    </row>
    <row r="19" spans="1:35" ht="20.100000000000001" customHeight="1" x14ac:dyDescent="0.25">
      <c r="A19" s="145" t="s">
        <v>176</v>
      </c>
      <c r="B19" s="21">
        <v>50</v>
      </c>
      <c r="C19" s="10"/>
      <c r="D19" s="10">
        <v>8</v>
      </c>
      <c r="E19" s="12"/>
      <c r="F19" s="1">
        <f>'8.5'!AJ19</f>
        <v>12</v>
      </c>
      <c r="G19" s="1">
        <f t="shared" si="3"/>
        <v>12</v>
      </c>
      <c r="H19" s="7">
        <v>4</v>
      </c>
      <c r="I19" s="7"/>
      <c r="J19" s="7"/>
      <c r="K19" s="7"/>
      <c r="L19" s="7"/>
      <c r="M19" s="7"/>
      <c r="N19" s="135">
        <f t="shared" si="4"/>
        <v>4</v>
      </c>
      <c r="O19" s="65">
        <f t="shared" si="0"/>
        <v>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29">
        <f t="shared" si="5"/>
        <v>0</v>
      </c>
      <c r="AG19" s="26">
        <f t="shared" si="1"/>
        <v>8</v>
      </c>
      <c r="AH19" s="28">
        <f t="shared" si="2"/>
        <v>8</v>
      </c>
      <c r="AI19" s="29">
        <f t="shared" si="6"/>
        <v>0</v>
      </c>
    </row>
    <row r="20" spans="1:35" ht="20.100000000000001" customHeight="1" x14ac:dyDescent="0.25">
      <c r="A20" s="145" t="s">
        <v>177</v>
      </c>
      <c r="B20" s="21">
        <v>33</v>
      </c>
      <c r="C20" s="10">
        <v>3</v>
      </c>
      <c r="D20" s="10">
        <v>8</v>
      </c>
      <c r="E20" s="12"/>
      <c r="F20" s="1">
        <f>'8.5'!AJ20</f>
        <v>121</v>
      </c>
      <c r="G20" s="1">
        <f t="shared" si="3"/>
        <v>121</v>
      </c>
      <c r="H20" s="7">
        <v>4</v>
      </c>
      <c r="I20" s="7"/>
      <c r="J20" s="7"/>
      <c r="K20" s="7"/>
      <c r="L20" s="7"/>
      <c r="M20" s="7"/>
      <c r="N20" s="135">
        <f t="shared" si="4"/>
        <v>4</v>
      </c>
      <c r="O20" s="65">
        <f t="shared" si="0"/>
        <v>117</v>
      </c>
      <c r="P20" s="14"/>
      <c r="Q20" s="14"/>
      <c r="R20" s="14"/>
      <c r="S20" s="14">
        <v>7</v>
      </c>
      <c r="T20" s="14"/>
      <c r="U20" s="14"/>
      <c r="V20" s="14"/>
      <c r="W20" s="14"/>
      <c r="X20" s="14"/>
      <c r="Y20" s="14">
        <v>3</v>
      </c>
      <c r="Z20" s="14"/>
      <c r="AA20" s="14"/>
      <c r="AB20" s="14"/>
      <c r="AC20" s="14"/>
      <c r="AD20" s="14"/>
      <c r="AE20" s="14"/>
      <c r="AF20" s="29">
        <f t="shared" si="5"/>
        <v>10</v>
      </c>
      <c r="AG20" s="26">
        <f t="shared" si="1"/>
        <v>107</v>
      </c>
      <c r="AH20" s="28">
        <f t="shared" si="2"/>
        <v>107</v>
      </c>
      <c r="AI20" s="29">
        <f t="shared" si="6"/>
        <v>0</v>
      </c>
    </row>
    <row r="21" spans="1:35" ht="20.100000000000001" customHeight="1" x14ac:dyDescent="0.25">
      <c r="A21" s="145" t="s">
        <v>178</v>
      </c>
      <c r="B21" s="21">
        <v>40</v>
      </c>
      <c r="C21" s="10"/>
      <c r="D21" s="10"/>
      <c r="E21" s="12"/>
      <c r="F21" s="1">
        <f>'8.5'!AJ21</f>
        <v>0</v>
      </c>
      <c r="G21" s="1">
        <f t="shared" si="3"/>
        <v>0</v>
      </c>
      <c r="H21" s="7"/>
      <c r="I21" s="7"/>
      <c r="J21" s="7"/>
      <c r="K21" s="7"/>
      <c r="L21" s="7"/>
      <c r="M21" s="7"/>
      <c r="N21" s="135">
        <f t="shared" si="4"/>
        <v>0</v>
      </c>
      <c r="O21" s="65">
        <f t="shared" si="0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29">
        <f t="shared" si="5"/>
        <v>0</v>
      </c>
      <c r="AG21" s="26">
        <f t="shared" si="1"/>
        <v>0</v>
      </c>
      <c r="AH21" s="28">
        <f t="shared" si="2"/>
        <v>0</v>
      </c>
      <c r="AI21" s="29">
        <f t="shared" si="6"/>
        <v>0</v>
      </c>
    </row>
    <row r="22" spans="1:35" ht="20.100000000000001" customHeight="1" x14ac:dyDescent="0.25">
      <c r="A22" s="145" t="s">
        <v>179</v>
      </c>
      <c r="B22" s="21">
        <v>40</v>
      </c>
      <c r="C22" s="10"/>
      <c r="D22" s="10"/>
      <c r="E22" s="12"/>
      <c r="F22" s="1">
        <f>'8.5'!AJ22</f>
        <v>0</v>
      </c>
      <c r="G22" s="1">
        <f t="shared" si="3"/>
        <v>0</v>
      </c>
      <c r="H22" s="7"/>
      <c r="I22" s="7"/>
      <c r="J22" s="7"/>
      <c r="K22" s="7"/>
      <c r="L22" s="7"/>
      <c r="M22" s="7"/>
      <c r="N22" s="135">
        <f t="shared" si="4"/>
        <v>0</v>
      </c>
      <c r="O22" s="65">
        <f t="shared" si="0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29">
        <f t="shared" si="5"/>
        <v>0</v>
      </c>
      <c r="AG22" s="26">
        <f t="shared" si="1"/>
        <v>0</v>
      </c>
      <c r="AH22" s="28">
        <f t="shared" si="2"/>
        <v>0</v>
      </c>
      <c r="AI22" s="29">
        <f t="shared" si="6"/>
        <v>0</v>
      </c>
    </row>
    <row r="23" spans="1:35" ht="20.100000000000001" customHeight="1" x14ac:dyDescent="0.25">
      <c r="A23" s="145" t="s">
        <v>180</v>
      </c>
      <c r="B23" s="21">
        <v>30</v>
      </c>
      <c r="C23" s="10"/>
      <c r="D23" s="10"/>
      <c r="E23" s="12"/>
      <c r="F23" s="1">
        <f>'8.5'!AJ23</f>
        <v>0</v>
      </c>
      <c r="G23" s="1">
        <f t="shared" si="3"/>
        <v>0</v>
      </c>
      <c r="H23" s="7"/>
      <c r="I23" s="7"/>
      <c r="J23" s="7"/>
      <c r="K23" s="7"/>
      <c r="L23" s="7"/>
      <c r="M23" s="7"/>
      <c r="N23" s="135">
        <f t="shared" si="4"/>
        <v>0</v>
      </c>
      <c r="O23" s="65">
        <f t="shared" si="0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29">
        <f t="shared" si="5"/>
        <v>0</v>
      </c>
      <c r="AG23" s="26">
        <f t="shared" si="1"/>
        <v>0</v>
      </c>
      <c r="AH23" s="28">
        <f t="shared" si="2"/>
        <v>0</v>
      </c>
      <c r="AI23" s="29">
        <f t="shared" si="6"/>
        <v>0</v>
      </c>
    </row>
    <row r="24" spans="1:35" ht="20.100000000000001" customHeight="1" x14ac:dyDescent="0.25">
      <c r="A24" s="145" t="s">
        <v>181</v>
      </c>
      <c r="B24" s="21">
        <v>25</v>
      </c>
      <c r="C24" s="10"/>
      <c r="D24" s="10"/>
      <c r="E24" s="12"/>
      <c r="F24" s="1">
        <f>'8.5'!AJ24</f>
        <v>0</v>
      </c>
      <c r="G24" s="1">
        <f t="shared" si="3"/>
        <v>0</v>
      </c>
      <c r="H24" s="7"/>
      <c r="I24" s="7"/>
      <c r="J24" s="7"/>
      <c r="K24" s="7"/>
      <c r="L24" s="7"/>
      <c r="M24" s="7"/>
      <c r="N24" s="135">
        <f t="shared" si="4"/>
        <v>0</v>
      </c>
      <c r="O24" s="65">
        <f t="shared" si="0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29">
        <f t="shared" si="5"/>
        <v>0</v>
      </c>
      <c r="AG24" s="26">
        <f t="shared" si="1"/>
        <v>0</v>
      </c>
      <c r="AH24" s="28">
        <f t="shared" si="2"/>
        <v>0</v>
      </c>
      <c r="AI24" s="29">
        <f t="shared" si="6"/>
        <v>0</v>
      </c>
    </row>
    <row r="25" spans="1:35" ht="20.100000000000001" customHeight="1" x14ac:dyDescent="0.25">
      <c r="A25" s="145" t="s">
        <v>217</v>
      </c>
      <c r="B25" s="21">
        <v>45</v>
      </c>
      <c r="C25" s="10"/>
      <c r="D25" s="10">
        <v>20</v>
      </c>
      <c r="E25" s="12"/>
      <c r="F25" s="1">
        <f>'8.5'!AJ25</f>
        <v>20</v>
      </c>
      <c r="G25" s="1">
        <f t="shared" si="3"/>
        <v>20</v>
      </c>
      <c r="H25" s="7"/>
      <c r="I25" s="7"/>
      <c r="J25" s="7"/>
      <c r="K25" s="7"/>
      <c r="L25" s="7"/>
      <c r="M25" s="7"/>
      <c r="N25" s="135">
        <f t="shared" si="4"/>
        <v>0</v>
      </c>
      <c r="O25" s="65">
        <f t="shared" si="0"/>
        <v>20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29">
        <f t="shared" si="5"/>
        <v>0</v>
      </c>
      <c r="AG25" s="26">
        <f t="shared" si="1"/>
        <v>20</v>
      </c>
      <c r="AH25" s="28">
        <f t="shared" si="2"/>
        <v>20</v>
      </c>
      <c r="AI25" s="29">
        <f>AH25+AE25-AG25</f>
        <v>0</v>
      </c>
    </row>
    <row r="26" spans="1:35" ht="12" customHeight="1" x14ac:dyDescent="0.25">
      <c r="E26" s="19">
        <f>SUM(E3:E25)</f>
        <v>770</v>
      </c>
      <c r="F26" s="19">
        <f t="shared" ref="F26:AI26" si="7">SUM(F3:F25)</f>
        <v>3565</v>
      </c>
      <c r="G26" s="19">
        <f t="shared" si="7"/>
        <v>4335</v>
      </c>
      <c r="H26" s="19">
        <f t="shared" si="7"/>
        <v>87</v>
      </c>
      <c r="I26" s="19">
        <f t="shared" si="7"/>
        <v>30</v>
      </c>
      <c r="J26" s="19">
        <f t="shared" si="7"/>
        <v>50</v>
      </c>
      <c r="K26" s="19">
        <f t="shared" si="7"/>
        <v>0</v>
      </c>
      <c r="L26" s="19">
        <f t="shared" si="7"/>
        <v>30</v>
      </c>
      <c r="M26" s="19">
        <f t="shared" si="7"/>
        <v>0</v>
      </c>
      <c r="N26" s="19">
        <f t="shared" si="7"/>
        <v>197</v>
      </c>
      <c r="O26" s="19">
        <f t="shared" si="7"/>
        <v>4138</v>
      </c>
      <c r="P26" s="19">
        <f t="shared" si="7"/>
        <v>22</v>
      </c>
      <c r="Q26" s="19">
        <f t="shared" si="7"/>
        <v>49</v>
      </c>
      <c r="R26" s="19">
        <f t="shared" si="7"/>
        <v>25</v>
      </c>
      <c r="S26" s="19">
        <f t="shared" si="7"/>
        <v>246</v>
      </c>
      <c r="T26" s="19">
        <f t="shared" si="7"/>
        <v>125</v>
      </c>
      <c r="U26" s="19">
        <f t="shared" si="7"/>
        <v>69</v>
      </c>
      <c r="V26" s="19">
        <f t="shared" si="7"/>
        <v>0</v>
      </c>
      <c r="W26" s="19">
        <f t="shared" si="7"/>
        <v>0</v>
      </c>
      <c r="X26" s="19">
        <f t="shared" si="7"/>
        <v>0</v>
      </c>
      <c r="Y26" s="19">
        <f t="shared" si="7"/>
        <v>226</v>
      </c>
      <c r="Z26" s="19">
        <f t="shared" si="7"/>
        <v>4</v>
      </c>
      <c r="AA26" s="19">
        <f t="shared" si="7"/>
        <v>7</v>
      </c>
      <c r="AB26" s="19">
        <f t="shared" si="7"/>
        <v>0</v>
      </c>
      <c r="AC26" s="19">
        <f t="shared" si="7"/>
        <v>0</v>
      </c>
      <c r="AD26" s="19">
        <f t="shared" si="7"/>
        <v>0</v>
      </c>
      <c r="AE26" s="19">
        <f t="shared" si="7"/>
        <v>1</v>
      </c>
      <c r="AF26" s="19">
        <f t="shared" si="7"/>
        <v>773</v>
      </c>
      <c r="AG26" s="19">
        <f t="shared" si="7"/>
        <v>3365</v>
      </c>
      <c r="AH26" s="19">
        <f t="shared" si="7"/>
        <v>3364</v>
      </c>
      <c r="AI26" s="19">
        <f t="shared" si="7"/>
        <v>0</v>
      </c>
    </row>
    <row r="29" spans="1:35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E1:E2"/>
    <mergeCell ref="D1:D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4</vt:i4>
      </vt:variant>
    </vt:vector>
  </HeadingPairs>
  <TitlesOfParts>
    <vt:vector size="37" baseType="lpstr">
      <vt:lpstr>1.5</vt:lpstr>
      <vt:lpstr>2.5</vt:lpstr>
      <vt:lpstr>3.5</vt:lpstr>
      <vt:lpstr>4.5</vt:lpstr>
      <vt:lpstr>5.5</vt:lpstr>
      <vt:lpstr>6.5</vt:lpstr>
      <vt:lpstr>7.5</vt:lpstr>
      <vt:lpstr>8.5</vt:lpstr>
      <vt:lpstr>9.5</vt:lpstr>
      <vt:lpstr>10.5</vt:lpstr>
      <vt:lpstr>11.5</vt:lpstr>
      <vt:lpstr>hàng xì kho</vt:lpstr>
      <vt:lpstr>báo cáo</vt:lpstr>
      <vt:lpstr>12.4</vt:lpstr>
      <vt:lpstr>13.4</vt:lpstr>
      <vt:lpstr>14.4</vt:lpstr>
      <vt:lpstr>15.4</vt:lpstr>
      <vt:lpstr>16.4</vt:lpstr>
      <vt:lpstr>17.4</vt:lpstr>
      <vt:lpstr>18.4</vt:lpstr>
      <vt:lpstr>19.4</vt:lpstr>
      <vt:lpstr>20.4</vt:lpstr>
      <vt:lpstr>21.4</vt:lpstr>
      <vt:lpstr>22.4</vt:lpstr>
      <vt:lpstr>23.4</vt:lpstr>
      <vt:lpstr>24.4</vt:lpstr>
      <vt:lpstr>25.4</vt:lpstr>
      <vt:lpstr>26.4</vt:lpstr>
      <vt:lpstr>27.4</vt:lpstr>
      <vt:lpstr>28.4</vt:lpstr>
      <vt:lpstr>29.4</vt:lpstr>
      <vt:lpstr>30.4</vt:lpstr>
      <vt:lpstr>31.4</vt:lpstr>
      <vt:lpstr>'24.4'!Print_Area</vt:lpstr>
      <vt:lpstr>'25.4'!Print_Area</vt:lpstr>
      <vt:lpstr>'hàng xì kho'!Print_Area</vt:lpstr>
      <vt:lpstr>Số_lượng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Windows User</cp:lastModifiedBy>
  <cp:lastPrinted>2024-04-23T10:07:45Z</cp:lastPrinted>
  <dcterms:created xsi:type="dcterms:W3CDTF">2021-10-02T07:46:54Z</dcterms:created>
  <dcterms:modified xsi:type="dcterms:W3CDTF">2024-05-10T09:06:48Z</dcterms:modified>
</cp:coreProperties>
</file>