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KHO\Năm 2024\"/>
    </mc:Choice>
  </mc:AlternateContent>
  <bookViews>
    <workbookView xWindow="-105" yWindow="-105" windowWidth="19425" windowHeight="10305"/>
  </bookViews>
  <sheets>
    <sheet name="th" sheetId="40" r:id="rId1"/>
    <sheet name="1.3" sheetId="39" r:id="rId2"/>
    <sheet name="2.3" sheetId="6" r:id="rId3"/>
    <sheet name="báo cáo" sheetId="36" r:id="rId4"/>
    <sheet name="3.3" sheetId="7" r:id="rId5"/>
    <sheet name="4.3" sheetId="8" r:id="rId6"/>
    <sheet name="5.3" sheetId="9" r:id="rId7"/>
    <sheet name="6.3" sheetId="10" r:id="rId8"/>
    <sheet name="7.3" sheetId="11" r:id="rId9"/>
    <sheet name="8.3" sheetId="12" r:id="rId10"/>
    <sheet name="9.3" sheetId="13" r:id="rId11"/>
    <sheet name="10.3" sheetId="14" r:id="rId12"/>
    <sheet name="11.3" sheetId="15" r:id="rId13"/>
    <sheet name="12.3" sheetId="16" r:id="rId14"/>
    <sheet name="13.3" sheetId="17" r:id="rId15"/>
    <sheet name="14.3" sheetId="18" r:id="rId16"/>
    <sheet name="15.3" sheetId="19" r:id="rId17"/>
    <sheet name="16.3" sheetId="20" r:id="rId18"/>
    <sheet name="17.3" sheetId="21" r:id="rId19"/>
    <sheet name="18.3" sheetId="22" r:id="rId20"/>
    <sheet name="19.3" sheetId="23" r:id="rId21"/>
    <sheet name="20.3" sheetId="24" r:id="rId22"/>
    <sheet name="21.3" sheetId="25" r:id="rId23"/>
    <sheet name="22.3" sheetId="26" r:id="rId24"/>
    <sheet name="23.3" sheetId="27" r:id="rId25"/>
    <sheet name="24.3" sheetId="28" r:id="rId26"/>
    <sheet name="25.3" sheetId="29" r:id="rId27"/>
    <sheet name="26.3" sheetId="30" r:id="rId28"/>
    <sheet name="27.3" sheetId="31" r:id="rId29"/>
    <sheet name="28.3" sheetId="32" r:id="rId30"/>
    <sheet name="29.3" sheetId="33" r:id="rId31"/>
    <sheet name="30.3" sheetId="34" r:id="rId32"/>
    <sheet name="31.3" sheetId="35" r:id="rId33"/>
    <sheet name="hàng xì kho" sheetId="38" r:id="rId34"/>
  </sheets>
  <definedNames>
    <definedName name="Mã_hàng">'8.3'!#REF!</definedName>
    <definedName name="_xlnm.Print_Area" localSheetId="24">'23.3'!$A$1:$Y$32</definedName>
    <definedName name="_xlnm.Print_Area" localSheetId="25">'24.3'!$A$1:$X$30</definedName>
    <definedName name="Số_lượng">'8.3'!$F$6:$F$47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3" i="40" l="1"/>
  <c r="AI22" i="40"/>
  <c r="AI21" i="40"/>
  <c r="AI20" i="40"/>
  <c r="AI19" i="40"/>
  <c r="AI18" i="40"/>
  <c r="AI17" i="40"/>
  <c r="AI16" i="40"/>
  <c r="AI15" i="40"/>
  <c r="AI14" i="40"/>
  <c r="AI13" i="40"/>
  <c r="AI12" i="40"/>
  <c r="AI11" i="40"/>
  <c r="AI10" i="40"/>
  <c r="AI9" i="40"/>
  <c r="AI8" i="40"/>
  <c r="AI7" i="40"/>
  <c r="AI6" i="40"/>
  <c r="AI5" i="40"/>
  <c r="AI4" i="40"/>
  <c r="AH23" i="40"/>
  <c r="AH22" i="40"/>
  <c r="AH21" i="40"/>
  <c r="AH20" i="40"/>
  <c r="AH19" i="40"/>
  <c r="AH18" i="40"/>
  <c r="AH17" i="40"/>
  <c r="AH16" i="40"/>
  <c r="AH15" i="40"/>
  <c r="AH14" i="40"/>
  <c r="AH13" i="40"/>
  <c r="AH12" i="40"/>
  <c r="AH11" i="40"/>
  <c r="AH10" i="40"/>
  <c r="AH9" i="40"/>
  <c r="AH8" i="40"/>
  <c r="AH7" i="40"/>
  <c r="AH6" i="40"/>
  <c r="AH5" i="40"/>
  <c r="AH4" i="40"/>
  <c r="AG23" i="40"/>
  <c r="AG22" i="40"/>
  <c r="AG21" i="40"/>
  <c r="AG20" i="40"/>
  <c r="AG19" i="40"/>
  <c r="AG18" i="40"/>
  <c r="AG17" i="40"/>
  <c r="AG16" i="40"/>
  <c r="AG15" i="40"/>
  <c r="AG14" i="40"/>
  <c r="AG13" i="40"/>
  <c r="AG12" i="40"/>
  <c r="AG11" i="40"/>
  <c r="AG10" i="40"/>
  <c r="AG9" i="40"/>
  <c r="AG8" i="40"/>
  <c r="AG7" i="40"/>
  <c r="AG6" i="40"/>
  <c r="AG5" i="40"/>
  <c r="AG4" i="40"/>
  <c r="AF23" i="40"/>
  <c r="AF22" i="40"/>
  <c r="AF21" i="40"/>
  <c r="AF20" i="40"/>
  <c r="AF19" i="40"/>
  <c r="AF18" i="40"/>
  <c r="AF17" i="40"/>
  <c r="AF16" i="40"/>
  <c r="AF15" i="40"/>
  <c r="AF14" i="40"/>
  <c r="AF13" i="40"/>
  <c r="AF12" i="40"/>
  <c r="AF11" i="40"/>
  <c r="AF10" i="40"/>
  <c r="AF9" i="40"/>
  <c r="AF8" i="40"/>
  <c r="AF7" i="40"/>
  <c r="AF6" i="40"/>
  <c r="AF5" i="40"/>
  <c r="AF4" i="40"/>
  <c r="AE23" i="40"/>
  <c r="AE22" i="40"/>
  <c r="AE21" i="40"/>
  <c r="AE20" i="40"/>
  <c r="AE19" i="40"/>
  <c r="AE18" i="40"/>
  <c r="AE17" i="40"/>
  <c r="AE16" i="40"/>
  <c r="AE15" i="40"/>
  <c r="AE14" i="40"/>
  <c r="AE13" i="40"/>
  <c r="AE12" i="40"/>
  <c r="AE11" i="40"/>
  <c r="AE10" i="40"/>
  <c r="AE9" i="40"/>
  <c r="AE8" i="40"/>
  <c r="AE7" i="40"/>
  <c r="AE6" i="40"/>
  <c r="AE5" i="40"/>
  <c r="AE4" i="40"/>
  <c r="AD23" i="40"/>
  <c r="AD22" i="40"/>
  <c r="AD21" i="40"/>
  <c r="AD20" i="40"/>
  <c r="AD19" i="40"/>
  <c r="AD18" i="40"/>
  <c r="AD17" i="40"/>
  <c r="AD16" i="40"/>
  <c r="AD15" i="40"/>
  <c r="AD14" i="40"/>
  <c r="AD13" i="40"/>
  <c r="AD12" i="40"/>
  <c r="AD11" i="40"/>
  <c r="AD10" i="40"/>
  <c r="AD9" i="40"/>
  <c r="AD8" i="40"/>
  <c r="AD7" i="40"/>
  <c r="AD6" i="40"/>
  <c r="AD5" i="40"/>
  <c r="AD4" i="40"/>
  <c r="AC23" i="40"/>
  <c r="AC22" i="40"/>
  <c r="AC21" i="40"/>
  <c r="AC20" i="40"/>
  <c r="AC19" i="40"/>
  <c r="AC18" i="40"/>
  <c r="AC17" i="40"/>
  <c r="AC16" i="40"/>
  <c r="AC15" i="40"/>
  <c r="AC14" i="40"/>
  <c r="AC13" i="40"/>
  <c r="AC12" i="40"/>
  <c r="AC11" i="40"/>
  <c r="AC10" i="40"/>
  <c r="AC9" i="40"/>
  <c r="AC8" i="40"/>
  <c r="AC7" i="40"/>
  <c r="AC6" i="40"/>
  <c r="AC5" i="40"/>
  <c r="AC4" i="40"/>
  <c r="AB23" i="40"/>
  <c r="AB22" i="40"/>
  <c r="AB21" i="40"/>
  <c r="AB20" i="40"/>
  <c r="AB19" i="40"/>
  <c r="AB18" i="40"/>
  <c r="AB17" i="40"/>
  <c r="AB16" i="40"/>
  <c r="AB15" i="40"/>
  <c r="AB14" i="40"/>
  <c r="AB13" i="40"/>
  <c r="AB12" i="40"/>
  <c r="AB11" i="40"/>
  <c r="AB10" i="40"/>
  <c r="AB9" i="40"/>
  <c r="AB8" i="40"/>
  <c r="AB7" i="40"/>
  <c r="AB6" i="40"/>
  <c r="AB5" i="40"/>
  <c r="AB4" i="40"/>
  <c r="AA23" i="40"/>
  <c r="AA22" i="40"/>
  <c r="AA21" i="40"/>
  <c r="AA20" i="40"/>
  <c r="AA19" i="40"/>
  <c r="AA18" i="40"/>
  <c r="AA17" i="40"/>
  <c r="AA16" i="40"/>
  <c r="AA15" i="40"/>
  <c r="AA14" i="40"/>
  <c r="AA13" i="40"/>
  <c r="AA12" i="40"/>
  <c r="AA11" i="40"/>
  <c r="AA10" i="40"/>
  <c r="AA9" i="40"/>
  <c r="AA8" i="40"/>
  <c r="AA7" i="40"/>
  <c r="AA6" i="40"/>
  <c r="AA5" i="40"/>
  <c r="AA4" i="40"/>
  <c r="Z23" i="40"/>
  <c r="Z22" i="40"/>
  <c r="Z21" i="40"/>
  <c r="Z20" i="40"/>
  <c r="Z19" i="40"/>
  <c r="Z18" i="40"/>
  <c r="Z17" i="40"/>
  <c r="Z16" i="40"/>
  <c r="Z15" i="40"/>
  <c r="Z14" i="40"/>
  <c r="Z13" i="40"/>
  <c r="Z12" i="40"/>
  <c r="Z11" i="40"/>
  <c r="Z10" i="40"/>
  <c r="Z9" i="40"/>
  <c r="Z8" i="40"/>
  <c r="Z7" i="40"/>
  <c r="Z6" i="40"/>
  <c r="Z5" i="40"/>
  <c r="Z4" i="40"/>
  <c r="Y23" i="40"/>
  <c r="Y22" i="40"/>
  <c r="Y21" i="40"/>
  <c r="Y20" i="40"/>
  <c r="Y19" i="40"/>
  <c r="Y18" i="40"/>
  <c r="Y17" i="40"/>
  <c r="Y16" i="40"/>
  <c r="Y15" i="40"/>
  <c r="Y14" i="40"/>
  <c r="Y13" i="40"/>
  <c r="Y12" i="40"/>
  <c r="Y11" i="40"/>
  <c r="Y10" i="40"/>
  <c r="Y9" i="40"/>
  <c r="Y8" i="40"/>
  <c r="Y7" i="40"/>
  <c r="Y6" i="40"/>
  <c r="Y5" i="40"/>
  <c r="Y4" i="40"/>
  <c r="X23" i="40"/>
  <c r="X22" i="40"/>
  <c r="X21" i="40"/>
  <c r="X20" i="40"/>
  <c r="X19" i="40"/>
  <c r="X18" i="40"/>
  <c r="X17" i="40"/>
  <c r="X16" i="40"/>
  <c r="X15" i="40"/>
  <c r="X14" i="40"/>
  <c r="X13" i="40"/>
  <c r="X12" i="40"/>
  <c r="X11" i="40"/>
  <c r="X10" i="40"/>
  <c r="X9" i="40"/>
  <c r="X8" i="40"/>
  <c r="X7" i="40"/>
  <c r="X6" i="40"/>
  <c r="X5" i="40"/>
  <c r="X4" i="40"/>
  <c r="W23" i="40"/>
  <c r="W22" i="40"/>
  <c r="W21" i="40"/>
  <c r="W20" i="40"/>
  <c r="W19" i="40"/>
  <c r="W18" i="40"/>
  <c r="W17" i="40"/>
  <c r="W16" i="40"/>
  <c r="W15" i="40"/>
  <c r="W14" i="40"/>
  <c r="W13" i="40"/>
  <c r="W12" i="40"/>
  <c r="W11" i="40"/>
  <c r="W10" i="40"/>
  <c r="W9" i="40"/>
  <c r="W8" i="40"/>
  <c r="W7" i="40"/>
  <c r="W6" i="40"/>
  <c r="W5" i="40"/>
  <c r="W4" i="40"/>
  <c r="V23" i="40"/>
  <c r="V22" i="40"/>
  <c r="V21" i="40"/>
  <c r="V20" i="40"/>
  <c r="V19" i="40"/>
  <c r="V18" i="40"/>
  <c r="V17" i="40"/>
  <c r="V16" i="40"/>
  <c r="V15" i="40"/>
  <c r="V14" i="40"/>
  <c r="V13" i="40"/>
  <c r="V12" i="40"/>
  <c r="V11" i="40"/>
  <c r="V10" i="40"/>
  <c r="V9" i="40"/>
  <c r="V8" i="40"/>
  <c r="V7" i="40"/>
  <c r="V6" i="40"/>
  <c r="V5" i="40"/>
  <c r="V4" i="40"/>
  <c r="U23" i="40"/>
  <c r="U22" i="40"/>
  <c r="U21" i="40"/>
  <c r="U20" i="40"/>
  <c r="U19" i="40"/>
  <c r="U18" i="40"/>
  <c r="U17" i="40"/>
  <c r="U16" i="40"/>
  <c r="U15" i="40"/>
  <c r="U14" i="40"/>
  <c r="U13" i="40"/>
  <c r="U12" i="40"/>
  <c r="U11" i="40"/>
  <c r="U10" i="40"/>
  <c r="U9" i="40"/>
  <c r="U8" i="40"/>
  <c r="U7" i="40"/>
  <c r="U6" i="40"/>
  <c r="U5" i="40"/>
  <c r="U4" i="40"/>
  <c r="T23" i="40"/>
  <c r="T22" i="40"/>
  <c r="T21" i="40"/>
  <c r="T20" i="40"/>
  <c r="T19" i="40"/>
  <c r="T18" i="40"/>
  <c r="T17" i="40"/>
  <c r="T16" i="40"/>
  <c r="T15" i="40"/>
  <c r="T14" i="40"/>
  <c r="T13" i="40"/>
  <c r="T12" i="40"/>
  <c r="T11" i="40"/>
  <c r="T10" i="40"/>
  <c r="T9" i="40"/>
  <c r="T8" i="40"/>
  <c r="T7" i="40"/>
  <c r="T6" i="40"/>
  <c r="T5" i="40"/>
  <c r="T4" i="40"/>
  <c r="S23" i="40"/>
  <c r="S22" i="40"/>
  <c r="S21" i="40"/>
  <c r="S20" i="40"/>
  <c r="S19" i="40"/>
  <c r="S18" i="40"/>
  <c r="S17" i="40"/>
  <c r="S16" i="40"/>
  <c r="S15" i="40"/>
  <c r="S14" i="40"/>
  <c r="S13" i="40"/>
  <c r="S12" i="40"/>
  <c r="S11" i="40"/>
  <c r="S10" i="40"/>
  <c r="S9" i="40"/>
  <c r="S8" i="40"/>
  <c r="S7" i="40"/>
  <c r="S6" i="40"/>
  <c r="S5" i="40"/>
  <c r="S4" i="40"/>
  <c r="R23" i="40"/>
  <c r="R22" i="40"/>
  <c r="R21" i="40"/>
  <c r="R20" i="40"/>
  <c r="R19" i="40"/>
  <c r="R18" i="40"/>
  <c r="R17" i="40"/>
  <c r="R16" i="40"/>
  <c r="R15" i="40"/>
  <c r="R14" i="40"/>
  <c r="R13" i="40"/>
  <c r="R12" i="40"/>
  <c r="R11" i="40"/>
  <c r="R10" i="40"/>
  <c r="R9" i="40"/>
  <c r="R8" i="40"/>
  <c r="R7" i="40"/>
  <c r="R6" i="40"/>
  <c r="R5" i="40"/>
  <c r="R4" i="40"/>
  <c r="Q23" i="40"/>
  <c r="Q22" i="40"/>
  <c r="Q21" i="40"/>
  <c r="Q20" i="40"/>
  <c r="Q19" i="40"/>
  <c r="Q18" i="40"/>
  <c r="Q17" i="40"/>
  <c r="Q16" i="40"/>
  <c r="Q15" i="40"/>
  <c r="Q14" i="40"/>
  <c r="Q13" i="40"/>
  <c r="Q12" i="40"/>
  <c r="Q11" i="40"/>
  <c r="Q10" i="40"/>
  <c r="Q9" i="40"/>
  <c r="Q8" i="40"/>
  <c r="Q7" i="40"/>
  <c r="Q6" i="40"/>
  <c r="Q5" i="40"/>
  <c r="Q4" i="40"/>
  <c r="P23" i="40"/>
  <c r="P22" i="40"/>
  <c r="P21" i="40"/>
  <c r="P20" i="40"/>
  <c r="P19" i="40"/>
  <c r="P18" i="40"/>
  <c r="P17" i="40"/>
  <c r="P16" i="40"/>
  <c r="P15" i="40"/>
  <c r="P14" i="40"/>
  <c r="P13" i="40"/>
  <c r="P12" i="40"/>
  <c r="P11" i="40"/>
  <c r="P10" i="40"/>
  <c r="P9" i="40"/>
  <c r="P8" i="40"/>
  <c r="P7" i="40"/>
  <c r="P6" i="40"/>
  <c r="P5" i="40"/>
  <c r="P4" i="40"/>
  <c r="O23" i="40"/>
  <c r="O22" i="40"/>
  <c r="O21" i="40"/>
  <c r="O20" i="40"/>
  <c r="O19" i="40"/>
  <c r="O18" i="40"/>
  <c r="O17" i="40"/>
  <c r="O16" i="40"/>
  <c r="O15" i="40"/>
  <c r="O14" i="40"/>
  <c r="O13" i="40"/>
  <c r="O12" i="40"/>
  <c r="O11" i="40"/>
  <c r="O10" i="40"/>
  <c r="O9" i="40"/>
  <c r="O8" i="40"/>
  <c r="O7" i="40"/>
  <c r="O6" i="40"/>
  <c r="O5" i="40"/>
  <c r="O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N4" i="40"/>
  <c r="M23" i="40"/>
  <c r="M22" i="40"/>
  <c r="M21" i="40"/>
  <c r="M20" i="40"/>
  <c r="M19" i="40"/>
  <c r="M18" i="40"/>
  <c r="M17" i="40"/>
  <c r="M16" i="40"/>
  <c r="M15" i="40"/>
  <c r="M14" i="40"/>
  <c r="M13" i="40"/>
  <c r="M12" i="40"/>
  <c r="M11" i="40"/>
  <c r="M10" i="40"/>
  <c r="M9" i="40"/>
  <c r="M8" i="40"/>
  <c r="M7" i="40"/>
  <c r="M6" i="40"/>
  <c r="M5" i="40"/>
  <c r="M4" i="40"/>
  <c r="L23" i="40"/>
  <c r="L22" i="40"/>
  <c r="L21" i="40"/>
  <c r="L20" i="40"/>
  <c r="L19" i="40"/>
  <c r="L18" i="40"/>
  <c r="L17" i="40"/>
  <c r="L16" i="40"/>
  <c r="L15" i="40"/>
  <c r="L14" i="40"/>
  <c r="L13" i="40"/>
  <c r="L12" i="40"/>
  <c r="L11" i="40"/>
  <c r="L10" i="40"/>
  <c r="L9" i="40"/>
  <c r="L8" i="40"/>
  <c r="L7" i="40"/>
  <c r="L6" i="40"/>
  <c r="L5" i="40"/>
  <c r="L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K7" i="40"/>
  <c r="K6" i="40"/>
  <c r="K5" i="40"/>
  <c r="K4" i="40"/>
  <c r="J23" i="40"/>
  <c r="J22" i="40"/>
  <c r="J21" i="40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J7" i="40"/>
  <c r="J6" i="40"/>
  <c r="J5" i="40"/>
  <c r="J4" i="40"/>
  <c r="I23" i="40"/>
  <c r="I22" i="40"/>
  <c r="I21" i="40"/>
  <c r="I20" i="40"/>
  <c r="I19" i="40"/>
  <c r="I18" i="40"/>
  <c r="I17" i="40"/>
  <c r="I16" i="40"/>
  <c r="I15" i="40"/>
  <c r="I14" i="40"/>
  <c r="I13" i="40"/>
  <c r="I12" i="40"/>
  <c r="I11" i="40"/>
  <c r="I10" i="40"/>
  <c r="I9" i="40"/>
  <c r="I8" i="40"/>
  <c r="I7" i="40"/>
  <c r="I6" i="40"/>
  <c r="I5" i="40"/>
  <c r="I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H8" i="40"/>
  <c r="H7" i="40"/>
  <c r="H6" i="40"/>
  <c r="H5" i="40"/>
  <c r="H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" i="40"/>
  <c r="F4" i="40"/>
  <c r="AJ19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E5" i="40"/>
  <c r="E4" i="40"/>
  <c r="Z2060" i="40"/>
  <c r="Y2060" i="40"/>
  <c r="X2060" i="40"/>
  <c r="W2060" i="40"/>
  <c r="V2060" i="40"/>
  <c r="U2060" i="40"/>
  <c r="T2060" i="40"/>
  <c r="S2060" i="40"/>
  <c r="Q2060" i="40"/>
  <c r="N2060" i="40"/>
  <c r="M2060" i="40"/>
  <c r="L2060" i="40"/>
  <c r="K2060" i="40"/>
  <c r="H2060" i="40"/>
  <c r="G2060" i="40"/>
  <c r="AJ29" i="40"/>
  <c r="AJ28" i="40"/>
  <c r="AJ27" i="40"/>
  <c r="AJ26" i="40"/>
  <c r="AJ25" i="40"/>
  <c r="AJ24" i="40"/>
  <c r="AJ6" i="40" l="1"/>
  <c r="AJ13" i="40"/>
  <c r="AJ5" i="40"/>
  <c r="AJ4" i="40"/>
  <c r="AJ18" i="40"/>
  <c r="AJ9" i="40"/>
  <c r="AJ10" i="40"/>
  <c r="AJ16" i="40"/>
  <c r="AJ8" i="40"/>
  <c r="AJ21" i="40"/>
  <c r="AJ20" i="40"/>
  <c r="AJ11" i="40"/>
  <c r="AJ12" i="40"/>
  <c r="AJ23" i="40"/>
  <c r="AJ15" i="40"/>
  <c r="AJ14" i="40"/>
  <c r="AJ17" i="40"/>
  <c r="AJ7" i="40"/>
  <c r="AJ22" i="40"/>
  <c r="G25" i="36" l="1"/>
  <c r="G4" i="36"/>
  <c r="G5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3" i="36"/>
  <c r="BE4" i="36"/>
  <c r="BE5" i="36"/>
  <c r="BE6" i="36"/>
  <c r="BE7" i="36"/>
  <c r="BE8" i="36"/>
  <c r="BE9" i="36"/>
  <c r="BE10" i="36"/>
  <c r="BE11" i="36"/>
  <c r="BE12" i="36"/>
  <c r="BE13" i="36"/>
  <c r="BE14" i="36"/>
  <c r="BE15" i="36"/>
  <c r="BE16" i="36"/>
  <c r="BE17" i="36"/>
  <c r="BE18" i="36"/>
  <c r="BE19" i="36"/>
  <c r="BE20" i="36"/>
  <c r="BE21" i="36"/>
  <c r="BE22" i="36"/>
  <c r="BE23" i="36"/>
  <c r="BE24" i="36"/>
  <c r="BE3" i="36"/>
  <c r="BB4" i="36"/>
  <c r="BB5" i="36"/>
  <c r="BB6" i="36"/>
  <c r="BB7" i="36"/>
  <c r="BB8" i="36"/>
  <c r="BB9" i="36"/>
  <c r="BB10" i="36"/>
  <c r="BB11" i="36"/>
  <c r="BB12" i="36"/>
  <c r="BB13" i="36"/>
  <c r="BB14" i="36"/>
  <c r="BB15" i="36"/>
  <c r="BB16" i="36"/>
  <c r="BB17" i="36"/>
  <c r="BB18" i="36"/>
  <c r="BB19" i="36"/>
  <c r="BB20" i="36"/>
  <c r="BB21" i="36"/>
  <c r="BB22" i="36"/>
  <c r="BB23" i="36"/>
  <c r="BB24" i="36"/>
  <c r="BB3" i="36"/>
  <c r="DQ4" i="36" l="1"/>
  <c r="DQ5" i="36"/>
  <c r="DQ6" i="36"/>
  <c r="DQ7" i="36"/>
  <c r="DQ8" i="36"/>
  <c r="DQ9" i="36"/>
  <c r="DQ10" i="36"/>
  <c r="DQ11" i="36"/>
  <c r="DQ12" i="36"/>
  <c r="DQ13" i="36"/>
  <c r="DQ14" i="36"/>
  <c r="DQ15" i="36"/>
  <c r="DQ16" i="36"/>
  <c r="DQ17" i="36"/>
  <c r="DQ18" i="36"/>
  <c r="DQ19" i="36"/>
  <c r="DQ20" i="36"/>
  <c r="DQ21" i="36"/>
  <c r="DQ22" i="36"/>
  <c r="DQ23" i="36"/>
  <c r="DQ24" i="36"/>
  <c r="DQ3" i="36"/>
  <c r="DQ25" i="36" s="1"/>
  <c r="DN4" i="36"/>
  <c r="DN25" i="36" s="1"/>
  <c r="DN5" i="36"/>
  <c r="DN6" i="36"/>
  <c r="DN7" i="36"/>
  <c r="DN8" i="36"/>
  <c r="DN9" i="36"/>
  <c r="DN10" i="36"/>
  <c r="DN11" i="36"/>
  <c r="DN12" i="36"/>
  <c r="DN13" i="36"/>
  <c r="DN14" i="36"/>
  <c r="DN15" i="36"/>
  <c r="DN16" i="36"/>
  <c r="DN17" i="36"/>
  <c r="DN18" i="36"/>
  <c r="DN19" i="36"/>
  <c r="DN20" i="36"/>
  <c r="DN21" i="36"/>
  <c r="DN22" i="36"/>
  <c r="DN23" i="36"/>
  <c r="DN24" i="36"/>
  <c r="DN3" i="36"/>
  <c r="B3" i="38" l="1"/>
  <c r="B4" i="38"/>
  <c r="B5" i="38"/>
  <c r="B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" i="38"/>
  <c r="D23" i="38"/>
  <c r="E23" i="38"/>
  <c r="F23" i="38"/>
  <c r="G23" i="38"/>
  <c r="H23" i="38"/>
  <c r="I23" i="38"/>
  <c r="J23" i="38"/>
  <c r="K23" i="38"/>
  <c r="L23" i="38"/>
  <c r="M23" i="38"/>
  <c r="N23" i="38"/>
  <c r="O23" i="38"/>
  <c r="P23" i="38"/>
  <c r="Q23" i="38"/>
  <c r="AE4" i="34" l="1"/>
  <c r="DO4" i="36" s="1"/>
  <c r="AE5" i="34"/>
  <c r="DO5" i="36" s="1"/>
  <c r="AE6" i="34"/>
  <c r="DO6" i="36" s="1"/>
  <c r="AE7" i="34"/>
  <c r="DO7" i="36" s="1"/>
  <c r="AE8" i="34"/>
  <c r="DO8" i="36" s="1"/>
  <c r="AE9" i="34"/>
  <c r="DO9" i="36" s="1"/>
  <c r="AE10" i="34"/>
  <c r="DO10" i="36" s="1"/>
  <c r="AE11" i="34"/>
  <c r="DO11" i="36" s="1"/>
  <c r="AE12" i="34"/>
  <c r="DO12" i="36" s="1"/>
  <c r="AE13" i="34"/>
  <c r="DO13" i="36" s="1"/>
  <c r="AE14" i="34"/>
  <c r="DO14" i="36" s="1"/>
  <c r="AE15" i="34"/>
  <c r="DO15" i="36" s="1"/>
  <c r="AE16" i="34"/>
  <c r="DO16" i="36" s="1"/>
  <c r="AE17" i="34"/>
  <c r="DO17" i="36" s="1"/>
  <c r="AE18" i="34"/>
  <c r="DO18" i="36" s="1"/>
  <c r="AE19" i="34"/>
  <c r="DO19" i="36" s="1"/>
  <c r="AE20" i="34"/>
  <c r="DO20" i="36" s="1"/>
  <c r="AE21" i="34"/>
  <c r="DO21" i="36" s="1"/>
  <c r="AE22" i="34"/>
  <c r="DO22" i="36" s="1"/>
  <c r="AE23" i="34"/>
  <c r="DO23" i="36" s="1"/>
  <c r="AE24" i="34"/>
  <c r="DO24" i="36" s="1"/>
  <c r="AF4" i="33" l="1"/>
  <c r="AF5" i="33"/>
  <c r="AF6" i="33"/>
  <c r="AF7" i="33"/>
  <c r="AF8" i="33"/>
  <c r="AF9" i="33"/>
  <c r="AF10" i="33"/>
  <c r="AF11" i="33"/>
  <c r="AF12" i="33"/>
  <c r="AF13" i="33"/>
  <c r="AF14" i="33"/>
  <c r="AF15" i="33"/>
  <c r="AF16" i="33"/>
  <c r="AF17" i="33"/>
  <c r="AF18" i="33"/>
  <c r="AF19" i="33"/>
  <c r="AF20" i="33"/>
  <c r="AF21" i="33"/>
  <c r="AF22" i="33"/>
  <c r="AF23" i="33"/>
  <c r="AF24" i="33"/>
  <c r="AF3" i="33"/>
  <c r="AF25" i="33" l="1"/>
  <c r="U37" i="36"/>
  <c r="U38" i="36"/>
  <c r="U39" i="36"/>
  <c r="U46" i="36"/>
  <c r="U47" i="36"/>
  <c r="U48" i="36"/>
  <c r="DU4" i="36"/>
  <c r="DU5" i="36"/>
  <c r="DU6" i="36"/>
  <c r="DU7" i="36"/>
  <c r="DU8" i="36"/>
  <c r="DU9" i="36"/>
  <c r="DU10" i="36"/>
  <c r="DU11" i="36"/>
  <c r="DU12" i="36"/>
  <c r="DU13" i="36"/>
  <c r="DU14" i="36"/>
  <c r="DU15" i="36"/>
  <c r="DU16" i="36"/>
  <c r="DU17" i="36"/>
  <c r="DU18" i="36"/>
  <c r="DU19" i="36"/>
  <c r="DU20" i="36"/>
  <c r="DU21" i="36"/>
  <c r="DU22" i="36"/>
  <c r="DU23" i="36"/>
  <c r="DU24" i="36"/>
  <c r="DU3" i="36"/>
  <c r="DU25" i="36" s="1"/>
  <c r="DR4" i="36"/>
  <c r="DR25" i="36" s="1"/>
  <c r="DR5" i="36"/>
  <c r="DR6" i="36"/>
  <c r="DR7" i="36"/>
  <c r="DR8" i="36"/>
  <c r="DR9" i="36"/>
  <c r="DR10" i="36"/>
  <c r="DR11" i="36"/>
  <c r="DR12" i="36"/>
  <c r="DR13" i="36"/>
  <c r="DR14" i="36"/>
  <c r="DR15" i="36"/>
  <c r="DR16" i="36"/>
  <c r="DR17" i="36"/>
  <c r="DR18" i="36"/>
  <c r="DR19" i="36"/>
  <c r="DR20" i="36"/>
  <c r="DR21" i="36"/>
  <c r="DR22" i="36"/>
  <c r="DR23" i="36"/>
  <c r="DR24" i="36"/>
  <c r="DR3" i="36"/>
  <c r="DM4" i="36"/>
  <c r="DM5" i="36"/>
  <c r="DM6" i="36"/>
  <c r="DM7" i="36"/>
  <c r="DM8" i="36"/>
  <c r="DM9" i="36"/>
  <c r="DM10" i="36"/>
  <c r="DM11" i="36"/>
  <c r="DM12" i="36"/>
  <c r="DM13" i="36"/>
  <c r="DM14" i="36"/>
  <c r="DM15" i="36"/>
  <c r="DM16" i="36"/>
  <c r="DM17" i="36"/>
  <c r="DM18" i="36"/>
  <c r="DM19" i="36"/>
  <c r="DM20" i="36"/>
  <c r="DM21" i="36"/>
  <c r="DM22" i="36"/>
  <c r="DM23" i="36"/>
  <c r="DM24" i="36"/>
  <c r="DM3" i="36"/>
  <c r="DK6" i="36"/>
  <c r="DK13" i="36"/>
  <c r="DK14" i="36"/>
  <c r="DK15" i="36"/>
  <c r="DK17" i="36"/>
  <c r="DK18" i="36"/>
  <c r="DK19" i="36"/>
  <c r="DK21" i="36"/>
  <c r="DK22" i="36"/>
  <c r="DK23" i="36"/>
  <c r="DK24" i="36"/>
  <c r="DJ4" i="36"/>
  <c r="DJ5" i="36"/>
  <c r="DJ6" i="36"/>
  <c r="DJ7" i="36"/>
  <c r="DJ8" i="36"/>
  <c r="DJ9" i="36"/>
  <c r="DJ10" i="36"/>
  <c r="DJ11" i="36"/>
  <c r="DJ12" i="36"/>
  <c r="DJ13" i="36"/>
  <c r="DJ14" i="36"/>
  <c r="DJ15" i="36"/>
  <c r="DJ16" i="36"/>
  <c r="DJ17" i="36"/>
  <c r="DJ18" i="36"/>
  <c r="DJ19" i="36"/>
  <c r="DJ20" i="36"/>
  <c r="DJ21" i="36"/>
  <c r="DJ22" i="36"/>
  <c r="DJ23" i="36"/>
  <c r="DJ24" i="36"/>
  <c r="DJ3" i="36"/>
  <c r="DI4" i="36"/>
  <c r="DI5" i="36"/>
  <c r="DI6" i="36"/>
  <c r="DI7" i="36"/>
  <c r="DI8" i="36"/>
  <c r="DI9" i="36"/>
  <c r="DI10" i="36"/>
  <c r="DI11" i="36"/>
  <c r="DI12" i="36"/>
  <c r="DI13" i="36"/>
  <c r="DI14" i="36"/>
  <c r="DI15" i="36"/>
  <c r="DI16" i="36"/>
  <c r="DI17" i="36"/>
  <c r="DI18" i="36"/>
  <c r="DI19" i="36"/>
  <c r="DI20" i="36"/>
  <c r="DI21" i="36"/>
  <c r="DI22" i="36"/>
  <c r="DI23" i="36"/>
  <c r="DI24" i="36"/>
  <c r="DI3" i="36"/>
  <c r="DI25" i="36" s="1"/>
  <c r="DF4" i="36"/>
  <c r="DF5" i="36"/>
  <c r="DF6" i="36"/>
  <c r="DF7" i="36"/>
  <c r="DF8" i="36"/>
  <c r="DF9" i="36"/>
  <c r="DF10" i="36"/>
  <c r="DF11" i="36"/>
  <c r="DF12" i="36"/>
  <c r="DF13" i="36"/>
  <c r="R40" i="36" s="1"/>
  <c r="DF14" i="36"/>
  <c r="R41" i="36" s="1"/>
  <c r="DF15" i="36"/>
  <c r="R42" i="36" s="1"/>
  <c r="DF16" i="36"/>
  <c r="DF17" i="36"/>
  <c r="DF18" i="36"/>
  <c r="DF19" i="36"/>
  <c r="DF20" i="36"/>
  <c r="DF21" i="36"/>
  <c r="DF22" i="36"/>
  <c r="DF23" i="36"/>
  <c r="DF24" i="36"/>
  <c r="DF3" i="36"/>
  <c r="DF25" i="36" s="1"/>
  <c r="DE4" i="36"/>
  <c r="DE5" i="36"/>
  <c r="DE6" i="36"/>
  <c r="DE7" i="36"/>
  <c r="DE8" i="36"/>
  <c r="DE9" i="36"/>
  <c r="DE10" i="36"/>
  <c r="DE11" i="36"/>
  <c r="DE12" i="36"/>
  <c r="DE13" i="36"/>
  <c r="DE14" i="36"/>
  <c r="DE15" i="36"/>
  <c r="DE16" i="36"/>
  <c r="DE17" i="36"/>
  <c r="DE18" i="36"/>
  <c r="DE19" i="36"/>
  <c r="DE20" i="36"/>
  <c r="DE21" i="36"/>
  <c r="DE22" i="36"/>
  <c r="DE23" i="36"/>
  <c r="DE24" i="36"/>
  <c r="DE3" i="36"/>
  <c r="DE25" i="36" s="1"/>
  <c r="DB4" i="36"/>
  <c r="DB5" i="36"/>
  <c r="DB6" i="36"/>
  <c r="DB7" i="36"/>
  <c r="DB8" i="36"/>
  <c r="DB9" i="36"/>
  <c r="DB10" i="36"/>
  <c r="DB11" i="36"/>
  <c r="DB12" i="36"/>
  <c r="DB13" i="36"/>
  <c r="DB14" i="36"/>
  <c r="DB15" i="36"/>
  <c r="DB16" i="36"/>
  <c r="DB17" i="36"/>
  <c r="DB18" i="36"/>
  <c r="DB19" i="36"/>
  <c r="DB20" i="36"/>
  <c r="DB21" i="36"/>
  <c r="DB22" i="36"/>
  <c r="DB23" i="36"/>
  <c r="DB24" i="36"/>
  <c r="DB3" i="36"/>
  <c r="DA4" i="36"/>
  <c r="DA5" i="36"/>
  <c r="DA6" i="36"/>
  <c r="DA7" i="36"/>
  <c r="DA8" i="36"/>
  <c r="DA9" i="36"/>
  <c r="DA10" i="36"/>
  <c r="DA11" i="36"/>
  <c r="DA12" i="36"/>
  <c r="DA13" i="36"/>
  <c r="DA14" i="36"/>
  <c r="DA15" i="36"/>
  <c r="DA16" i="36"/>
  <c r="DA17" i="36"/>
  <c r="DA18" i="36"/>
  <c r="DA19" i="36"/>
  <c r="DA20" i="36"/>
  <c r="DA21" i="36"/>
  <c r="DA22" i="36"/>
  <c r="DA23" i="36"/>
  <c r="DA24" i="36"/>
  <c r="DA3" i="36"/>
  <c r="DA25" i="36" s="1"/>
  <c r="CX4" i="36"/>
  <c r="CX25" i="36" s="1"/>
  <c r="CX5" i="36"/>
  <c r="CX6" i="36"/>
  <c r="CX7" i="36"/>
  <c r="CX8" i="36"/>
  <c r="CX9" i="36"/>
  <c r="CX10" i="36"/>
  <c r="CX11" i="36"/>
  <c r="CX12" i="36"/>
  <c r="CX13" i="36"/>
  <c r="CX14" i="36"/>
  <c r="CX15" i="36"/>
  <c r="CX16" i="36"/>
  <c r="CX17" i="36"/>
  <c r="CX18" i="36"/>
  <c r="CX19" i="36"/>
  <c r="CX20" i="36"/>
  <c r="CX21" i="36"/>
  <c r="CX22" i="36"/>
  <c r="CX23" i="36"/>
  <c r="CX24" i="36"/>
  <c r="CX3" i="36"/>
  <c r="CW4" i="36"/>
  <c r="CW5" i="36"/>
  <c r="U32" i="36" s="1"/>
  <c r="CW6" i="36"/>
  <c r="U33" i="36" s="1"/>
  <c r="CW7" i="36"/>
  <c r="U34" i="36" s="1"/>
  <c r="CW8" i="36"/>
  <c r="U35" i="36" s="1"/>
  <c r="CW9" i="36"/>
  <c r="CW10" i="36"/>
  <c r="CW11" i="36"/>
  <c r="CW12" i="36"/>
  <c r="CW13" i="36"/>
  <c r="U40" i="36" s="1"/>
  <c r="CW14" i="36"/>
  <c r="U41" i="36" s="1"/>
  <c r="CW15" i="36"/>
  <c r="U42" i="36" s="1"/>
  <c r="CW16" i="36"/>
  <c r="CW17" i="36"/>
  <c r="U44" i="36" s="1"/>
  <c r="CW18" i="36"/>
  <c r="U45" i="36" s="1"/>
  <c r="CW19" i="36"/>
  <c r="CW20" i="36"/>
  <c r="CW21" i="36"/>
  <c r="CW22" i="36"/>
  <c r="U49" i="36" s="1"/>
  <c r="CW23" i="36"/>
  <c r="U50" i="36" s="1"/>
  <c r="CW24" i="36"/>
  <c r="U51" i="36" s="1"/>
  <c r="CW3" i="36"/>
  <c r="CW25" i="36" s="1"/>
  <c r="CT4" i="36"/>
  <c r="CT5" i="36"/>
  <c r="CT6" i="36"/>
  <c r="R33" i="36" s="1"/>
  <c r="CT7" i="36"/>
  <c r="CT8" i="36"/>
  <c r="CT9" i="36"/>
  <c r="CT10" i="36"/>
  <c r="CT11" i="36"/>
  <c r="CT12" i="36"/>
  <c r="CT13" i="36"/>
  <c r="CT14" i="36"/>
  <c r="CT15" i="36"/>
  <c r="CT16" i="36"/>
  <c r="CT17" i="36"/>
  <c r="R44" i="36" s="1"/>
  <c r="CT18" i="36"/>
  <c r="CT19" i="36"/>
  <c r="CT20" i="36"/>
  <c r="CT21" i="36"/>
  <c r="R48" i="36" s="1"/>
  <c r="CT22" i="36"/>
  <c r="R49" i="36" s="1"/>
  <c r="CT23" i="36"/>
  <c r="R50" i="36" s="1"/>
  <c r="CT24" i="36"/>
  <c r="R51" i="36" s="1"/>
  <c r="CT3" i="36"/>
  <c r="R30" i="36" s="1"/>
  <c r="U36" i="36" l="1"/>
  <c r="U31" i="36"/>
  <c r="U43" i="36"/>
  <c r="CT25" i="36"/>
  <c r="U30" i="36"/>
  <c r="U52" i="36" s="1"/>
  <c r="DJ25" i="36"/>
  <c r="DM25" i="36"/>
  <c r="DB25" i="36"/>
  <c r="AG4" i="31"/>
  <c r="DC4" i="36" s="1"/>
  <c r="AG5" i="31"/>
  <c r="DC5" i="36" s="1"/>
  <c r="AG6" i="31"/>
  <c r="DC6" i="36" s="1"/>
  <c r="AG7" i="31"/>
  <c r="DC7" i="36" s="1"/>
  <c r="AG8" i="31"/>
  <c r="DC8" i="36" s="1"/>
  <c r="AG9" i="31"/>
  <c r="DC9" i="36" s="1"/>
  <c r="AG10" i="31"/>
  <c r="DC10" i="36" s="1"/>
  <c r="AG11" i="31"/>
  <c r="DC11" i="36" s="1"/>
  <c r="AG12" i="31"/>
  <c r="DC12" i="36" s="1"/>
  <c r="AG13" i="31"/>
  <c r="DC13" i="36" s="1"/>
  <c r="AG14" i="31"/>
  <c r="DC14" i="36" s="1"/>
  <c r="AG15" i="31"/>
  <c r="DC15" i="36" s="1"/>
  <c r="AG16" i="31"/>
  <c r="DC16" i="36" s="1"/>
  <c r="AG17" i="31"/>
  <c r="DC17" i="36" s="1"/>
  <c r="AG18" i="31"/>
  <c r="DC18" i="36" s="1"/>
  <c r="AG19" i="31"/>
  <c r="DC19" i="36" s="1"/>
  <c r="AG20" i="31"/>
  <c r="DC20" i="36" s="1"/>
  <c r="AG21" i="31"/>
  <c r="DC21" i="36" s="1"/>
  <c r="AG22" i="31"/>
  <c r="DC22" i="36" s="1"/>
  <c r="AG23" i="31"/>
  <c r="DC23" i="36" s="1"/>
  <c r="AG24" i="31"/>
  <c r="DC24" i="36" s="1"/>
  <c r="AG4" i="30" l="1"/>
  <c r="AG5" i="30"/>
  <c r="AG6" i="30"/>
  <c r="AG7" i="30"/>
  <c r="AG8" i="30"/>
  <c r="AG9" i="30"/>
  <c r="AG10" i="30"/>
  <c r="AG11" i="30"/>
  <c r="AG12" i="30"/>
  <c r="AG13" i="30"/>
  <c r="AG14" i="30"/>
  <c r="AG15" i="30"/>
  <c r="AG16" i="30"/>
  <c r="AG17" i="30"/>
  <c r="AG18" i="30"/>
  <c r="AG19" i="30"/>
  <c r="AG20" i="30"/>
  <c r="AG21" i="30"/>
  <c r="AG22" i="30"/>
  <c r="AG23" i="30"/>
  <c r="AG24" i="30"/>
  <c r="AE4" i="30"/>
  <c r="CY4" i="36" s="1"/>
  <c r="AE5" i="30"/>
  <c r="CY5" i="36" s="1"/>
  <c r="AE6" i="30"/>
  <c r="CY6" i="36" s="1"/>
  <c r="AE7" i="30"/>
  <c r="CY7" i="36" s="1"/>
  <c r="AE8" i="30"/>
  <c r="CY8" i="36" s="1"/>
  <c r="AE9" i="30"/>
  <c r="CY9" i="36" s="1"/>
  <c r="AE10" i="30"/>
  <c r="CY10" i="36" s="1"/>
  <c r="AE11" i="30"/>
  <c r="CY11" i="36" s="1"/>
  <c r="AE12" i="30"/>
  <c r="CY12" i="36" s="1"/>
  <c r="AE13" i="30"/>
  <c r="CY13" i="36" s="1"/>
  <c r="AE14" i="30"/>
  <c r="CY14" i="36" s="1"/>
  <c r="AE15" i="30"/>
  <c r="CY15" i="36" s="1"/>
  <c r="AE16" i="30"/>
  <c r="CY16" i="36" s="1"/>
  <c r="AE17" i="30"/>
  <c r="CY17" i="36" s="1"/>
  <c r="AE18" i="30"/>
  <c r="CY18" i="36" s="1"/>
  <c r="AE19" i="30"/>
  <c r="CY19" i="36" s="1"/>
  <c r="AE20" i="30"/>
  <c r="CY20" i="36" s="1"/>
  <c r="AE21" i="30"/>
  <c r="CY21" i="36" s="1"/>
  <c r="AE22" i="30"/>
  <c r="CY22" i="36" s="1"/>
  <c r="AE23" i="30"/>
  <c r="CY23" i="36" s="1"/>
  <c r="AE24" i="30"/>
  <c r="CY24" i="36" s="1"/>
  <c r="AE3" i="30"/>
  <c r="CY3" i="36" s="1"/>
  <c r="CY25" i="36" s="1"/>
  <c r="AD4" i="29" l="1"/>
  <c r="CU4" i="36" s="1"/>
  <c r="AD5" i="29"/>
  <c r="CU5" i="36" s="1"/>
  <c r="AD6" i="29"/>
  <c r="CU6" i="36" s="1"/>
  <c r="AD7" i="29"/>
  <c r="CU7" i="36" s="1"/>
  <c r="AD8" i="29"/>
  <c r="CU8" i="36" s="1"/>
  <c r="AD9" i="29"/>
  <c r="CU9" i="36" s="1"/>
  <c r="AD10" i="29"/>
  <c r="CU10" i="36" s="1"/>
  <c r="AD11" i="29"/>
  <c r="CU11" i="36" s="1"/>
  <c r="AD12" i="29"/>
  <c r="CU12" i="36" s="1"/>
  <c r="AD13" i="29"/>
  <c r="CU13" i="36" s="1"/>
  <c r="AD14" i="29"/>
  <c r="CU14" i="36" s="1"/>
  <c r="AD15" i="29"/>
  <c r="CU15" i="36" s="1"/>
  <c r="AD16" i="29"/>
  <c r="CU16" i="36" s="1"/>
  <c r="AD17" i="29"/>
  <c r="CU17" i="36" s="1"/>
  <c r="AD18" i="29"/>
  <c r="CU18" i="36" s="1"/>
  <c r="AD19" i="29"/>
  <c r="CU19" i="36" s="1"/>
  <c r="AD20" i="29"/>
  <c r="CU20" i="36" s="1"/>
  <c r="AD21" i="29"/>
  <c r="CU21" i="36" s="1"/>
  <c r="AD22" i="29"/>
  <c r="CU22" i="36" s="1"/>
  <c r="AD23" i="29"/>
  <c r="CU23" i="36" s="1"/>
  <c r="AD24" i="29"/>
  <c r="CU24" i="36" s="1"/>
  <c r="AD3" i="29"/>
  <c r="CU3" i="36" s="1"/>
  <c r="CU25" i="36" l="1"/>
  <c r="C23" i="38"/>
  <c r="B23" i="38" s="1"/>
  <c r="AH4" i="27" l="1"/>
  <c r="AH5" i="27"/>
  <c r="AH6" i="27"/>
  <c r="AH7" i="27"/>
  <c r="AH8" i="27"/>
  <c r="AH9" i="27"/>
  <c r="AH10" i="27"/>
  <c r="AH11" i="27"/>
  <c r="AH12" i="27"/>
  <c r="AH13" i="27"/>
  <c r="AH14" i="27"/>
  <c r="AH15" i="27"/>
  <c r="AH16" i="27"/>
  <c r="AH17" i="27"/>
  <c r="AH18" i="27"/>
  <c r="AH19" i="27"/>
  <c r="AH20" i="27"/>
  <c r="AH21" i="27"/>
  <c r="AH22" i="27"/>
  <c r="AH23" i="27"/>
  <c r="AH24" i="27"/>
  <c r="AF4" i="25" l="1"/>
  <c r="AF5" i="25"/>
  <c r="AF6" i="25"/>
  <c r="AF7" i="25"/>
  <c r="AF8" i="25"/>
  <c r="AF9" i="25"/>
  <c r="AF10" i="25"/>
  <c r="AF11" i="25"/>
  <c r="AF12" i="25"/>
  <c r="AF13" i="25"/>
  <c r="AF14" i="25"/>
  <c r="AF15" i="25"/>
  <c r="AF16" i="25"/>
  <c r="AF17" i="25"/>
  <c r="AF18" i="25"/>
  <c r="AF19" i="25"/>
  <c r="AF20" i="25"/>
  <c r="AF21" i="25"/>
  <c r="AF22" i="25"/>
  <c r="AF23" i="25"/>
  <c r="AF24" i="25"/>
  <c r="AG5" i="24" l="1"/>
  <c r="AG4" i="24"/>
  <c r="AG6" i="24"/>
  <c r="AG7" i="24"/>
  <c r="AG8" i="24"/>
  <c r="AG9" i="24"/>
  <c r="AG10" i="24"/>
  <c r="AG11" i="24"/>
  <c r="AG12" i="24"/>
  <c r="AG13" i="24"/>
  <c r="AG14" i="24"/>
  <c r="AG15" i="24"/>
  <c r="AG16" i="24"/>
  <c r="AG17" i="24"/>
  <c r="AG18" i="24"/>
  <c r="AG19" i="24"/>
  <c r="AG20" i="24"/>
  <c r="AG21" i="24"/>
  <c r="AG22" i="24"/>
  <c r="AG23" i="24"/>
  <c r="AG24" i="24"/>
  <c r="AG3" i="24"/>
  <c r="CS4" i="36" l="1"/>
  <c r="CS5" i="36"/>
  <c r="CS6" i="36"/>
  <c r="CS7" i="36"/>
  <c r="CS8" i="36"/>
  <c r="CS9" i="36"/>
  <c r="CS10" i="36"/>
  <c r="CS11" i="36"/>
  <c r="CS12" i="36"/>
  <c r="CS13" i="36"/>
  <c r="CS14" i="36"/>
  <c r="CS15" i="36"/>
  <c r="CS16" i="36"/>
  <c r="CS17" i="36"/>
  <c r="CS18" i="36"/>
  <c r="CS19" i="36"/>
  <c r="CS20" i="36"/>
  <c r="CS21" i="36"/>
  <c r="CS22" i="36"/>
  <c r="CS23" i="36"/>
  <c r="CS24" i="36"/>
  <c r="CS3" i="36"/>
  <c r="CP4" i="36"/>
  <c r="CP5" i="36"/>
  <c r="CP6" i="36"/>
  <c r="CP7" i="36"/>
  <c r="CP8" i="36"/>
  <c r="CP9" i="36"/>
  <c r="CP10" i="36"/>
  <c r="CP11" i="36"/>
  <c r="CP12" i="36"/>
  <c r="CP13" i="36"/>
  <c r="CP14" i="36"/>
  <c r="CP15" i="36"/>
  <c r="CP16" i="36"/>
  <c r="CP17" i="36"/>
  <c r="CP18" i="36"/>
  <c r="CP19" i="36"/>
  <c r="CP20" i="36"/>
  <c r="CP21" i="36"/>
  <c r="CP22" i="36"/>
  <c r="CP23" i="36"/>
  <c r="CP24" i="36"/>
  <c r="CP3" i="36"/>
  <c r="CP25" i="36" s="1"/>
  <c r="CO4" i="36"/>
  <c r="CO5" i="36"/>
  <c r="CO6" i="36"/>
  <c r="CO7" i="36"/>
  <c r="CO8" i="36"/>
  <c r="CO9" i="36"/>
  <c r="CO10" i="36"/>
  <c r="CO11" i="36"/>
  <c r="CO12" i="36"/>
  <c r="CO13" i="36"/>
  <c r="CO14" i="36"/>
  <c r="CO15" i="36"/>
  <c r="CO16" i="36"/>
  <c r="CO17" i="36"/>
  <c r="CO18" i="36"/>
  <c r="CO19" i="36"/>
  <c r="CO20" i="36"/>
  <c r="CO21" i="36"/>
  <c r="CO22" i="36"/>
  <c r="CO23" i="36"/>
  <c r="CO24" i="36"/>
  <c r="CO3" i="36"/>
  <c r="CL4" i="36"/>
  <c r="CL5" i="36"/>
  <c r="CL6" i="36"/>
  <c r="CL7" i="36"/>
  <c r="CL8" i="36"/>
  <c r="CL9" i="36"/>
  <c r="CL10" i="36"/>
  <c r="CL11" i="36"/>
  <c r="CL12" i="36"/>
  <c r="CL13" i="36"/>
  <c r="CL14" i="36"/>
  <c r="CL15" i="36"/>
  <c r="CL16" i="36"/>
  <c r="CL17" i="36"/>
  <c r="CL18" i="36"/>
  <c r="CL19" i="36"/>
  <c r="CL20" i="36"/>
  <c r="CL21" i="36"/>
  <c r="CL22" i="36"/>
  <c r="CL23" i="36"/>
  <c r="CL24" i="36"/>
  <c r="CL3" i="36"/>
  <c r="CK4" i="36"/>
  <c r="CK5" i="36"/>
  <c r="CK6" i="36"/>
  <c r="CK7" i="36"/>
  <c r="CK8" i="36"/>
  <c r="CK9" i="36"/>
  <c r="CK10" i="36"/>
  <c r="CK11" i="36"/>
  <c r="CK12" i="36"/>
  <c r="CK13" i="36"/>
  <c r="CK14" i="36"/>
  <c r="CK15" i="36"/>
  <c r="CK16" i="36"/>
  <c r="CK17" i="36"/>
  <c r="CK18" i="36"/>
  <c r="CK19" i="36"/>
  <c r="CK20" i="36"/>
  <c r="CK21" i="36"/>
  <c r="CK22" i="36"/>
  <c r="CK23" i="36"/>
  <c r="CK24" i="36"/>
  <c r="CK3" i="36"/>
  <c r="CH4" i="36"/>
  <c r="CH5" i="36"/>
  <c r="CH6" i="36"/>
  <c r="CH7" i="36"/>
  <c r="CH8" i="36"/>
  <c r="CH9" i="36"/>
  <c r="CH10" i="36"/>
  <c r="CH11" i="36"/>
  <c r="CH12" i="36"/>
  <c r="CH13" i="36"/>
  <c r="CH14" i="36"/>
  <c r="CH15" i="36"/>
  <c r="CH16" i="36"/>
  <c r="CH17" i="36"/>
  <c r="CH18" i="36"/>
  <c r="CH19" i="36"/>
  <c r="CH20" i="36"/>
  <c r="CH21" i="36"/>
  <c r="CH22" i="36"/>
  <c r="CH23" i="36"/>
  <c r="CH24" i="36"/>
  <c r="CH3" i="36"/>
  <c r="CG4" i="36"/>
  <c r="CG5" i="36"/>
  <c r="CG6" i="36"/>
  <c r="CG7" i="36"/>
  <c r="CG8" i="36"/>
  <c r="CG9" i="36"/>
  <c r="CG10" i="36"/>
  <c r="CG11" i="36"/>
  <c r="CG12" i="36"/>
  <c r="CG13" i="36"/>
  <c r="CG14" i="36"/>
  <c r="CG15" i="36"/>
  <c r="CG16" i="36"/>
  <c r="CG17" i="36"/>
  <c r="CG18" i="36"/>
  <c r="CG19" i="36"/>
  <c r="CG20" i="36"/>
  <c r="CG21" i="36"/>
  <c r="CG22" i="36"/>
  <c r="CG23" i="36"/>
  <c r="CG24" i="36"/>
  <c r="CG3" i="36"/>
  <c r="CE6" i="36"/>
  <c r="CE8" i="36"/>
  <c r="CE13" i="36"/>
  <c r="CE14" i="36"/>
  <c r="CE15" i="36"/>
  <c r="CE17" i="36"/>
  <c r="CE19" i="36"/>
  <c r="CE21" i="36"/>
  <c r="CE22" i="36"/>
  <c r="CE23" i="36"/>
  <c r="CE24" i="36"/>
  <c r="CD4" i="36"/>
  <c r="CD5" i="36"/>
  <c r="CD6" i="36"/>
  <c r="CD7" i="36"/>
  <c r="CD8" i="36"/>
  <c r="CD9" i="36"/>
  <c r="CD10" i="36"/>
  <c r="CD11" i="36"/>
  <c r="CD12" i="36"/>
  <c r="CD13" i="36"/>
  <c r="CD14" i="36"/>
  <c r="CD15" i="36"/>
  <c r="CD16" i="36"/>
  <c r="CD17" i="36"/>
  <c r="CD18" i="36"/>
  <c r="CD19" i="36"/>
  <c r="CD20" i="36"/>
  <c r="CD21" i="36"/>
  <c r="CD22" i="36"/>
  <c r="CD23" i="36"/>
  <c r="CD24" i="36"/>
  <c r="CD3" i="36"/>
  <c r="BQ4" i="36"/>
  <c r="BQ5" i="36"/>
  <c r="BQ6" i="36"/>
  <c r="BQ7" i="36"/>
  <c r="BQ8" i="36"/>
  <c r="BQ9" i="36"/>
  <c r="BQ10" i="36"/>
  <c r="BQ11" i="36"/>
  <c r="BQ12" i="36"/>
  <c r="BQ13" i="36"/>
  <c r="BQ14" i="36"/>
  <c r="BQ15" i="36"/>
  <c r="BQ16" i="36"/>
  <c r="BQ17" i="36"/>
  <c r="BQ18" i="36"/>
  <c r="BQ19" i="36"/>
  <c r="BQ20" i="36"/>
  <c r="BQ21" i="36"/>
  <c r="BQ22" i="36"/>
  <c r="BQ23" i="36"/>
  <c r="BQ24" i="36"/>
  <c r="BQ3" i="36"/>
  <c r="BN4" i="36"/>
  <c r="BN5" i="36"/>
  <c r="BN6" i="36"/>
  <c r="BN7" i="36"/>
  <c r="BN8" i="36"/>
  <c r="BN9" i="36"/>
  <c r="BN10" i="36"/>
  <c r="BN11" i="36"/>
  <c r="BN12" i="36"/>
  <c r="BN13" i="36"/>
  <c r="BN14" i="36"/>
  <c r="BN15" i="36"/>
  <c r="BN16" i="36"/>
  <c r="BN17" i="36"/>
  <c r="BN18" i="36"/>
  <c r="BN19" i="36"/>
  <c r="BN20" i="36"/>
  <c r="BN21" i="36"/>
  <c r="BN22" i="36"/>
  <c r="BN23" i="36"/>
  <c r="BN24" i="36"/>
  <c r="BN3" i="36"/>
  <c r="BM4" i="36"/>
  <c r="BM5" i="36"/>
  <c r="BM6" i="36"/>
  <c r="BM7" i="36"/>
  <c r="BM8" i="36"/>
  <c r="BM9" i="36"/>
  <c r="BM10" i="36"/>
  <c r="BM11" i="36"/>
  <c r="BM12" i="36"/>
  <c r="BM13" i="36"/>
  <c r="BM14" i="36"/>
  <c r="BM15" i="36"/>
  <c r="BM16" i="36"/>
  <c r="BM17" i="36"/>
  <c r="BM18" i="36"/>
  <c r="BM19" i="36"/>
  <c r="BM20" i="36"/>
  <c r="BM21" i="36"/>
  <c r="BM22" i="36"/>
  <c r="BM23" i="36"/>
  <c r="BM24" i="36"/>
  <c r="BM3" i="36"/>
  <c r="BJ4" i="36"/>
  <c r="BJ5" i="36"/>
  <c r="BJ6" i="36"/>
  <c r="BJ7" i="36"/>
  <c r="BJ8" i="36"/>
  <c r="BJ9" i="36"/>
  <c r="BJ10" i="36"/>
  <c r="BJ11" i="36"/>
  <c r="BJ12" i="36"/>
  <c r="BJ13" i="36"/>
  <c r="BJ14" i="36"/>
  <c r="BJ15" i="36"/>
  <c r="BJ16" i="36"/>
  <c r="BJ17" i="36"/>
  <c r="BJ18" i="36"/>
  <c r="BJ19" i="36"/>
  <c r="BJ20" i="36"/>
  <c r="BJ21" i="36"/>
  <c r="BJ22" i="36"/>
  <c r="BJ23" i="36"/>
  <c r="BJ24" i="36"/>
  <c r="BJ3" i="36"/>
  <c r="BU4" i="36"/>
  <c r="BU5" i="36"/>
  <c r="BU6" i="36"/>
  <c r="BU7" i="36"/>
  <c r="BU8" i="36"/>
  <c r="BU9" i="36"/>
  <c r="BU10" i="36"/>
  <c r="BU11" i="36"/>
  <c r="Q38" i="36" s="1"/>
  <c r="BU12" i="36"/>
  <c r="BU13" i="36"/>
  <c r="BU14" i="36"/>
  <c r="BU15" i="36"/>
  <c r="BU16" i="36"/>
  <c r="BU17" i="36"/>
  <c r="BU18" i="36"/>
  <c r="BU19" i="36"/>
  <c r="BU20" i="36"/>
  <c r="BU21" i="36"/>
  <c r="BU22" i="36"/>
  <c r="BU23" i="36"/>
  <c r="BU24" i="36"/>
  <c r="BU3" i="36"/>
  <c r="BR4" i="36"/>
  <c r="BR5" i="36"/>
  <c r="BR6" i="36"/>
  <c r="BR7" i="36"/>
  <c r="BR8" i="36"/>
  <c r="BR9" i="36"/>
  <c r="BR10" i="36"/>
  <c r="BR11" i="36"/>
  <c r="BR12" i="36"/>
  <c r="BR13" i="36"/>
  <c r="BR14" i="36"/>
  <c r="BR15" i="36"/>
  <c r="BR16" i="36"/>
  <c r="BR17" i="36"/>
  <c r="BR18" i="36"/>
  <c r="BR19" i="36"/>
  <c r="BR20" i="36"/>
  <c r="BR21" i="36"/>
  <c r="BR22" i="36"/>
  <c r="BR23" i="36"/>
  <c r="BR24" i="36"/>
  <c r="BR3" i="36"/>
  <c r="CC4" i="36"/>
  <c r="CC5" i="36"/>
  <c r="CC6" i="36"/>
  <c r="CC7" i="36"/>
  <c r="CC8" i="36"/>
  <c r="CC9" i="36"/>
  <c r="CC10" i="36"/>
  <c r="CC11" i="36"/>
  <c r="CC12" i="36"/>
  <c r="CC13" i="36"/>
  <c r="CC14" i="36"/>
  <c r="CC15" i="36"/>
  <c r="CC16" i="36"/>
  <c r="CC17" i="36"/>
  <c r="CC18" i="36"/>
  <c r="CC19" i="36"/>
  <c r="CC20" i="36"/>
  <c r="CC21" i="36"/>
  <c r="CC22" i="36"/>
  <c r="CC23" i="36"/>
  <c r="CC24" i="36"/>
  <c r="CC3" i="36"/>
  <c r="CA6" i="36"/>
  <c r="CA13" i="36"/>
  <c r="CA14" i="36"/>
  <c r="CA15" i="36"/>
  <c r="CA19" i="36"/>
  <c r="CA22" i="36"/>
  <c r="CA23" i="36"/>
  <c r="CA24" i="36"/>
  <c r="BZ4" i="36"/>
  <c r="BZ5" i="36"/>
  <c r="BZ6" i="36"/>
  <c r="BZ7" i="36"/>
  <c r="BZ8" i="36"/>
  <c r="BZ9" i="36"/>
  <c r="BZ10" i="36"/>
  <c r="BZ11" i="36"/>
  <c r="BZ12" i="36"/>
  <c r="BZ13" i="36"/>
  <c r="BZ14" i="36"/>
  <c r="BZ15" i="36"/>
  <c r="BZ16" i="36"/>
  <c r="BZ17" i="36"/>
  <c r="BZ18" i="36"/>
  <c r="BZ19" i="36"/>
  <c r="BZ20" i="36"/>
  <c r="BZ21" i="36"/>
  <c r="BZ22" i="36"/>
  <c r="BZ23" i="36"/>
  <c r="BZ24" i="36"/>
  <c r="BZ3" i="36"/>
  <c r="BY4" i="36"/>
  <c r="BY5" i="36"/>
  <c r="BY6" i="36"/>
  <c r="BY7" i="36"/>
  <c r="BY8" i="36"/>
  <c r="BY9" i="36"/>
  <c r="BY10" i="36"/>
  <c r="BY11" i="36"/>
  <c r="BY12" i="36"/>
  <c r="BY13" i="36"/>
  <c r="BY14" i="36"/>
  <c r="BY15" i="36"/>
  <c r="BY16" i="36"/>
  <c r="BY17" i="36"/>
  <c r="BY18" i="36"/>
  <c r="BY19" i="36"/>
  <c r="BY20" i="36"/>
  <c r="BY21" i="36"/>
  <c r="BY22" i="36"/>
  <c r="BY23" i="36"/>
  <c r="BY24" i="36"/>
  <c r="BY3" i="36"/>
  <c r="BW6" i="36"/>
  <c r="BW11" i="36"/>
  <c r="BW12" i="36"/>
  <c r="BW13" i="36"/>
  <c r="BW19" i="36"/>
  <c r="BW20" i="36"/>
  <c r="BW21" i="36"/>
  <c r="BV4" i="36"/>
  <c r="BV5" i="36"/>
  <c r="BV6" i="36"/>
  <c r="BV7" i="36"/>
  <c r="BV8" i="36"/>
  <c r="BV9" i="36"/>
  <c r="BV10" i="36"/>
  <c r="BV11" i="36"/>
  <c r="BV12" i="36"/>
  <c r="BV13" i="36"/>
  <c r="BV14" i="36"/>
  <c r="BV15" i="36"/>
  <c r="BV16" i="36"/>
  <c r="BV17" i="36"/>
  <c r="BV18" i="36"/>
  <c r="BV19" i="36"/>
  <c r="BV20" i="36"/>
  <c r="BV21" i="36"/>
  <c r="BV22" i="36"/>
  <c r="BV23" i="36"/>
  <c r="BV24" i="36"/>
  <c r="BV3" i="36"/>
  <c r="AE4" i="23"/>
  <c r="BW4" i="36" s="1"/>
  <c r="AE5" i="23"/>
  <c r="BW5" i="36" s="1"/>
  <c r="AE6" i="23"/>
  <c r="AE7" i="23"/>
  <c r="BW7" i="36" s="1"/>
  <c r="AE8" i="23"/>
  <c r="BW8" i="36" s="1"/>
  <c r="AE9" i="23"/>
  <c r="BW9" i="36" s="1"/>
  <c r="AE10" i="23"/>
  <c r="BW10" i="36" s="1"/>
  <c r="AE11" i="23"/>
  <c r="AE12" i="23"/>
  <c r="AE13" i="23"/>
  <c r="AE14" i="23"/>
  <c r="BW14" i="36" s="1"/>
  <c r="AE15" i="23"/>
  <c r="BW15" i="36" s="1"/>
  <c r="AE16" i="23"/>
  <c r="BW16" i="36" s="1"/>
  <c r="AE17" i="23"/>
  <c r="BW17" i="36" s="1"/>
  <c r="AE18" i="23"/>
  <c r="BW18" i="36" s="1"/>
  <c r="AE19" i="23"/>
  <c r="AE20" i="23"/>
  <c r="AE21" i="23"/>
  <c r="AE22" i="23"/>
  <c r="BW22" i="36" s="1"/>
  <c r="AE23" i="23"/>
  <c r="BW23" i="36" s="1"/>
  <c r="AE24" i="23"/>
  <c r="BW24" i="36" s="1"/>
  <c r="AE3" i="23"/>
  <c r="BW3" i="36" s="1"/>
  <c r="BW25" i="36" l="1"/>
  <c r="CO25" i="36"/>
  <c r="CS25" i="36"/>
  <c r="BU25" i="36"/>
  <c r="Q36" i="36"/>
  <c r="BM25" i="36"/>
  <c r="BQ25" i="36"/>
  <c r="BJ25" i="36"/>
  <c r="BZ25" i="36"/>
  <c r="Q51" i="36"/>
  <c r="CH25" i="36"/>
  <c r="CL25" i="36"/>
  <c r="N40" i="36"/>
  <c r="BR25" i="36"/>
  <c r="BN25" i="36"/>
  <c r="BV25" i="36"/>
  <c r="BY25" i="36"/>
  <c r="CC25" i="36"/>
  <c r="N51" i="36"/>
  <c r="CG25" i="36"/>
  <c r="CK25" i="36"/>
  <c r="N48" i="36"/>
  <c r="CD25" i="36"/>
  <c r="N39" i="36"/>
  <c r="N50" i="36"/>
  <c r="Q40" i="36"/>
  <c r="N36" i="36"/>
  <c r="Q46" i="36"/>
  <c r="Q34" i="36"/>
  <c r="N30" i="36"/>
  <c r="Q50" i="36"/>
  <c r="Q31" i="36"/>
  <c r="Q41" i="36"/>
  <c r="N46" i="36"/>
  <c r="Q30" i="36"/>
  <c r="N44" i="36"/>
  <c r="N34" i="36"/>
  <c r="Q39" i="36"/>
  <c r="Q32" i="36"/>
  <c r="N31" i="36"/>
  <c r="Q43" i="36"/>
  <c r="Q37" i="36"/>
  <c r="N47" i="36"/>
  <c r="Q49" i="36"/>
  <c r="Q48" i="36"/>
  <c r="N37" i="36"/>
  <c r="N32" i="36"/>
  <c r="N49" i="36"/>
  <c r="N35" i="36"/>
  <c r="N38" i="36"/>
  <c r="N41" i="36"/>
  <c r="Q45" i="36"/>
  <c r="Q33" i="36"/>
  <c r="Q42" i="36"/>
  <c r="Q44" i="36"/>
  <c r="Q47" i="36"/>
  <c r="Q35" i="36"/>
  <c r="N45" i="36"/>
  <c r="N33" i="36"/>
  <c r="N43" i="36"/>
  <c r="N42" i="36"/>
  <c r="AG4" i="20"/>
  <c r="AG5" i="20"/>
  <c r="AG6" i="20"/>
  <c r="AG7" i="20"/>
  <c r="AG8" i="20"/>
  <c r="AG9" i="20"/>
  <c r="AG10" i="20"/>
  <c r="AG11" i="20"/>
  <c r="AG12" i="20"/>
  <c r="AG13" i="20"/>
  <c r="AG14" i="20"/>
  <c r="AG15" i="20"/>
  <c r="AG16" i="20"/>
  <c r="AG17" i="20"/>
  <c r="AG18" i="20"/>
  <c r="AG19" i="20"/>
  <c r="AG20" i="20"/>
  <c r="AG21" i="20"/>
  <c r="AG22" i="20"/>
  <c r="AG23" i="20"/>
  <c r="AG24" i="20"/>
  <c r="AE4" i="20"/>
  <c r="BK4" i="36" s="1"/>
  <c r="AE5" i="20"/>
  <c r="BK5" i="36" s="1"/>
  <c r="AE6" i="20"/>
  <c r="BK6" i="36" s="1"/>
  <c r="AE7" i="20"/>
  <c r="BK7" i="36" s="1"/>
  <c r="AE8" i="20"/>
  <c r="BK8" i="36" s="1"/>
  <c r="AE9" i="20"/>
  <c r="BK9" i="36" s="1"/>
  <c r="AE10" i="20"/>
  <c r="BK10" i="36" s="1"/>
  <c r="AE11" i="20"/>
  <c r="BK11" i="36" s="1"/>
  <c r="AE12" i="20"/>
  <c r="BK12" i="36" s="1"/>
  <c r="AE13" i="20"/>
  <c r="BK13" i="36" s="1"/>
  <c r="AE14" i="20"/>
  <c r="BK14" i="36" s="1"/>
  <c r="AE15" i="20"/>
  <c r="BK15" i="36" s="1"/>
  <c r="AE16" i="20"/>
  <c r="BK16" i="36" s="1"/>
  <c r="AE17" i="20"/>
  <c r="BK17" i="36" s="1"/>
  <c r="AE18" i="20"/>
  <c r="BK18" i="36" s="1"/>
  <c r="AE19" i="20"/>
  <c r="BK19" i="36" s="1"/>
  <c r="AE20" i="20"/>
  <c r="BK20" i="36" s="1"/>
  <c r="AE21" i="20"/>
  <c r="BK21" i="36" s="1"/>
  <c r="AE22" i="20"/>
  <c r="BK22" i="36" s="1"/>
  <c r="AE23" i="20"/>
  <c r="BK23" i="36" s="1"/>
  <c r="AE24" i="20"/>
  <c r="BK24" i="36" s="1"/>
  <c r="AE3" i="20"/>
  <c r="BK3" i="36" s="1"/>
  <c r="BK25" i="36" l="1"/>
  <c r="N52" i="36"/>
  <c r="Q52" i="36"/>
  <c r="BI4" i="36" l="1"/>
  <c r="BI5" i="36"/>
  <c r="BI6" i="36"/>
  <c r="BI7" i="36"/>
  <c r="BI8" i="36"/>
  <c r="BI9" i="36"/>
  <c r="BI10" i="36"/>
  <c r="BI11" i="36"/>
  <c r="BI12" i="36"/>
  <c r="BI13" i="36"/>
  <c r="BI14" i="36"/>
  <c r="BI15" i="36"/>
  <c r="BI16" i="36"/>
  <c r="BI17" i="36"/>
  <c r="BI18" i="36"/>
  <c r="BI19" i="36"/>
  <c r="BI20" i="36"/>
  <c r="BI21" i="36"/>
  <c r="BI22" i="36"/>
  <c r="BI23" i="36"/>
  <c r="BI24" i="36"/>
  <c r="BI3" i="36"/>
  <c r="BG4" i="36"/>
  <c r="BG5" i="36"/>
  <c r="BG6" i="36"/>
  <c r="BG7" i="36"/>
  <c r="BG12" i="36"/>
  <c r="BG13" i="36"/>
  <c r="BG14" i="36"/>
  <c r="BG15" i="36"/>
  <c r="BG20" i="36"/>
  <c r="BG21" i="36"/>
  <c r="BG22" i="36"/>
  <c r="BG23" i="36"/>
  <c r="BF4" i="36"/>
  <c r="BF5" i="36"/>
  <c r="BF6" i="36"/>
  <c r="BF7" i="36"/>
  <c r="BF8" i="36"/>
  <c r="BF9" i="36"/>
  <c r="BF10" i="36"/>
  <c r="BF11" i="36"/>
  <c r="BF12" i="36"/>
  <c r="BF13" i="36"/>
  <c r="BF14" i="36"/>
  <c r="BF15" i="36"/>
  <c r="BF16" i="36"/>
  <c r="BF17" i="36"/>
  <c r="BF18" i="36"/>
  <c r="BF19" i="36"/>
  <c r="BF20" i="36"/>
  <c r="BF21" i="36"/>
  <c r="BF22" i="36"/>
  <c r="BF23" i="36"/>
  <c r="BF24" i="36"/>
  <c r="BF3" i="36"/>
  <c r="BF25" i="36" s="1"/>
  <c r="AF4" i="19"/>
  <c r="AF5" i="19"/>
  <c r="AF6" i="19"/>
  <c r="AF7" i="19"/>
  <c r="AF8" i="19"/>
  <c r="BG8" i="36" s="1"/>
  <c r="AF9" i="19"/>
  <c r="BG9" i="36" s="1"/>
  <c r="AF10" i="19"/>
  <c r="BG10" i="36" s="1"/>
  <c r="AF11" i="19"/>
  <c r="BG11" i="36" s="1"/>
  <c r="AF12" i="19"/>
  <c r="AF13" i="19"/>
  <c r="AF14" i="19"/>
  <c r="AF15" i="19"/>
  <c r="AF16" i="19"/>
  <c r="BG16" i="36" s="1"/>
  <c r="AF17" i="19"/>
  <c r="BG17" i="36" s="1"/>
  <c r="AF18" i="19"/>
  <c r="BG18" i="36" s="1"/>
  <c r="AF19" i="19"/>
  <c r="BG19" i="36" s="1"/>
  <c r="AF20" i="19"/>
  <c r="AF21" i="19"/>
  <c r="AF22" i="19"/>
  <c r="AF23" i="19"/>
  <c r="AF24" i="19"/>
  <c r="BG24" i="36" s="1"/>
  <c r="AF4" i="18"/>
  <c r="AF5" i="18"/>
  <c r="AF6" i="18"/>
  <c r="AF7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D4" i="18"/>
  <c r="BC4" i="36" s="1"/>
  <c r="AD5" i="18"/>
  <c r="BC5" i="36" s="1"/>
  <c r="AD6" i="18"/>
  <c r="BC6" i="36" s="1"/>
  <c r="AD7" i="18"/>
  <c r="BC7" i="36" s="1"/>
  <c r="AD8" i="18"/>
  <c r="BC8" i="36" s="1"/>
  <c r="AD9" i="18"/>
  <c r="BC9" i="36" s="1"/>
  <c r="AD10" i="18"/>
  <c r="BC10" i="36" s="1"/>
  <c r="AD11" i="18"/>
  <c r="BC11" i="36" s="1"/>
  <c r="AD12" i="18"/>
  <c r="BC12" i="36" s="1"/>
  <c r="AD13" i="18"/>
  <c r="BC13" i="36" s="1"/>
  <c r="AD14" i="18"/>
  <c r="BC14" i="36" s="1"/>
  <c r="AD15" i="18"/>
  <c r="BC15" i="36" s="1"/>
  <c r="AD16" i="18"/>
  <c r="BC16" i="36" s="1"/>
  <c r="AD17" i="18"/>
  <c r="BC17" i="36" s="1"/>
  <c r="AD18" i="18"/>
  <c r="BC18" i="36" s="1"/>
  <c r="AD19" i="18"/>
  <c r="BC19" i="36" s="1"/>
  <c r="AD20" i="18"/>
  <c r="BC20" i="36" s="1"/>
  <c r="AD21" i="18"/>
  <c r="BC21" i="36" s="1"/>
  <c r="AD22" i="18"/>
  <c r="BC22" i="36" s="1"/>
  <c r="AD23" i="18"/>
  <c r="BC23" i="36" s="1"/>
  <c r="AD24" i="18"/>
  <c r="BC24" i="36" s="1"/>
  <c r="BI25" i="36" l="1"/>
  <c r="AD3" i="18"/>
  <c r="BC3" i="36" s="1"/>
  <c r="AH3" i="17" l="1"/>
  <c r="AF4" i="17"/>
  <c r="AF5" i="17"/>
  <c r="AF6" i="17"/>
  <c r="AF7" i="17"/>
  <c r="AF8" i="17"/>
  <c r="AF9" i="17"/>
  <c r="AF10" i="17"/>
  <c r="AF11" i="17"/>
  <c r="AF12" i="17"/>
  <c r="AF13" i="17"/>
  <c r="AF14" i="17"/>
  <c r="AF15" i="17"/>
  <c r="AF16" i="17"/>
  <c r="AF17" i="17"/>
  <c r="AF18" i="17"/>
  <c r="AF19" i="17"/>
  <c r="AF20" i="17"/>
  <c r="AF21" i="17"/>
  <c r="AF22" i="17"/>
  <c r="AF23" i="17"/>
  <c r="AF24" i="17"/>
  <c r="AF3" i="17"/>
  <c r="AD4" i="16" l="1"/>
  <c r="AD5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3" i="16"/>
  <c r="N4" i="36" l="1"/>
  <c r="N5" i="36"/>
  <c r="N6" i="36"/>
  <c r="N7" i="36"/>
  <c r="N8" i="36"/>
  <c r="N9" i="36"/>
  <c r="N10" i="36"/>
  <c r="N11" i="36"/>
  <c r="N12" i="36"/>
  <c r="N13" i="36"/>
  <c r="N14" i="36"/>
  <c r="N15" i="36"/>
  <c r="N16" i="36"/>
  <c r="N17" i="36"/>
  <c r="N18" i="36"/>
  <c r="N19" i="36"/>
  <c r="N20" i="36"/>
  <c r="N21" i="36"/>
  <c r="N22" i="36"/>
  <c r="N23" i="36"/>
  <c r="N24" i="36"/>
  <c r="N3" i="36"/>
  <c r="Q4" i="36"/>
  <c r="Q5" i="36"/>
  <c r="Q6" i="36"/>
  <c r="Q7" i="36"/>
  <c r="Q8" i="36"/>
  <c r="Q9" i="36"/>
  <c r="Q10" i="36"/>
  <c r="Q11" i="36"/>
  <c r="Q12" i="36"/>
  <c r="Q13" i="36"/>
  <c r="Q14" i="36"/>
  <c r="Q15" i="36"/>
  <c r="Q16" i="36"/>
  <c r="Q17" i="36"/>
  <c r="Q18" i="36"/>
  <c r="Q19" i="36"/>
  <c r="Q20" i="36"/>
  <c r="Q21" i="36"/>
  <c r="Q22" i="36"/>
  <c r="Q23" i="36"/>
  <c r="Q24" i="36"/>
  <c r="Q3" i="36"/>
  <c r="R4" i="36"/>
  <c r="R5" i="36"/>
  <c r="R6" i="36"/>
  <c r="R7" i="36"/>
  <c r="R8" i="36"/>
  <c r="R9" i="36"/>
  <c r="R10" i="36"/>
  <c r="R11" i="36"/>
  <c r="R12" i="36"/>
  <c r="R13" i="36"/>
  <c r="R14" i="36"/>
  <c r="R15" i="36"/>
  <c r="R16" i="36"/>
  <c r="R17" i="36"/>
  <c r="R18" i="36"/>
  <c r="R19" i="36"/>
  <c r="R20" i="36"/>
  <c r="R21" i="36"/>
  <c r="R22" i="36"/>
  <c r="R23" i="36"/>
  <c r="R24" i="36"/>
  <c r="R3" i="36"/>
  <c r="U4" i="36"/>
  <c r="U5" i="36"/>
  <c r="U6" i="36"/>
  <c r="U7" i="36"/>
  <c r="U8" i="36"/>
  <c r="U9" i="36"/>
  <c r="U10" i="36"/>
  <c r="U11" i="36"/>
  <c r="U12" i="36"/>
  <c r="U13" i="36"/>
  <c r="U14" i="36"/>
  <c r="U15" i="36"/>
  <c r="U16" i="36"/>
  <c r="U17" i="36"/>
  <c r="U18" i="36"/>
  <c r="U19" i="36"/>
  <c r="U20" i="36"/>
  <c r="U21" i="36"/>
  <c r="U22" i="36"/>
  <c r="U23" i="36"/>
  <c r="U24" i="36"/>
  <c r="U3" i="36"/>
  <c r="AD4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F4" i="13"/>
  <c r="AF5" i="13"/>
  <c r="AF6" i="13"/>
  <c r="AF7" i="13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D4" i="13"/>
  <c r="AD5" i="13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Q25" i="36" l="1"/>
  <c r="N25" i="36"/>
  <c r="R25" i="36"/>
  <c r="U25" i="36"/>
  <c r="AD3" i="13"/>
  <c r="O24" i="12" l="1"/>
  <c r="O4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AI4" i="12"/>
  <c r="AI5" i="12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3" i="12"/>
  <c r="AI25" i="12" l="1"/>
  <c r="BA4" i="36" l="1"/>
  <c r="BA5" i="36"/>
  <c r="BA6" i="36"/>
  <c r="BA7" i="36"/>
  <c r="BA8" i="36"/>
  <c r="BA9" i="36"/>
  <c r="BA10" i="36"/>
  <c r="BA11" i="36"/>
  <c r="BA12" i="36"/>
  <c r="BA13" i="36"/>
  <c r="BA14" i="36"/>
  <c r="BA15" i="36"/>
  <c r="BA16" i="36"/>
  <c r="BA17" i="36"/>
  <c r="BA18" i="36"/>
  <c r="BA19" i="36"/>
  <c r="BA20" i="36"/>
  <c r="BA21" i="36"/>
  <c r="BA22" i="36"/>
  <c r="BA23" i="36"/>
  <c r="BA24" i="36"/>
  <c r="BA3" i="36"/>
  <c r="AY6" i="36"/>
  <c r="AY13" i="36"/>
  <c r="AY14" i="36"/>
  <c r="AY15" i="36"/>
  <c r="AY17" i="36"/>
  <c r="AY19" i="36"/>
  <c r="AY21" i="36"/>
  <c r="AY22" i="36"/>
  <c r="AY23" i="36"/>
  <c r="AY24" i="36"/>
  <c r="AX4" i="36"/>
  <c r="AX5" i="36"/>
  <c r="AX6" i="36"/>
  <c r="AX7" i="36"/>
  <c r="AX8" i="36"/>
  <c r="AX9" i="36"/>
  <c r="AX10" i="36"/>
  <c r="AX11" i="36"/>
  <c r="AX12" i="36"/>
  <c r="AX13" i="36"/>
  <c r="AX14" i="36"/>
  <c r="AX15" i="36"/>
  <c r="AX16" i="36"/>
  <c r="AX17" i="36"/>
  <c r="AX18" i="36"/>
  <c r="AX19" i="36"/>
  <c r="AX20" i="36"/>
  <c r="AX21" i="36"/>
  <c r="AX22" i="36"/>
  <c r="AX23" i="36"/>
  <c r="AX24" i="36"/>
  <c r="AX3" i="36"/>
  <c r="AW4" i="36"/>
  <c r="AW5" i="36"/>
  <c r="AW6" i="36"/>
  <c r="AW7" i="36"/>
  <c r="AW8" i="36"/>
  <c r="AW9" i="36"/>
  <c r="AW10" i="36"/>
  <c r="AW11" i="36"/>
  <c r="AW12" i="36"/>
  <c r="AW13" i="36"/>
  <c r="AW14" i="36"/>
  <c r="AW15" i="36"/>
  <c r="AW16" i="36"/>
  <c r="AW17" i="36"/>
  <c r="AW18" i="36"/>
  <c r="AW19" i="36"/>
  <c r="AW20" i="36"/>
  <c r="AW21" i="36"/>
  <c r="AW22" i="36"/>
  <c r="AW23" i="36"/>
  <c r="AW24" i="36"/>
  <c r="AW3" i="36"/>
  <c r="AU6" i="36"/>
  <c r="AU13" i="36"/>
  <c r="AU14" i="36"/>
  <c r="AU15" i="36"/>
  <c r="AU17" i="36"/>
  <c r="AU18" i="36"/>
  <c r="AU19" i="36"/>
  <c r="AU21" i="36"/>
  <c r="AU22" i="36"/>
  <c r="AU23" i="36"/>
  <c r="AU24" i="36"/>
  <c r="AT4" i="36"/>
  <c r="AT5" i="36"/>
  <c r="AT6" i="36"/>
  <c r="AT7" i="36"/>
  <c r="AT8" i="36"/>
  <c r="AT9" i="36"/>
  <c r="AT10" i="36"/>
  <c r="AT11" i="36"/>
  <c r="AT12" i="36"/>
  <c r="AT13" i="36"/>
  <c r="AT14" i="36"/>
  <c r="AT15" i="36"/>
  <c r="AT16" i="36"/>
  <c r="AT17" i="36"/>
  <c r="AT18" i="36"/>
  <c r="AT19" i="36"/>
  <c r="AT20" i="36"/>
  <c r="AT21" i="36"/>
  <c r="AT22" i="36"/>
  <c r="AT23" i="36"/>
  <c r="AT24" i="36"/>
  <c r="AT3" i="36"/>
  <c r="AS4" i="36"/>
  <c r="AS5" i="36"/>
  <c r="AS6" i="36"/>
  <c r="AS7" i="36"/>
  <c r="AS8" i="36"/>
  <c r="AS9" i="36"/>
  <c r="AS10" i="36"/>
  <c r="AS11" i="36"/>
  <c r="AS12" i="36"/>
  <c r="AS13" i="36"/>
  <c r="AS14" i="36"/>
  <c r="AS15" i="36"/>
  <c r="AS16" i="36"/>
  <c r="AS17" i="36"/>
  <c r="AS18" i="36"/>
  <c r="AS19" i="36"/>
  <c r="AS20" i="36"/>
  <c r="AS21" i="36"/>
  <c r="AS22" i="36"/>
  <c r="AS23" i="36"/>
  <c r="AS24" i="36"/>
  <c r="AS3" i="36"/>
  <c r="AQ6" i="36"/>
  <c r="AQ8" i="36"/>
  <c r="AQ9" i="36"/>
  <c r="AQ13" i="36"/>
  <c r="AQ14" i="36"/>
  <c r="AQ15" i="36"/>
  <c r="AQ17" i="36"/>
  <c r="AQ18" i="36"/>
  <c r="AQ19" i="36"/>
  <c r="AQ21" i="36"/>
  <c r="AQ22" i="36"/>
  <c r="AQ23" i="36"/>
  <c r="AQ24" i="36"/>
  <c r="AP4" i="36"/>
  <c r="AP5" i="36"/>
  <c r="AP6" i="36"/>
  <c r="AP7" i="36"/>
  <c r="AP8" i="36"/>
  <c r="AP9" i="36"/>
  <c r="AP10" i="36"/>
  <c r="AP11" i="36"/>
  <c r="AP12" i="36"/>
  <c r="AP13" i="36"/>
  <c r="AP14" i="36"/>
  <c r="AP15" i="36"/>
  <c r="AP16" i="36"/>
  <c r="AP17" i="36"/>
  <c r="AP18" i="36"/>
  <c r="AP19" i="36"/>
  <c r="AP20" i="36"/>
  <c r="AP21" i="36"/>
  <c r="AP22" i="36"/>
  <c r="AP23" i="36"/>
  <c r="AP24" i="36"/>
  <c r="AP3" i="36"/>
  <c r="AO6" i="36"/>
  <c r="AO7" i="36"/>
  <c r="AO8" i="36"/>
  <c r="AO9" i="36"/>
  <c r="AO10" i="36"/>
  <c r="AO11" i="36"/>
  <c r="AO12" i="36"/>
  <c r="AO13" i="36"/>
  <c r="AO14" i="36"/>
  <c r="AO15" i="36"/>
  <c r="AO16" i="36"/>
  <c r="AO17" i="36"/>
  <c r="AO18" i="36"/>
  <c r="AO19" i="36"/>
  <c r="AO20" i="36"/>
  <c r="AO21" i="36"/>
  <c r="AO22" i="36"/>
  <c r="AO23" i="36"/>
  <c r="AO24" i="36"/>
  <c r="AO4" i="36"/>
  <c r="AO5" i="36"/>
  <c r="AO3" i="36"/>
  <c r="AL4" i="36"/>
  <c r="AL5" i="36"/>
  <c r="AL6" i="36"/>
  <c r="AL7" i="36"/>
  <c r="AL8" i="36"/>
  <c r="AL9" i="36"/>
  <c r="AL10" i="36"/>
  <c r="AL11" i="36"/>
  <c r="AL12" i="36"/>
  <c r="AL13" i="36"/>
  <c r="AL14" i="36"/>
  <c r="AL15" i="36"/>
  <c r="AL16" i="36"/>
  <c r="AL17" i="36"/>
  <c r="AL18" i="36"/>
  <c r="AL19" i="36"/>
  <c r="AL20" i="36"/>
  <c r="AL21" i="36"/>
  <c r="AL22" i="36"/>
  <c r="AL23" i="36"/>
  <c r="AL24" i="36"/>
  <c r="AL3" i="36"/>
  <c r="AK4" i="36"/>
  <c r="AK5" i="36"/>
  <c r="AK6" i="36"/>
  <c r="AK7" i="36"/>
  <c r="AK8" i="36"/>
  <c r="AK9" i="36"/>
  <c r="AK10" i="36"/>
  <c r="AK11" i="36"/>
  <c r="AK12" i="36"/>
  <c r="AK13" i="36"/>
  <c r="AK14" i="36"/>
  <c r="AK15" i="36"/>
  <c r="AK16" i="36"/>
  <c r="AK17" i="36"/>
  <c r="AK18" i="36"/>
  <c r="AK19" i="36"/>
  <c r="AK20" i="36"/>
  <c r="AK21" i="36"/>
  <c r="AK22" i="36"/>
  <c r="AK23" i="36"/>
  <c r="AK24" i="36"/>
  <c r="AK3" i="36"/>
  <c r="AI4" i="36"/>
  <c r="AI5" i="36"/>
  <c r="AI6" i="36"/>
  <c r="AI7" i="36"/>
  <c r="AI8" i="36"/>
  <c r="AI9" i="36"/>
  <c r="AI10" i="36"/>
  <c r="AI11" i="36"/>
  <c r="AI12" i="36"/>
  <c r="AI13" i="36"/>
  <c r="AI14" i="36"/>
  <c r="AI15" i="36"/>
  <c r="AI16" i="36"/>
  <c r="AI17" i="36"/>
  <c r="AI18" i="36"/>
  <c r="AI19" i="36"/>
  <c r="AI20" i="36"/>
  <c r="AI21" i="36"/>
  <c r="AI22" i="36"/>
  <c r="AI23" i="36"/>
  <c r="AI24" i="36"/>
  <c r="AI3" i="36"/>
  <c r="AH4" i="36"/>
  <c r="AH5" i="36"/>
  <c r="AH6" i="36"/>
  <c r="AH7" i="36"/>
  <c r="AH8" i="36"/>
  <c r="AH9" i="36"/>
  <c r="AH10" i="36"/>
  <c r="AH11" i="36"/>
  <c r="AH12" i="36"/>
  <c r="AH13" i="36"/>
  <c r="AH14" i="36"/>
  <c r="AH15" i="36"/>
  <c r="AH16" i="36"/>
  <c r="AH17" i="36"/>
  <c r="AH18" i="36"/>
  <c r="AH19" i="36"/>
  <c r="AH20" i="36"/>
  <c r="AH21" i="36"/>
  <c r="AH22" i="36"/>
  <c r="AH23" i="36"/>
  <c r="AH24" i="36"/>
  <c r="AH3" i="36"/>
  <c r="AG4" i="36"/>
  <c r="AG5" i="36"/>
  <c r="AG6" i="36"/>
  <c r="AG7" i="36"/>
  <c r="AG8" i="36"/>
  <c r="AG9" i="36"/>
  <c r="AG10" i="36"/>
  <c r="AG11" i="36"/>
  <c r="AG12" i="36"/>
  <c r="AG13" i="36"/>
  <c r="AG14" i="36"/>
  <c r="AG15" i="36"/>
  <c r="AG16" i="36"/>
  <c r="AG17" i="36"/>
  <c r="AG18" i="36"/>
  <c r="AG19" i="36"/>
  <c r="AG20" i="36"/>
  <c r="AG21" i="36"/>
  <c r="AG22" i="36"/>
  <c r="AG23" i="36"/>
  <c r="AG24" i="36"/>
  <c r="AG3" i="36"/>
  <c r="AF21" i="36"/>
  <c r="AE21" i="36"/>
  <c r="AD4" i="36"/>
  <c r="AD5" i="36"/>
  <c r="AD6" i="36"/>
  <c r="AD7" i="36"/>
  <c r="AD8" i="36"/>
  <c r="AD9" i="36"/>
  <c r="AD10" i="36"/>
  <c r="AD11" i="36"/>
  <c r="AD12" i="36"/>
  <c r="AD13" i="36"/>
  <c r="AD14" i="36"/>
  <c r="AD15" i="36"/>
  <c r="AD16" i="36"/>
  <c r="AD17" i="36"/>
  <c r="AD18" i="36"/>
  <c r="AD19" i="36"/>
  <c r="AD20" i="36"/>
  <c r="AD21" i="36"/>
  <c r="AD22" i="36"/>
  <c r="AD23" i="36"/>
  <c r="AD24" i="36"/>
  <c r="AD3" i="36"/>
  <c r="AC4" i="36"/>
  <c r="AC5" i="36"/>
  <c r="AC6" i="36"/>
  <c r="AC7" i="36"/>
  <c r="AC8" i="36"/>
  <c r="AC9" i="36"/>
  <c r="AC10" i="36"/>
  <c r="AC11" i="36"/>
  <c r="AC12" i="36"/>
  <c r="AC13" i="36"/>
  <c r="AC14" i="36"/>
  <c r="AC15" i="36"/>
  <c r="AC16" i="36"/>
  <c r="AC17" i="36"/>
  <c r="AC18" i="36"/>
  <c r="AC19" i="36"/>
  <c r="AC20" i="36"/>
  <c r="AC21" i="36"/>
  <c r="AC22" i="36"/>
  <c r="AC23" i="36"/>
  <c r="AC24" i="36"/>
  <c r="AC3" i="36"/>
  <c r="AC25" i="36" s="1"/>
  <c r="Z4" i="36"/>
  <c r="Z5" i="36"/>
  <c r="Z6" i="36"/>
  <c r="Z7" i="36"/>
  <c r="Z8" i="36"/>
  <c r="Z9" i="36"/>
  <c r="Z10" i="36"/>
  <c r="Z11" i="36"/>
  <c r="Z12" i="36"/>
  <c r="Z13" i="36"/>
  <c r="Z14" i="36"/>
  <c r="Z15" i="36"/>
  <c r="Z16" i="36"/>
  <c r="Z17" i="36"/>
  <c r="Z18" i="36"/>
  <c r="Z19" i="36"/>
  <c r="Z20" i="36"/>
  <c r="Z21" i="36"/>
  <c r="Z22" i="36"/>
  <c r="Z23" i="36"/>
  <c r="Z24" i="36"/>
  <c r="Z3" i="36"/>
  <c r="Z25" i="36" l="1"/>
  <c r="AI25" i="36"/>
  <c r="AK25" i="36"/>
  <c r="J30" i="36"/>
  <c r="AP25" i="36"/>
  <c r="AL25" i="36"/>
  <c r="AH25" i="36"/>
  <c r="AT25" i="36"/>
  <c r="BA25" i="36"/>
  <c r="AX25" i="36"/>
  <c r="AG25" i="36"/>
  <c r="AS25" i="36"/>
  <c r="AD25" i="36"/>
  <c r="AO25" i="36"/>
  <c r="AW25" i="36"/>
  <c r="AG3" i="30"/>
  <c r="N21" i="24"/>
  <c r="CB21" i="36" s="1"/>
  <c r="CA21" i="36"/>
  <c r="AI21" i="24"/>
  <c r="Y4" i="36" l="1"/>
  <c r="I31" i="36" s="1"/>
  <c r="Y5" i="36"/>
  <c r="I32" i="36" s="1"/>
  <c r="Y6" i="36"/>
  <c r="I33" i="36" s="1"/>
  <c r="Y7" i="36"/>
  <c r="I34" i="36" s="1"/>
  <c r="Y8" i="36"/>
  <c r="I35" i="36" s="1"/>
  <c r="Y9" i="36"/>
  <c r="I36" i="36" s="1"/>
  <c r="Y10" i="36"/>
  <c r="I37" i="36" s="1"/>
  <c r="Y11" i="36"/>
  <c r="I38" i="36" s="1"/>
  <c r="Y12" i="36"/>
  <c r="I39" i="36" s="1"/>
  <c r="Y13" i="36"/>
  <c r="I40" i="36" s="1"/>
  <c r="Y14" i="36"/>
  <c r="I41" i="36" s="1"/>
  <c r="Y15" i="36"/>
  <c r="I42" i="36" s="1"/>
  <c r="Y16" i="36"/>
  <c r="I43" i="36" s="1"/>
  <c r="Y17" i="36"/>
  <c r="I44" i="36" s="1"/>
  <c r="Y18" i="36"/>
  <c r="I45" i="36" s="1"/>
  <c r="Y19" i="36"/>
  <c r="I46" i="36" s="1"/>
  <c r="Y20" i="36"/>
  <c r="I47" i="36" s="1"/>
  <c r="Y21" i="36"/>
  <c r="I48" i="36" s="1"/>
  <c r="Y22" i="36"/>
  <c r="I49" i="36" s="1"/>
  <c r="Y23" i="36"/>
  <c r="I50" i="36" s="1"/>
  <c r="Y24" i="36"/>
  <c r="I51" i="36" s="1"/>
  <c r="Y3" i="36"/>
  <c r="V4" i="36"/>
  <c r="V5" i="36"/>
  <c r="F32" i="36" s="1"/>
  <c r="V6" i="36"/>
  <c r="F33" i="36" s="1"/>
  <c r="V7" i="36"/>
  <c r="V8" i="36"/>
  <c r="F35" i="36" s="1"/>
  <c r="V9" i="36"/>
  <c r="F36" i="36" s="1"/>
  <c r="V10" i="36"/>
  <c r="V11" i="36"/>
  <c r="F38" i="36" s="1"/>
  <c r="V12" i="36"/>
  <c r="F39" i="36" s="1"/>
  <c r="V13" i="36"/>
  <c r="F40" i="36" s="1"/>
  <c r="V14" i="36"/>
  <c r="F41" i="36" s="1"/>
  <c r="V15" i="36"/>
  <c r="F42" i="36" s="1"/>
  <c r="V16" i="36"/>
  <c r="F43" i="36" s="1"/>
  <c r="V17" i="36"/>
  <c r="F44" i="36" s="1"/>
  <c r="V18" i="36"/>
  <c r="F45" i="36" s="1"/>
  <c r="V19" i="36"/>
  <c r="F46" i="36" s="1"/>
  <c r="V20" i="36"/>
  <c r="F47" i="36" s="1"/>
  <c r="V21" i="36"/>
  <c r="F48" i="36" s="1"/>
  <c r="V22" i="36"/>
  <c r="F49" i="36" s="1"/>
  <c r="V23" i="36"/>
  <c r="F50" i="36" s="1"/>
  <c r="V24" i="36"/>
  <c r="F51" i="36" s="1"/>
  <c r="V3" i="36"/>
  <c r="F34" i="36"/>
  <c r="F30" i="36"/>
  <c r="V25" i="36" l="1"/>
  <c r="I30" i="36"/>
  <c r="I52" i="36" s="1"/>
  <c r="Y25" i="36"/>
  <c r="F37" i="36"/>
  <c r="F31" i="36"/>
  <c r="F52" i="36" s="1"/>
  <c r="M4" i="36"/>
  <c r="M5" i="36"/>
  <c r="M6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3" i="36"/>
  <c r="K4" i="36"/>
  <c r="K5" i="36"/>
  <c r="K6" i="36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3" i="36"/>
  <c r="J4" i="36"/>
  <c r="J5" i="36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3" i="36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3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3" i="36"/>
  <c r="E4" i="36"/>
  <c r="E31" i="36" s="1"/>
  <c r="E5" i="36"/>
  <c r="E6" i="36"/>
  <c r="E7" i="36"/>
  <c r="E8" i="36"/>
  <c r="E35" i="36" s="1"/>
  <c r="E9" i="36"/>
  <c r="E36" i="36" s="1"/>
  <c r="E10" i="36"/>
  <c r="E37" i="36" s="1"/>
  <c r="E11" i="36"/>
  <c r="E38" i="36" s="1"/>
  <c r="E12" i="36"/>
  <c r="E39" i="36" s="1"/>
  <c r="E13" i="36"/>
  <c r="E14" i="36"/>
  <c r="E15" i="36"/>
  <c r="E16" i="36"/>
  <c r="E43" i="36" s="1"/>
  <c r="E17" i="36"/>
  <c r="E44" i="36" s="1"/>
  <c r="E18" i="36"/>
  <c r="E45" i="36" s="1"/>
  <c r="E19" i="36"/>
  <c r="E46" i="36" s="1"/>
  <c r="E20" i="36"/>
  <c r="E47" i="36" s="1"/>
  <c r="E21" i="36"/>
  <c r="E22" i="36"/>
  <c r="E23" i="36"/>
  <c r="E24" i="36"/>
  <c r="E51" i="36" s="1"/>
  <c r="E3" i="36"/>
  <c r="E30" i="36" s="1"/>
  <c r="B4" i="36"/>
  <c r="B5" i="36"/>
  <c r="B6" i="36"/>
  <c r="B33" i="36" s="1"/>
  <c r="B7" i="36"/>
  <c r="B34" i="36" s="1"/>
  <c r="B8" i="36"/>
  <c r="B35" i="36" s="1"/>
  <c r="B9" i="36"/>
  <c r="B36" i="36" s="1"/>
  <c r="B10" i="36"/>
  <c r="B37" i="36" s="1"/>
  <c r="B11" i="36"/>
  <c r="B12" i="36"/>
  <c r="B13" i="36"/>
  <c r="B14" i="36"/>
  <c r="B41" i="36" s="1"/>
  <c r="B15" i="36"/>
  <c r="B42" i="36" s="1"/>
  <c r="B16" i="36"/>
  <c r="B43" i="36" s="1"/>
  <c r="B17" i="36"/>
  <c r="B44" i="36" s="1"/>
  <c r="B18" i="36"/>
  <c r="B45" i="36" s="1"/>
  <c r="B19" i="36"/>
  <c r="B20" i="36"/>
  <c r="B21" i="36"/>
  <c r="B22" i="36"/>
  <c r="B49" i="36" s="1"/>
  <c r="B23" i="36"/>
  <c r="B50" i="36" s="1"/>
  <c r="B24" i="36"/>
  <c r="B51" i="36" s="1"/>
  <c r="B3" i="36"/>
  <c r="B30" i="36" s="1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3" i="6"/>
  <c r="B48" i="36" l="1"/>
  <c r="B46" i="36"/>
  <c r="B38" i="36"/>
  <c r="E48" i="36"/>
  <c r="E40" i="36"/>
  <c r="E32" i="36"/>
  <c r="E52" i="36" s="1"/>
  <c r="B40" i="36"/>
  <c r="E41" i="36"/>
  <c r="E34" i="36"/>
  <c r="B47" i="36"/>
  <c r="E33" i="36"/>
  <c r="E42" i="36"/>
  <c r="B39" i="36"/>
  <c r="E49" i="36"/>
  <c r="M25" i="36"/>
  <c r="B32" i="36"/>
  <c r="B52" i="36" s="1"/>
  <c r="E50" i="36"/>
  <c r="B31" i="36"/>
  <c r="N24" i="6"/>
  <c r="H24" i="36" s="1"/>
  <c r="N4" i="6"/>
  <c r="H4" i="36" s="1"/>
  <c r="N5" i="6"/>
  <c r="H5" i="36" s="1"/>
  <c r="N6" i="6"/>
  <c r="H6" i="36" s="1"/>
  <c r="N7" i="6"/>
  <c r="H7" i="36" s="1"/>
  <c r="N8" i="6"/>
  <c r="N9" i="6"/>
  <c r="H9" i="36" s="1"/>
  <c r="N10" i="6"/>
  <c r="H10" i="36" s="1"/>
  <c r="N11" i="6"/>
  <c r="H11" i="36" s="1"/>
  <c r="N12" i="6"/>
  <c r="H12" i="36" s="1"/>
  <c r="N13" i="6"/>
  <c r="H13" i="36" s="1"/>
  <c r="N14" i="6"/>
  <c r="H14" i="36" s="1"/>
  <c r="N15" i="6"/>
  <c r="H15" i="36" s="1"/>
  <c r="N16" i="6"/>
  <c r="H16" i="36" s="1"/>
  <c r="N17" i="6"/>
  <c r="H17" i="36" s="1"/>
  <c r="N18" i="6"/>
  <c r="H18" i="36" s="1"/>
  <c r="N19" i="6"/>
  <c r="H19" i="36" s="1"/>
  <c r="N20" i="6"/>
  <c r="H20" i="36" s="1"/>
  <c r="N21" i="6"/>
  <c r="H21" i="36" s="1"/>
  <c r="N22" i="6"/>
  <c r="H22" i="36" s="1"/>
  <c r="N23" i="6"/>
  <c r="H23" i="36" s="1"/>
  <c r="F7" i="6"/>
  <c r="G7" i="6" s="1"/>
  <c r="O7" i="6" s="1"/>
  <c r="F8" i="6"/>
  <c r="G8" i="6" s="1"/>
  <c r="O8" i="6" s="1"/>
  <c r="F9" i="6"/>
  <c r="G9" i="6" s="1"/>
  <c r="O9" i="6" s="1"/>
  <c r="F15" i="6"/>
  <c r="G15" i="6" s="1"/>
  <c r="O15" i="6" s="1"/>
  <c r="F16" i="6"/>
  <c r="G16" i="6" s="1"/>
  <c r="O16" i="6" s="1"/>
  <c r="F17" i="6"/>
  <c r="G17" i="6" s="1"/>
  <c r="O17" i="6" s="1"/>
  <c r="F23" i="6"/>
  <c r="G23" i="6" s="1"/>
  <c r="O23" i="6" s="1"/>
  <c r="H25" i="6"/>
  <c r="I25" i="6"/>
  <c r="J25" i="6"/>
  <c r="K25" i="6"/>
  <c r="L25" i="6"/>
  <c r="M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E25" i="6"/>
  <c r="AF24" i="6"/>
  <c r="F24" i="7" s="1"/>
  <c r="AJ4" i="39"/>
  <c r="F4" i="6" s="1"/>
  <c r="G4" i="6" s="1"/>
  <c r="O4" i="6" s="1"/>
  <c r="AJ5" i="39"/>
  <c r="F5" i="6" s="1"/>
  <c r="G5" i="6" s="1"/>
  <c r="O5" i="6" s="1"/>
  <c r="AJ6" i="39"/>
  <c r="F6" i="6" s="1"/>
  <c r="G6" i="6" s="1"/>
  <c r="O6" i="6" s="1"/>
  <c r="AJ7" i="39"/>
  <c r="AJ8" i="39"/>
  <c r="AJ9" i="39"/>
  <c r="AJ10" i="39"/>
  <c r="F10" i="6" s="1"/>
  <c r="G10" i="6" s="1"/>
  <c r="O10" i="6" s="1"/>
  <c r="AJ11" i="39"/>
  <c r="F11" i="6" s="1"/>
  <c r="G11" i="6" s="1"/>
  <c r="O11" i="6" s="1"/>
  <c r="AJ12" i="39"/>
  <c r="F12" i="6" s="1"/>
  <c r="G12" i="6" s="1"/>
  <c r="O12" i="6" s="1"/>
  <c r="AJ13" i="39"/>
  <c r="AJ14" i="39"/>
  <c r="F14" i="6" s="1"/>
  <c r="G14" i="6" s="1"/>
  <c r="O14" i="6" s="1"/>
  <c r="AJ15" i="39"/>
  <c r="AJ16" i="39"/>
  <c r="AJ17" i="39"/>
  <c r="AJ18" i="39"/>
  <c r="F18" i="6" s="1"/>
  <c r="G18" i="6" s="1"/>
  <c r="O18" i="6" s="1"/>
  <c r="AJ19" i="39"/>
  <c r="F19" i="6" s="1"/>
  <c r="G19" i="6" s="1"/>
  <c r="O19" i="6" s="1"/>
  <c r="AJ20" i="39"/>
  <c r="F20" i="6" s="1"/>
  <c r="G20" i="6" s="1"/>
  <c r="O20" i="6" s="1"/>
  <c r="AJ21" i="39"/>
  <c r="F21" i="6" s="1"/>
  <c r="G21" i="6" s="1"/>
  <c r="O21" i="6" s="1"/>
  <c r="AJ22" i="39"/>
  <c r="F22" i="6" s="1"/>
  <c r="G22" i="6" s="1"/>
  <c r="O22" i="6" s="1"/>
  <c r="AJ23" i="39"/>
  <c r="AJ24" i="39"/>
  <c r="F24" i="6" s="1"/>
  <c r="G24" i="6" s="1"/>
  <c r="O24" i="6" s="1"/>
  <c r="AH24" i="39"/>
  <c r="C24" i="36" s="1"/>
  <c r="C51" i="36" s="1"/>
  <c r="AH4" i="39"/>
  <c r="C4" i="36" s="1"/>
  <c r="AH5" i="39"/>
  <c r="C5" i="36" s="1"/>
  <c r="AH6" i="39"/>
  <c r="C6" i="36" s="1"/>
  <c r="AH7" i="39"/>
  <c r="C7" i="36" s="1"/>
  <c r="AH8" i="39"/>
  <c r="C8" i="36" s="1"/>
  <c r="AH9" i="39"/>
  <c r="AH10" i="39"/>
  <c r="C10" i="36" s="1"/>
  <c r="AH11" i="39"/>
  <c r="C11" i="36" s="1"/>
  <c r="AH12" i="39"/>
  <c r="C12" i="36" s="1"/>
  <c r="AH13" i="39"/>
  <c r="C13" i="36" s="1"/>
  <c r="AH14" i="39"/>
  <c r="C14" i="36" s="1"/>
  <c r="AH15" i="39"/>
  <c r="C15" i="36" s="1"/>
  <c r="AH16" i="39"/>
  <c r="C16" i="36" s="1"/>
  <c r="AH17" i="39"/>
  <c r="C17" i="36" s="1"/>
  <c r="AH18" i="39"/>
  <c r="C18" i="36" s="1"/>
  <c r="AH19" i="39"/>
  <c r="C19" i="36" s="1"/>
  <c r="AH20" i="39"/>
  <c r="C20" i="36" s="1"/>
  <c r="AH21" i="39"/>
  <c r="C21" i="36" s="1"/>
  <c r="AH22" i="39"/>
  <c r="C22" i="36" s="1"/>
  <c r="AH23" i="39"/>
  <c r="C23" i="36" s="1"/>
  <c r="O5" i="39"/>
  <c r="AI5" i="39" s="1"/>
  <c r="O6" i="39"/>
  <c r="AI6" i="39" s="1"/>
  <c r="O13" i="39"/>
  <c r="AI13" i="39" s="1"/>
  <c r="O14" i="39"/>
  <c r="AI14" i="39" s="1"/>
  <c r="O21" i="39"/>
  <c r="AI21" i="39" s="1"/>
  <c r="O22" i="39"/>
  <c r="AI22" i="39" s="1"/>
  <c r="N24" i="39"/>
  <c r="D24" i="36" s="1"/>
  <c r="N4" i="39"/>
  <c r="D4" i="36" s="1"/>
  <c r="N5" i="39"/>
  <c r="N6" i="39"/>
  <c r="D6" i="36" s="1"/>
  <c r="N7" i="39"/>
  <c r="D7" i="36" s="1"/>
  <c r="N8" i="39"/>
  <c r="D8" i="36" s="1"/>
  <c r="N9" i="39"/>
  <c r="D9" i="36" s="1"/>
  <c r="N10" i="39"/>
  <c r="D10" i="36" s="1"/>
  <c r="N11" i="39"/>
  <c r="D11" i="36" s="1"/>
  <c r="N12" i="39"/>
  <c r="D12" i="36" s="1"/>
  <c r="N13" i="39"/>
  <c r="D13" i="36" s="1"/>
  <c r="N14" i="39"/>
  <c r="D14" i="36" s="1"/>
  <c r="N15" i="39"/>
  <c r="D15" i="36" s="1"/>
  <c r="N16" i="39"/>
  <c r="D16" i="36" s="1"/>
  <c r="N17" i="39"/>
  <c r="D17" i="36" s="1"/>
  <c r="N18" i="39"/>
  <c r="D18" i="36" s="1"/>
  <c r="N19" i="39"/>
  <c r="D19" i="36" s="1"/>
  <c r="N20" i="39"/>
  <c r="D20" i="36" s="1"/>
  <c r="N21" i="39"/>
  <c r="D21" i="36" s="1"/>
  <c r="N22" i="39"/>
  <c r="D22" i="36" s="1"/>
  <c r="N23" i="39"/>
  <c r="D23" i="36" s="1"/>
  <c r="G24" i="39"/>
  <c r="O24" i="39" s="1"/>
  <c r="AI24" i="39" s="1"/>
  <c r="G4" i="39"/>
  <c r="O4" i="39" s="1"/>
  <c r="AI4" i="39" s="1"/>
  <c r="G5" i="39"/>
  <c r="G6" i="39"/>
  <c r="G7" i="39"/>
  <c r="O7" i="39" s="1"/>
  <c r="AI7" i="39" s="1"/>
  <c r="G8" i="39"/>
  <c r="O8" i="39" s="1"/>
  <c r="AI8" i="39" s="1"/>
  <c r="G9" i="39"/>
  <c r="O9" i="39" s="1"/>
  <c r="AI9" i="39" s="1"/>
  <c r="G10" i="39"/>
  <c r="O10" i="39" s="1"/>
  <c r="AI10" i="39" s="1"/>
  <c r="G11" i="39"/>
  <c r="O11" i="39" s="1"/>
  <c r="AI11" i="39" s="1"/>
  <c r="G12" i="39"/>
  <c r="O12" i="39" s="1"/>
  <c r="AI12" i="39" s="1"/>
  <c r="G13" i="39"/>
  <c r="G14" i="39"/>
  <c r="G15" i="39"/>
  <c r="O15" i="39" s="1"/>
  <c r="AI15" i="39" s="1"/>
  <c r="G16" i="39"/>
  <c r="O16" i="39" s="1"/>
  <c r="AI16" i="39" s="1"/>
  <c r="G17" i="39"/>
  <c r="O17" i="39" s="1"/>
  <c r="AI17" i="39" s="1"/>
  <c r="G18" i="39"/>
  <c r="O18" i="39" s="1"/>
  <c r="AI18" i="39" s="1"/>
  <c r="G19" i="39"/>
  <c r="O19" i="39" s="1"/>
  <c r="AI19" i="39" s="1"/>
  <c r="G20" i="39"/>
  <c r="O20" i="39" s="1"/>
  <c r="AI20" i="39" s="1"/>
  <c r="G21" i="39"/>
  <c r="G22" i="39"/>
  <c r="G23" i="39"/>
  <c r="O23" i="39" s="1"/>
  <c r="AI23" i="39" s="1"/>
  <c r="F25" i="39"/>
  <c r="H25" i="39"/>
  <c r="I25" i="39"/>
  <c r="J25" i="39"/>
  <c r="K25" i="39"/>
  <c r="L25" i="39"/>
  <c r="M25" i="39"/>
  <c r="P25" i="39"/>
  <c r="Q25" i="39"/>
  <c r="R25" i="39"/>
  <c r="S25" i="39"/>
  <c r="T25" i="39"/>
  <c r="U25" i="39"/>
  <c r="V25" i="39"/>
  <c r="W25" i="39"/>
  <c r="X25" i="39"/>
  <c r="Y25" i="39"/>
  <c r="Z25" i="39"/>
  <c r="AA25" i="39"/>
  <c r="AB25" i="39"/>
  <c r="AC25" i="39"/>
  <c r="AD25" i="39"/>
  <c r="AE25" i="39"/>
  <c r="AF25" i="39"/>
  <c r="AG25" i="39"/>
  <c r="E25" i="39"/>
  <c r="C9" i="36" l="1"/>
  <c r="H8" i="36"/>
  <c r="F13" i="6"/>
  <c r="G13" i="6" s="1"/>
  <c r="O13" i="6" s="1"/>
  <c r="D5" i="36"/>
  <c r="AF4" i="6"/>
  <c r="F4" i="7" s="1"/>
  <c r="AF5" i="6"/>
  <c r="F5" i="7" s="1"/>
  <c r="AF6" i="6"/>
  <c r="F6" i="7" s="1"/>
  <c r="AF7" i="6"/>
  <c r="F7" i="7" s="1"/>
  <c r="AF8" i="6"/>
  <c r="F8" i="7" s="1"/>
  <c r="AF9" i="6"/>
  <c r="F9" i="7" s="1"/>
  <c r="AF10" i="6"/>
  <c r="F10" i="7" s="1"/>
  <c r="AF11" i="6"/>
  <c r="F11" i="7" s="1"/>
  <c r="AF12" i="6"/>
  <c r="AF13" i="6"/>
  <c r="F13" i="7" s="1"/>
  <c r="AF14" i="6"/>
  <c r="F14" i="7" s="1"/>
  <c r="AF15" i="6"/>
  <c r="F15" i="7" s="1"/>
  <c r="AF16" i="6"/>
  <c r="F16" i="7" s="1"/>
  <c r="AF17" i="6"/>
  <c r="F17" i="7" s="1"/>
  <c r="AF18" i="6"/>
  <c r="F18" i="7" s="1"/>
  <c r="AF19" i="6"/>
  <c r="F19" i="7" s="1"/>
  <c r="AF20" i="6"/>
  <c r="F20" i="7" s="1"/>
  <c r="AF21" i="6"/>
  <c r="F21" i="7" s="1"/>
  <c r="AF22" i="6"/>
  <c r="F22" i="7" s="1"/>
  <c r="AF23" i="6"/>
  <c r="F23" i="7" s="1"/>
  <c r="AF3" i="6"/>
  <c r="AJ3" i="39"/>
  <c r="F3" i="6" s="1"/>
  <c r="F25" i="6" s="1"/>
  <c r="AH3" i="39"/>
  <c r="C3" i="36" s="1"/>
  <c r="N3" i="39"/>
  <c r="D3" i="36" s="1"/>
  <c r="AJ25" i="39" l="1"/>
  <c r="AH25" i="39"/>
  <c r="N25" i="39"/>
  <c r="AF25" i="6"/>
  <c r="F12" i="7"/>
  <c r="G25" i="39"/>
  <c r="AK4" i="39"/>
  <c r="G3" i="39"/>
  <c r="AK10" i="39"/>
  <c r="AK16" i="39"/>
  <c r="AK5" i="39"/>
  <c r="AK20" i="39"/>
  <c r="AK23" i="39"/>
  <c r="AK12" i="39"/>
  <c r="AK15" i="39"/>
  <c r="AK21" i="39"/>
  <c r="AK18" i="39"/>
  <c r="AK13" i="39"/>
  <c r="AK6" i="39"/>
  <c r="AK11" i="39"/>
  <c r="AK19" i="39"/>
  <c r="AK8" i="39"/>
  <c r="AK22" i="39"/>
  <c r="AK14" i="39"/>
  <c r="AK17" i="39"/>
  <c r="AK7" i="39"/>
  <c r="E25" i="28"/>
  <c r="H25" i="28"/>
  <c r="I25" i="28"/>
  <c r="J25" i="28"/>
  <c r="K25" i="28"/>
  <c r="L25" i="28"/>
  <c r="M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O3" i="39" l="1"/>
  <c r="O25" i="39" s="1"/>
  <c r="N24" i="27"/>
  <c r="CN24" i="36" s="1"/>
  <c r="CM24" i="36"/>
  <c r="AJ24" i="27"/>
  <c r="N23" i="27"/>
  <c r="CN23" i="36" s="1"/>
  <c r="CM23" i="36"/>
  <c r="AJ23" i="27"/>
  <c r="AK9" i="39" l="1"/>
  <c r="AI3" i="39"/>
  <c r="AI25" i="39" s="1"/>
  <c r="AE4" i="26"/>
  <c r="CI4" i="36" s="1"/>
  <c r="AE5" i="26"/>
  <c r="CI5" i="36" s="1"/>
  <c r="AE6" i="26"/>
  <c r="CI6" i="36" s="1"/>
  <c r="AE7" i="26"/>
  <c r="CI7" i="36" s="1"/>
  <c r="AE8" i="26"/>
  <c r="CI8" i="36" s="1"/>
  <c r="AE9" i="26"/>
  <c r="CI9" i="36" s="1"/>
  <c r="AE10" i="26"/>
  <c r="CI10" i="36" s="1"/>
  <c r="AE11" i="26"/>
  <c r="CI11" i="36" s="1"/>
  <c r="AE12" i="26"/>
  <c r="CI12" i="36" s="1"/>
  <c r="AE13" i="26"/>
  <c r="CI13" i="36" s="1"/>
  <c r="AE14" i="26"/>
  <c r="CI14" i="36" s="1"/>
  <c r="AE15" i="26"/>
  <c r="CI15" i="36" s="1"/>
  <c r="AE16" i="26"/>
  <c r="CI16" i="36" s="1"/>
  <c r="AE17" i="26"/>
  <c r="CI17" i="36" s="1"/>
  <c r="AE18" i="26"/>
  <c r="CI18" i="36" s="1"/>
  <c r="AE19" i="26"/>
  <c r="CI19" i="36" s="1"/>
  <c r="AE20" i="26"/>
  <c r="CI20" i="36" s="1"/>
  <c r="AE21" i="26"/>
  <c r="CI21" i="36" s="1"/>
  <c r="AE22" i="26"/>
  <c r="CI22" i="36" s="1"/>
  <c r="AE23" i="26"/>
  <c r="CI23" i="36" s="1"/>
  <c r="AE24" i="26"/>
  <c r="CI24" i="36" s="1"/>
  <c r="AK3" i="39" l="1"/>
  <c r="AK25" i="39" s="1"/>
  <c r="AH4" i="25"/>
  <c r="AH5" i="25"/>
  <c r="AH6" i="25"/>
  <c r="AH7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H25" i="25"/>
  <c r="I25" i="25"/>
  <c r="J25" i="25"/>
  <c r="K25" i="25"/>
  <c r="L25" i="25"/>
  <c r="M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H25" i="14" l="1"/>
  <c r="I25" i="14"/>
  <c r="J25" i="14"/>
  <c r="K25" i="14"/>
  <c r="L25" i="14"/>
  <c r="M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E25" i="14"/>
  <c r="P25" i="13" l="1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I25" i="12" l="1"/>
  <c r="J25" i="12"/>
  <c r="K25" i="12"/>
  <c r="L25" i="12"/>
  <c r="M25" i="12"/>
  <c r="N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F25" i="12"/>
  <c r="AH3" i="11"/>
  <c r="AA3" i="36" s="1"/>
  <c r="AH4" i="11"/>
  <c r="AA4" i="36" s="1"/>
  <c r="AH5" i="11"/>
  <c r="AA5" i="36" s="1"/>
  <c r="AH6" i="11"/>
  <c r="AA6" i="36" s="1"/>
  <c r="AH7" i="11"/>
  <c r="AA7" i="36" s="1"/>
  <c r="AH8" i="11"/>
  <c r="AA8" i="36" s="1"/>
  <c r="AH9" i="11"/>
  <c r="AA9" i="36" s="1"/>
  <c r="AH10" i="11"/>
  <c r="AA10" i="36" s="1"/>
  <c r="AH11" i="11"/>
  <c r="AA11" i="36" s="1"/>
  <c r="AH12" i="11"/>
  <c r="AA12" i="36" s="1"/>
  <c r="AH13" i="11"/>
  <c r="AA13" i="36" s="1"/>
  <c r="AH14" i="11"/>
  <c r="AA14" i="36" s="1"/>
  <c r="AH15" i="11"/>
  <c r="AA15" i="36" s="1"/>
  <c r="AH16" i="11"/>
  <c r="AA16" i="36" s="1"/>
  <c r="AH17" i="11"/>
  <c r="AA17" i="36" s="1"/>
  <c r="AH18" i="11"/>
  <c r="AA18" i="36" s="1"/>
  <c r="AH19" i="11"/>
  <c r="AA19" i="36" s="1"/>
  <c r="AH20" i="11"/>
  <c r="AA20" i="36" s="1"/>
  <c r="AH21" i="11"/>
  <c r="AA21" i="36" s="1"/>
  <c r="AH22" i="11"/>
  <c r="AA22" i="36" s="1"/>
  <c r="AH23" i="11"/>
  <c r="AA23" i="36" s="1"/>
  <c r="AH24" i="11"/>
  <c r="AA24" i="36" s="1"/>
  <c r="N3" i="11"/>
  <c r="AB3" i="36" s="1"/>
  <c r="AJ3" i="11"/>
  <c r="N4" i="11"/>
  <c r="AB4" i="36" s="1"/>
  <c r="AJ4" i="11"/>
  <c r="N5" i="11"/>
  <c r="AB5" i="36" s="1"/>
  <c r="AJ5" i="11"/>
  <c r="N6" i="11"/>
  <c r="AB6" i="36" s="1"/>
  <c r="AJ6" i="11"/>
  <c r="N7" i="11"/>
  <c r="AB7" i="36" s="1"/>
  <c r="AJ7" i="11"/>
  <c r="N8" i="11"/>
  <c r="AB8" i="36" s="1"/>
  <c r="AJ8" i="11"/>
  <c r="N9" i="11"/>
  <c r="AB9" i="36" s="1"/>
  <c r="AJ9" i="11"/>
  <c r="N10" i="11"/>
  <c r="AB10" i="36" s="1"/>
  <c r="AJ10" i="11"/>
  <c r="N11" i="11"/>
  <c r="AB11" i="36" s="1"/>
  <c r="AJ11" i="11"/>
  <c r="N12" i="11"/>
  <c r="AB12" i="36" s="1"/>
  <c r="AJ12" i="11"/>
  <c r="N13" i="11"/>
  <c r="AB13" i="36" s="1"/>
  <c r="AJ13" i="11"/>
  <c r="N14" i="11"/>
  <c r="AB14" i="36" s="1"/>
  <c r="AJ14" i="11"/>
  <c r="N15" i="11"/>
  <c r="AB15" i="36" s="1"/>
  <c r="AJ15" i="11"/>
  <c r="N16" i="11"/>
  <c r="AB16" i="36" s="1"/>
  <c r="AJ16" i="11"/>
  <c r="N17" i="11"/>
  <c r="AB17" i="36" s="1"/>
  <c r="AJ17" i="11"/>
  <c r="N18" i="11"/>
  <c r="AB18" i="36" s="1"/>
  <c r="AJ18" i="11"/>
  <c r="N19" i="11"/>
  <c r="AB19" i="36" s="1"/>
  <c r="AJ19" i="11"/>
  <c r="N20" i="11"/>
  <c r="AB20" i="36" s="1"/>
  <c r="AJ20" i="11"/>
  <c r="N21" i="11"/>
  <c r="AB21" i="36" s="1"/>
  <c r="AJ21" i="11"/>
  <c r="N22" i="11"/>
  <c r="AB22" i="36" s="1"/>
  <c r="AJ22" i="11"/>
  <c r="N23" i="11"/>
  <c r="AB23" i="36" s="1"/>
  <c r="AJ23" i="11"/>
  <c r="N24" i="11"/>
  <c r="AB24" i="36" s="1"/>
  <c r="AJ24" i="11"/>
  <c r="D25" i="11"/>
  <c r="E25" i="11"/>
  <c r="H25" i="11"/>
  <c r="I25" i="11"/>
  <c r="J25" i="11"/>
  <c r="K25" i="11"/>
  <c r="L25" i="11"/>
  <c r="M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A25" i="36" l="1"/>
  <c r="AB25" i="36"/>
  <c r="AH25" i="11"/>
  <c r="N25" i="11"/>
  <c r="AJ25" i="11"/>
  <c r="N3" i="10" l="1"/>
  <c r="X3" i="36" s="1"/>
  <c r="AD4" i="10"/>
  <c r="AD5" i="10"/>
  <c r="W5" i="36" s="1"/>
  <c r="AD6" i="10"/>
  <c r="W6" i="36" s="1"/>
  <c r="AD7" i="10"/>
  <c r="AD8" i="10"/>
  <c r="W8" i="36" s="1"/>
  <c r="AD9" i="10"/>
  <c r="AD10" i="10"/>
  <c r="W10" i="36" s="1"/>
  <c r="AD11" i="10"/>
  <c r="W11" i="36" s="1"/>
  <c r="AD12" i="10"/>
  <c r="W12" i="36" s="1"/>
  <c r="AD13" i="10"/>
  <c r="W13" i="36" s="1"/>
  <c r="AD14" i="10"/>
  <c r="W14" i="36" s="1"/>
  <c r="AD15" i="10"/>
  <c r="W15" i="36" s="1"/>
  <c r="AD16" i="10"/>
  <c r="W16" i="36" s="1"/>
  <c r="AD17" i="10"/>
  <c r="W17" i="36" s="1"/>
  <c r="AD18" i="10"/>
  <c r="W18" i="36" s="1"/>
  <c r="AD19" i="10"/>
  <c r="W19" i="36" s="1"/>
  <c r="AD20" i="10"/>
  <c r="W20" i="36" s="1"/>
  <c r="AD21" i="10"/>
  <c r="W21" i="36" s="1"/>
  <c r="AD22" i="10"/>
  <c r="W22" i="36" s="1"/>
  <c r="AD23" i="10"/>
  <c r="W23" i="36" s="1"/>
  <c r="AD24" i="10"/>
  <c r="W24" i="36" s="1"/>
  <c r="AD3" i="10"/>
  <c r="W3" i="36" s="1"/>
  <c r="H25" i="10"/>
  <c r="W7" i="36" l="1"/>
  <c r="W4" i="36"/>
  <c r="W25" i="36" s="1"/>
  <c r="W9" i="36"/>
  <c r="I25" i="10"/>
  <c r="J25" i="10"/>
  <c r="K25" i="10"/>
  <c r="L25" i="10"/>
  <c r="M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E25" i="10"/>
  <c r="AE4" i="9"/>
  <c r="S4" i="36" s="1"/>
  <c r="AE5" i="9"/>
  <c r="S5" i="36" s="1"/>
  <c r="AE6" i="9"/>
  <c r="S6" i="36" s="1"/>
  <c r="AE7" i="9"/>
  <c r="S7" i="36" s="1"/>
  <c r="AE8" i="9"/>
  <c r="S8" i="36" s="1"/>
  <c r="AE9" i="9"/>
  <c r="S9" i="36" s="1"/>
  <c r="AE10" i="9"/>
  <c r="S10" i="36" s="1"/>
  <c r="AE11" i="9"/>
  <c r="S11" i="36" s="1"/>
  <c r="AE12" i="9"/>
  <c r="S12" i="36" s="1"/>
  <c r="AE13" i="9"/>
  <c r="S13" i="36" s="1"/>
  <c r="AE14" i="9"/>
  <c r="S14" i="36" s="1"/>
  <c r="AE15" i="9"/>
  <c r="S15" i="36" s="1"/>
  <c r="AE16" i="9"/>
  <c r="S16" i="36" s="1"/>
  <c r="AE17" i="9"/>
  <c r="S17" i="36" s="1"/>
  <c r="AE18" i="9"/>
  <c r="S18" i="36" s="1"/>
  <c r="AE19" i="9"/>
  <c r="S19" i="36" s="1"/>
  <c r="AE20" i="9"/>
  <c r="S20" i="36" s="1"/>
  <c r="AE21" i="9"/>
  <c r="S21" i="36" s="1"/>
  <c r="AE22" i="9"/>
  <c r="S22" i="36" s="1"/>
  <c r="AE23" i="9"/>
  <c r="S23" i="36" s="1"/>
  <c r="AE24" i="9"/>
  <c r="S24" i="36" s="1"/>
  <c r="AE3" i="9"/>
  <c r="S3" i="36" s="1"/>
  <c r="H25" i="9"/>
  <c r="I25" i="9"/>
  <c r="J25" i="9"/>
  <c r="K25" i="9"/>
  <c r="L25" i="9"/>
  <c r="M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E25" i="9"/>
  <c r="AE4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3" i="7"/>
  <c r="S25" i="36" l="1"/>
  <c r="AE4" i="35"/>
  <c r="DS4" i="36" s="1"/>
  <c r="AE5" i="35"/>
  <c r="DS5" i="36" s="1"/>
  <c r="AE6" i="35"/>
  <c r="DS6" i="36" s="1"/>
  <c r="AE7" i="35"/>
  <c r="DS7" i="36" s="1"/>
  <c r="AE8" i="35"/>
  <c r="DS8" i="36" s="1"/>
  <c r="AE9" i="35"/>
  <c r="DS9" i="36" s="1"/>
  <c r="AE10" i="35"/>
  <c r="DS10" i="36" s="1"/>
  <c r="AE11" i="35"/>
  <c r="DS11" i="36" s="1"/>
  <c r="AE12" i="35"/>
  <c r="DS12" i="36" s="1"/>
  <c r="AE13" i="35"/>
  <c r="DS13" i="36" s="1"/>
  <c r="AE14" i="35"/>
  <c r="DS14" i="36" s="1"/>
  <c r="AE15" i="35"/>
  <c r="DS15" i="36" s="1"/>
  <c r="AE16" i="35"/>
  <c r="DS16" i="36" s="1"/>
  <c r="AE17" i="35"/>
  <c r="DS17" i="36" s="1"/>
  <c r="AE18" i="35"/>
  <c r="DS18" i="36" s="1"/>
  <c r="AE19" i="35"/>
  <c r="DS19" i="36" s="1"/>
  <c r="AE20" i="35"/>
  <c r="DS20" i="36" s="1"/>
  <c r="AE21" i="35"/>
  <c r="DS21" i="36" s="1"/>
  <c r="AE22" i="35"/>
  <c r="DS22" i="36" s="1"/>
  <c r="AE23" i="35"/>
  <c r="DS23" i="36" s="1"/>
  <c r="AE24" i="35"/>
  <c r="DS24" i="36" s="1"/>
  <c r="AE3" i="35"/>
  <c r="DS3" i="36" s="1"/>
  <c r="H25" i="35"/>
  <c r="I25" i="35"/>
  <c r="J25" i="35"/>
  <c r="K25" i="35"/>
  <c r="L25" i="35"/>
  <c r="M25" i="35"/>
  <c r="P25" i="35"/>
  <c r="Q25" i="35"/>
  <c r="R25" i="35"/>
  <c r="S25" i="35"/>
  <c r="T25" i="35"/>
  <c r="U25" i="35"/>
  <c r="V25" i="35"/>
  <c r="W25" i="35"/>
  <c r="X25" i="35"/>
  <c r="Y25" i="35"/>
  <c r="Z25" i="35"/>
  <c r="AA25" i="35"/>
  <c r="AB25" i="35"/>
  <c r="AC25" i="35"/>
  <c r="AD25" i="35"/>
  <c r="E25" i="35"/>
  <c r="DS25" i="36" l="1"/>
  <c r="I25" i="34" l="1"/>
  <c r="H25" i="34" l="1"/>
  <c r="J25" i="34"/>
  <c r="K25" i="34"/>
  <c r="L25" i="34"/>
  <c r="M25" i="34"/>
  <c r="P25" i="34"/>
  <c r="Q25" i="34"/>
  <c r="R25" i="34"/>
  <c r="S25" i="34"/>
  <c r="T25" i="34"/>
  <c r="U25" i="34"/>
  <c r="V25" i="34"/>
  <c r="W25" i="34"/>
  <c r="X25" i="34"/>
  <c r="Y25" i="34"/>
  <c r="Z25" i="34"/>
  <c r="AA25" i="34"/>
  <c r="AB25" i="34"/>
  <c r="AC25" i="34"/>
  <c r="AD25" i="34"/>
  <c r="E25" i="34"/>
  <c r="M25" i="33" l="1"/>
  <c r="N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F25" i="33"/>
  <c r="I25" i="33"/>
  <c r="J25" i="33"/>
  <c r="K25" i="33"/>
  <c r="L25" i="33"/>
  <c r="AD4" i="32"/>
  <c r="DG4" i="36" s="1"/>
  <c r="AD5" i="32"/>
  <c r="DG5" i="36" s="1"/>
  <c r="AD6" i="32"/>
  <c r="DG6" i="36" s="1"/>
  <c r="S33" i="36" s="1"/>
  <c r="AD7" i="32"/>
  <c r="DG7" i="36" s="1"/>
  <c r="AD8" i="32"/>
  <c r="DG8" i="36" s="1"/>
  <c r="AD9" i="32"/>
  <c r="DG9" i="36" s="1"/>
  <c r="AD10" i="32"/>
  <c r="DG10" i="36" s="1"/>
  <c r="AD11" i="32"/>
  <c r="DG11" i="36" s="1"/>
  <c r="AD12" i="32"/>
  <c r="DG12" i="36" s="1"/>
  <c r="AD13" i="32"/>
  <c r="DG13" i="36" s="1"/>
  <c r="S40" i="36" s="1"/>
  <c r="AD14" i="32"/>
  <c r="DG14" i="36" s="1"/>
  <c r="S41" i="36" s="1"/>
  <c r="AD15" i="32"/>
  <c r="DG15" i="36" s="1"/>
  <c r="S42" i="36" s="1"/>
  <c r="AD16" i="32"/>
  <c r="DG16" i="36" s="1"/>
  <c r="AD17" i="32"/>
  <c r="DG17" i="36" s="1"/>
  <c r="S44" i="36" s="1"/>
  <c r="AD18" i="32"/>
  <c r="DG18" i="36" s="1"/>
  <c r="S45" i="36" s="1"/>
  <c r="AD19" i="32"/>
  <c r="DG19" i="36" s="1"/>
  <c r="S46" i="36" s="1"/>
  <c r="AD20" i="32"/>
  <c r="DG20" i="36" s="1"/>
  <c r="AD21" i="32"/>
  <c r="DG21" i="36" s="1"/>
  <c r="S48" i="36" s="1"/>
  <c r="AD22" i="32"/>
  <c r="DG22" i="36" s="1"/>
  <c r="S49" i="36" s="1"/>
  <c r="AD23" i="32"/>
  <c r="DG23" i="36" s="1"/>
  <c r="S50" i="36" s="1"/>
  <c r="AD24" i="32"/>
  <c r="DG24" i="36" s="1"/>
  <c r="S51" i="36" s="1"/>
  <c r="AD3" i="32"/>
  <c r="DG3" i="36" s="1"/>
  <c r="DG25" i="36" l="1"/>
  <c r="AG25" i="27"/>
  <c r="H25" i="31" l="1"/>
  <c r="I25" i="31"/>
  <c r="J25" i="31"/>
  <c r="K25" i="31"/>
  <c r="L25" i="31"/>
  <c r="M25" i="31"/>
  <c r="P25" i="31"/>
  <c r="Q25" i="31"/>
  <c r="R25" i="31"/>
  <c r="S25" i="31"/>
  <c r="T25" i="31"/>
  <c r="U25" i="31"/>
  <c r="V25" i="31"/>
  <c r="W25" i="31"/>
  <c r="X25" i="31"/>
  <c r="Y25" i="31"/>
  <c r="Z25" i="31"/>
  <c r="AA25" i="31"/>
  <c r="AB25" i="31"/>
  <c r="AC25" i="31"/>
  <c r="AD25" i="31"/>
  <c r="AE25" i="31"/>
  <c r="AF25" i="31"/>
  <c r="E25" i="31"/>
  <c r="E25" i="30" l="1"/>
  <c r="H25" i="30"/>
  <c r="I25" i="30"/>
  <c r="J25" i="30"/>
  <c r="K25" i="30"/>
  <c r="L25" i="30"/>
  <c r="M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C25" i="30"/>
  <c r="AD25" i="30"/>
  <c r="AG25" i="30"/>
  <c r="AF3" i="28" l="1"/>
  <c r="CQ3" i="36" s="1"/>
  <c r="H25" i="29"/>
  <c r="I25" i="29"/>
  <c r="J25" i="29"/>
  <c r="K25" i="29"/>
  <c r="L25" i="29"/>
  <c r="M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E25" i="29"/>
  <c r="E25" i="27"/>
  <c r="AF4" i="28"/>
  <c r="CQ4" i="36" s="1"/>
  <c r="AF5" i="28"/>
  <c r="CQ5" i="36" s="1"/>
  <c r="AF6" i="28"/>
  <c r="CQ6" i="36" s="1"/>
  <c r="AF7" i="28"/>
  <c r="CQ7" i="36" s="1"/>
  <c r="AF8" i="28"/>
  <c r="CQ8" i="36" s="1"/>
  <c r="AF9" i="28"/>
  <c r="CQ9" i="36" s="1"/>
  <c r="AF10" i="28"/>
  <c r="CQ10" i="36" s="1"/>
  <c r="AF11" i="28"/>
  <c r="CQ11" i="36" s="1"/>
  <c r="AF12" i="28"/>
  <c r="CQ12" i="36" s="1"/>
  <c r="AF13" i="28"/>
  <c r="CQ13" i="36" s="1"/>
  <c r="AF14" i="28"/>
  <c r="CQ14" i="36" s="1"/>
  <c r="AF15" i="28"/>
  <c r="CQ15" i="36" s="1"/>
  <c r="AF16" i="28"/>
  <c r="CQ16" i="36" s="1"/>
  <c r="AF17" i="28"/>
  <c r="CQ17" i="36" s="1"/>
  <c r="AF18" i="28"/>
  <c r="CQ18" i="36" s="1"/>
  <c r="AF19" i="28"/>
  <c r="CQ19" i="36" s="1"/>
  <c r="AF20" i="28"/>
  <c r="CQ20" i="36" s="1"/>
  <c r="AF21" i="28"/>
  <c r="CQ21" i="36" s="1"/>
  <c r="AF22" i="28"/>
  <c r="CQ22" i="36" s="1"/>
  <c r="AF23" i="28"/>
  <c r="CQ23" i="36" s="1"/>
  <c r="AF24" i="28"/>
  <c r="CQ24" i="36" s="1"/>
  <c r="AH3" i="27"/>
  <c r="CM3" i="36" s="1"/>
  <c r="CQ25" i="36" l="1"/>
  <c r="AF25" i="28"/>
  <c r="CM4" i="36"/>
  <c r="CM25" i="36" s="1"/>
  <c r="CM5" i="36"/>
  <c r="CM6" i="36"/>
  <c r="CM7" i="36"/>
  <c r="CM8" i="36"/>
  <c r="CM9" i="36"/>
  <c r="CM10" i="36"/>
  <c r="CM11" i="36"/>
  <c r="CM12" i="36"/>
  <c r="CM13" i="36"/>
  <c r="CM14" i="36"/>
  <c r="CM15" i="36"/>
  <c r="CM16" i="36"/>
  <c r="CM17" i="36"/>
  <c r="CM18" i="36"/>
  <c r="CM19" i="36"/>
  <c r="CM20" i="36"/>
  <c r="CM21" i="36"/>
  <c r="CM22" i="36"/>
  <c r="AJ4" i="27"/>
  <c r="AJ5" i="27"/>
  <c r="AJ6" i="27"/>
  <c r="AJ7" i="27"/>
  <c r="AJ8" i="27"/>
  <c r="AJ9" i="27"/>
  <c r="AJ10" i="27"/>
  <c r="AJ11" i="27"/>
  <c r="AJ12" i="27"/>
  <c r="AJ13" i="27"/>
  <c r="AJ14" i="27"/>
  <c r="AJ15" i="27"/>
  <c r="AJ16" i="27"/>
  <c r="AJ17" i="27"/>
  <c r="AJ18" i="27"/>
  <c r="AJ19" i="27"/>
  <c r="AJ20" i="27"/>
  <c r="AJ21" i="27"/>
  <c r="AJ22" i="27"/>
  <c r="AJ3" i="27"/>
  <c r="H25" i="27"/>
  <c r="I25" i="27"/>
  <c r="J25" i="27"/>
  <c r="K25" i="27"/>
  <c r="L25" i="27"/>
  <c r="M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H25" i="27" l="1"/>
  <c r="AJ25" i="27"/>
  <c r="CE5" i="36"/>
  <c r="CE7" i="36"/>
  <c r="CE9" i="36"/>
  <c r="CE10" i="36"/>
  <c r="CE11" i="36"/>
  <c r="CE12" i="36"/>
  <c r="CE16" i="36"/>
  <c r="CE18" i="36"/>
  <c r="CE20" i="36"/>
  <c r="CE4" i="36"/>
  <c r="AF3" i="25"/>
  <c r="CE3" i="36" s="1"/>
  <c r="CE25" i="36" l="1"/>
  <c r="AF25" i="25"/>
  <c r="EB25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30" i="36"/>
  <c r="J31" i="36"/>
  <c r="J32" i="36"/>
  <c r="J33" i="36"/>
  <c r="J34" i="36"/>
  <c r="J35" i="36"/>
  <c r="J36" i="36"/>
  <c r="J37" i="36"/>
  <c r="J38" i="3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AH3" i="25"/>
  <c r="AH25" i="25" s="1"/>
  <c r="H25" i="24"/>
  <c r="I25" i="24"/>
  <c r="J25" i="24"/>
  <c r="K25" i="24"/>
  <c r="L25" i="24"/>
  <c r="M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E25" i="24"/>
  <c r="N24" i="24"/>
  <c r="CB24" i="36" s="1"/>
  <c r="M52" i="36" l="1"/>
  <c r="J52" i="36"/>
  <c r="H25" i="23"/>
  <c r="I25" i="23"/>
  <c r="J25" i="23"/>
  <c r="K25" i="23"/>
  <c r="L25" i="23"/>
  <c r="M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E25" i="23"/>
  <c r="AE25" i="23" l="1"/>
  <c r="B78" i="36" l="1"/>
  <c r="AY4" i="36"/>
  <c r="AY5" i="36"/>
  <c r="AY7" i="36"/>
  <c r="AY8" i="36"/>
  <c r="AY9" i="36"/>
  <c r="AY10" i="36"/>
  <c r="AY11" i="36"/>
  <c r="AY12" i="36"/>
  <c r="AY16" i="36"/>
  <c r="AY18" i="36"/>
  <c r="AY20" i="36"/>
  <c r="AY3" i="36"/>
  <c r="AY25" i="36" l="1"/>
  <c r="H25" i="15"/>
  <c r="I25" i="15"/>
  <c r="J25" i="15"/>
  <c r="K25" i="15"/>
  <c r="L25" i="15"/>
  <c r="M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L25" i="16" l="1"/>
  <c r="M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E25" i="16"/>
  <c r="H25" i="16"/>
  <c r="I25" i="16"/>
  <c r="J25" i="16"/>
  <c r="K25" i="16"/>
  <c r="AF24" i="16"/>
  <c r="N24" i="16"/>
  <c r="AV24" i="36" s="1"/>
  <c r="AQ4" i="36"/>
  <c r="AQ5" i="36"/>
  <c r="AQ7" i="36"/>
  <c r="AQ10" i="36"/>
  <c r="AQ11" i="36"/>
  <c r="AQ12" i="36"/>
  <c r="AQ16" i="36"/>
  <c r="AQ20" i="36"/>
  <c r="N24" i="15"/>
  <c r="AR24" i="36" s="1"/>
  <c r="AF24" i="15"/>
  <c r="F24" i="16" s="1"/>
  <c r="G24" i="16" s="1"/>
  <c r="AD3" i="15"/>
  <c r="AQ3" i="36" s="1"/>
  <c r="AQ25" i="36" l="1"/>
  <c r="O24" i="16"/>
  <c r="AE24" i="16" s="1"/>
  <c r="AG24" i="16" s="1"/>
  <c r="F24" i="17"/>
  <c r="G24" i="17" s="1"/>
  <c r="AD25" i="15"/>
  <c r="AE4" i="14"/>
  <c r="AM4" i="36" s="1"/>
  <c r="AE5" i="14"/>
  <c r="AM5" i="36" s="1"/>
  <c r="AE6" i="14"/>
  <c r="AM6" i="36" s="1"/>
  <c r="AE7" i="14"/>
  <c r="AM7" i="36" s="1"/>
  <c r="AE8" i="14"/>
  <c r="AM8" i="36" s="1"/>
  <c r="AE9" i="14"/>
  <c r="AM9" i="36" s="1"/>
  <c r="AE10" i="14"/>
  <c r="AM10" i="36" s="1"/>
  <c r="AE11" i="14"/>
  <c r="AM11" i="36" s="1"/>
  <c r="AE12" i="14"/>
  <c r="AM12" i="36" s="1"/>
  <c r="AE13" i="14"/>
  <c r="AM13" i="36" s="1"/>
  <c r="AE14" i="14"/>
  <c r="AM14" i="36" s="1"/>
  <c r="AE15" i="14"/>
  <c r="AM15" i="36" s="1"/>
  <c r="AE16" i="14"/>
  <c r="AM16" i="36" s="1"/>
  <c r="AE17" i="14"/>
  <c r="AM17" i="36" s="1"/>
  <c r="AE18" i="14"/>
  <c r="AM18" i="36" s="1"/>
  <c r="AE19" i="14"/>
  <c r="AM19" i="36" s="1"/>
  <c r="AE20" i="14"/>
  <c r="AM20" i="36" s="1"/>
  <c r="AE21" i="14"/>
  <c r="AM21" i="36" s="1"/>
  <c r="AE22" i="14"/>
  <c r="AM22" i="36" s="1"/>
  <c r="AE23" i="14"/>
  <c r="AM23" i="36" s="1"/>
  <c r="AE24" i="14"/>
  <c r="AM24" i="36" s="1"/>
  <c r="AE3" i="14"/>
  <c r="AM3" i="36" s="1"/>
  <c r="AM25" i="36" l="1"/>
  <c r="AE25" i="14"/>
  <c r="AG24" i="14"/>
  <c r="F24" i="15" s="1"/>
  <c r="G24" i="15" s="1"/>
  <c r="O24" i="15" s="1"/>
  <c r="N24" i="14"/>
  <c r="AN24" i="36" s="1"/>
  <c r="AE24" i="15" l="1"/>
  <c r="AG24" i="15" s="1"/>
  <c r="F24" i="14"/>
  <c r="G24" i="14" s="1"/>
  <c r="O24" i="14" s="1"/>
  <c r="AF24" i="14" s="1"/>
  <c r="N24" i="13"/>
  <c r="AJ24" i="36" s="1"/>
  <c r="N4" i="13"/>
  <c r="AJ4" i="36" s="1"/>
  <c r="N5" i="13"/>
  <c r="AJ5" i="36" s="1"/>
  <c r="N6" i="13"/>
  <c r="AJ6" i="36" s="1"/>
  <c r="N7" i="13"/>
  <c r="AJ7" i="36" s="1"/>
  <c r="N8" i="13"/>
  <c r="AJ8" i="36" s="1"/>
  <c r="N9" i="13"/>
  <c r="AJ9" i="36" s="1"/>
  <c r="N10" i="13"/>
  <c r="AJ10" i="36" s="1"/>
  <c r="N11" i="13"/>
  <c r="AJ11" i="36" s="1"/>
  <c r="N12" i="13"/>
  <c r="AJ12" i="36" s="1"/>
  <c r="N13" i="13"/>
  <c r="AJ13" i="36" s="1"/>
  <c r="N14" i="13"/>
  <c r="AJ14" i="36" s="1"/>
  <c r="N15" i="13"/>
  <c r="AJ15" i="36" s="1"/>
  <c r="N16" i="13"/>
  <c r="AJ16" i="36" s="1"/>
  <c r="N17" i="13"/>
  <c r="AJ17" i="36" s="1"/>
  <c r="N18" i="13"/>
  <c r="AJ18" i="36" s="1"/>
  <c r="N19" i="13"/>
  <c r="AJ19" i="36" s="1"/>
  <c r="N20" i="13"/>
  <c r="AJ20" i="36" s="1"/>
  <c r="N21" i="13"/>
  <c r="AJ21" i="36" s="1"/>
  <c r="N22" i="13"/>
  <c r="AJ22" i="36" s="1"/>
  <c r="N23" i="13"/>
  <c r="AJ23" i="36" s="1"/>
  <c r="H25" i="13"/>
  <c r="I25" i="13"/>
  <c r="J25" i="13"/>
  <c r="K25" i="13"/>
  <c r="L25" i="13"/>
  <c r="M25" i="13"/>
  <c r="E25" i="13"/>
  <c r="F24" i="13"/>
  <c r="G24" i="13" s="1"/>
  <c r="O24" i="13" s="1"/>
  <c r="AE24" i="13" s="1"/>
  <c r="AG24" i="13" s="1"/>
  <c r="F21" i="13"/>
  <c r="G21" i="13" s="1"/>
  <c r="F22" i="13"/>
  <c r="G22" i="13" s="1"/>
  <c r="F23" i="13"/>
  <c r="G23" i="13" s="1"/>
  <c r="F4" i="13"/>
  <c r="G4" i="13" s="1"/>
  <c r="F5" i="13"/>
  <c r="G5" i="13" s="1"/>
  <c r="F6" i="13"/>
  <c r="G6" i="13" s="1"/>
  <c r="F7" i="13"/>
  <c r="G7" i="13" s="1"/>
  <c r="F9" i="13"/>
  <c r="G9" i="13" s="1"/>
  <c r="F10" i="13"/>
  <c r="G10" i="13" s="1"/>
  <c r="F11" i="13"/>
  <c r="G11" i="13" s="1"/>
  <c r="F12" i="13"/>
  <c r="G12" i="13" s="1"/>
  <c r="F13" i="13"/>
  <c r="G13" i="13" s="1"/>
  <c r="F14" i="13"/>
  <c r="G14" i="13" s="1"/>
  <c r="F15" i="13"/>
  <c r="G15" i="13" s="1"/>
  <c r="F16" i="13"/>
  <c r="G16" i="13" s="1"/>
  <c r="F17" i="13"/>
  <c r="G17" i="13" s="1"/>
  <c r="F18" i="13"/>
  <c r="G18" i="13" s="1"/>
  <c r="F19" i="13"/>
  <c r="G19" i="13" s="1"/>
  <c r="F20" i="13"/>
  <c r="G20" i="13" s="1"/>
  <c r="G24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O22" i="13" l="1"/>
  <c r="AE22" i="13" s="1"/>
  <c r="AG22" i="13" s="1"/>
  <c r="H19" i="12"/>
  <c r="P19" i="12" s="1"/>
  <c r="H18" i="12"/>
  <c r="P18" i="12" s="1"/>
  <c r="H14" i="12"/>
  <c r="P14" i="12" s="1"/>
  <c r="H16" i="12"/>
  <c r="P16" i="12" s="1"/>
  <c r="H7" i="12"/>
  <c r="P7" i="12" s="1"/>
  <c r="H17" i="12"/>
  <c r="P17" i="12" s="1"/>
  <c r="H13" i="12"/>
  <c r="P13" i="12" s="1"/>
  <c r="H12" i="12"/>
  <c r="P12" i="12" s="1"/>
  <c r="H6" i="12"/>
  <c r="P6" i="12" s="1"/>
  <c r="H15" i="12"/>
  <c r="P15" i="12" s="1"/>
  <c r="H23" i="12"/>
  <c r="P23" i="12" s="1"/>
  <c r="H11" i="12"/>
  <c r="P11" i="12" s="1"/>
  <c r="H22" i="12"/>
  <c r="P22" i="12" s="1"/>
  <c r="H10" i="12"/>
  <c r="P10" i="12" s="1"/>
  <c r="H21" i="12"/>
  <c r="P21" i="12" s="1"/>
  <c r="AH21" i="12" s="1"/>
  <c r="AJ21" i="12" s="1"/>
  <c r="H9" i="12"/>
  <c r="P9" i="12" s="1"/>
  <c r="H20" i="12"/>
  <c r="P20" i="12" s="1"/>
  <c r="H8" i="12"/>
  <c r="P8" i="12" s="1"/>
  <c r="O9" i="13"/>
  <c r="AE9" i="13" s="1"/>
  <c r="AG9" i="13" s="1"/>
  <c r="G4" i="12"/>
  <c r="O16" i="13"/>
  <c r="AE16" i="13" s="1"/>
  <c r="AG16" i="13" s="1"/>
  <c r="O15" i="13"/>
  <c r="AE15" i="13" s="1"/>
  <c r="AG15" i="13" s="1"/>
  <c r="O14" i="13"/>
  <c r="AE14" i="13" s="1"/>
  <c r="AG14" i="13" s="1"/>
  <c r="O19" i="13"/>
  <c r="AE19" i="13" s="1"/>
  <c r="AG19" i="13" s="1"/>
  <c r="AH24" i="14"/>
  <c r="O23" i="13"/>
  <c r="AE23" i="13" s="1"/>
  <c r="AG23" i="13" s="1"/>
  <c r="G5" i="12"/>
  <c r="F8" i="13"/>
  <c r="G8" i="13" s="1"/>
  <c r="O8" i="13" s="1"/>
  <c r="AE8" i="13" s="1"/>
  <c r="AG8" i="13" s="1"/>
  <c r="O21" i="13"/>
  <c r="AE21" i="13" s="1"/>
  <c r="AG21" i="13" s="1"/>
  <c r="O13" i="13"/>
  <c r="AE13" i="13" s="1"/>
  <c r="AG13" i="13" s="1"/>
  <c r="O20" i="13"/>
  <c r="AE20" i="13" s="1"/>
  <c r="AG20" i="13" s="1"/>
  <c r="O17" i="13"/>
  <c r="AE17" i="13" s="1"/>
  <c r="AG17" i="13" s="1"/>
  <c r="O11" i="13"/>
  <c r="AE11" i="13" s="1"/>
  <c r="AG11" i="13" s="1"/>
  <c r="O12" i="13"/>
  <c r="AE12" i="13" s="1"/>
  <c r="AG12" i="13" s="1"/>
  <c r="O10" i="13"/>
  <c r="AE10" i="13" s="1"/>
  <c r="AG10" i="13" s="1"/>
  <c r="O5" i="13"/>
  <c r="AE5" i="13" s="1"/>
  <c r="AG5" i="13" s="1"/>
  <c r="O6" i="13"/>
  <c r="AE6" i="13" s="1"/>
  <c r="AG6" i="13" s="1"/>
  <c r="O4" i="13"/>
  <c r="AE4" i="13" s="1"/>
  <c r="AG4" i="13" s="1"/>
  <c r="O18" i="13"/>
  <c r="AE18" i="13" s="1"/>
  <c r="AG18" i="13" s="1"/>
  <c r="O7" i="13"/>
  <c r="AE7" i="13" s="1"/>
  <c r="AG7" i="13" s="1"/>
  <c r="DV4" i="36"/>
  <c r="DV5" i="36"/>
  <c r="DV6" i="36"/>
  <c r="DV7" i="36"/>
  <c r="DV8" i="36"/>
  <c r="DV9" i="36"/>
  <c r="DV10" i="36"/>
  <c r="DV11" i="36"/>
  <c r="DV12" i="36"/>
  <c r="DV13" i="36"/>
  <c r="DV14" i="36"/>
  <c r="DV15" i="36"/>
  <c r="DV16" i="36"/>
  <c r="DV17" i="36"/>
  <c r="DV18" i="36"/>
  <c r="DV19" i="36"/>
  <c r="DV20" i="36"/>
  <c r="DV3" i="36"/>
  <c r="H5" i="12" l="1"/>
  <c r="P5" i="12" s="1"/>
  <c r="H4" i="12"/>
  <c r="P4" i="12" s="1"/>
  <c r="DZ22" i="36"/>
  <c r="AD25" i="10"/>
  <c r="DW23" i="36"/>
  <c r="DW22" i="36"/>
  <c r="DZ21" i="36"/>
  <c r="DW21" i="36"/>
  <c r="DZ23" i="36"/>
  <c r="DV25" i="36"/>
  <c r="J25" i="36"/>
  <c r="F25" i="36"/>
  <c r="I25" i="36"/>
  <c r="E25" i="36"/>
  <c r="B25" i="36"/>
  <c r="N24" i="10" l="1"/>
  <c r="X24" i="36" s="1"/>
  <c r="AF24" i="10"/>
  <c r="F24" i="11" s="1"/>
  <c r="G24" i="11" s="1"/>
  <c r="O24" i="11" s="1"/>
  <c r="AI24" i="11" s="1"/>
  <c r="AK24" i="11" s="1"/>
  <c r="AG24" i="9" l="1"/>
  <c r="N24" i="9"/>
  <c r="T24" i="36" s="1"/>
  <c r="AG23" i="9"/>
  <c r="F23" i="10" s="1"/>
  <c r="N23" i="9"/>
  <c r="T23" i="36" s="1"/>
  <c r="AG22" i="9"/>
  <c r="F22" i="10" s="1"/>
  <c r="N22" i="9"/>
  <c r="T22" i="36" s="1"/>
  <c r="AG21" i="9"/>
  <c r="F21" i="10" s="1"/>
  <c r="N21" i="9"/>
  <c r="T21" i="36" s="1"/>
  <c r="AG20" i="9"/>
  <c r="F20" i="10" s="1"/>
  <c r="N20" i="9"/>
  <c r="T20" i="36" s="1"/>
  <c r="AG19" i="9"/>
  <c r="F19" i="10" s="1"/>
  <c r="N19" i="9"/>
  <c r="T19" i="36" s="1"/>
  <c r="AG18" i="9"/>
  <c r="F18" i="10" s="1"/>
  <c r="N18" i="9"/>
  <c r="T18" i="36" s="1"/>
  <c r="AG17" i="9"/>
  <c r="F17" i="10" s="1"/>
  <c r="N17" i="9"/>
  <c r="T17" i="36" s="1"/>
  <c r="AG16" i="9"/>
  <c r="F16" i="10" s="1"/>
  <c r="N16" i="9"/>
  <c r="T16" i="36" s="1"/>
  <c r="AG15" i="9"/>
  <c r="F15" i="10" s="1"/>
  <c r="N15" i="9"/>
  <c r="T15" i="36" s="1"/>
  <c r="AG14" i="9"/>
  <c r="F14" i="10" s="1"/>
  <c r="N14" i="9"/>
  <c r="T14" i="36" s="1"/>
  <c r="AG13" i="9"/>
  <c r="F13" i="10" s="1"/>
  <c r="N13" i="9"/>
  <c r="T13" i="36" s="1"/>
  <c r="AG12" i="9"/>
  <c r="F12" i="10" s="1"/>
  <c r="N12" i="9"/>
  <c r="T12" i="36" s="1"/>
  <c r="AG11" i="9"/>
  <c r="F11" i="10" s="1"/>
  <c r="N11" i="9"/>
  <c r="T11" i="36" s="1"/>
  <c r="AG10" i="9"/>
  <c r="F10" i="10" s="1"/>
  <c r="N10" i="9"/>
  <c r="T10" i="36" s="1"/>
  <c r="AG9" i="9"/>
  <c r="F9" i="10" s="1"/>
  <c r="N9" i="9"/>
  <c r="T9" i="36" s="1"/>
  <c r="AG8" i="9"/>
  <c r="F8" i="10" s="1"/>
  <c r="N8" i="9"/>
  <c r="T8" i="36" s="1"/>
  <c r="AG7" i="9"/>
  <c r="F7" i="10" s="1"/>
  <c r="N7" i="9"/>
  <c r="T7" i="36" s="1"/>
  <c r="AG6" i="9"/>
  <c r="F6" i="10" s="1"/>
  <c r="N6" i="9"/>
  <c r="T6" i="36" s="1"/>
  <c r="AG5" i="9"/>
  <c r="F5" i="10" s="1"/>
  <c r="N5" i="9"/>
  <c r="T5" i="36" s="1"/>
  <c r="AG4" i="9"/>
  <c r="F4" i="10" s="1"/>
  <c r="N4" i="9"/>
  <c r="T4" i="36" s="1"/>
  <c r="AG3" i="9"/>
  <c r="N3" i="9"/>
  <c r="T3" i="36" s="1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M25" i="8"/>
  <c r="L25" i="8"/>
  <c r="K25" i="8"/>
  <c r="J25" i="8"/>
  <c r="I25" i="8"/>
  <c r="H25" i="8"/>
  <c r="E25" i="8"/>
  <c r="AF24" i="8"/>
  <c r="AD24" i="8"/>
  <c r="O24" i="36" s="1"/>
  <c r="N24" i="8"/>
  <c r="P24" i="36" s="1"/>
  <c r="AF23" i="8"/>
  <c r="AD23" i="8"/>
  <c r="O23" i="36" s="1"/>
  <c r="N23" i="8"/>
  <c r="P23" i="36" s="1"/>
  <c r="AF22" i="8"/>
  <c r="AD22" i="8"/>
  <c r="O22" i="36" s="1"/>
  <c r="N22" i="8"/>
  <c r="P22" i="36" s="1"/>
  <c r="AF21" i="8"/>
  <c r="AD21" i="8"/>
  <c r="O21" i="36" s="1"/>
  <c r="G48" i="36" s="1"/>
  <c r="N21" i="8"/>
  <c r="P21" i="36" s="1"/>
  <c r="AF20" i="8"/>
  <c r="AD20" i="8"/>
  <c r="N20" i="8"/>
  <c r="P20" i="36" s="1"/>
  <c r="AF19" i="8"/>
  <c r="AD19" i="8"/>
  <c r="O19" i="36" s="1"/>
  <c r="N19" i="8"/>
  <c r="P19" i="36" s="1"/>
  <c r="AF18" i="8"/>
  <c r="F18" i="9" s="1"/>
  <c r="AD18" i="8"/>
  <c r="O18" i="36" s="1"/>
  <c r="N18" i="8"/>
  <c r="P18" i="36" s="1"/>
  <c r="AF17" i="8"/>
  <c r="AD17" i="8"/>
  <c r="O17" i="36" s="1"/>
  <c r="N17" i="8"/>
  <c r="P17" i="36" s="1"/>
  <c r="AF16" i="8"/>
  <c r="F16" i="9" s="1"/>
  <c r="AD16" i="8"/>
  <c r="O16" i="36" s="1"/>
  <c r="N16" i="8"/>
  <c r="P16" i="36" s="1"/>
  <c r="AF15" i="8"/>
  <c r="AD15" i="8"/>
  <c r="O15" i="36" s="1"/>
  <c r="N15" i="8"/>
  <c r="P15" i="36" s="1"/>
  <c r="AF14" i="8"/>
  <c r="AD14" i="8"/>
  <c r="O14" i="36" s="1"/>
  <c r="N14" i="8"/>
  <c r="P14" i="36" s="1"/>
  <c r="AF13" i="8"/>
  <c r="AD13" i="8"/>
  <c r="O13" i="36" s="1"/>
  <c r="N13" i="8"/>
  <c r="P13" i="36" s="1"/>
  <c r="AF12" i="8"/>
  <c r="AD12" i="8"/>
  <c r="O12" i="36" s="1"/>
  <c r="N12" i="8"/>
  <c r="P12" i="36" s="1"/>
  <c r="AF11" i="8"/>
  <c r="AD11" i="8"/>
  <c r="O11" i="36" s="1"/>
  <c r="N11" i="8"/>
  <c r="P11" i="36" s="1"/>
  <c r="AF10" i="8"/>
  <c r="F10" i="9" s="1"/>
  <c r="AD10" i="8"/>
  <c r="O10" i="36" s="1"/>
  <c r="N10" i="8"/>
  <c r="P10" i="36" s="1"/>
  <c r="AF9" i="8"/>
  <c r="AD9" i="8"/>
  <c r="O9" i="36" s="1"/>
  <c r="N9" i="8"/>
  <c r="P9" i="36" s="1"/>
  <c r="AF8" i="8"/>
  <c r="AD8" i="8"/>
  <c r="O8" i="36" s="1"/>
  <c r="N8" i="8"/>
  <c r="P8" i="36" s="1"/>
  <c r="AF7" i="8"/>
  <c r="AD7" i="8"/>
  <c r="O7" i="36" s="1"/>
  <c r="N7" i="8"/>
  <c r="P7" i="36" s="1"/>
  <c r="AF6" i="8"/>
  <c r="AD6" i="8"/>
  <c r="O6" i="36" s="1"/>
  <c r="N6" i="8"/>
  <c r="P6" i="36" s="1"/>
  <c r="AF5" i="8"/>
  <c r="AD5" i="8"/>
  <c r="O5" i="36" s="1"/>
  <c r="N5" i="8"/>
  <c r="P5" i="36" s="1"/>
  <c r="AF4" i="8"/>
  <c r="AD4" i="8"/>
  <c r="N4" i="8"/>
  <c r="P4" i="36" s="1"/>
  <c r="AF3" i="8"/>
  <c r="F3" i="9" s="1"/>
  <c r="AD3" i="8"/>
  <c r="O3" i="36" s="1"/>
  <c r="N3" i="8"/>
  <c r="P3" i="36" s="1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M25" i="7"/>
  <c r="L25" i="7"/>
  <c r="K25" i="7"/>
  <c r="J25" i="7"/>
  <c r="I25" i="7"/>
  <c r="H25" i="7"/>
  <c r="E25" i="7"/>
  <c r="AG24" i="7"/>
  <c r="N24" i="7"/>
  <c r="L24" i="36" s="1"/>
  <c r="D51" i="36" s="1"/>
  <c r="G24" i="7"/>
  <c r="AG23" i="7"/>
  <c r="F23" i="8" s="1"/>
  <c r="G23" i="8" s="1"/>
  <c r="O23" i="8" s="1"/>
  <c r="N23" i="7"/>
  <c r="L23" i="36" s="1"/>
  <c r="D50" i="36" s="1"/>
  <c r="AG22" i="7"/>
  <c r="F22" i="8" s="1"/>
  <c r="G22" i="8" s="1"/>
  <c r="N22" i="7"/>
  <c r="L22" i="36" s="1"/>
  <c r="D49" i="36" s="1"/>
  <c r="AG21" i="7"/>
  <c r="F21" i="8" s="1"/>
  <c r="G21" i="8" s="1"/>
  <c r="O21" i="8" s="1"/>
  <c r="N21" i="7"/>
  <c r="L21" i="36" s="1"/>
  <c r="D48" i="36" s="1"/>
  <c r="AG20" i="7"/>
  <c r="F20" i="8" s="1"/>
  <c r="G20" i="8" s="1"/>
  <c r="N20" i="7"/>
  <c r="L20" i="36" s="1"/>
  <c r="D47" i="36" s="1"/>
  <c r="AG19" i="7"/>
  <c r="F19" i="8" s="1"/>
  <c r="G19" i="8" s="1"/>
  <c r="N19" i="7"/>
  <c r="L19" i="36" s="1"/>
  <c r="D46" i="36" s="1"/>
  <c r="AG18" i="7"/>
  <c r="F18" i="8" s="1"/>
  <c r="G18" i="8" s="1"/>
  <c r="O18" i="8" s="1"/>
  <c r="N18" i="7"/>
  <c r="L18" i="36" s="1"/>
  <c r="D45" i="36" s="1"/>
  <c r="AG17" i="7"/>
  <c r="F17" i="8" s="1"/>
  <c r="G17" i="8" s="1"/>
  <c r="N17" i="7"/>
  <c r="L17" i="36" s="1"/>
  <c r="D44" i="36" s="1"/>
  <c r="AG16" i="7"/>
  <c r="F16" i="8" s="1"/>
  <c r="G16" i="8" s="1"/>
  <c r="N16" i="7"/>
  <c r="L16" i="36" s="1"/>
  <c r="D43" i="36" s="1"/>
  <c r="AG15" i="7"/>
  <c r="F15" i="8" s="1"/>
  <c r="G15" i="8" s="1"/>
  <c r="O15" i="8" s="1"/>
  <c r="N15" i="7"/>
  <c r="L15" i="36" s="1"/>
  <c r="D42" i="36" s="1"/>
  <c r="AG14" i="7"/>
  <c r="F14" i="8" s="1"/>
  <c r="G14" i="8" s="1"/>
  <c r="O14" i="8" s="1"/>
  <c r="N14" i="7"/>
  <c r="L14" i="36" s="1"/>
  <c r="D41" i="36" s="1"/>
  <c r="AG13" i="7"/>
  <c r="F13" i="8" s="1"/>
  <c r="G13" i="8" s="1"/>
  <c r="O13" i="8" s="1"/>
  <c r="AE13" i="8" s="1"/>
  <c r="N13" i="7"/>
  <c r="L13" i="36" s="1"/>
  <c r="D40" i="36" s="1"/>
  <c r="AG12" i="7"/>
  <c r="F12" i="8" s="1"/>
  <c r="G12" i="8" s="1"/>
  <c r="N12" i="7"/>
  <c r="L12" i="36" s="1"/>
  <c r="D39" i="36" s="1"/>
  <c r="AG11" i="7"/>
  <c r="F11" i="8" s="1"/>
  <c r="G11" i="8" s="1"/>
  <c r="N11" i="7"/>
  <c r="L11" i="36" s="1"/>
  <c r="D38" i="36" s="1"/>
  <c r="AG10" i="7"/>
  <c r="F10" i="8" s="1"/>
  <c r="G10" i="8" s="1"/>
  <c r="O10" i="8" s="1"/>
  <c r="N10" i="7"/>
  <c r="L10" i="36" s="1"/>
  <c r="D37" i="36" s="1"/>
  <c r="AG9" i="7"/>
  <c r="F9" i="8" s="1"/>
  <c r="G9" i="8" s="1"/>
  <c r="O9" i="8" s="1"/>
  <c r="N9" i="7"/>
  <c r="L9" i="36" s="1"/>
  <c r="D36" i="36" s="1"/>
  <c r="AG8" i="7"/>
  <c r="F8" i="8" s="1"/>
  <c r="G8" i="8" s="1"/>
  <c r="O8" i="8" s="1"/>
  <c r="N8" i="7"/>
  <c r="L8" i="36" s="1"/>
  <c r="D35" i="36" s="1"/>
  <c r="AG7" i="7"/>
  <c r="F7" i="8" s="1"/>
  <c r="G7" i="8" s="1"/>
  <c r="N7" i="7"/>
  <c r="L7" i="36" s="1"/>
  <c r="D34" i="36" s="1"/>
  <c r="AG6" i="7"/>
  <c r="F6" i="8" s="1"/>
  <c r="G6" i="8" s="1"/>
  <c r="O6" i="8" s="1"/>
  <c r="N6" i="7"/>
  <c r="L6" i="36" s="1"/>
  <c r="D33" i="36" s="1"/>
  <c r="AG5" i="7"/>
  <c r="F5" i="8" s="1"/>
  <c r="G5" i="8" s="1"/>
  <c r="O5" i="8" s="1"/>
  <c r="N5" i="7"/>
  <c r="L5" i="36" s="1"/>
  <c r="D32" i="36" s="1"/>
  <c r="AG4" i="7"/>
  <c r="F4" i="8" s="1"/>
  <c r="G4" i="8" s="1"/>
  <c r="N4" i="7"/>
  <c r="L4" i="36" s="1"/>
  <c r="D31" i="36" s="1"/>
  <c r="AG3" i="7"/>
  <c r="N3" i="7"/>
  <c r="L3" i="36" s="1"/>
  <c r="F3" i="7"/>
  <c r="N3" i="6"/>
  <c r="G3" i="6"/>
  <c r="F17" i="9" l="1"/>
  <c r="G17" i="9" s="1"/>
  <c r="O17" i="9" s="1"/>
  <c r="AF17" i="9" s="1"/>
  <c r="AH17" i="9" s="1"/>
  <c r="G6" i="9"/>
  <c r="F6" i="9"/>
  <c r="F14" i="9"/>
  <c r="G14" i="9" s="1"/>
  <c r="O14" i="9" s="1"/>
  <c r="AF14" i="9" s="1"/>
  <c r="AH14" i="9" s="1"/>
  <c r="O11" i="8"/>
  <c r="AE15" i="8"/>
  <c r="AG15" i="8" s="1"/>
  <c r="O19" i="8"/>
  <c r="G15" i="9"/>
  <c r="O15" i="9" s="1"/>
  <c r="AF15" i="9" s="1"/>
  <c r="AH15" i="9" s="1"/>
  <c r="F15" i="9"/>
  <c r="F23" i="9"/>
  <c r="G23" i="9" s="1"/>
  <c r="O23" i="9" s="1"/>
  <c r="AF23" i="9" s="1"/>
  <c r="AH23" i="9" s="1"/>
  <c r="T25" i="36"/>
  <c r="H3" i="36"/>
  <c r="D30" i="36" s="1"/>
  <c r="D52" i="36" s="1"/>
  <c r="N25" i="6"/>
  <c r="F13" i="9"/>
  <c r="G13" i="9" s="1"/>
  <c r="O13" i="9" s="1"/>
  <c r="AF13" i="9" s="1"/>
  <c r="AH13" i="9" s="1"/>
  <c r="G22" i="9"/>
  <c r="F22" i="9"/>
  <c r="P25" i="36"/>
  <c r="O25" i="36"/>
  <c r="F8" i="9"/>
  <c r="G8" i="9" s="1"/>
  <c r="O8" i="9" s="1"/>
  <c r="AF8" i="9" s="1"/>
  <c r="AH8" i="9" s="1"/>
  <c r="F24" i="9"/>
  <c r="G24" i="9" s="1"/>
  <c r="O24" i="9" s="1"/>
  <c r="AF24" i="9" s="1"/>
  <c r="AH24" i="9" s="1"/>
  <c r="F21" i="9"/>
  <c r="G21" i="9" s="1"/>
  <c r="O21" i="9" s="1"/>
  <c r="AF21" i="9" s="1"/>
  <c r="AH21" i="9" s="1"/>
  <c r="F20" i="9"/>
  <c r="G20" i="9" s="1"/>
  <c r="O20" i="9" s="1"/>
  <c r="AF20" i="9" s="1"/>
  <c r="AH20" i="9" s="1"/>
  <c r="F19" i="9"/>
  <c r="G19" i="9" s="1"/>
  <c r="O19" i="9" s="1"/>
  <c r="AF19" i="9" s="1"/>
  <c r="AH19" i="9" s="1"/>
  <c r="F12" i="9"/>
  <c r="G12" i="9" s="1"/>
  <c r="O12" i="9" s="1"/>
  <c r="AF12" i="9" s="1"/>
  <c r="AH12" i="9" s="1"/>
  <c r="F11" i="9"/>
  <c r="G11" i="9" s="1"/>
  <c r="O11" i="9" s="1"/>
  <c r="AF11" i="9" s="1"/>
  <c r="AH11" i="9" s="1"/>
  <c r="F9" i="9"/>
  <c r="G9" i="9" s="1"/>
  <c r="O9" i="9" s="1"/>
  <c r="AF9" i="9" s="1"/>
  <c r="AH9" i="9" s="1"/>
  <c r="F7" i="9"/>
  <c r="G7" i="9" s="1"/>
  <c r="O7" i="9" s="1"/>
  <c r="AF7" i="9" s="1"/>
  <c r="AH7" i="9" s="1"/>
  <c r="F5" i="9"/>
  <c r="G5" i="9" s="1"/>
  <c r="O5" i="9" s="1"/>
  <c r="F4" i="9"/>
  <c r="G4" i="9" s="1"/>
  <c r="O4" i="9" s="1"/>
  <c r="AF4" i="9" s="1"/>
  <c r="AH4" i="9" s="1"/>
  <c r="O20" i="36"/>
  <c r="O4" i="36"/>
  <c r="O16" i="8"/>
  <c r="AE16" i="8" s="1"/>
  <c r="AG16" i="8" s="1"/>
  <c r="O20" i="8"/>
  <c r="AE20" i="8" s="1"/>
  <c r="AG20" i="8" s="1"/>
  <c r="O4" i="8"/>
  <c r="AE4" i="8" s="1"/>
  <c r="AG4" i="8" s="1"/>
  <c r="G25" i="6"/>
  <c r="AG25" i="9"/>
  <c r="N25" i="9"/>
  <c r="AE25" i="9"/>
  <c r="O22" i="9"/>
  <c r="AF22" i="9" s="1"/>
  <c r="AH22" i="9" s="1"/>
  <c r="O6" i="9"/>
  <c r="AF6" i="9" s="1"/>
  <c r="AH6" i="9" s="1"/>
  <c r="O24" i="7"/>
  <c r="AF24" i="7" s="1"/>
  <c r="AE16" i="6"/>
  <c r="AE10" i="8"/>
  <c r="AG10" i="8" s="1"/>
  <c r="AE23" i="8"/>
  <c r="AG23" i="8" s="1"/>
  <c r="AE10" i="6"/>
  <c r="C37" i="36" s="1"/>
  <c r="AE18" i="6"/>
  <c r="O22" i="8"/>
  <c r="AE22" i="8" s="1"/>
  <c r="AG22" i="8" s="1"/>
  <c r="N25" i="7"/>
  <c r="H25" i="36"/>
  <c r="AE21" i="8"/>
  <c r="AG21" i="8" s="1"/>
  <c r="AE13" i="6"/>
  <c r="AE11" i="8"/>
  <c r="AG11" i="8" s="1"/>
  <c r="L25" i="36"/>
  <c r="C25" i="36"/>
  <c r="AE12" i="6"/>
  <c r="AE22" i="6"/>
  <c r="C49" i="36" s="1"/>
  <c r="K25" i="36"/>
  <c r="AE9" i="8"/>
  <c r="AG9" i="8" s="1"/>
  <c r="O17" i="8"/>
  <c r="AE17" i="8" s="1"/>
  <c r="AG17" i="8" s="1"/>
  <c r="O12" i="8"/>
  <c r="AE12" i="8" s="1"/>
  <c r="AG12" i="8" s="1"/>
  <c r="F24" i="10"/>
  <c r="G24" i="10" s="1"/>
  <c r="O24" i="10" s="1"/>
  <c r="AE24" i="10" s="1"/>
  <c r="AG24" i="10" s="1"/>
  <c r="O7" i="8"/>
  <c r="AE7" i="8" s="1"/>
  <c r="AG7" i="8" s="1"/>
  <c r="AE6" i="8"/>
  <c r="AG6" i="8" s="1"/>
  <c r="AE8" i="8"/>
  <c r="AG8" i="8" s="1"/>
  <c r="AE14" i="8"/>
  <c r="AG14" i="8" s="1"/>
  <c r="G10" i="9"/>
  <c r="O10" i="9" s="1"/>
  <c r="AF10" i="9" s="1"/>
  <c r="AH10" i="9" s="1"/>
  <c r="G16" i="9"/>
  <c r="O16" i="9" s="1"/>
  <c r="AF16" i="9" s="1"/>
  <c r="AH16" i="9" s="1"/>
  <c r="AE19" i="6"/>
  <c r="AE9" i="6"/>
  <c r="AG25" i="7"/>
  <c r="F3" i="8"/>
  <c r="G3" i="8" s="1"/>
  <c r="O3" i="8" s="1"/>
  <c r="AE21" i="6"/>
  <c r="C48" i="36" s="1"/>
  <c r="AH24" i="7"/>
  <c r="F24" i="8"/>
  <c r="G24" i="8" s="1"/>
  <c r="O24" i="8" s="1"/>
  <c r="AE24" i="8" s="1"/>
  <c r="AG24" i="8" s="1"/>
  <c r="N25" i="8"/>
  <c r="AE8" i="6"/>
  <c r="AE15" i="6"/>
  <c r="AE20" i="6"/>
  <c r="AE25" i="7"/>
  <c r="AF25" i="8"/>
  <c r="F3" i="10"/>
  <c r="F25" i="10" s="1"/>
  <c r="G10" i="7"/>
  <c r="O10" i="7" s="1"/>
  <c r="AF10" i="7" s="1"/>
  <c r="AH10" i="7" s="1"/>
  <c r="AE5" i="6"/>
  <c r="G20" i="7"/>
  <c r="O20" i="7" s="1"/>
  <c r="AF20" i="7" s="1"/>
  <c r="AH20" i="7" s="1"/>
  <c r="G7" i="7"/>
  <c r="O7" i="7" s="1"/>
  <c r="AF7" i="7" s="1"/>
  <c r="AH7" i="7" s="1"/>
  <c r="AE11" i="6"/>
  <c r="G6" i="7"/>
  <c r="O6" i="7" s="1"/>
  <c r="AF6" i="7" s="1"/>
  <c r="AH6" i="7" s="1"/>
  <c r="AE14" i="6"/>
  <c r="C41" i="36" s="1"/>
  <c r="AE17" i="6"/>
  <c r="G18" i="7"/>
  <c r="O18" i="7" s="1"/>
  <c r="AF18" i="7" s="1"/>
  <c r="AH18" i="7" s="1"/>
  <c r="AE23" i="6"/>
  <c r="AE6" i="6"/>
  <c r="AE7" i="6"/>
  <c r="G22" i="7"/>
  <c r="O22" i="7" s="1"/>
  <c r="AF22" i="7" s="1"/>
  <c r="AH22" i="7" s="1"/>
  <c r="AE5" i="8"/>
  <c r="AG5" i="8" s="1"/>
  <c r="AE19" i="8"/>
  <c r="AG19" i="8" s="1"/>
  <c r="AD25" i="8"/>
  <c r="AE18" i="8"/>
  <c r="AG18" i="8" s="1"/>
  <c r="G3" i="9"/>
  <c r="AG13" i="8"/>
  <c r="O3" i="6"/>
  <c r="G21" i="7" l="1"/>
  <c r="O21" i="7" s="1"/>
  <c r="AF21" i="7" s="1"/>
  <c r="AH21" i="7" s="1"/>
  <c r="C50" i="36"/>
  <c r="G11" i="7"/>
  <c r="O11" i="7" s="1"/>
  <c r="AF11" i="7" s="1"/>
  <c r="AH11" i="7" s="1"/>
  <c r="C40" i="36"/>
  <c r="G14" i="7"/>
  <c r="O14" i="7" s="1"/>
  <c r="AF14" i="7" s="1"/>
  <c r="AH14" i="7" s="1"/>
  <c r="C43" i="36"/>
  <c r="G3" i="7"/>
  <c r="O3" i="7" s="1"/>
  <c r="C32" i="36"/>
  <c r="G15" i="7"/>
  <c r="O15" i="7" s="1"/>
  <c r="AF15" i="7" s="1"/>
  <c r="AH15" i="7" s="1"/>
  <c r="C44" i="36"/>
  <c r="G9" i="7"/>
  <c r="O9" i="7" s="1"/>
  <c r="AF9" i="7" s="1"/>
  <c r="AH9" i="7" s="1"/>
  <c r="C38" i="36"/>
  <c r="AG20" i="6"/>
  <c r="C47" i="36"/>
  <c r="G5" i="7"/>
  <c r="O5" i="7" s="1"/>
  <c r="AF5" i="7" s="1"/>
  <c r="AH5" i="7" s="1"/>
  <c r="C34" i="36"/>
  <c r="G13" i="7"/>
  <c r="O13" i="7" s="1"/>
  <c r="AF13" i="7" s="1"/>
  <c r="AH13" i="7" s="1"/>
  <c r="C42" i="36"/>
  <c r="AG9" i="6"/>
  <c r="C36" i="36"/>
  <c r="G4" i="7"/>
  <c r="O4" i="7" s="1"/>
  <c r="AF4" i="7" s="1"/>
  <c r="AH4" i="7" s="1"/>
  <c r="C33" i="36"/>
  <c r="AG8" i="6"/>
  <c r="C35" i="36"/>
  <c r="G17" i="7"/>
  <c r="O17" i="7" s="1"/>
  <c r="AF17" i="7" s="1"/>
  <c r="AH17" i="7" s="1"/>
  <c r="C46" i="36"/>
  <c r="G16" i="7"/>
  <c r="O16" i="7" s="1"/>
  <c r="AF16" i="7" s="1"/>
  <c r="AH16" i="7" s="1"/>
  <c r="C45" i="36"/>
  <c r="AG12" i="6"/>
  <c r="AE4" i="6"/>
  <c r="C31" i="36" s="1"/>
  <c r="O25" i="6"/>
  <c r="F25" i="9"/>
  <c r="AF5" i="9"/>
  <c r="AH5" i="9" s="1"/>
  <c r="AG22" i="6"/>
  <c r="AG16" i="6"/>
  <c r="G8" i="7"/>
  <c r="O8" i="7" s="1"/>
  <c r="AF8" i="7" s="1"/>
  <c r="AH8" i="7" s="1"/>
  <c r="AG10" i="6"/>
  <c r="AG13" i="6"/>
  <c r="AG15" i="6"/>
  <c r="AG11" i="6"/>
  <c r="AG19" i="6"/>
  <c r="F25" i="8"/>
  <c r="D25" i="36"/>
  <c r="AG5" i="6"/>
  <c r="G25" i="8"/>
  <c r="AG6" i="6"/>
  <c r="AG23" i="6"/>
  <c r="AG21" i="6"/>
  <c r="G18" i="9"/>
  <c r="G25" i="9" s="1"/>
  <c r="G19" i="7"/>
  <c r="O19" i="7" s="1"/>
  <c r="AF19" i="7" s="1"/>
  <c r="AH19" i="7" s="1"/>
  <c r="AG14" i="6"/>
  <c r="G12" i="7"/>
  <c r="O12" i="7" s="1"/>
  <c r="AF12" i="7" s="1"/>
  <c r="AH12" i="7" s="1"/>
  <c r="AG7" i="6"/>
  <c r="AG18" i="6"/>
  <c r="AG17" i="6"/>
  <c r="O3" i="9"/>
  <c r="AE3" i="8"/>
  <c r="O25" i="8"/>
  <c r="AF3" i="7"/>
  <c r="AE3" i="6"/>
  <c r="C30" i="36" s="1"/>
  <c r="C39" i="36" l="1"/>
  <c r="C52" i="36" s="1"/>
  <c r="AG4" i="6"/>
  <c r="AE25" i="6"/>
  <c r="O18" i="9"/>
  <c r="O25" i="9" s="1"/>
  <c r="AF3" i="9"/>
  <c r="AE25" i="8"/>
  <c r="AG3" i="8"/>
  <c r="AG25" i="8" s="1"/>
  <c r="AH3" i="7"/>
  <c r="G23" i="7"/>
  <c r="O23" i="7" s="1"/>
  <c r="AF23" i="7" s="1"/>
  <c r="AH23" i="7" s="1"/>
  <c r="AG3" i="6"/>
  <c r="AG25" i="6" l="1"/>
  <c r="AF18" i="9"/>
  <c r="AH18" i="9" s="1"/>
  <c r="AH25" i="7"/>
  <c r="O25" i="7"/>
  <c r="AF25" i="7"/>
  <c r="G25" i="7"/>
  <c r="F25" i="7"/>
  <c r="AH3" i="9"/>
  <c r="AH25" i="9" s="1"/>
  <c r="AF25" i="9" l="1"/>
  <c r="AG24" i="35" l="1"/>
  <c r="N24" i="35"/>
  <c r="DT24" i="36" s="1"/>
  <c r="AE25" i="35" l="1"/>
  <c r="AG24" i="34"/>
  <c r="F24" i="35" s="1"/>
  <c r="G24" i="35" s="1"/>
  <c r="O24" i="35" s="1"/>
  <c r="AF24" i="35" s="1"/>
  <c r="AH24" i="35" s="1"/>
  <c r="N24" i="34"/>
  <c r="DP24" i="36" s="1"/>
  <c r="AH3" i="33" l="1"/>
  <c r="AH4" i="33"/>
  <c r="AH5" i="33"/>
  <c r="AH6" i="33"/>
  <c r="AH7" i="33"/>
  <c r="AH8" i="33"/>
  <c r="AH9" i="33"/>
  <c r="AH10" i="33"/>
  <c r="AH11" i="33"/>
  <c r="AH12" i="33"/>
  <c r="AH13" i="33"/>
  <c r="AH14" i="33"/>
  <c r="AH15" i="33"/>
  <c r="AH16" i="33"/>
  <c r="AH17" i="33"/>
  <c r="AH18" i="33"/>
  <c r="AH19" i="33"/>
  <c r="AH20" i="33"/>
  <c r="AH21" i="33"/>
  <c r="AH22" i="33"/>
  <c r="AH23" i="33"/>
  <c r="AH24" i="33"/>
  <c r="F24" i="34" s="1"/>
  <c r="G24" i="34" s="1"/>
  <c r="O24" i="34" s="1"/>
  <c r="AF24" i="34" s="1"/>
  <c r="AH24" i="34" s="1"/>
  <c r="DK4" i="36"/>
  <c r="S31" i="36" s="1"/>
  <c r="DK5" i="36"/>
  <c r="S32" i="36" s="1"/>
  <c r="DK7" i="36"/>
  <c r="S34" i="36" s="1"/>
  <c r="DK8" i="36"/>
  <c r="S35" i="36" s="1"/>
  <c r="DK9" i="36"/>
  <c r="S36" i="36" s="1"/>
  <c r="DK10" i="36"/>
  <c r="S37" i="36" s="1"/>
  <c r="DK11" i="36"/>
  <c r="S38" i="36" s="1"/>
  <c r="DK12" i="36"/>
  <c r="S39" i="36" s="1"/>
  <c r="DK16" i="36"/>
  <c r="S43" i="36" s="1"/>
  <c r="DK20" i="36"/>
  <c r="S47" i="36" s="1"/>
  <c r="DK3" i="36"/>
  <c r="DK25" i="36" l="1"/>
  <c r="AH25" i="33"/>
  <c r="O24" i="33"/>
  <c r="DL24" i="36" s="1"/>
  <c r="AF24" i="32"/>
  <c r="N23" i="32"/>
  <c r="DH23" i="36" s="1"/>
  <c r="N24" i="32"/>
  <c r="DH24" i="36" s="1"/>
  <c r="G24" i="33" l="1"/>
  <c r="H24" i="33" s="1"/>
  <c r="P24" i="33" s="1"/>
  <c r="AG24" i="33" s="1"/>
  <c r="AI24" i="33" s="1"/>
  <c r="N3" i="31"/>
  <c r="DD3" i="36" s="1"/>
  <c r="AG3" i="31"/>
  <c r="DC3" i="36" s="1"/>
  <c r="AI24" i="31"/>
  <c r="F24" i="32" s="1"/>
  <c r="G24" i="32" s="1"/>
  <c r="O24" i="32" s="1"/>
  <c r="AE24" i="32" s="1"/>
  <c r="AG24" i="32" s="1"/>
  <c r="N24" i="31"/>
  <c r="DD24" i="36" s="1"/>
  <c r="DC25" i="36" l="1"/>
  <c r="AG25" i="31"/>
  <c r="AF24" i="29"/>
  <c r="F24" i="30" s="1"/>
  <c r="G24" i="30" s="1"/>
  <c r="N24" i="29"/>
  <c r="CV24" i="36" s="1"/>
  <c r="F24" i="31"/>
  <c r="G24" i="31" s="1"/>
  <c r="O24" i="31" s="1"/>
  <c r="AH24" i="31" s="1"/>
  <c r="AJ24" i="31" s="1"/>
  <c r="N24" i="30"/>
  <c r="CZ24" i="36" s="1"/>
  <c r="T51" i="36" l="1"/>
  <c r="O24" i="30"/>
  <c r="AF24" i="30" s="1"/>
  <c r="AH24" i="30" s="1"/>
  <c r="AE3" i="26" l="1"/>
  <c r="CI3" i="36" s="1"/>
  <c r="CI25" i="36" s="1"/>
  <c r="CA4" i="36" l="1"/>
  <c r="CA5" i="36"/>
  <c r="CA7" i="36"/>
  <c r="CA8" i="36"/>
  <c r="CA9" i="36"/>
  <c r="CA10" i="36"/>
  <c r="CA11" i="36"/>
  <c r="CA12" i="36"/>
  <c r="CA16" i="36"/>
  <c r="CA17" i="36"/>
  <c r="CA18" i="36"/>
  <c r="CA20" i="36"/>
  <c r="CA3" i="36" l="1"/>
  <c r="CA25" i="36" s="1"/>
  <c r="AG25" i="24" l="1"/>
  <c r="N3" i="23"/>
  <c r="BX3" i="36" s="1"/>
  <c r="N4" i="23"/>
  <c r="BX4" i="36" s="1"/>
  <c r="N6" i="23"/>
  <c r="BX6" i="36" s="1"/>
  <c r="N7" i="23"/>
  <c r="BX7" i="36" s="1"/>
  <c r="N8" i="23"/>
  <c r="BX8" i="36" s="1"/>
  <c r="N9" i="23"/>
  <c r="BX9" i="36" s="1"/>
  <c r="N10" i="23"/>
  <c r="BX10" i="36" s="1"/>
  <c r="N11" i="23"/>
  <c r="BX11" i="36" s="1"/>
  <c r="N12" i="23"/>
  <c r="BX12" i="36" s="1"/>
  <c r="N13" i="23"/>
  <c r="BX13" i="36" s="1"/>
  <c r="N14" i="23"/>
  <c r="BX14" i="36" s="1"/>
  <c r="N15" i="23"/>
  <c r="BX15" i="36" s="1"/>
  <c r="N16" i="23"/>
  <c r="BX16" i="36" s="1"/>
  <c r="N17" i="23"/>
  <c r="BX17" i="36" s="1"/>
  <c r="N18" i="23"/>
  <c r="BX18" i="36" s="1"/>
  <c r="N19" i="23"/>
  <c r="BX19" i="36" s="1"/>
  <c r="N20" i="23"/>
  <c r="BX20" i="36" s="1"/>
  <c r="N21" i="23"/>
  <c r="BX21" i="36" s="1"/>
  <c r="N22" i="23"/>
  <c r="BX22" i="36" s="1"/>
  <c r="N23" i="23"/>
  <c r="BX23" i="36" s="1"/>
  <c r="N24" i="23"/>
  <c r="BX24" i="36" s="1"/>
  <c r="H25" i="20" l="1"/>
  <c r="I25" i="20"/>
  <c r="J25" i="20"/>
  <c r="K25" i="20"/>
  <c r="L25" i="20"/>
  <c r="M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 l="1"/>
  <c r="AU4" i="36" l="1"/>
  <c r="AU5" i="36"/>
  <c r="AU7" i="36"/>
  <c r="AU8" i="36"/>
  <c r="AU9" i="36"/>
  <c r="AU10" i="36"/>
  <c r="AU11" i="36"/>
  <c r="AU12" i="36"/>
  <c r="AU16" i="36"/>
  <c r="AU20" i="36"/>
  <c r="H25" i="19"/>
  <c r="I25" i="19"/>
  <c r="J25" i="19"/>
  <c r="K25" i="19"/>
  <c r="L25" i="19"/>
  <c r="M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E25" i="19"/>
  <c r="AH24" i="19"/>
  <c r="F24" i="20" s="1"/>
  <c r="G24" i="20" s="1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N24" i="19"/>
  <c r="BH24" i="36" s="1"/>
  <c r="N4" i="19"/>
  <c r="BH4" i="36" s="1"/>
  <c r="N5" i="19"/>
  <c r="BH5" i="36" s="1"/>
  <c r="N6" i="19"/>
  <c r="BH6" i="36" s="1"/>
  <c r="N7" i="19"/>
  <c r="BH7" i="36" s="1"/>
  <c r="N8" i="19"/>
  <c r="BH8" i="36" s="1"/>
  <c r="N9" i="19"/>
  <c r="BH9" i="36" s="1"/>
  <c r="N10" i="19"/>
  <c r="BH10" i="36" s="1"/>
  <c r="N11" i="19"/>
  <c r="BH11" i="36" s="1"/>
  <c r="N12" i="19"/>
  <c r="BH12" i="36" s="1"/>
  <c r="N13" i="19"/>
  <c r="BH13" i="36" s="1"/>
  <c r="N14" i="19"/>
  <c r="BH14" i="36" s="1"/>
  <c r="N15" i="19"/>
  <c r="BH15" i="36" s="1"/>
  <c r="N16" i="19"/>
  <c r="BH16" i="36" s="1"/>
  <c r="N17" i="19"/>
  <c r="BH17" i="36" s="1"/>
  <c r="N18" i="19"/>
  <c r="BH18" i="36" s="1"/>
  <c r="N19" i="19"/>
  <c r="BH19" i="36" s="1"/>
  <c r="N20" i="19"/>
  <c r="BH20" i="36" s="1"/>
  <c r="N21" i="19"/>
  <c r="BH21" i="36" s="1"/>
  <c r="N22" i="19"/>
  <c r="BH22" i="36" s="1"/>
  <c r="N23" i="19"/>
  <c r="BH23" i="36" s="1"/>
  <c r="H25" i="18" l="1"/>
  <c r="I25" i="18"/>
  <c r="J25" i="18"/>
  <c r="K25" i="18"/>
  <c r="L25" i="18"/>
  <c r="M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BE25" i="36" s="1"/>
  <c r="F24" i="19"/>
  <c r="G24" i="19" s="1"/>
  <c r="O24" i="19" s="1"/>
  <c r="AG24" i="19" s="1"/>
  <c r="AI24" i="19" s="1"/>
  <c r="F4" i="19"/>
  <c r="G4" i="19" s="1"/>
  <c r="O4" i="19" s="1"/>
  <c r="AG4" i="19" s="1"/>
  <c r="AI4" i="19" s="1"/>
  <c r="F5" i="19"/>
  <c r="G5" i="19" s="1"/>
  <c r="O5" i="19" s="1"/>
  <c r="AG5" i="19" s="1"/>
  <c r="AI5" i="19" s="1"/>
  <c r="F6" i="19"/>
  <c r="G6" i="19" s="1"/>
  <c r="O6" i="19" s="1"/>
  <c r="AG6" i="19" s="1"/>
  <c r="AI6" i="19" s="1"/>
  <c r="F7" i="19"/>
  <c r="G7" i="19" s="1"/>
  <c r="O7" i="19" s="1"/>
  <c r="AG7" i="19" s="1"/>
  <c r="AI7" i="19" s="1"/>
  <c r="F8" i="19"/>
  <c r="G8" i="19" s="1"/>
  <c r="O8" i="19" s="1"/>
  <c r="AG8" i="19" s="1"/>
  <c r="AI8" i="19" s="1"/>
  <c r="F9" i="19"/>
  <c r="G9" i="19" s="1"/>
  <c r="O9" i="19" s="1"/>
  <c r="AG9" i="19" s="1"/>
  <c r="AI9" i="19" s="1"/>
  <c r="F10" i="19"/>
  <c r="G10" i="19" s="1"/>
  <c r="O10" i="19" s="1"/>
  <c r="AG10" i="19" s="1"/>
  <c r="AI10" i="19" s="1"/>
  <c r="F11" i="19"/>
  <c r="G11" i="19" s="1"/>
  <c r="O11" i="19" s="1"/>
  <c r="AG11" i="19" s="1"/>
  <c r="AI11" i="19" s="1"/>
  <c r="F12" i="19"/>
  <c r="G12" i="19" s="1"/>
  <c r="O12" i="19" s="1"/>
  <c r="AG12" i="19" s="1"/>
  <c r="AI12" i="19" s="1"/>
  <c r="F13" i="19"/>
  <c r="G13" i="19" s="1"/>
  <c r="O13" i="19" s="1"/>
  <c r="AG13" i="19" s="1"/>
  <c r="AI13" i="19" s="1"/>
  <c r="F14" i="19"/>
  <c r="G14" i="19" s="1"/>
  <c r="O14" i="19" s="1"/>
  <c r="AG14" i="19" s="1"/>
  <c r="AI14" i="19" s="1"/>
  <c r="F15" i="19"/>
  <c r="G15" i="19" s="1"/>
  <c r="O15" i="19" s="1"/>
  <c r="AG15" i="19" s="1"/>
  <c r="AI15" i="19" s="1"/>
  <c r="F16" i="19"/>
  <c r="G16" i="19" s="1"/>
  <c r="O16" i="19" s="1"/>
  <c r="AG16" i="19" s="1"/>
  <c r="AI16" i="19" s="1"/>
  <c r="F17" i="19"/>
  <c r="G17" i="19" s="1"/>
  <c r="O17" i="19" s="1"/>
  <c r="AG17" i="19" s="1"/>
  <c r="AI17" i="19" s="1"/>
  <c r="F18" i="19"/>
  <c r="G18" i="19" s="1"/>
  <c r="O18" i="19" s="1"/>
  <c r="AG18" i="19" s="1"/>
  <c r="AI18" i="19" s="1"/>
  <c r="F19" i="19"/>
  <c r="G19" i="19" s="1"/>
  <c r="O19" i="19" s="1"/>
  <c r="AG19" i="19" s="1"/>
  <c r="AI19" i="19" s="1"/>
  <c r="F20" i="19"/>
  <c r="G20" i="19" s="1"/>
  <c r="O20" i="19" s="1"/>
  <c r="AG20" i="19" s="1"/>
  <c r="AI20" i="19" s="1"/>
  <c r="F21" i="19"/>
  <c r="G21" i="19" s="1"/>
  <c r="O21" i="19" s="1"/>
  <c r="AG21" i="19" s="1"/>
  <c r="AI21" i="19" s="1"/>
  <c r="F22" i="19"/>
  <c r="G22" i="19" s="1"/>
  <c r="O22" i="19" s="1"/>
  <c r="AG22" i="19" s="1"/>
  <c r="AI22" i="19" s="1"/>
  <c r="F23" i="19"/>
  <c r="G23" i="19" s="1"/>
  <c r="O23" i="19" s="1"/>
  <c r="AG23" i="19" s="1"/>
  <c r="AI23" i="19" s="1"/>
  <c r="N24" i="18"/>
  <c r="BD24" i="36" s="1"/>
  <c r="N4" i="18"/>
  <c r="BD4" i="36" s="1"/>
  <c r="N5" i="18"/>
  <c r="BD5" i="36" s="1"/>
  <c r="N6" i="18"/>
  <c r="BD6" i="36" s="1"/>
  <c r="N7" i="18"/>
  <c r="BD7" i="36" s="1"/>
  <c r="N8" i="18"/>
  <c r="BD8" i="36" s="1"/>
  <c r="N9" i="18"/>
  <c r="BD9" i="36" s="1"/>
  <c r="N10" i="18"/>
  <c r="BD10" i="36" s="1"/>
  <c r="N11" i="18"/>
  <c r="BD11" i="36" s="1"/>
  <c r="N12" i="18"/>
  <c r="BD12" i="36" s="1"/>
  <c r="N13" i="18"/>
  <c r="BD13" i="36" s="1"/>
  <c r="N14" i="18"/>
  <c r="BD14" i="36" s="1"/>
  <c r="N15" i="18"/>
  <c r="BD15" i="36" s="1"/>
  <c r="N16" i="18"/>
  <c r="BD16" i="36" s="1"/>
  <c r="N17" i="18"/>
  <c r="BD17" i="36" s="1"/>
  <c r="N18" i="18"/>
  <c r="BD18" i="36" s="1"/>
  <c r="N19" i="18"/>
  <c r="BD19" i="36" s="1"/>
  <c r="N20" i="18"/>
  <c r="BD20" i="36" s="1"/>
  <c r="N21" i="18"/>
  <c r="BD21" i="36" s="1"/>
  <c r="N22" i="18"/>
  <c r="BD22" i="36" s="1"/>
  <c r="N23" i="18"/>
  <c r="BD23" i="36" s="1"/>
  <c r="E25" i="18"/>
  <c r="BB25" i="36" s="1"/>
  <c r="AH4" i="17"/>
  <c r="F4" i="18" s="1"/>
  <c r="G4" i="18" s="1"/>
  <c r="AH5" i="17"/>
  <c r="F5" i="18" s="1"/>
  <c r="G5" i="18" s="1"/>
  <c r="AH6" i="17"/>
  <c r="F6" i="18" s="1"/>
  <c r="G6" i="18" s="1"/>
  <c r="AH7" i="17"/>
  <c r="F7" i="18" s="1"/>
  <c r="G7" i="18" s="1"/>
  <c r="AH8" i="17"/>
  <c r="F8" i="18" s="1"/>
  <c r="G8" i="18" s="1"/>
  <c r="AH9" i="17"/>
  <c r="F9" i="18" s="1"/>
  <c r="G9" i="18" s="1"/>
  <c r="AH10" i="17"/>
  <c r="F10" i="18" s="1"/>
  <c r="G10" i="18" s="1"/>
  <c r="AH11" i="17"/>
  <c r="F11" i="18" s="1"/>
  <c r="G11" i="18" s="1"/>
  <c r="AH12" i="17"/>
  <c r="F12" i="18" s="1"/>
  <c r="G12" i="18" s="1"/>
  <c r="AH13" i="17"/>
  <c r="F13" i="18" s="1"/>
  <c r="G13" i="18" s="1"/>
  <c r="AH14" i="17"/>
  <c r="F14" i="18" s="1"/>
  <c r="G14" i="18" s="1"/>
  <c r="AH15" i="17"/>
  <c r="F15" i="18" s="1"/>
  <c r="G15" i="18" s="1"/>
  <c r="AH16" i="17"/>
  <c r="F16" i="18" s="1"/>
  <c r="G16" i="18" s="1"/>
  <c r="AH17" i="17"/>
  <c r="F17" i="18" s="1"/>
  <c r="G17" i="18" s="1"/>
  <c r="AH18" i="17"/>
  <c r="F18" i="18" s="1"/>
  <c r="G18" i="18" s="1"/>
  <c r="AH19" i="17"/>
  <c r="F19" i="18" s="1"/>
  <c r="G19" i="18" s="1"/>
  <c r="AH20" i="17"/>
  <c r="F20" i="18" s="1"/>
  <c r="G20" i="18" s="1"/>
  <c r="AH21" i="17"/>
  <c r="F21" i="18" s="1"/>
  <c r="G21" i="18" s="1"/>
  <c r="AH22" i="17"/>
  <c r="F22" i="18" s="1"/>
  <c r="G22" i="18" s="1"/>
  <c r="AH23" i="17"/>
  <c r="F23" i="18" s="1"/>
  <c r="G23" i="18" s="1"/>
  <c r="AH24" i="17"/>
  <c r="F24" i="18" s="1"/>
  <c r="G24" i="18" s="1"/>
  <c r="N24" i="17"/>
  <c r="AZ24" i="36" s="1"/>
  <c r="N4" i="17"/>
  <c r="AZ4" i="36" s="1"/>
  <c r="N5" i="17"/>
  <c r="AZ5" i="36" s="1"/>
  <c r="N6" i="17"/>
  <c r="AZ6" i="36" s="1"/>
  <c r="N7" i="17"/>
  <c r="AZ7" i="36" s="1"/>
  <c r="N8" i="17"/>
  <c r="AZ8" i="36" s="1"/>
  <c r="N9" i="17"/>
  <c r="AZ9" i="36" s="1"/>
  <c r="N10" i="17"/>
  <c r="AZ10" i="36" s="1"/>
  <c r="N11" i="17"/>
  <c r="AZ11" i="36" s="1"/>
  <c r="N12" i="17"/>
  <c r="AZ12" i="36" s="1"/>
  <c r="N13" i="17"/>
  <c r="AZ13" i="36" s="1"/>
  <c r="N14" i="17"/>
  <c r="AZ14" i="36" s="1"/>
  <c r="N15" i="17"/>
  <c r="AZ15" i="36" s="1"/>
  <c r="N16" i="17"/>
  <c r="AZ16" i="36" s="1"/>
  <c r="N17" i="17"/>
  <c r="AZ17" i="36" s="1"/>
  <c r="N18" i="17"/>
  <c r="AZ18" i="36" s="1"/>
  <c r="N19" i="17"/>
  <c r="AZ19" i="36" s="1"/>
  <c r="N20" i="17"/>
  <c r="AZ20" i="36" s="1"/>
  <c r="N21" i="17"/>
  <c r="AZ21" i="36" s="1"/>
  <c r="N22" i="17"/>
  <c r="AZ22" i="36" s="1"/>
  <c r="N23" i="17"/>
  <c r="AZ23" i="36" s="1"/>
  <c r="H25" i="17"/>
  <c r="I25" i="17"/>
  <c r="J25" i="17"/>
  <c r="K25" i="17"/>
  <c r="L25" i="17"/>
  <c r="M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O19" i="18" l="1"/>
  <c r="AE19" i="18" s="1"/>
  <c r="AG19" i="18" s="1"/>
  <c r="O20" i="18"/>
  <c r="AE20" i="18" s="1"/>
  <c r="AG20" i="18" s="1"/>
  <c r="O24" i="18"/>
  <c r="AE24" i="18" s="1"/>
  <c r="AG24" i="18" s="1"/>
  <c r="O6" i="18"/>
  <c r="AE6" i="18" s="1"/>
  <c r="AG6" i="18" s="1"/>
  <c r="O24" i="17"/>
  <c r="O18" i="18"/>
  <c r="AE18" i="18" s="1"/>
  <c r="AG18" i="18" s="1"/>
  <c r="O22" i="18"/>
  <c r="AE22" i="18" s="1"/>
  <c r="AG22" i="18" s="1"/>
  <c r="O17" i="18"/>
  <c r="AE17" i="18" s="1"/>
  <c r="AG17" i="18" s="1"/>
  <c r="O8" i="18"/>
  <c r="AE8" i="18" s="1"/>
  <c r="AG8" i="18" s="1"/>
  <c r="O16" i="18"/>
  <c r="AE16" i="18" s="1"/>
  <c r="AG16" i="18" s="1"/>
  <c r="O23" i="18"/>
  <c r="AE23" i="18" s="1"/>
  <c r="AG23" i="18" s="1"/>
  <c r="O15" i="18"/>
  <c r="AE15" i="18" s="1"/>
  <c r="AG15" i="18" s="1"/>
  <c r="O9" i="18"/>
  <c r="AE9" i="18" s="1"/>
  <c r="AG9" i="18" s="1"/>
  <c r="AG24" i="17"/>
  <c r="AI24" i="17" s="1"/>
  <c r="O21" i="18"/>
  <c r="AE21" i="18" s="1"/>
  <c r="AG21" i="18" s="1"/>
  <c r="O5" i="18"/>
  <c r="AE5" i="18" s="1"/>
  <c r="AG5" i="18" s="1"/>
  <c r="O14" i="18"/>
  <c r="AE14" i="18" s="1"/>
  <c r="AG14" i="18" s="1"/>
  <c r="O10" i="18"/>
  <c r="AE10" i="18" s="1"/>
  <c r="AG10" i="18" s="1"/>
  <c r="O13" i="18"/>
  <c r="AE13" i="18" s="1"/>
  <c r="AG13" i="18" s="1"/>
  <c r="O11" i="18"/>
  <c r="AE11" i="18" s="1"/>
  <c r="AG11" i="18" s="1"/>
  <c r="O12" i="18"/>
  <c r="AE12" i="18" s="1"/>
  <c r="AG12" i="18" s="1"/>
  <c r="O7" i="18"/>
  <c r="AE7" i="18" s="1"/>
  <c r="AG7" i="18" s="1"/>
  <c r="O4" i="18"/>
  <c r="AE4" i="18" s="1"/>
  <c r="AG4" i="18" s="1"/>
  <c r="AU3" i="36"/>
  <c r="AU25" i="36" s="1"/>
  <c r="AD25" i="16" l="1"/>
  <c r="AD25" i="13"/>
  <c r="AG4" i="12"/>
  <c r="AE4" i="36" s="1"/>
  <c r="G31" i="36" s="1"/>
  <c r="AG5" i="12"/>
  <c r="AE5" i="36" s="1"/>
  <c r="G32" i="36" s="1"/>
  <c r="AG6" i="12"/>
  <c r="AE6" i="36" s="1"/>
  <c r="G33" i="36" s="1"/>
  <c r="AG7" i="12"/>
  <c r="AE7" i="36" s="1"/>
  <c r="G34" i="36" s="1"/>
  <c r="AG8" i="12"/>
  <c r="AE8" i="36" s="1"/>
  <c r="G35" i="36" s="1"/>
  <c r="AG9" i="12"/>
  <c r="AE9" i="36" s="1"/>
  <c r="G36" i="36" s="1"/>
  <c r="AG10" i="12"/>
  <c r="AE10" i="36" s="1"/>
  <c r="G37" i="36" s="1"/>
  <c r="AG11" i="12"/>
  <c r="AE11" i="36" s="1"/>
  <c r="G38" i="36" s="1"/>
  <c r="AG12" i="12"/>
  <c r="AE12" i="36" s="1"/>
  <c r="G39" i="36" s="1"/>
  <c r="AG13" i="12"/>
  <c r="AE13" i="36" s="1"/>
  <c r="G40" i="36" s="1"/>
  <c r="AG14" i="12"/>
  <c r="AE14" i="36" s="1"/>
  <c r="G41" i="36" s="1"/>
  <c r="AG15" i="12"/>
  <c r="AE15" i="36" s="1"/>
  <c r="G42" i="36" s="1"/>
  <c r="AG16" i="12"/>
  <c r="AE16" i="36" s="1"/>
  <c r="G43" i="36" s="1"/>
  <c r="AG17" i="12"/>
  <c r="AE17" i="36" s="1"/>
  <c r="AG18" i="12"/>
  <c r="AE18" i="36" s="1"/>
  <c r="G45" i="36" s="1"/>
  <c r="AG19" i="12"/>
  <c r="AE19" i="36" s="1"/>
  <c r="G46" i="36" s="1"/>
  <c r="AG20" i="12"/>
  <c r="AE20" i="36" s="1"/>
  <c r="G47" i="36" s="1"/>
  <c r="AG22" i="12"/>
  <c r="AE22" i="36" s="1"/>
  <c r="G49" i="36" s="1"/>
  <c r="AG23" i="12"/>
  <c r="AE23" i="36" s="1"/>
  <c r="G50" i="36" s="1"/>
  <c r="AG24" i="12"/>
  <c r="AE24" i="36" s="1"/>
  <c r="G51" i="36" s="1"/>
  <c r="AG3" i="12"/>
  <c r="AE3" i="36" s="1"/>
  <c r="G30" i="36" s="1"/>
  <c r="G44" i="36" l="1"/>
  <c r="G52" i="36" s="1"/>
  <c r="AE25" i="36"/>
  <c r="AG25" i="12"/>
  <c r="D74" i="36"/>
  <c r="D75" i="36"/>
  <c r="D76" i="36"/>
  <c r="N4" i="34" l="1"/>
  <c r="DP4" i="36" s="1"/>
  <c r="N10" i="35"/>
  <c r="DT10" i="36" s="1"/>
  <c r="N11" i="35"/>
  <c r="DT11" i="36" s="1"/>
  <c r="N12" i="35"/>
  <c r="DT12" i="36" s="1"/>
  <c r="N13" i="35"/>
  <c r="DT13" i="36" s="1"/>
  <c r="N14" i="35"/>
  <c r="DT14" i="36" s="1"/>
  <c r="N15" i="35"/>
  <c r="DT15" i="36" s="1"/>
  <c r="N16" i="35"/>
  <c r="DT16" i="36" s="1"/>
  <c r="N17" i="35"/>
  <c r="DT17" i="36" s="1"/>
  <c r="N18" i="35"/>
  <c r="DT18" i="36" s="1"/>
  <c r="N19" i="35"/>
  <c r="DT19" i="36" s="1"/>
  <c r="N20" i="35"/>
  <c r="DT20" i="36" s="1"/>
  <c r="O6" i="33" l="1"/>
  <c r="DL6" i="36" s="1"/>
  <c r="O7" i="33"/>
  <c r="DL7" i="36" s="1"/>
  <c r="O8" i="33"/>
  <c r="DL8" i="36" s="1"/>
  <c r="O9" i="33"/>
  <c r="DL9" i="36" s="1"/>
  <c r="O10" i="33"/>
  <c r="DL10" i="36" s="1"/>
  <c r="O3" i="33"/>
  <c r="DL3" i="36" s="1"/>
  <c r="N5" i="34"/>
  <c r="DP5" i="36" s="1"/>
  <c r="N6" i="34"/>
  <c r="N7" i="34"/>
  <c r="N8" i="34"/>
  <c r="N9" i="34"/>
  <c r="DP9" i="36" s="1"/>
  <c r="N10" i="34"/>
  <c r="DP10" i="36" s="1"/>
  <c r="N11" i="34"/>
  <c r="N12" i="34"/>
  <c r="AE3" i="34"/>
  <c r="DO3" i="36" s="1"/>
  <c r="DP6" i="36" l="1"/>
  <c r="DP11" i="36"/>
  <c r="DP8" i="36"/>
  <c r="DP12" i="36"/>
  <c r="DP7" i="36"/>
  <c r="DO25" i="36"/>
  <c r="S30" i="36"/>
  <c r="S52" i="36" s="1"/>
  <c r="AE25" i="34"/>
  <c r="AF4" i="32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G23" i="33" s="1"/>
  <c r="H23" i="33" s="1"/>
  <c r="H25" i="32"/>
  <c r="I25" i="32"/>
  <c r="J25" i="32"/>
  <c r="K25" i="32"/>
  <c r="L25" i="32"/>
  <c r="M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E25" i="32"/>
  <c r="AD25" i="32" l="1"/>
  <c r="AE25" i="30" l="1"/>
  <c r="AD25" i="29"/>
  <c r="AH24" i="28"/>
  <c r="F24" i="29" s="1"/>
  <c r="G24" i="29" s="1"/>
  <c r="O24" i="29" s="1"/>
  <c r="AE24" i="29" s="1"/>
  <c r="AG24" i="29" s="1"/>
  <c r="AH4" i="28"/>
  <c r="AH5" i="28"/>
  <c r="AH6" i="28"/>
  <c r="AH7" i="28"/>
  <c r="AH8" i="28"/>
  <c r="AH9" i="28"/>
  <c r="AH10" i="28"/>
  <c r="AH11" i="28"/>
  <c r="AH12" i="28"/>
  <c r="AH13" i="28"/>
  <c r="AH14" i="28"/>
  <c r="AH15" i="28"/>
  <c r="AH16" i="28"/>
  <c r="AH17" i="28"/>
  <c r="AH18" i="28"/>
  <c r="AH19" i="28"/>
  <c r="AH20" i="28"/>
  <c r="AH21" i="28"/>
  <c r="AH22" i="28"/>
  <c r="AH23" i="28"/>
  <c r="N24" i="28"/>
  <c r="CR24" i="36" s="1"/>
  <c r="N4" i="28"/>
  <c r="CR4" i="36" s="1"/>
  <c r="N5" i="28"/>
  <c r="CR5" i="36" s="1"/>
  <c r="N6" i="28"/>
  <c r="CR6" i="36" s="1"/>
  <c r="N7" i="28"/>
  <c r="CR7" i="36" s="1"/>
  <c r="N8" i="28"/>
  <c r="CR8" i="36" s="1"/>
  <c r="N9" i="28"/>
  <c r="CR9" i="36" s="1"/>
  <c r="N10" i="28"/>
  <c r="CR10" i="36" s="1"/>
  <c r="N11" i="28"/>
  <c r="CR11" i="36" s="1"/>
  <c r="N12" i="28"/>
  <c r="CR12" i="36" s="1"/>
  <c r="N13" i="28"/>
  <c r="CR13" i="36" s="1"/>
  <c r="N14" i="28"/>
  <c r="CR14" i="36" s="1"/>
  <c r="N15" i="28"/>
  <c r="CR15" i="36" s="1"/>
  <c r="N16" i="28"/>
  <c r="CR16" i="36" s="1"/>
  <c r="N17" i="28"/>
  <c r="CR17" i="36" s="1"/>
  <c r="N18" i="28"/>
  <c r="CR18" i="36" s="1"/>
  <c r="N19" i="28"/>
  <c r="CR19" i="36" s="1"/>
  <c r="N20" i="28"/>
  <c r="CR20" i="36" s="1"/>
  <c r="N21" i="28"/>
  <c r="CR21" i="36" s="1"/>
  <c r="N22" i="28"/>
  <c r="CR22" i="36" s="1"/>
  <c r="N23" i="28"/>
  <c r="CR23" i="36" s="1"/>
  <c r="H25" i="26"/>
  <c r="I25" i="26"/>
  <c r="J25" i="26"/>
  <c r="K25" i="26"/>
  <c r="L25" i="26"/>
  <c r="M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E25" i="26"/>
  <c r="F24" i="28"/>
  <c r="F4" i="28"/>
  <c r="G4" i="28" s="1"/>
  <c r="F5" i="28"/>
  <c r="G5" i="28" s="1"/>
  <c r="F6" i="28"/>
  <c r="G6" i="28" s="1"/>
  <c r="F7" i="28"/>
  <c r="G7" i="28" s="1"/>
  <c r="F8" i="28"/>
  <c r="G8" i="28" s="1"/>
  <c r="F9" i="28"/>
  <c r="G9" i="28" s="1"/>
  <c r="F10" i="28"/>
  <c r="G10" i="28" s="1"/>
  <c r="F11" i="28"/>
  <c r="F12" i="28"/>
  <c r="G12" i="28" s="1"/>
  <c r="F13" i="28"/>
  <c r="G13" i="28" s="1"/>
  <c r="F14" i="28"/>
  <c r="G14" i="28" s="1"/>
  <c r="F15" i="28"/>
  <c r="G15" i="28" s="1"/>
  <c r="F16" i="28"/>
  <c r="G16" i="28" s="1"/>
  <c r="F17" i="28"/>
  <c r="F18" i="28"/>
  <c r="G18" i="28" s="1"/>
  <c r="F19" i="28"/>
  <c r="G19" i="28" s="1"/>
  <c r="F20" i="28"/>
  <c r="G20" i="28" s="1"/>
  <c r="F21" i="28"/>
  <c r="G21" i="28" s="1"/>
  <c r="F22" i="28"/>
  <c r="G22" i="28" s="1"/>
  <c r="F23" i="28"/>
  <c r="N4" i="27"/>
  <c r="CN4" i="36" s="1"/>
  <c r="N5" i="27"/>
  <c r="CN5" i="36" s="1"/>
  <c r="N6" i="27"/>
  <c r="CN6" i="36" s="1"/>
  <c r="N7" i="27"/>
  <c r="CN7" i="36" s="1"/>
  <c r="N8" i="27"/>
  <c r="CN8" i="36" s="1"/>
  <c r="N9" i="27"/>
  <c r="CN9" i="36" s="1"/>
  <c r="N10" i="27"/>
  <c r="CN10" i="36" s="1"/>
  <c r="N11" i="27"/>
  <c r="CN11" i="36" s="1"/>
  <c r="N12" i="27"/>
  <c r="CN12" i="36" s="1"/>
  <c r="N13" i="27"/>
  <c r="CN13" i="36" s="1"/>
  <c r="N14" i="27"/>
  <c r="CN14" i="36" s="1"/>
  <c r="N15" i="27"/>
  <c r="CN15" i="36" s="1"/>
  <c r="N16" i="27"/>
  <c r="CN16" i="36" s="1"/>
  <c r="N17" i="27"/>
  <c r="CN17" i="36" s="1"/>
  <c r="N18" i="27"/>
  <c r="CN18" i="36" s="1"/>
  <c r="N19" i="27"/>
  <c r="CN19" i="36" s="1"/>
  <c r="N20" i="27"/>
  <c r="CN20" i="36" s="1"/>
  <c r="N21" i="27"/>
  <c r="CN21" i="36" s="1"/>
  <c r="N22" i="27"/>
  <c r="CN22" i="36" s="1"/>
  <c r="G11" i="28" l="1"/>
  <c r="O11" i="28" s="1"/>
  <c r="AG11" i="28" s="1"/>
  <c r="AI11" i="28" s="1"/>
  <c r="G24" i="28"/>
  <c r="O24" i="28" s="1"/>
  <c r="AG24" i="28" s="1"/>
  <c r="AI24" i="28" s="1"/>
  <c r="G23" i="28"/>
  <c r="O23" i="28" s="1"/>
  <c r="AG23" i="28" s="1"/>
  <c r="AI23" i="28" s="1"/>
  <c r="G17" i="28"/>
  <c r="O17" i="28" s="1"/>
  <c r="AG17" i="28" s="1"/>
  <c r="AI17" i="28" s="1"/>
  <c r="O14" i="28"/>
  <c r="AG14" i="28" s="1"/>
  <c r="AI14" i="28" s="1"/>
  <c r="AE25" i="26"/>
  <c r="O18" i="28"/>
  <c r="AG18" i="28" s="1"/>
  <c r="AI18" i="28" s="1"/>
  <c r="O5" i="28"/>
  <c r="AG5" i="28" s="1"/>
  <c r="AI5" i="28" s="1"/>
  <c r="O15" i="28"/>
  <c r="AG15" i="28" s="1"/>
  <c r="AI15" i="28" s="1"/>
  <c r="O22" i="28"/>
  <c r="AG22" i="28" s="1"/>
  <c r="AI22" i="28" s="1"/>
  <c r="O21" i="28"/>
  <c r="AG21" i="28" s="1"/>
  <c r="AI21" i="28" s="1"/>
  <c r="O9" i="28"/>
  <c r="AG9" i="28" s="1"/>
  <c r="AI9" i="28" s="1"/>
  <c r="O8" i="28"/>
  <c r="AG8" i="28" s="1"/>
  <c r="AI8" i="28" s="1"/>
  <c r="O19" i="28"/>
  <c r="AG19" i="28" s="1"/>
  <c r="AI19" i="28" s="1"/>
  <c r="O13" i="28"/>
  <c r="AG13" i="28" s="1"/>
  <c r="AI13" i="28" s="1"/>
  <c r="O12" i="28"/>
  <c r="AG12" i="28" s="1"/>
  <c r="AI12" i="28" s="1"/>
  <c r="O7" i="28"/>
  <c r="AG7" i="28" s="1"/>
  <c r="AI7" i="28" s="1"/>
  <c r="O6" i="28"/>
  <c r="AG6" i="28" s="1"/>
  <c r="AI6" i="28" s="1"/>
  <c r="O10" i="28"/>
  <c r="AG10" i="28" s="1"/>
  <c r="AI10" i="28" s="1"/>
  <c r="O4" i="28"/>
  <c r="AG4" i="28" s="1"/>
  <c r="AI4" i="28" s="1"/>
  <c r="O16" i="28"/>
  <c r="AG16" i="28" s="1"/>
  <c r="AI16" i="28" s="1"/>
  <c r="O20" i="28"/>
  <c r="AG20" i="28" s="1"/>
  <c r="AI20" i="28" s="1"/>
  <c r="N22" i="26"/>
  <c r="CJ22" i="36" s="1"/>
  <c r="N23" i="26"/>
  <c r="CJ23" i="36" s="1"/>
  <c r="N24" i="26"/>
  <c r="CJ24" i="36" s="1"/>
  <c r="AG22" i="26"/>
  <c r="AG23" i="26"/>
  <c r="F23" i="27" s="1"/>
  <c r="G23" i="27" s="1"/>
  <c r="O23" i="27" s="1"/>
  <c r="AI23" i="27" s="1"/>
  <c r="AK23" i="27" s="1"/>
  <c r="AG24" i="26"/>
  <c r="F24" i="27" s="1"/>
  <c r="G24" i="27" s="1"/>
  <c r="O24" i="27" s="1"/>
  <c r="AI24" i="27" s="1"/>
  <c r="AK24" i="27" s="1"/>
  <c r="AG3" i="26"/>
  <c r="F3" i="27" s="1"/>
  <c r="AG4" i="26"/>
  <c r="F4" i="27" s="1"/>
  <c r="AG5" i="26"/>
  <c r="F5" i="27" s="1"/>
  <c r="AG6" i="26"/>
  <c r="F6" i="27" s="1"/>
  <c r="AG7" i="26"/>
  <c r="F7" i="27" s="1"/>
  <c r="AG8" i="26"/>
  <c r="AG9" i="26"/>
  <c r="AG10" i="26"/>
  <c r="AG11" i="26"/>
  <c r="AG12" i="26"/>
  <c r="AG13" i="26"/>
  <c r="AG14" i="26"/>
  <c r="AG15" i="26"/>
  <c r="AG16" i="26"/>
  <c r="AG17" i="26"/>
  <c r="AG18" i="26"/>
  <c r="AG19" i="26"/>
  <c r="AG20" i="26"/>
  <c r="AG21" i="26"/>
  <c r="F16" i="27" l="1"/>
  <c r="G16" i="27" s="1"/>
  <c r="F13" i="27"/>
  <c r="F18" i="27"/>
  <c r="F12" i="27"/>
  <c r="F11" i="27"/>
  <c r="F10" i="27"/>
  <c r="F9" i="27"/>
  <c r="F15" i="27"/>
  <c r="F8" i="27"/>
  <c r="F17" i="27"/>
  <c r="F14" i="27"/>
  <c r="F20" i="27"/>
  <c r="F19" i="27"/>
  <c r="F22" i="27"/>
  <c r="F21" i="27"/>
  <c r="AG25" i="26"/>
  <c r="F22" i="26"/>
  <c r="G22" i="26" s="1"/>
  <c r="O22" i="26" s="1"/>
  <c r="AF22" i="26" s="1"/>
  <c r="AH22" i="26" s="1"/>
  <c r="F23" i="26"/>
  <c r="G23" i="26" s="1"/>
  <c r="O23" i="26" s="1"/>
  <c r="AF23" i="26" s="1"/>
  <c r="AH23" i="26" s="1"/>
  <c r="F24" i="26"/>
  <c r="G24" i="26" s="1"/>
  <c r="O24" i="26" s="1"/>
  <c r="AF24" i="26" s="1"/>
  <c r="AH24" i="26" s="1"/>
  <c r="G18" i="27" l="1"/>
  <c r="O18" i="27" s="1"/>
  <c r="AI18" i="27" s="1"/>
  <c r="AK18" i="27" s="1"/>
  <c r="G10" i="27"/>
  <c r="O10" i="27" s="1"/>
  <c r="AI10" i="27" s="1"/>
  <c r="AK10" i="27" s="1"/>
  <c r="G19" i="27"/>
  <c r="O19" i="27" s="1"/>
  <c r="AI19" i="27" s="1"/>
  <c r="AK19" i="27" s="1"/>
  <c r="G12" i="27"/>
  <c r="O12" i="27" s="1"/>
  <c r="AI12" i="27" s="1"/>
  <c r="AK12" i="27" s="1"/>
  <c r="G14" i="27"/>
  <c r="O14" i="27" s="1"/>
  <c r="AI14" i="27" s="1"/>
  <c r="AK14" i="27" s="1"/>
  <c r="G21" i="27"/>
  <c r="O21" i="27" s="1"/>
  <c r="AI21" i="27" s="1"/>
  <c r="AK21" i="27" s="1"/>
  <c r="G17" i="27"/>
  <c r="O17" i="27" s="1"/>
  <c r="AI17" i="27" s="1"/>
  <c r="AK17" i="27" s="1"/>
  <c r="G5" i="27"/>
  <c r="O5" i="27" s="1"/>
  <c r="AI5" i="27" s="1"/>
  <c r="AK5" i="27" s="1"/>
  <c r="G7" i="27"/>
  <c r="O7" i="27" s="1"/>
  <c r="AI7" i="27" s="1"/>
  <c r="AK7" i="27" s="1"/>
  <c r="G22" i="27"/>
  <c r="O22" i="27" s="1"/>
  <c r="AI22" i="27" s="1"/>
  <c r="AK22" i="27" s="1"/>
  <c r="G8" i="27"/>
  <c r="O8" i="27" s="1"/>
  <c r="AI8" i="27" s="1"/>
  <c r="AK8" i="27" s="1"/>
  <c r="G13" i="27"/>
  <c r="O13" i="27" s="1"/>
  <c r="AI13" i="27" s="1"/>
  <c r="AK13" i="27" s="1"/>
  <c r="G4" i="27"/>
  <c r="O4" i="27" s="1"/>
  <c r="AI4" i="27" s="1"/>
  <c r="AK4" i="27" s="1"/>
  <c r="G11" i="27"/>
  <c r="O11" i="27" s="1"/>
  <c r="AI11" i="27" s="1"/>
  <c r="AK11" i="27" s="1"/>
  <c r="G15" i="27"/>
  <c r="O15" i="27" s="1"/>
  <c r="AI15" i="27" s="1"/>
  <c r="AK15" i="27" s="1"/>
  <c r="G9" i="27"/>
  <c r="O9" i="27" s="1"/>
  <c r="AI9" i="27" s="1"/>
  <c r="AK9" i="27" s="1"/>
  <c r="G6" i="27"/>
  <c r="O6" i="27" s="1"/>
  <c r="AI6" i="27" s="1"/>
  <c r="AK6" i="27" s="1"/>
  <c r="G20" i="27"/>
  <c r="E25" i="25"/>
  <c r="N23" i="25"/>
  <c r="CF23" i="36" s="1"/>
  <c r="N24" i="25"/>
  <c r="CF24" i="36" s="1"/>
  <c r="O20" i="27" l="1"/>
  <c r="AI20" i="27" s="1"/>
  <c r="AK20" i="27" s="1"/>
  <c r="O16" i="27"/>
  <c r="AI24" i="24"/>
  <c r="F24" i="25" s="1"/>
  <c r="AI16" i="27" l="1"/>
  <c r="AK16" i="27" s="1"/>
  <c r="AG24" i="23"/>
  <c r="F24" i="24" s="1"/>
  <c r="G24" i="24" s="1"/>
  <c r="O24" i="24" s="1"/>
  <c r="G24" i="25" l="1"/>
  <c r="O24" i="25" s="1"/>
  <c r="AG24" i="25" s="1"/>
  <c r="AI24" i="25" s="1"/>
  <c r="AH24" i="24"/>
  <c r="AJ24" i="24" s="1"/>
  <c r="AD4" i="22"/>
  <c r="AD5" i="22"/>
  <c r="AD6" i="22"/>
  <c r="AD7" i="22"/>
  <c r="AD8" i="22"/>
  <c r="AD9" i="22"/>
  <c r="AD10" i="22"/>
  <c r="AD11" i="22"/>
  <c r="AD12" i="22"/>
  <c r="AD13" i="22"/>
  <c r="AD14" i="22"/>
  <c r="AD15" i="22"/>
  <c r="AD16" i="22"/>
  <c r="AD17" i="22"/>
  <c r="AD18" i="22"/>
  <c r="AD19" i="22"/>
  <c r="AD20" i="22"/>
  <c r="AD21" i="22"/>
  <c r="AD22" i="22"/>
  <c r="AD23" i="22"/>
  <c r="AD24" i="22"/>
  <c r="AD3" i="22"/>
  <c r="BS23" i="36" l="1"/>
  <c r="O50" i="36" s="1"/>
  <c r="BS11" i="36"/>
  <c r="O38" i="36" s="1"/>
  <c r="BS6" i="36"/>
  <c r="O33" i="36" s="1"/>
  <c r="BS3" i="36"/>
  <c r="BS22" i="36"/>
  <c r="O49" i="36" s="1"/>
  <c r="BS20" i="36"/>
  <c r="O47" i="36" s="1"/>
  <c r="BS5" i="36"/>
  <c r="O32" i="36" s="1"/>
  <c r="BS24" i="36"/>
  <c r="O51" i="36" s="1"/>
  <c r="BS9" i="36"/>
  <c r="O36" i="36" s="1"/>
  <c r="BS19" i="36"/>
  <c r="O46" i="36" s="1"/>
  <c r="BS4" i="36"/>
  <c r="O31" i="36" s="1"/>
  <c r="BS12" i="36"/>
  <c r="O39" i="36" s="1"/>
  <c r="BS10" i="36"/>
  <c r="O37" i="36" s="1"/>
  <c r="BS8" i="36"/>
  <c r="O35" i="36" s="1"/>
  <c r="BS18" i="36"/>
  <c r="O45" i="36" s="1"/>
  <c r="BS15" i="36"/>
  <c r="O42" i="36" s="1"/>
  <c r="BS13" i="36"/>
  <c r="O40" i="36" s="1"/>
  <c r="BS21" i="36"/>
  <c r="O48" i="36" s="1"/>
  <c r="BS7" i="36"/>
  <c r="O34" i="36" s="1"/>
  <c r="BS17" i="36"/>
  <c r="O44" i="36" s="1"/>
  <c r="BS16" i="36"/>
  <c r="O43" i="36" s="1"/>
  <c r="BS14" i="36"/>
  <c r="O41" i="36" s="1"/>
  <c r="I25" i="22"/>
  <c r="J25" i="22"/>
  <c r="K25" i="22"/>
  <c r="L25" i="22"/>
  <c r="M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E25" i="22"/>
  <c r="H25" i="22"/>
  <c r="AF24" i="22"/>
  <c r="F24" i="23" s="1"/>
  <c r="G24" i="23" s="1"/>
  <c r="N24" i="22"/>
  <c r="O30" i="36" l="1"/>
  <c r="BS25" i="36"/>
  <c r="O52" i="36"/>
  <c r="BT24" i="36"/>
  <c r="P51" i="36" s="1"/>
  <c r="G77" i="36" s="1"/>
  <c r="O24" i="23"/>
  <c r="AF24" i="23" s="1"/>
  <c r="AH24" i="23" s="1"/>
  <c r="AE4" i="21"/>
  <c r="BO4" i="36" s="1"/>
  <c r="K31" i="36" s="1"/>
  <c r="AE5" i="21"/>
  <c r="BO5" i="36" s="1"/>
  <c r="K32" i="36" s="1"/>
  <c r="AE6" i="21"/>
  <c r="BO6" i="36" s="1"/>
  <c r="K33" i="36" s="1"/>
  <c r="AE7" i="21"/>
  <c r="BO7" i="36" s="1"/>
  <c r="K34" i="36" s="1"/>
  <c r="AE8" i="21"/>
  <c r="BO8" i="36" s="1"/>
  <c r="K35" i="36" s="1"/>
  <c r="AE9" i="21"/>
  <c r="BO9" i="36" s="1"/>
  <c r="K36" i="36" s="1"/>
  <c r="AE10" i="21"/>
  <c r="BO10" i="36" s="1"/>
  <c r="K37" i="36" s="1"/>
  <c r="AE11" i="21"/>
  <c r="BO11" i="36" s="1"/>
  <c r="K38" i="36" s="1"/>
  <c r="AE12" i="21"/>
  <c r="BO12" i="36" s="1"/>
  <c r="K39" i="36" s="1"/>
  <c r="AE13" i="21"/>
  <c r="BO13" i="36" s="1"/>
  <c r="K40" i="36" s="1"/>
  <c r="AE14" i="21"/>
  <c r="BO14" i="36" s="1"/>
  <c r="K41" i="36" s="1"/>
  <c r="AE15" i="21"/>
  <c r="BO15" i="36" s="1"/>
  <c r="K42" i="36" s="1"/>
  <c r="AE16" i="21"/>
  <c r="BO16" i="36" s="1"/>
  <c r="K43" i="36" s="1"/>
  <c r="AE17" i="21"/>
  <c r="BO17" i="36" s="1"/>
  <c r="K44" i="36" s="1"/>
  <c r="AE18" i="21"/>
  <c r="BO18" i="36" s="1"/>
  <c r="K45" i="36" s="1"/>
  <c r="AE19" i="21"/>
  <c r="BO19" i="36" s="1"/>
  <c r="K46" i="36" s="1"/>
  <c r="AE20" i="21"/>
  <c r="BO20" i="36" s="1"/>
  <c r="K47" i="36" s="1"/>
  <c r="AE21" i="21"/>
  <c r="BO21" i="36" s="1"/>
  <c r="K48" i="36" s="1"/>
  <c r="AE22" i="21"/>
  <c r="BO22" i="36" s="1"/>
  <c r="K49" i="36" s="1"/>
  <c r="AE23" i="21"/>
  <c r="BO23" i="36" s="1"/>
  <c r="K50" i="36" s="1"/>
  <c r="AE24" i="21"/>
  <c r="BO24" i="36" s="1"/>
  <c r="K51" i="36" s="1"/>
  <c r="AE3" i="21"/>
  <c r="BO3" i="36" s="1"/>
  <c r="BO25" i="36" l="1"/>
  <c r="I25" i="21"/>
  <c r="J25" i="21"/>
  <c r="K25" i="21"/>
  <c r="L25" i="21"/>
  <c r="M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E25" i="21"/>
  <c r="H25" i="21"/>
  <c r="AG24" i="21"/>
  <c r="F24" i="22" s="1"/>
  <c r="G24" i="22" s="1"/>
  <c r="O24" i="22" s="1"/>
  <c r="AE24" i="22" s="1"/>
  <c r="AG24" i="22" s="1"/>
  <c r="N24" i="21"/>
  <c r="BP24" i="36" s="1"/>
  <c r="F24" i="21" l="1"/>
  <c r="G24" i="21" s="1"/>
  <c r="O24" i="21" s="1"/>
  <c r="AF24" i="21" s="1"/>
  <c r="AH24" i="21" s="1"/>
  <c r="E25" i="20" l="1"/>
  <c r="N24" i="20"/>
  <c r="N7" i="20"/>
  <c r="BL7" i="36" s="1"/>
  <c r="N8" i="20"/>
  <c r="BL8" i="36" s="1"/>
  <c r="N9" i="20"/>
  <c r="BL9" i="36" s="1"/>
  <c r="N10" i="20"/>
  <c r="BL10" i="36" s="1"/>
  <c r="N11" i="20"/>
  <c r="BL11" i="36" s="1"/>
  <c r="N12" i="20"/>
  <c r="BL12" i="36" s="1"/>
  <c r="N13" i="20"/>
  <c r="BL13" i="36" s="1"/>
  <c r="N14" i="20"/>
  <c r="BL14" i="36" s="1"/>
  <c r="N15" i="20"/>
  <c r="BL15" i="36" s="1"/>
  <c r="N16" i="20"/>
  <c r="BL16" i="36" s="1"/>
  <c r="N17" i="20"/>
  <c r="BL17" i="36" s="1"/>
  <c r="N18" i="20"/>
  <c r="BL18" i="36" s="1"/>
  <c r="N19" i="20"/>
  <c r="BL19" i="36" s="1"/>
  <c r="N20" i="20"/>
  <c r="BL20" i="36" s="1"/>
  <c r="N21" i="20"/>
  <c r="BL21" i="36" s="1"/>
  <c r="N22" i="20"/>
  <c r="BL22" i="36" s="1"/>
  <c r="N23" i="20"/>
  <c r="BL23" i="36" s="1"/>
  <c r="BL24" i="36" l="1"/>
  <c r="L51" i="36" s="1"/>
  <c r="F77" i="36" s="1"/>
  <c r="O24" i="20"/>
  <c r="AF24" i="20" s="1"/>
  <c r="AH24" i="20" s="1"/>
  <c r="AD25" i="18" l="1"/>
  <c r="BC25" i="36" s="1"/>
  <c r="E25" i="17" l="1"/>
  <c r="AF4" i="16" l="1"/>
  <c r="AF5" i="16"/>
  <c r="AF6" i="16"/>
  <c r="AF7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N4" i="16"/>
  <c r="AV4" i="36" s="1"/>
  <c r="N5" i="16"/>
  <c r="AV5" i="36" s="1"/>
  <c r="N6" i="16"/>
  <c r="AV6" i="36" s="1"/>
  <c r="N7" i="16"/>
  <c r="AV7" i="36" s="1"/>
  <c r="N8" i="16"/>
  <c r="AV8" i="36" s="1"/>
  <c r="N9" i="16"/>
  <c r="AV9" i="36" s="1"/>
  <c r="N10" i="16"/>
  <c r="AV10" i="36" s="1"/>
  <c r="N11" i="16"/>
  <c r="AV11" i="36" s="1"/>
  <c r="N12" i="16"/>
  <c r="AV12" i="36" s="1"/>
  <c r="N13" i="16"/>
  <c r="AV13" i="36" s="1"/>
  <c r="N14" i="16"/>
  <c r="AV14" i="36" s="1"/>
  <c r="N15" i="16"/>
  <c r="AV15" i="36" s="1"/>
  <c r="N16" i="16"/>
  <c r="AV16" i="36" s="1"/>
  <c r="N17" i="16"/>
  <c r="AV17" i="36" s="1"/>
  <c r="N18" i="16"/>
  <c r="AV18" i="36" s="1"/>
  <c r="N19" i="16"/>
  <c r="AV19" i="36" s="1"/>
  <c r="N20" i="16"/>
  <c r="AV20" i="36" s="1"/>
  <c r="N21" i="16"/>
  <c r="AV21" i="36" s="1"/>
  <c r="N22" i="16"/>
  <c r="AV22" i="36" s="1"/>
  <c r="N23" i="16"/>
  <c r="AV23" i="36" s="1"/>
  <c r="E25" i="15" l="1"/>
  <c r="AG7" i="14" l="1"/>
  <c r="AG8" i="14"/>
  <c r="AG9" i="14"/>
  <c r="AG10" i="14"/>
  <c r="AG11" i="14"/>
  <c r="AG12" i="14"/>
  <c r="AG13" i="14"/>
  <c r="AG14" i="14"/>
  <c r="AG15" i="14"/>
  <c r="AG16" i="14"/>
  <c r="AG17" i="14"/>
  <c r="AG18" i="14"/>
  <c r="AG19" i="14"/>
  <c r="AG20" i="14"/>
  <c r="AG21" i="14"/>
  <c r="F21" i="15" s="1"/>
  <c r="AG22" i="14"/>
  <c r="F22" i="15" s="1"/>
  <c r="AG23" i="14"/>
  <c r="N7" i="14"/>
  <c r="AN7" i="36" s="1"/>
  <c r="N8" i="14"/>
  <c r="AN8" i="36" s="1"/>
  <c r="N9" i="14"/>
  <c r="AN9" i="36" s="1"/>
  <c r="N10" i="14"/>
  <c r="AN10" i="36" s="1"/>
  <c r="N11" i="14"/>
  <c r="AN11" i="36" s="1"/>
  <c r="N12" i="14"/>
  <c r="AN12" i="36" s="1"/>
  <c r="N13" i="14"/>
  <c r="AN13" i="36" s="1"/>
  <c r="N14" i="14"/>
  <c r="AN14" i="36" s="1"/>
  <c r="N15" i="14"/>
  <c r="AN15" i="36" s="1"/>
  <c r="N16" i="14"/>
  <c r="AN16" i="36" s="1"/>
  <c r="N17" i="14"/>
  <c r="AN17" i="36" s="1"/>
  <c r="N18" i="14"/>
  <c r="AN18" i="36" s="1"/>
  <c r="N19" i="14"/>
  <c r="AN19" i="36" s="1"/>
  <c r="N20" i="14"/>
  <c r="AN20" i="36" s="1"/>
  <c r="N21" i="14"/>
  <c r="AN21" i="36" s="1"/>
  <c r="N22" i="14"/>
  <c r="AN22" i="36" s="1"/>
  <c r="N23" i="14"/>
  <c r="AN23" i="36" s="1"/>
  <c r="DZ24" i="36" l="1"/>
  <c r="DW24" i="36" l="1"/>
  <c r="G4" i="33" l="1"/>
  <c r="H4" i="33" s="1"/>
  <c r="G5" i="33"/>
  <c r="G6" i="33"/>
  <c r="G7" i="33"/>
  <c r="G8" i="33"/>
  <c r="G9" i="33"/>
  <c r="G10" i="33"/>
  <c r="G11" i="33"/>
  <c r="H11" i="33" s="1"/>
  <c r="G12" i="33"/>
  <c r="H12" i="33" s="1"/>
  <c r="G13" i="33"/>
  <c r="H13" i="33" s="1"/>
  <c r="G14" i="33"/>
  <c r="H14" i="33" s="1"/>
  <c r="G15" i="33"/>
  <c r="H15" i="33" s="1"/>
  <c r="G16" i="33"/>
  <c r="H16" i="33" s="1"/>
  <c r="G17" i="33"/>
  <c r="H17" i="33" s="1"/>
  <c r="G18" i="33"/>
  <c r="H18" i="33" s="1"/>
  <c r="G19" i="33"/>
  <c r="H19" i="33" s="1"/>
  <c r="G20" i="33"/>
  <c r="H20" i="33" s="1"/>
  <c r="G21" i="33"/>
  <c r="H21" i="33" s="1"/>
  <c r="G22" i="33"/>
  <c r="H22" i="33" s="1"/>
  <c r="AH25" i="32"/>
  <c r="H5" i="33" l="1"/>
  <c r="H6" i="33"/>
  <c r="P6" i="33" s="1"/>
  <c r="H7" i="33"/>
  <c r="P7" i="33" s="1"/>
  <c r="H10" i="33"/>
  <c r="H9" i="33"/>
  <c r="P9" i="33" s="1"/>
  <c r="H8" i="33"/>
  <c r="P8" i="33" s="1"/>
  <c r="P10" i="33" l="1"/>
  <c r="N4" i="29"/>
  <c r="CV4" i="36" s="1"/>
  <c r="N5" i="29"/>
  <c r="CV5" i="36" s="1"/>
  <c r="N6" i="29"/>
  <c r="CV6" i="36" s="1"/>
  <c r="N7" i="29"/>
  <c r="CV7" i="36" s="1"/>
  <c r="N8" i="29"/>
  <c r="CV8" i="36" s="1"/>
  <c r="N9" i="29"/>
  <c r="CV9" i="36" s="1"/>
  <c r="N10" i="29"/>
  <c r="CV10" i="36" s="1"/>
  <c r="N11" i="29"/>
  <c r="CV11" i="36" s="1"/>
  <c r="N12" i="29"/>
  <c r="CV12" i="36" s="1"/>
  <c r="N13" i="29"/>
  <c r="CV13" i="36" s="1"/>
  <c r="N14" i="29"/>
  <c r="CV14" i="36" s="1"/>
  <c r="N15" i="29"/>
  <c r="CV15" i="36" s="1"/>
  <c r="N16" i="29"/>
  <c r="CV16" i="36" s="1"/>
  <c r="N17" i="29"/>
  <c r="CV17" i="36" s="1"/>
  <c r="N18" i="29"/>
  <c r="CV18" i="36" s="1"/>
  <c r="N19" i="29"/>
  <c r="CV19" i="36" s="1"/>
  <c r="N20" i="29"/>
  <c r="CV20" i="36" s="1"/>
  <c r="N21" i="29"/>
  <c r="CV21" i="36" s="1"/>
  <c r="N22" i="29"/>
  <c r="CV22" i="36" s="1"/>
  <c r="N23" i="29"/>
  <c r="CV23" i="36" s="1"/>
  <c r="AF23" i="29"/>
  <c r="F23" i="30" s="1"/>
  <c r="G23" i="30" s="1"/>
  <c r="F23" i="29" l="1"/>
  <c r="G23" i="29" s="1"/>
  <c r="O23" i="29" s="1"/>
  <c r="AE23" i="29" s="1"/>
  <c r="AG23" i="29" s="1"/>
  <c r="N13" i="26" l="1"/>
  <c r="CJ13" i="36" s="1"/>
  <c r="AF21" i="22" l="1"/>
  <c r="AF22" i="22"/>
  <c r="AF23" i="22"/>
  <c r="N21" i="22"/>
  <c r="N22" i="22"/>
  <c r="N23" i="22"/>
  <c r="N21" i="21"/>
  <c r="BP21" i="36" s="1"/>
  <c r="N22" i="21"/>
  <c r="BP22" i="36" s="1"/>
  <c r="N23" i="21"/>
  <c r="BP23" i="36" s="1"/>
  <c r="AG21" i="21"/>
  <c r="F21" i="22" s="1"/>
  <c r="G21" i="22" s="1"/>
  <c r="AG22" i="21"/>
  <c r="F22" i="22" s="1"/>
  <c r="G22" i="22" s="1"/>
  <c r="AG23" i="21"/>
  <c r="F23" i="22" s="1"/>
  <c r="G23" i="22" s="1"/>
  <c r="F21" i="21"/>
  <c r="G21" i="21" s="1"/>
  <c r="F22" i="21"/>
  <c r="G22" i="21" s="1"/>
  <c r="F23" i="21"/>
  <c r="G23" i="21" s="1"/>
  <c r="BT23" i="36" l="1"/>
  <c r="BT22" i="36"/>
  <c r="BT21" i="36"/>
  <c r="F23" i="23"/>
  <c r="G23" i="23" s="1"/>
  <c r="O23" i="23" s="1"/>
  <c r="F22" i="23"/>
  <c r="G22" i="23" s="1"/>
  <c r="O22" i="23" s="1"/>
  <c r="F21" i="23"/>
  <c r="G21" i="23" s="1"/>
  <c r="O21" i="23" s="1"/>
  <c r="O21" i="22"/>
  <c r="AE21" i="22" s="1"/>
  <c r="AG21" i="22" s="1"/>
  <c r="O21" i="21"/>
  <c r="AF21" i="21" s="1"/>
  <c r="AH21" i="21" s="1"/>
  <c r="O22" i="21"/>
  <c r="O23" i="22"/>
  <c r="AE23" i="22" s="1"/>
  <c r="AG23" i="22" s="1"/>
  <c r="O22" i="22"/>
  <c r="AE22" i="22" s="1"/>
  <c r="AG22" i="22" s="1"/>
  <c r="O23" i="21"/>
  <c r="AF23" i="21" s="1"/>
  <c r="AH23" i="21" s="1"/>
  <c r="AF22" i="21"/>
  <c r="AH22" i="21" s="1"/>
  <c r="AF3" i="19" l="1"/>
  <c r="BG3" i="36" s="1"/>
  <c r="BG25" i="36" l="1"/>
  <c r="K30" i="36"/>
  <c r="K52" i="36" s="1"/>
  <c r="AF25" i="19"/>
  <c r="F22" i="20"/>
  <c r="G22" i="20" s="1"/>
  <c r="O22" i="20" s="1"/>
  <c r="AF22" i="20" s="1"/>
  <c r="AH22" i="20" s="1"/>
  <c r="F23" i="20"/>
  <c r="G23" i="20" s="1"/>
  <c r="O23" i="20" s="1"/>
  <c r="AF23" i="20" s="1"/>
  <c r="AH23" i="20" s="1"/>
  <c r="F21" i="20"/>
  <c r="G21" i="20" s="1"/>
  <c r="O21" i="20" s="1"/>
  <c r="AF21" i="20" s="1"/>
  <c r="AH21" i="20" s="1"/>
  <c r="F21" i="17" l="1"/>
  <c r="G21" i="17" s="1"/>
  <c r="O21" i="17" s="1"/>
  <c r="AG21" i="17" s="1"/>
  <c r="AI21" i="17" s="1"/>
  <c r="F22" i="17"/>
  <c r="G22" i="17" s="1"/>
  <c r="O22" i="17" s="1"/>
  <c r="AG22" i="17" s="1"/>
  <c r="AI22" i="17" s="1"/>
  <c r="F23" i="17"/>
  <c r="G23" i="17" s="1"/>
  <c r="O23" i="17" s="1"/>
  <c r="AG23" i="17" s="1"/>
  <c r="AI23" i="17" s="1"/>
  <c r="N3" i="15" l="1"/>
  <c r="AR3" i="36" s="1"/>
  <c r="N4" i="15"/>
  <c r="AR4" i="36" s="1"/>
  <c r="N5" i="15"/>
  <c r="AR5" i="36" s="1"/>
  <c r="N6" i="15"/>
  <c r="AR6" i="36" s="1"/>
  <c r="N7" i="15"/>
  <c r="AR7" i="36" s="1"/>
  <c r="N8" i="15"/>
  <c r="AR8" i="36" s="1"/>
  <c r="N9" i="15"/>
  <c r="AR9" i="36" s="1"/>
  <c r="N10" i="15"/>
  <c r="AR10" i="36" s="1"/>
  <c r="N11" i="15"/>
  <c r="AR11" i="36" s="1"/>
  <c r="N12" i="15"/>
  <c r="AR12" i="36" s="1"/>
  <c r="N13" i="15"/>
  <c r="AR13" i="36" s="1"/>
  <c r="N14" i="15"/>
  <c r="AR14" i="36" s="1"/>
  <c r="N15" i="15"/>
  <c r="AR15" i="36" s="1"/>
  <c r="N16" i="15"/>
  <c r="AR16" i="36" s="1"/>
  <c r="N17" i="15"/>
  <c r="AR17" i="36" s="1"/>
  <c r="N18" i="15"/>
  <c r="AR18" i="36" s="1"/>
  <c r="N19" i="15"/>
  <c r="AR19" i="36" s="1"/>
  <c r="N20" i="15"/>
  <c r="AR20" i="36" s="1"/>
  <c r="N21" i="15"/>
  <c r="AR21" i="36" s="1"/>
  <c r="L48" i="36" s="1"/>
  <c r="N22" i="15"/>
  <c r="AR22" i="36" s="1"/>
  <c r="L49" i="36" s="1"/>
  <c r="N23" i="15"/>
  <c r="AR23" i="36" s="1"/>
  <c r="L50" i="36" s="1"/>
  <c r="AR25" i="36" l="1"/>
  <c r="N25" i="15"/>
  <c r="AF21" i="15"/>
  <c r="AF22" i="15"/>
  <c r="AF23" i="15"/>
  <c r="F22" i="16" l="1"/>
  <c r="G22" i="16" s="1"/>
  <c r="O22" i="16" s="1"/>
  <c r="AE22" i="16" s="1"/>
  <c r="AG22" i="16" s="1"/>
  <c r="F23" i="16"/>
  <c r="G23" i="16" s="1"/>
  <c r="O23" i="16" s="1"/>
  <c r="AE23" i="16" s="1"/>
  <c r="AG23" i="16" s="1"/>
  <c r="F21" i="16"/>
  <c r="G21" i="16" s="1"/>
  <c r="O21" i="16" s="1"/>
  <c r="AE21" i="16" s="1"/>
  <c r="AG21" i="16" s="1"/>
  <c r="G21" i="15"/>
  <c r="O21" i="15" s="1"/>
  <c r="G22" i="15"/>
  <c r="O22" i="15" s="1"/>
  <c r="AE22" i="15" s="1"/>
  <c r="AG22" i="15" s="1"/>
  <c r="F23" i="15"/>
  <c r="G23" i="15" s="1"/>
  <c r="O23" i="15" s="1"/>
  <c r="AE23" i="15" s="1"/>
  <c r="AG23" i="15" s="1"/>
  <c r="AE21" i="15" l="1"/>
  <c r="AG21" i="15" s="1"/>
  <c r="F21" i="14"/>
  <c r="G21" i="14" s="1"/>
  <c r="O21" i="14" s="1"/>
  <c r="AF21" i="14" s="1"/>
  <c r="F22" i="14"/>
  <c r="G22" i="14" s="1"/>
  <c r="O22" i="14" s="1"/>
  <c r="AF22" i="14" s="1"/>
  <c r="F23" i="14"/>
  <c r="G23" i="14" s="1"/>
  <c r="O23" i="14" s="1"/>
  <c r="AF23" i="14" s="1"/>
  <c r="AH22" i="14" l="1"/>
  <c r="AH23" i="14"/>
  <c r="AH21" i="14"/>
  <c r="AF22" i="36"/>
  <c r="AF23" i="36"/>
  <c r="AF24" i="36"/>
  <c r="H51" i="36" s="1"/>
  <c r="E77" i="36" s="1"/>
  <c r="H24" i="12"/>
  <c r="P24" i="12" s="1"/>
  <c r="DX23" i="36" l="1"/>
  <c r="DX21" i="36"/>
  <c r="DX22" i="36"/>
  <c r="AH24" i="12" l="1"/>
  <c r="AJ24" i="12" s="1"/>
  <c r="AH22" i="12"/>
  <c r="AJ22" i="12" s="1"/>
  <c r="AH23" i="12"/>
  <c r="AJ23" i="12" s="1"/>
  <c r="N21" i="10"/>
  <c r="X21" i="36" s="1"/>
  <c r="H48" i="36" s="1"/>
  <c r="E74" i="36" s="1"/>
  <c r="N22" i="10"/>
  <c r="X22" i="36" s="1"/>
  <c r="H49" i="36" s="1"/>
  <c r="E75" i="36" s="1"/>
  <c r="N23" i="10"/>
  <c r="X23" i="36" s="1"/>
  <c r="H50" i="36" s="1"/>
  <c r="E76" i="36" s="1"/>
  <c r="AF21" i="10"/>
  <c r="F21" i="11" s="1"/>
  <c r="G21" i="11" s="1"/>
  <c r="O21" i="11" s="1"/>
  <c r="AI21" i="11" s="1"/>
  <c r="AK21" i="11" s="1"/>
  <c r="AF22" i="10"/>
  <c r="F22" i="11" s="1"/>
  <c r="G22" i="11" s="1"/>
  <c r="O22" i="11" s="1"/>
  <c r="AI22" i="11" s="1"/>
  <c r="AK22" i="11" s="1"/>
  <c r="AF23" i="10"/>
  <c r="F23" i="11" s="1"/>
  <c r="G23" i="11" s="1"/>
  <c r="O23" i="11" s="1"/>
  <c r="AI23" i="11" s="1"/>
  <c r="AK23" i="11" s="1"/>
  <c r="D77" i="36" l="1"/>
  <c r="G21" i="10"/>
  <c r="O21" i="10" s="1"/>
  <c r="G22" i="10"/>
  <c r="O22" i="10" s="1"/>
  <c r="G23" i="10"/>
  <c r="O23" i="10" s="1"/>
  <c r="AE23" i="10" l="1"/>
  <c r="AG23" i="10" s="1"/>
  <c r="AE22" i="10"/>
  <c r="AG22" i="10" s="1"/>
  <c r="AE21" i="10"/>
  <c r="AG21" i="10" s="1"/>
  <c r="AG21" i="35"/>
  <c r="AG22" i="35"/>
  <c r="AG23" i="35"/>
  <c r="N21" i="35" l="1"/>
  <c r="DT21" i="36" s="1"/>
  <c r="N22" i="35"/>
  <c r="DT22" i="36" s="1"/>
  <c r="N23" i="35"/>
  <c r="DT23" i="36" s="1"/>
  <c r="AG21" i="34" l="1"/>
  <c r="AG22" i="34"/>
  <c r="AG23" i="34"/>
  <c r="N21" i="34"/>
  <c r="N22" i="34"/>
  <c r="N23" i="34"/>
  <c r="DP21" i="36" l="1"/>
  <c r="DP23" i="36"/>
  <c r="DP22" i="36"/>
  <c r="F21" i="35"/>
  <c r="G21" i="35" s="1"/>
  <c r="O21" i="35" s="1"/>
  <c r="AF21" i="35" s="1"/>
  <c r="AH21" i="35" s="1"/>
  <c r="F22" i="35"/>
  <c r="G22" i="35" s="1"/>
  <c r="O22" i="35" s="1"/>
  <c r="AF22" i="35" s="1"/>
  <c r="AH22" i="35" s="1"/>
  <c r="F23" i="35"/>
  <c r="G23" i="35" s="1"/>
  <c r="O23" i="35" s="1"/>
  <c r="AF23" i="35" s="1"/>
  <c r="AH23" i="35" s="1"/>
  <c r="O21" i="33"/>
  <c r="DL21" i="36" s="1"/>
  <c r="O22" i="33"/>
  <c r="DL22" i="36" s="1"/>
  <c r="O23" i="33"/>
  <c r="DL23" i="36" s="1"/>
  <c r="F21" i="34" l="1"/>
  <c r="F23" i="34"/>
  <c r="F22" i="34"/>
  <c r="P23" i="33"/>
  <c r="AG23" i="33" s="1"/>
  <c r="AI23" i="33" s="1"/>
  <c r="P22" i="33"/>
  <c r="AG22" i="33" s="1"/>
  <c r="AI22" i="33" s="1"/>
  <c r="P21" i="33"/>
  <c r="AG21" i="33" s="1"/>
  <c r="AI21" i="33" s="1"/>
  <c r="N21" i="32"/>
  <c r="DH21" i="36" s="1"/>
  <c r="N22" i="32"/>
  <c r="DH22" i="36" s="1"/>
  <c r="G22" i="34" l="1"/>
  <c r="O22" i="34" s="1"/>
  <c r="AF22" i="34" s="1"/>
  <c r="AH22" i="34" s="1"/>
  <c r="G23" i="34"/>
  <c r="O23" i="34" s="1"/>
  <c r="AF23" i="34" s="1"/>
  <c r="AH23" i="34" s="1"/>
  <c r="G21" i="34"/>
  <c r="O21" i="34" s="1"/>
  <c r="AF21" i="34" s="1"/>
  <c r="AH21" i="34" s="1"/>
  <c r="AI21" i="31"/>
  <c r="F21" i="32" s="1"/>
  <c r="G21" i="32" s="1"/>
  <c r="AI22" i="31"/>
  <c r="F22" i="32" s="1"/>
  <c r="G22" i="32" s="1"/>
  <c r="AI23" i="31"/>
  <c r="F23" i="32" s="1"/>
  <c r="G23" i="32" s="1"/>
  <c r="O23" i="32" s="1"/>
  <c r="AE23" i="32" s="1"/>
  <c r="AG23" i="32" s="1"/>
  <c r="N21" i="31"/>
  <c r="DD21" i="36" s="1"/>
  <c r="N22" i="31"/>
  <c r="DD22" i="36" s="1"/>
  <c r="N23" i="31"/>
  <c r="DD23" i="36" s="1"/>
  <c r="O22" i="32" l="1"/>
  <c r="O21" i="32"/>
  <c r="N21" i="30"/>
  <c r="N22" i="30"/>
  <c r="N23" i="30"/>
  <c r="AF21" i="29"/>
  <c r="AF22" i="29"/>
  <c r="F22" i="30" s="1"/>
  <c r="G22" i="30" s="1"/>
  <c r="CZ23" i="36" l="1"/>
  <c r="T50" i="36" s="1"/>
  <c r="CZ21" i="36"/>
  <c r="T48" i="36" s="1"/>
  <c r="CZ22" i="36"/>
  <c r="T49" i="36" s="1"/>
  <c r="F23" i="31"/>
  <c r="G23" i="31" s="1"/>
  <c r="O23" i="31" s="1"/>
  <c r="F22" i="31"/>
  <c r="G22" i="31" s="1"/>
  <c r="O22" i="31" s="1"/>
  <c r="F21" i="31"/>
  <c r="G21" i="31" s="1"/>
  <c r="O21" i="31" s="1"/>
  <c r="AE21" i="32"/>
  <c r="AG21" i="32" s="1"/>
  <c r="AE22" i="32"/>
  <c r="AG22" i="32" s="1"/>
  <c r="O22" i="30"/>
  <c r="AF22" i="30" s="1"/>
  <c r="AH22" i="30" s="1"/>
  <c r="O23" i="30"/>
  <c r="AF23" i="30" s="1"/>
  <c r="AH23" i="30" s="1"/>
  <c r="F21" i="30"/>
  <c r="G21" i="30" s="1"/>
  <c r="F21" i="29"/>
  <c r="G21" i="29" s="1"/>
  <c r="O21" i="29" s="1"/>
  <c r="F22" i="29"/>
  <c r="G22" i="29" s="1"/>
  <c r="O22" i="29" s="1"/>
  <c r="O21" i="30" l="1"/>
  <c r="AF21" i="30" s="1"/>
  <c r="AH21" i="30" s="1"/>
  <c r="AH21" i="31"/>
  <c r="AJ21" i="31" s="1"/>
  <c r="AH22" i="31"/>
  <c r="AJ22" i="31" s="1"/>
  <c r="AH23" i="31"/>
  <c r="AJ23" i="31" s="1"/>
  <c r="AE21" i="29"/>
  <c r="AG21" i="29" s="1"/>
  <c r="AE22" i="29"/>
  <c r="AG22" i="29" s="1"/>
  <c r="N21" i="26" l="1"/>
  <c r="CJ21" i="36" s="1"/>
  <c r="N21" i="25" l="1"/>
  <c r="CF21" i="36" s="1"/>
  <c r="P48" i="36" s="1"/>
  <c r="G74" i="36" s="1"/>
  <c r="N22" i="25"/>
  <c r="CF22" i="36" s="1"/>
  <c r="F4" i="26"/>
  <c r="F5" i="26"/>
  <c r="F6" i="26"/>
  <c r="F7" i="26"/>
  <c r="F8" i="26"/>
  <c r="F9" i="26"/>
  <c r="F10" i="26"/>
  <c r="F11" i="26"/>
  <c r="F12" i="26"/>
  <c r="F13" i="26"/>
  <c r="G13" i="26" s="1"/>
  <c r="O13" i="26" s="1"/>
  <c r="AF13" i="26" s="1"/>
  <c r="AH13" i="26" s="1"/>
  <c r="F14" i="26"/>
  <c r="F15" i="26"/>
  <c r="F16" i="26"/>
  <c r="F17" i="26"/>
  <c r="F18" i="26"/>
  <c r="F19" i="26"/>
  <c r="F21" i="26"/>
  <c r="G21" i="26" s="1"/>
  <c r="O21" i="26" s="1"/>
  <c r="AF21" i="26" s="1"/>
  <c r="AH21" i="26" s="1"/>
  <c r="F20" i="26" l="1"/>
  <c r="N22" i="24"/>
  <c r="CB22" i="36" s="1"/>
  <c r="P49" i="36" s="1"/>
  <c r="G75" i="36" s="1"/>
  <c r="N23" i="24"/>
  <c r="CB23" i="36" s="1"/>
  <c r="P50" i="36" s="1"/>
  <c r="G76" i="36" s="1"/>
  <c r="F76" i="36" l="1"/>
  <c r="I76" i="36" s="1"/>
  <c r="DY23" i="36"/>
  <c r="EA23" i="36" s="1"/>
  <c r="EC23" i="36" s="1"/>
  <c r="F74" i="36"/>
  <c r="I74" i="36" s="1"/>
  <c r="C74" i="36" s="1"/>
  <c r="DY21" i="36"/>
  <c r="EA21" i="36" s="1"/>
  <c r="EC21" i="36" s="1"/>
  <c r="F75" i="36"/>
  <c r="I75" i="36" s="1"/>
  <c r="DY22" i="36"/>
  <c r="EA22" i="36" s="1"/>
  <c r="EC22" i="36" s="1"/>
  <c r="F21" i="25"/>
  <c r="AI22" i="24"/>
  <c r="F22" i="25" s="1"/>
  <c r="AI23" i="24"/>
  <c r="F23" i="25" s="1"/>
  <c r="AG21" i="23" l="1"/>
  <c r="F21" i="24" s="1"/>
  <c r="G21" i="24" s="1"/>
  <c r="O21" i="24" s="1"/>
  <c r="AH21" i="24" s="1"/>
  <c r="AJ21" i="24" s="1"/>
  <c r="AG22" i="23"/>
  <c r="AG23" i="23"/>
  <c r="F23" i="24" l="1"/>
  <c r="G23" i="24" s="1"/>
  <c r="O23" i="24" s="1"/>
  <c r="AH23" i="24" s="1"/>
  <c r="AJ23" i="24" s="1"/>
  <c r="G23" i="25"/>
  <c r="O23" i="25" s="1"/>
  <c r="AG23" i="25" s="1"/>
  <c r="AI23" i="25" s="1"/>
  <c r="AF22" i="23"/>
  <c r="AH22" i="23" s="1"/>
  <c r="F22" i="24"/>
  <c r="G22" i="24" s="1"/>
  <c r="G22" i="25"/>
  <c r="O22" i="25" s="1"/>
  <c r="AG22" i="25" s="1"/>
  <c r="AI22" i="25" s="1"/>
  <c r="G21" i="25"/>
  <c r="O21" i="25" s="1"/>
  <c r="AG21" i="25" s="1"/>
  <c r="AI21" i="25" s="1"/>
  <c r="AF23" i="23"/>
  <c r="AH23" i="23" s="1"/>
  <c r="O22" i="24" l="1"/>
  <c r="AF21" i="23"/>
  <c r="AH21" i="23" s="1"/>
  <c r="AG4" i="23"/>
  <c r="AG5" i="23"/>
  <c r="AG6" i="23"/>
  <c r="AG7" i="23"/>
  <c r="AG8" i="23"/>
  <c r="AG9" i="23"/>
  <c r="AG10" i="23"/>
  <c r="AG11" i="23"/>
  <c r="AG12" i="23"/>
  <c r="AG13" i="23"/>
  <c r="AG14" i="23"/>
  <c r="AG15" i="23"/>
  <c r="AG16" i="23"/>
  <c r="AG17" i="23"/>
  <c r="AG18" i="23"/>
  <c r="AG19" i="23"/>
  <c r="AG20" i="23"/>
  <c r="AG3" i="23"/>
  <c r="AF4" i="22"/>
  <c r="AF5" i="22"/>
  <c r="F5" i="23" s="1"/>
  <c r="G5" i="23" s="1"/>
  <c r="AF6" i="22"/>
  <c r="AF7" i="22"/>
  <c r="AF8" i="22"/>
  <c r="AF9" i="22"/>
  <c r="AF10" i="22"/>
  <c r="AF11" i="22"/>
  <c r="AF12" i="22"/>
  <c r="AF13" i="22"/>
  <c r="AF14" i="22"/>
  <c r="AF15" i="22"/>
  <c r="AF16" i="22"/>
  <c r="AF17" i="22"/>
  <c r="AF18" i="22"/>
  <c r="AF19" i="22"/>
  <c r="AF20" i="22"/>
  <c r="F20" i="23" s="1"/>
  <c r="G20" i="23" s="1"/>
  <c r="AF3" i="22"/>
  <c r="AE25" i="21"/>
  <c r="F11" i="23" l="1"/>
  <c r="G11" i="23" s="1"/>
  <c r="O11" i="23" s="1"/>
  <c r="F14" i="23"/>
  <c r="G14" i="23" s="1"/>
  <c r="O14" i="23" s="1"/>
  <c r="F13" i="23"/>
  <c r="G13" i="23" s="1"/>
  <c r="O13" i="23" s="1"/>
  <c r="F9" i="23"/>
  <c r="G9" i="23" s="1"/>
  <c r="O9" i="23" s="1"/>
  <c r="F19" i="23"/>
  <c r="G19" i="23" s="1"/>
  <c r="O19" i="23" s="1"/>
  <c r="F18" i="23"/>
  <c r="G18" i="23" s="1"/>
  <c r="O18" i="23" s="1"/>
  <c r="F4" i="23"/>
  <c r="G4" i="23" s="1"/>
  <c r="O4" i="23" s="1"/>
  <c r="F6" i="23"/>
  <c r="G6" i="23" s="1"/>
  <c r="O6" i="23" s="1"/>
  <c r="F17" i="23"/>
  <c r="G17" i="23" s="1"/>
  <c r="O17" i="23" s="1"/>
  <c r="F16" i="23"/>
  <c r="G16" i="23" s="1"/>
  <c r="O16" i="23" s="1"/>
  <c r="F15" i="23"/>
  <c r="G15" i="23" s="1"/>
  <c r="O15" i="23" s="1"/>
  <c r="F12" i="23"/>
  <c r="G12" i="23" s="1"/>
  <c r="O12" i="23" s="1"/>
  <c r="F8" i="23"/>
  <c r="G8" i="23" s="1"/>
  <c r="O8" i="23" s="1"/>
  <c r="F7" i="23"/>
  <c r="G7" i="23" s="1"/>
  <c r="O7" i="23" s="1"/>
  <c r="F10" i="23"/>
  <c r="G10" i="23" s="1"/>
  <c r="O10" i="23" s="1"/>
  <c r="AH22" i="24"/>
  <c r="AG25" i="23"/>
  <c r="O20" i="23"/>
  <c r="AF25" i="22"/>
  <c r="AJ22" i="24" l="1"/>
  <c r="AG3" i="20"/>
  <c r="AG25" i="20" l="1"/>
  <c r="AF3" i="18" l="1"/>
  <c r="AH25" i="17"/>
  <c r="AF25" i="18" l="1"/>
  <c r="F3" i="19"/>
  <c r="F25" i="19" s="1"/>
  <c r="DX24" i="36"/>
  <c r="AG17" i="34" l="1"/>
  <c r="F17" i="35" s="1"/>
  <c r="G17" i="35" s="1"/>
  <c r="O17" i="35" s="1"/>
  <c r="AG18" i="34"/>
  <c r="F18" i="35" s="1"/>
  <c r="G18" i="35" s="1"/>
  <c r="O18" i="35" s="1"/>
  <c r="AG19" i="34"/>
  <c r="F19" i="35" s="1"/>
  <c r="G19" i="35" s="1"/>
  <c r="O19" i="35" s="1"/>
  <c r="AG20" i="34"/>
  <c r="F20" i="35" s="1"/>
  <c r="G20" i="35" s="1"/>
  <c r="O20" i="35" s="1"/>
  <c r="N17" i="34"/>
  <c r="N18" i="34"/>
  <c r="N19" i="34"/>
  <c r="N20" i="34"/>
  <c r="DP20" i="36" s="1"/>
  <c r="F17" i="34"/>
  <c r="G17" i="34" s="1"/>
  <c r="F18" i="34"/>
  <c r="F19" i="34"/>
  <c r="F20" i="34"/>
  <c r="O17" i="33"/>
  <c r="DL17" i="36" s="1"/>
  <c r="O18" i="33"/>
  <c r="DL18" i="36" s="1"/>
  <c r="O19" i="33"/>
  <c r="DL19" i="36" s="1"/>
  <c r="O20" i="33"/>
  <c r="DL20" i="36" s="1"/>
  <c r="N17" i="32"/>
  <c r="DH17" i="36" s="1"/>
  <c r="N18" i="32"/>
  <c r="DH18" i="36" s="1"/>
  <c r="N19" i="32"/>
  <c r="DH19" i="36" s="1"/>
  <c r="N20" i="32"/>
  <c r="DH20" i="36" s="1"/>
  <c r="AI17" i="31"/>
  <c r="F17" i="32" s="1"/>
  <c r="G17" i="32" s="1"/>
  <c r="AI18" i="31"/>
  <c r="F18" i="32" s="1"/>
  <c r="G18" i="32" s="1"/>
  <c r="AI19" i="31"/>
  <c r="F19" i="32" s="1"/>
  <c r="G19" i="32" s="1"/>
  <c r="AI20" i="31"/>
  <c r="F20" i="32" s="1"/>
  <c r="G20" i="32" s="1"/>
  <c r="DP19" i="36" l="1"/>
  <c r="DP17" i="36"/>
  <c r="DP18" i="36"/>
  <c r="G20" i="34"/>
  <c r="R47" i="36"/>
  <c r="G19" i="34"/>
  <c r="R46" i="36"/>
  <c r="G18" i="34"/>
  <c r="R45" i="36"/>
  <c r="O20" i="34"/>
  <c r="O18" i="34"/>
  <c r="AF18" i="34" s="1"/>
  <c r="AH18" i="34" s="1"/>
  <c r="O19" i="32"/>
  <c r="AE19" i="32" s="1"/>
  <c r="AG19" i="32" s="1"/>
  <c r="P18" i="33"/>
  <c r="AG18" i="33" s="1"/>
  <c r="AI18" i="33" s="1"/>
  <c r="O20" i="32"/>
  <c r="AE20" i="32" s="1"/>
  <c r="P19" i="33"/>
  <c r="AG19" i="33" s="1"/>
  <c r="AI19" i="33" s="1"/>
  <c r="O19" i="34"/>
  <c r="AF19" i="34" s="1"/>
  <c r="AH19" i="34" s="1"/>
  <c r="P20" i="33"/>
  <c r="AG20" i="33" s="1"/>
  <c r="AI20" i="33" s="1"/>
  <c r="O17" i="34"/>
  <c r="AF17" i="34" s="1"/>
  <c r="AH17" i="34" s="1"/>
  <c r="O17" i="32"/>
  <c r="AE17" i="32" s="1"/>
  <c r="O18" i="32"/>
  <c r="AE18" i="32" s="1"/>
  <c r="P17" i="33"/>
  <c r="AG17" i="33" s="1"/>
  <c r="AI17" i="33" s="1"/>
  <c r="N17" i="30"/>
  <c r="CZ17" i="36" s="1"/>
  <c r="N18" i="30"/>
  <c r="CZ18" i="36" s="1"/>
  <c r="N19" i="30"/>
  <c r="CZ19" i="36" s="1"/>
  <c r="N20" i="30"/>
  <c r="CZ20" i="36" s="1"/>
  <c r="AF17" i="29"/>
  <c r="F17" i="30" s="1"/>
  <c r="G17" i="30" s="1"/>
  <c r="AF18" i="29"/>
  <c r="F18" i="30" s="1"/>
  <c r="G18" i="30" s="1"/>
  <c r="AF19" i="29"/>
  <c r="F19" i="30" s="1"/>
  <c r="G19" i="30" s="1"/>
  <c r="AF20" i="29"/>
  <c r="F20" i="30" s="1"/>
  <c r="G20" i="30" s="1"/>
  <c r="F17" i="29"/>
  <c r="G17" i="29" s="1"/>
  <c r="F18" i="29"/>
  <c r="G18" i="29" s="1"/>
  <c r="F19" i="29"/>
  <c r="G19" i="29" s="1"/>
  <c r="F20" i="29"/>
  <c r="G20" i="29" s="1"/>
  <c r="N17" i="26"/>
  <c r="CJ17" i="36" s="1"/>
  <c r="N18" i="26"/>
  <c r="CJ18" i="36" s="1"/>
  <c r="N19" i="26"/>
  <c r="CJ19" i="36" s="1"/>
  <c r="N20" i="26"/>
  <c r="CJ20" i="36" s="1"/>
  <c r="G20" i="26"/>
  <c r="G17" i="26"/>
  <c r="G18" i="26"/>
  <c r="G19" i="26"/>
  <c r="N17" i="25"/>
  <c r="CF17" i="36" s="1"/>
  <c r="N18" i="25"/>
  <c r="CF18" i="36" s="1"/>
  <c r="N19" i="25"/>
  <c r="CF19" i="36" s="1"/>
  <c r="N20" i="25"/>
  <c r="CF20" i="36" s="1"/>
  <c r="AI17" i="24"/>
  <c r="AI18" i="24"/>
  <c r="AI19" i="24"/>
  <c r="F19" i="25" s="1"/>
  <c r="AI20" i="24"/>
  <c r="F20" i="25" s="1"/>
  <c r="F20" i="31" l="1"/>
  <c r="G20" i="31" s="1"/>
  <c r="F19" i="31"/>
  <c r="G19" i="31" s="1"/>
  <c r="F18" i="31"/>
  <c r="G18" i="31" s="1"/>
  <c r="F17" i="31"/>
  <c r="G17" i="31" s="1"/>
  <c r="F18" i="25"/>
  <c r="G18" i="25" s="1"/>
  <c r="O18" i="25" s="1"/>
  <c r="AG18" i="25" s="1"/>
  <c r="AI18" i="25" s="1"/>
  <c r="F17" i="25"/>
  <c r="G17" i="25" s="1"/>
  <c r="O17" i="25" s="1"/>
  <c r="AG17" i="25" s="1"/>
  <c r="AI17" i="25" s="1"/>
  <c r="AF20" i="34"/>
  <c r="AH20" i="34" s="1"/>
  <c r="AG17" i="32"/>
  <c r="AG20" i="32"/>
  <c r="AG18" i="32"/>
  <c r="G19" i="25"/>
  <c r="O19" i="25" s="1"/>
  <c r="AG19" i="25" s="1"/>
  <c r="AI19" i="25" s="1"/>
  <c r="O18" i="30"/>
  <c r="AF18" i="30" s="1"/>
  <c r="AH18" i="30" s="1"/>
  <c r="O17" i="30"/>
  <c r="AF17" i="30" s="1"/>
  <c r="AH17" i="30" s="1"/>
  <c r="O17" i="26"/>
  <c r="AF17" i="26" s="1"/>
  <c r="AH17" i="26" s="1"/>
  <c r="O19" i="30"/>
  <c r="AF19" i="30" s="1"/>
  <c r="AH19" i="30" s="1"/>
  <c r="O20" i="29"/>
  <c r="O18" i="29"/>
  <c r="O19" i="29"/>
  <c r="O17" i="29"/>
  <c r="O20" i="30"/>
  <c r="AF20" i="30" s="1"/>
  <c r="AH20" i="30" s="1"/>
  <c r="O18" i="26"/>
  <c r="AF18" i="26" s="1"/>
  <c r="AH18" i="26" s="1"/>
  <c r="O20" i="26"/>
  <c r="AF20" i="26" s="1"/>
  <c r="AH20" i="26" s="1"/>
  <c r="O19" i="26"/>
  <c r="AF19" i="26" s="1"/>
  <c r="AH19" i="26" s="1"/>
  <c r="F17" i="24"/>
  <c r="G17" i="24" s="1"/>
  <c r="F18" i="24"/>
  <c r="G18" i="24" s="1"/>
  <c r="F19" i="24"/>
  <c r="G19" i="24" s="1"/>
  <c r="F20" i="24"/>
  <c r="G20" i="24" s="1"/>
  <c r="N17" i="22"/>
  <c r="N18" i="22"/>
  <c r="N19" i="22"/>
  <c r="N20" i="22"/>
  <c r="BT20" i="36" l="1"/>
  <c r="BT18" i="36"/>
  <c r="BT17" i="36"/>
  <c r="BT19" i="36"/>
  <c r="AE19" i="29"/>
  <c r="AG19" i="29" s="1"/>
  <c r="AE17" i="29"/>
  <c r="AG17" i="29" s="1"/>
  <c r="AE18" i="29"/>
  <c r="AG18" i="29" s="1"/>
  <c r="AE20" i="29"/>
  <c r="AG20" i="29" s="1"/>
  <c r="G20" i="25"/>
  <c r="AF19" i="23" l="1"/>
  <c r="AH19" i="23" s="1"/>
  <c r="AF20" i="23"/>
  <c r="AF18" i="23"/>
  <c r="AH18" i="23" s="1"/>
  <c r="AF17" i="23"/>
  <c r="AH17" i="23" s="1"/>
  <c r="O20" i="25"/>
  <c r="AG17" i="21"/>
  <c r="F17" i="22" s="1"/>
  <c r="G17" i="22" s="1"/>
  <c r="O17" i="22" s="1"/>
  <c r="AE17" i="22" s="1"/>
  <c r="AG17" i="22" s="1"/>
  <c r="AG18" i="21"/>
  <c r="F18" i="22" s="1"/>
  <c r="G18" i="22" s="1"/>
  <c r="O18" i="22" s="1"/>
  <c r="AE18" i="22" s="1"/>
  <c r="AG18" i="22" s="1"/>
  <c r="AG19" i="21"/>
  <c r="F19" i="22" s="1"/>
  <c r="G19" i="22" s="1"/>
  <c r="O19" i="22" s="1"/>
  <c r="AE19" i="22" s="1"/>
  <c r="AG19" i="22" s="1"/>
  <c r="AG20" i="21"/>
  <c r="F20" i="22" s="1"/>
  <c r="G20" i="22" s="1"/>
  <c r="O20" i="22" s="1"/>
  <c r="AE20" i="22" s="1"/>
  <c r="AG20" i="22" s="1"/>
  <c r="N17" i="21"/>
  <c r="BP17" i="36" s="1"/>
  <c r="L44" i="36" s="1"/>
  <c r="N18" i="21"/>
  <c r="BP18" i="36" s="1"/>
  <c r="L45" i="36" s="1"/>
  <c r="N19" i="21"/>
  <c r="BP19" i="36" s="1"/>
  <c r="L46" i="36" s="1"/>
  <c r="N20" i="21"/>
  <c r="BP20" i="36" s="1"/>
  <c r="L47" i="36" s="1"/>
  <c r="AH20" i="23" l="1"/>
  <c r="AG20" i="25"/>
  <c r="F17" i="21"/>
  <c r="G17" i="21" s="1"/>
  <c r="O17" i="21" s="1"/>
  <c r="AF17" i="21" s="1"/>
  <c r="AH17" i="21" s="1"/>
  <c r="F18" i="21"/>
  <c r="G18" i="21" s="1"/>
  <c r="O18" i="21" s="1"/>
  <c r="AF18" i="21" s="1"/>
  <c r="AH18" i="21" s="1"/>
  <c r="F19" i="21"/>
  <c r="G19" i="21" s="1"/>
  <c r="O19" i="21" s="1"/>
  <c r="AF19" i="21" s="1"/>
  <c r="AH19" i="21" s="1"/>
  <c r="F20" i="21"/>
  <c r="G20" i="21" s="1"/>
  <c r="O20" i="21" s="1"/>
  <c r="AF20" i="21" s="1"/>
  <c r="AH20" i="21" s="1"/>
  <c r="AI20" i="25" l="1"/>
  <c r="F19" i="20" l="1"/>
  <c r="G19" i="20" s="1"/>
  <c r="O19" i="20" s="1"/>
  <c r="AF19" i="20" s="1"/>
  <c r="AH19" i="20" s="1"/>
  <c r="F18" i="20"/>
  <c r="G18" i="20" s="1"/>
  <c r="O18" i="20" s="1"/>
  <c r="AF18" i="20" s="1"/>
  <c r="AH18" i="20" s="1"/>
  <c r="F20" i="20"/>
  <c r="G20" i="20" s="1"/>
  <c r="O20" i="20" s="1"/>
  <c r="AF20" i="20" s="1"/>
  <c r="AH20" i="20" s="1"/>
  <c r="F17" i="20"/>
  <c r="G17" i="20" s="1"/>
  <c r="O17" i="20" s="1"/>
  <c r="AF17" i="20" s="1"/>
  <c r="AH17" i="20" s="1"/>
  <c r="N3" i="17"/>
  <c r="AZ3" i="36" s="1"/>
  <c r="AZ25" i="36" s="1"/>
  <c r="N25" i="17" l="1"/>
  <c r="F18" i="17"/>
  <c r="G18" i="17" s="1"/>
  <c r="O18" i="17" s="1"/>
  <c r="AG18" i="17" s="1"/>
  <c r="AI18" i="17" s="1"/>
  <c r="F20" i="17"/>
  <c r="G20" i="17" s="1"/>
  <c r="O20" i="17" s="1"/>
  <c r="AG20" i="17" s="1"/>
  <c r="AI20" i="17" s="1"/>
  <c r="F19" i="17"/>
  <c r="G19" i="17" s="1"/>
  <c r="O19" i="17" s="1"/>
  <c r="AG19" i="17" s="1"/>
  <c r="AI19" i="17" s="1"/>
  <c r="F17" i="17"/>
  <c r="G17" i="17" s="1"/>
  <c r="O17" i="17" s="1"/>
  <c r="AG17" i="17" s="1"/>
  <c r="AI17" i="17" s="1"/>
  <c r="AF17" i="15"/>
  <c r="AF18" i="15"/>
  <c r="F18" i="16" s="1"/>
  <c r="G18" i="16" s="1"/>
  <c r="O18" i="16" s="1"/>
  <c r="AE18" i="16" s="1"/>
  <c r="AG18" i="16" s="1"/>
  <c r="AF19" i="15"/>
  <c r="AF20" i="15"/>
  <c r="F19" i="16" l="1"/>
  <c r="G19" i="16" s="1"/>
  <c r="O19" i="16" s="1"/>
  <c r="AE19" i="16" s="1"/>
  <c r="AG19" i="16" s="1"/>
  <c r="F17" i="16"/>
  <c r="G17" i="16" s="1"/>
  <c r="O17" i="16" s="1"/>
  <c r="AE17" i="16" s="1"/>
  <c r="AG17" i="16" s="1"/>
  <c r="F20" i="16"/>
  <c r="G20" i="16"/>
  <c r="O20" i="16" s="1"/>
  <c r="AE20" i="16" s="1"/>
  <c r="AG20" i="16" s="1"/>
  <c r="F17" i="15"/>
  <c r="G17" i="15" s="1"/>
  <c r="O17" i="15" s="1"/>
  <c r="F18" i="15"/>
  <c r="G18" i="15" s="1"/>
  <c r="O18" i="15" s="1"/>
  <c r="F20" i="15"/>
  <c r="G20" i="15" s="1"/>
  <c r="O20" i="15" s="1"/>
  <c r="AE17" i="15" l="1"/>
  <c r="AG17" i="15" s="1"/>
  <c r="AE20" i="15"/>
  <c r="AG20" i="15" s="1"/>
  <c r="AE18" i="15"/>
  <c r="AG18" i="15" s="1"/>
  <c r="F19" i="15"/>
  <c r="G19" i="15" s="1"/>
  <c r="O19" i="15" s="1"/>
  <c r="AE19" i="15" l="1"/>
  <c r="AG19" i="15" s="1"/>
  <c r="N17" i="10"/>
  <c r="X17" i="36" s="1"/>
  <c r="N18" i="10"/>
  <c r="X18" i="36" s="1"/>
  <c r="N19" i="10"/>
  <c r="X19" i="36" s="1"/>
  <c r="N20" i="10"/>
  <c r="X20" i="36" s="1"/>
  <c r="G17" i="10"/>
  <c r="G18" i="10"/>
  <c r="G19" i="10"/>
  <c r="G20" i="10"/>
  <c r="O18" i="10" l="1"/>
  <c r="AE18" i="10" s="1"/>
  <c r="O17" i="10"/>
  <c r="AE17" i="10" s="1"/>
  <c r="O20" i="10"/>
  <c r="AE20" i="10" s="1"/>
  <c r="O19" i="10"/>
  <c r="AE19" i="10" s="1"/>
  <c r="AG17" i="35" l="1"/>
  <c r="AG18" i="35"/>
  <c r="AG19" i="35"/>
  <c r="AG20" i="35"/>
  <c r="AF19" i="35" l="1"/>
  <c r="AH19" i="35" s="1"/>
  <c r="AF20" i="35"/>
  <c r="AH20" i="35" s="1"/>
  <c r="AF18" i="35"/>
  <c r="AH18" i="35" s="1"/>
  <c r="AF17" i="35"/>
  <c r="AH17" i="35" s="1"/>
  <c r="N17" i="31"/>
  <c r="DD17" i="36" s="1"/>
  <c r="T44" i="36" s="1"/>
  <c r="N18" i="31"/>
  <c r="DD18" i="36" s="1"/>
  <c r="T45" i="36" s="1"/>
  <c r="N19" i="31"/>
  <c r="DD19" i="36" s="1"/>
  <c r="T46" i="36" s="1"/>
  <c r="N20" i="31"/>
  <c r="DD20" i="36" s="1"/>
  <c r="T47" i="36" s="1"/>
  <c r="O18" i="31" l="1"/>
  <c r="O17" i="31"/>
  <c r="O19" i="31"/>
  <c r="AH19" i="31" s="1"/>
  <c r="AJ19" i="31" s="1"/>
  <c r="O20" i="31"/>
  <c r="AH20" i="31" s="1"/>
  <c r="AJ20" i="31" s="1"/>
  <c r="AH17" i="31"/>
  <c r="AJ17" i="31" s="1"/>
  <c r="AH18" i="31"/>
  <c r="AJ18" i="31" s="1"/>
  <c r="N17" i="24" l="1"/>
  <c r="CB17" i="36" s="1"/>
  <c r="P44" i="36" s="1"/>
  <c r="G70" i="36" s="1"/>
  <c r="N18" i="24"/>
  <c r="CB18" i="36" s="1"/>
  <c r="P45" i="36" s="1"/>
  <c r="G71" i="36" s="1"/>
  <c r="N19" i="24"/>
  <c r="CB19" i="36" s="1"/>
  <c r="P46" i="36" s="1"/>
  <c r="G72" i="36" s="1"/>
  <c r="N20" i="24"/>
  <c r="CB20" i="36" s="1"/>
  <c r="P47" i="36" s="1"/>
  <c r="G73" i="36" s="1"/>
  <c r="O19" i="24" l="1"/>
  <c r="AH19" i="24" s="1"/>
  <c r="AJ19" i="24" s="1"/>
  <c r="F72" i="36"/>
  <c r="O20" i="24"/>
  <c r="AH20" i="24" s="1"/>
  <c r="AJ20" i="24" s="1"/>
  <c r="F73" i="36"/>
  <c r="O18" i="24"/>
  <c r="AH18" i="24" s="1"/>
  <c r="AJ18" i="24" s="1"/>
  <c r="F71" i="36"/>
  <c r="O17" i="24"/>
  <c r="AH17" i="24" s="1"/>
  <c r="AJ17" i="24" s="1"/>
  <c r="F70" i="36"/>
  <c r="AF25" i="17"/>
  <c r="DZ19" i="36" l="1"/>
  <c r="DZ3" i="36"/>
  <c r="DZ4" i="36"/>
  <c r="DZ12" i="36"/>
  <c r="DZ8" i="36"/>
  <c r="DZ10" i="36"/>
  <c r="DZ16" i="36"/>
  <c r="F17" i="14"/>
  <c r="G17" i="14" s="1"/>
  <c r="O17" i="14" s="1"/>
  <c r="AF17" i="14" s="1"/>
  <c r="F18" i="14"/>
  <c r="G18" i="14" s="1"/>
  <c r="O18" i="14" s="1"/>
  <c r="AF18" i="14" s="1"/>
  <c r="F19" i="14"/>
  <c r="G19" i="14" s="1"/>
  <c r="O19" i="14" s="1"/>
  <c r="AF19" i="14" s="1"/>
  <c r="F20" i="14"/>
  <c r="G20" i="14" s="1"/>
  <c r="O20" i="14" s="1"/>
  <c r="AF20" i="14" s="1"/>
  <c r="AH20" i="14" l="1"/>
  <c r="AH19" i="14"/>
  <c r="AH18" i="14"/>
  <c r="AH17" i="14"/>
  <c r="DW17" i="36"/>
  <c r="DW13" i="36"/>
  <c r="DZ17" i="36"/>
  <c r="DZ9" i="36"/>
  <c r="DZ20" i="36"/>
  <c r="DW18" i="36"/>
  <c r="DZ5" i="36"/>
  <c r="DW14" i="36"/>
  <c r="DW6" i="36"/>
  <c r="DW20" i="36"/>
  <c r="DZ6" i="36"/>
  <c r="DZ11" i="36"/>
  <c r="DW15" i="36"/>
  <c r="DZ18" i="36"/>
  <c r="DZ7" i="36"/>
  <c r="DZ14" i="36"/>
  <c r="DW19" i="36"/>
  <c r="DZ13" i="36"/>
  <c r="AF17" i="36"/>
  <c r="H44" i="36" s="1"/>
  <c r="E70" i="36" s="1"/>
  <c r="AF18" i="36"/>
  <c r="H45" i="36" s="1"/>
  <c r="E71" i="36" s="1"/>
  <c r="AF19" i="36"/>
  <c r="H46" i="36" s="1"/>
  <c r="E72" i="36" s="1"/>
  <c r="AF20" i="36"/>
  <c r="H47" i="36" s="1"/>
  <c r="E73" i="36" s="1"/>
  <c r="AF18" i="10"/>
  <c r="F18" i="11" s="1"/>
  <c r="G18" i="11" s="1"/>
  <c r="O18" i="11" s="1"/>
  <c r="AI18" i="11" s="1"/>
  <c r="AK18" i="11" s="1"/>
  <c r="AF17" i="10"/>
  <c r="F17" i="11" s="1"/>
  <c r="G17" i="11" s="1"/>
  <c r="O17" i="11" s="1"/>
  <c r="AI17" i="11" s="1"/>
  <c r="AK17" i="11" s="1"/>
  <c r="AF19" i="10"/>
  <c r="F19" i="11" s="1"/>
  <c r="G19" i="11" s="1"/>
  <c r="O19" i="11" s="1"/>
  <c r="AI19" i="11" s="1"/>
  <c r="AK19" i="11" s="1"/>
  <c r="AF20" i="10"/>
  <c r="F20" i="11" s="1"/>
  <c r="G20" i="11" s="1"/>
  <c r="O20" i="11" s="1"/>
  <c r="AI20" i="11" s="1"/>
  <c r="AK20" i="11" s="1"/>
  <c r="AH19" i="12" l="1"/>
  <c r="AJ19" i="12" s="1"/>
  <c r="AH18" i="12"/>
  <c r="AJ18" i="12" s="1"/>
  <c r="AG17" i="10"/>
  <c r="AG18" i="10"/>
  <c r="AH17" i="12"/>
  <c r="AJ17" i="12" s="1"/>
  <c r="AG20" i="10"/>
  <c r="AG19" i="10"/>
  <c r="D70" i="36" l="1"/>
  <c r="I70" i="36" s="1"/>
  <c r="C70" i="36" s="1"/>
  <c r="D71" i="36"/>
  <c r="I71" i="36" s="1"/>
  <c r="C71" i="36" s="1"/>
  <c r="D73" i="36"/>
  <c r="I73" i="36" s="1"/>
  <c r="C73" i="36" s="1"/>
  <c r="D72" i="36"/>
  <c r="I72" i="36" s="1"/>
  <c r="C72" i="36" s="1"/>
  <c r="AH20" i="12"/>
  <c r="AJ20" i="12" s="1"/>
  <c r="N14" i="34" l="1"/>
  <c r="N15" i="34"/>
  <c r="N16" i="34"/>
  <c r="DP16" i="36" l="1"/>
  <c r="DP15" i="36"/>
  <c r="DP14" i="36"/>
  <c r="O14" i="33"/>
  <c r="DL14" i="36" s="1"/>
  <c r="O15" i="33"/>
  <c r="DL15" i="36" s="1"/>
  <c r="O16" i="33"/>
  <c r="DL16" i="36" s="1"/>
  <c r="N14" i="32" l="1"/>
  <c r="DH14" i="36" s="1"/>
  <c r="N15" i="32"/>
  <c r="DH15" i="36" s="1"/>
  <c r="N16" i="32"/>
  <c r="DH16" i="36" s="1"/>
  <c r="N14" i="31" l="1"/>
  <c r="DD14" i="36" s="1"/>
  <c r="N15" i="31"/>
  <c r="DD15" i="36" s="1"/>
  <c r="N16" i="31"/>
  <c r="DD16" i="36" s="1"/>
  <c r="N14" i="30"/>
  <c r="CZ14" i="36" s="1"/>
  <c r="T41" i="36" s="1"/>
  <c r="N15" i="30"/>
  <c r="CZ15" i="36" s="1"/>
  <c r="T42" i="36" s="1"/>
  <c r="N16" i="30"/>
  <c r="CZ16" i="36" s="1"/>
  <c r="T43" i="36" s="1"/>
  <c r="N14" i="26" l="1"/>
  <c r="CJ14" i="36" s="1"/>
  <c r="N15" i="26"/>
  <c r="CJ15" i="36" s="1"/>
  <c r="N16" i="26"/>
  <c r="CJ16" i="36" s="1"/>
  <c r="N14" i="25" l="1"/>
  <c r="CF14" i="36" s="1"/>
  <c r="N15" i="25"/>
  <c r="CF15" i="36" s="1"/>
  <c r="N16" i="25"/>
  <c r="CF16" i="36" s="1"/>
  <c r="N14" i="24" l="1"/>
  <c r="CB14" i="36" s="1"/>
  <c r="N15" i="24"/>
  <c r="CB15" i="36" s="1"/>
  <c r="N16" i="24"/>
  <c r="CB16" i="36" s="1"/>
  <c r="AD25" i="22" l="1"/>
  <c r="N14" i="22" l="1"/>
  <c r="N15" i="22"/>
  <c r="N16" i="22"/>
  <c r="BT16" i="36" l="1"/>
  <c r="P43" i="36" s="1"/>
  <c r="G69" i="36" s="1"/>
  <c r="BT15" i="36"/>
  <c r="P42" i="36" s="1"/>
  <c r="G68" i="36" s="1"/>
  <c r="BT14" i="36"/>
  <c r="P41" i="36" s="1"/>
  <c r="G67" i="36" s="1"/>
  <c r="N14" i="21"/>
  <c r="BP14" i="36" s="1"/>
  <c r="L41" i="36" s="1"/>
  <c r="N15" i="21"/>
  <c r="BP15" i="36" s="1"/>
  <c r="L42" i="36" s="1"/>
  <c r="N16" i="21"/>
  <c r="BP16" i="36" l="1"/>
  <c r="L43" i="36" s="1"/>
  <c r="F69" i="36" s="1"/>
  <c r="F68" i="36"/>
  <c r="F67" i="36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AF3" i="16"/>
  <c r="AF25" i="16" s="1"/>
  <c r="AF3" i="15"/>
  <c r="F3" i="17" l="1"/>
  <c r="F25" i="17" s="1"/>
  <c r="AF14" i="36" l="1"/>
  <c r="AF15" i="36"/>
  <c r="AF16" i="36"/>
  <c r="N14" i="10" l="1"/>
  <c r="N15" i="10"/>
  <c r="N16" i="10"/>
  <c r="D68" i="36" l="1"/>
  <c r="X15" i="36"/>
  <c r="H42" i="36" s="1"/>
  <c r="D67" i="36"/>
  <c r="X14" i="36"/>
  <c r="H41" i="36" s="1"/>
  <c r="D69" i="36"/>
  <c r="X16" i="36"/>
  <c r="H43" i="36" s="1"/>
  <c r="DY18" i="36"/>
  <c r="DY19" i="36"/>
  <c r="DY20" i="36"/>
  <c r="F4" i="21" l="1"/>
  <c r="G4" i="21" s="1"/>
  <c r="F5" i="21"/>
  <c r="F6" i="21"/>
  <c r="G6" i="21" s="1"/>
  <c r="F7" i="21"/>
  <c r="F8" i="21"/>
  <c r="G8" i="21" s="1"/>
  <c r="F9" i="21"/>
  <c r="G9" i="21" s="1"/>
  <c r="F10" i="21"/>
  <c r="G10" i="21" s="1"/>
  <c r="F11" i="21"/>
  <c r="G11" i="21" s="1"/>
  <c r="F12" i="21"/>
  <c r="G12" i="21" s="1"/>
  <c r="F13" i="21"/>
  <c r="G13" i="21" s="1"/>
  <c r="F14" i="21"/>
  <c r="G14" i="21" s="1"/>
  <c r="O14" i="21" s="1"/>
  <c r="F15" i="21"/>
  <c r="G15" i="21" s="1"/>
  <c r="O15" i="21" s="1"/>
  <c r="F16" i="21"/>
  <c r="G16" i="21" s="1"/>
  <c r="O16" i="21" s="1"/>
  <c r="G4" i="17"/>
  <c r="O4" i="17" s="1"/>
  <c r="AG4" i="17" s="1"/>
  <c r="AI4" i="17" s="1"/>
  <c r="G5" i="17"/>
  <c r="O5" i="17" s="1"/>
  <c r="AG5" i="17" s="1"/>
  <c r="AI5" i="17" s="1"/>
  <c r="G6" i="17"/>
  <c r="O6" i="17" s="1"/>
  <c r="AG6" i="17" s="1"/>
  <c r="AI6" i="17" s="1"/>
  <c r="G7" i="17"/>
  <c r="O7" i="17" s="1"/>
  <c r="AG7" i="17" s="1"/>
  <c r="AI7" i="17" s="1"/>
  <c r="G8" i="17"/>
  <c r="O8" i="17" s="1"/>
  <c r="AG8" i="17" s="1"/>
  <c r="AI8" i="17" s="1"/>
  <c r="G9" i="17"/>
  <c r="O9" i="17" s="1"/>
  <c r="AG9" i="17" s="1"/>
  <c r="AI9" i="17" s="1"/>
  <c r="G10" i="17"/>
  <c r="O10" i="17" s="1"/>
  <c r="AG10" i="17" s="1"/>
  <c r="AI10" i="17" s="1"/>
  <c r="G11" i="17"/>
  <c r="O11" i="17" s="1"/>
  <c r="AG11" i="17" s="1"/>
  <c r="AI11" i="17" s="1"/>
  <c r="G12" i="17"/>
  <c r="O12" i="17" s="1"/>
  <c r="AG12" i="17" s="1"/>
  <c r="AI12" i="17" s="1"/>
  <c r="G13" i="17"/>
  <c r="O13" i="17" s="1"/>
  <c r="AG13" i="17" s="1"/>
  <c r="AI13" i="17" s="1"/>
  <c r="G14" i="17"/>
  <c r="O14" i="17" s="1"/>
  <c r="AG14" i="17" s="1"/>
  <c r="AI14" i="17" s="1"/>
  <c r="G15" i="17"/>
  <c r="O15" i="17" s="1"/>
  <c r="AG15" i="17" s="1"/>
  <c r="AI15" i="17" s="1"/>
  <c r="G16" i="17"/>
  <c r="O16" i="17" s="1"/>
  <c r="AG16" i="17" s="1"/>
  <c r="AI16" i="17" s="1"/>
  <c r="G4" i="10"/>
  <c r="G5" i="10"/>
  <c r="G6" i="10"/>
  <c r="G7" i="10"/>
  <c r="G8" i="10"/>
  <c r="G9" i="10"/>
  <c r="G10" i="10"/>
  <c r="G11" i="10"/>
  <c r="G12" i="10"/>
  <c r="G13" i="10"/>
  <c r="G14" i="10"/>
  <c r="O14" i="10" s="1"/>
  <c r="AE14" i="10" s="1"/>
  <c r="G15" i="10"/>
  <c r="O15" i="10" s="1"/>
  <c r="AE15" i="10" s="1"/>
  <c r="G16" i="10"/>
  <c r="O16" i="10" s="1"/>
  <c r="AE16" i="10" s="1"/>
  <c r="G5" i="21" l="1"/>
  <c r="G7" i="21"/>
  <c r="G3" i="17"/>
  <c r="G25" i="17" s="1"/>
  <c r="G3" i="10"/>
  <c r="G25" i="10" s="1"/>
  <c r="AG16" i="35"/>
  <c r="AG15" i="35"/>
  <c r="AG14" i="35"/>
  <c r="AG13" i="35"/>
  <c r="AG12" i="35"/>
  <c r="AG11" i="35"/>
  <c r="AG10" i="35"/>
  <c r="AG9" i="35"/>
  <c r="N9" i="35"/>
  <c r="DT9" i="36" s="1"/>
  <c r="AG8" i="35"/>
  <c r="N8" i="35"/>
  <c r="DT8" i="36" s="1"/>
  <c r="AG7" i="35"/>
  <c r="N7" i="35"/>
  <c r="DT7" i="36" s="1"/>
  <c r="AG6" i="35"/>
  <c r="N6" i="35"/>
  <c r="DT6" i="36" s="1"/>
  <c r="AG5" i="35"/>
  <c r="N5" i="35"/>
  <c r="DT5" i="36" s="1"/>
  <c r="AG4" i="35"/>
  <c r="N4" i="35"/>
  <c r="AG3" i="35"/>
  <c r="N3" i="35"/>
  <c r="DT3" i="36" s="1"/>
  <c r="AG16" i="34"/>
  <c r="AG15" i="34"/>
  <c r="AG14" i="34"/>
  <c r="AG13" i="34"/>
  <c r="F13" i="35" s="1"/>
  <c r="G13" i="35" s="1"/>
  <c r="O13" i="35" s="1"/>
  <c r="N13" i="34"/>
  <c r="AG12" i="34"/>
  <c r="F12" i="35" s="1"/>
  <c r="G12" i="35" s="1"/>
  <c r="O12" i="35" s="1"/>
  <c r="AG11" i="34"/>
  <c r="F11" i="35" s="1"/>
  <c r="G11" i="35" s="1"/>
  <c r="O11" i="35" s="1"/>
  <c r="AG10" i="34"/>
  <c r="F10" i="35" s="1"/>
  <c r="G10" i="35" s="1"/>
  <c r="O10" i="35" s="1"/>
  <c r="AG9" i="34"/>
  <c r="F9" i="35" s="1"/>
  <c r="G9" i="35" s="1"/>
  <c r="AG8" i="34"/>
  <c r="F8" i="35" s="1"/>
  <c r="G8" i="35" s="1"/>
  <c r="AG7" i="34"/>
  <c r="F7" i="35" s="1"/>
  <c r="G7" i="35" s="1"/>
  <c r="AG6" i="34"/>
  <c r="F6" i="35" s="1"/>
  <c r="G6" i="35" s="1"/>
  <c r="AG5" i="34"/>
  <c r="F5" i="35" s="1"/>
  <c r="G5" i="35" s="1"/>
  <c r="AG4" i="34"/>
  <c r="F4" i="35" s="1"/>
  <c r="G4" i="35" s="1"/>
  <c r="AG3" i="34"/>
  <c r="N3" i="34"/>
  <c r="DP3" i="36" s="1"/>
  <c r="F13" i="34"/>
  <c r="G13" i="34" s="1"/>
  <c r="O13" i="33"/>
  <c r="DL13" i="36" s="1"/>
  <c r="F12" i="34"/>
  <c r="O12" i="33"/>
  <c r="DL12" i="36" s="1"/>
  <c r="F11" i="34"/>
  <c r="O11" i="33"/>
  <c r="DL11" i="36" s="1"/>
  <c r="F10" i="34"/>
  <c r="F9" i="34"/>
  <c r="F8" i="34"/>
  <c r="F7" i="34"/>
  <c r="F6" i="34"/>
  <c r="G6" i="34" s="1"/>
  <c r="O6" i="34" s="1"/>
  <c r="F5" i="34"/>
  <c r="O5" i="33"/>
  <c r="DL5" i="36" s="1"/>
  <c r="F4" i="34"/>
  <c r="O4" i="33"/>
  <c r="DL4" i="36" s="1"/>
  <c r="P16" i="33"/>
  <c r="AG16" i="33" s="1"/>
  <c r="P15" i="33"/>
  <c r="AG15" i="33" s="1"/>
  <c r="P14" i="33"/>
  <c r="AG14" i="33" s="1"/>
  <c r="N13" i="32"/>
  <c r="DH13" i="36" s="1"/>
  <c r="N12" i="32"/>
  <c r="DH12" i="36" s="1"/>
  <c r="N11" i="32"/>
  <c r="DH11" i="36" s="1"/>
  <c r="N10" i="32"/>
  <c r="DH10" i="36" s="1"/>
  <c r="N9" i="32"/>
  <c r="DH9" i="36" s="1"/>
  <c r="N8" i="32"/>
  <c r="DH8" i="36" s="1"/>
  <c r="N7" i="32"/>
  <c r="DH7" i="36" s="1"/>
  <c r="N6" i="32"/>
  <c r="DH6" i="36" s="1"/>
  <c r="N5" i="32"/>
  <c r="DH5" i="36" s="1"/>
  <c r="N4" i="32"/>
  <c r="DH4" i="36" s="1"/>
  <c r="AF3" i="32"/>
  <c r="AF25" i="32" s="1"/>
  <c r="N3" i="32"/>
  <c r="DH3" i="36" s="1"/>
  <c r="AI16" i="31"/>
  <c r="F16" i="32" s="1"/>
  <c r="G16" i="32" s="1"/>
  <c r="AI15" i="31"/>
  <c r="F15" i="32" s="1"/>
  <c r="G15" i="32" s="1"/>
  <c r="AI14" i="31"/>
  <c r="F14" i="32" s="1"/>
  <c r="G14" i="32" s="1"/>
  <c r="AI13" i="31"/>
  <c r="F13" i="32" s="1"/>
  <c r="G13" i="32" s="1"/>
  <c r="N13" i="31"/>
  <c r="DD13" i="36" s="1"/>
  <c r="AI12" i="31"/>
  <c r="F12" i="32" s="1"/>
  <c r="G12" i="32" s="1"/>
  <c r="N12" i="31"/>
  <c r="DD12" i="36" s="1"/>
  <c r="AI11" i="31"/>
  <c r="F11" i="32" s="1"/>
  <c r="G11" i="32" s="1"/>
  <c r="N11" i="31"/>
  <c r="DD11" i="36" s="1"/>
  <c r="AI10" i="31"/>
  <c r="F10" i="32" s="1"/>
  <c r="G10" i="32" s="1"/>
  <c r="N10" i="31"/>
  <c r="DD10" i="36" s="1"/>
  <c r="AI9" i="31"/>
  <c r="F9" i="32" s="1"/>
  <c r="G9" i="32" s="1"/>
  <c r="N9" i="31"/>
  <c r="DD9" i="36" s="1"/>
  <c r="AI8" i="31"/>
  <c r="F8" i="32" s="1"/>
  <c r="G8" i="32" s="1"/>
  <c r="N8" i="31"/>
  <c r="DD8" i="36" s="1"/>
  <c r="AI7" i="31"/>
  <c r="N7" i="31"/>
  <c r="DD7" i="36" s="1"/>
  <c r="AI6" i="31"/>
  <c r="F6" i="32" s="1"/>
  <c r="G6" i="32" s="1"/>
  <c r="N6" i="31"/>
  <c r="DD6" i="36" s="1"/>
  <c r="AI5" i="31"/>
  <c r="F5" i="32" s="1"/>
  <c r="G5" i="32" s="1"/>
  <c r="N5" i="31"/>
  <c r="DD5" i="36" s="1"/>
  <c r="AI4" i="31"/>
  <c r="F4" i="32" s="1"/>
  <c r="G4" i="32" s="1"/>
  <c r="N4" i="31"/>
  <c r="DD4" i="36" s="1"/>
  <c r="AI3" i="31"/>
  <c r="F15" i="31"/>
  <c r="N13" i="30"/>
  <c r="CZ13" i="36" s="1"/>
  <c r="N12" i="30"/>
  <c r="CZ12" i="36" s="1"/>
  <c r="T39" i="36" s="1"/>
  <c r="N11" i="30"/>
  <c r="CZ11" i="36" s="1"/>
  <c r="N10" i="30"/>
  <c r="CZ10" i="36" s="1"/>
  <c r="T37" i="36" s="1"/>
  <c r="N9" i="30"/>
  <c r="CZ9" i="36" s="1"/>
  <c r="N8" i="30"/>
  <c r="CZ8" i="36" s="1"/>
  <c r="T35" i="36" s="1"/>
  <c r="N7" i="30"/>
  <c r="CZ7" i="36" s="1"/>
  <c r="F6" i="31"/>
  <c r="G6" i="31" s="1"/>
  <c r="N6" i="30"/>
  <c r="CZ6" i="36" s="1"/>
  <c r="T33" i="36" s="1"/>
  <c r="F5" i="31"/>
  <c r="G5" i="31" s="1"/>
  <c r="N5" i="30"/>
  <c r="CZ5" i="36" s="1"/>
  <c r="N4" i="30"/>
  <c r="CZ4" i="36" s="1"/>
  <c r="N3" i="30"/>
  <c r="CZ3" i="36" s="1"/>
  <c r="AF16" i="29"/>
  <c r="F16" i="30" s="1"/>
  <c r="G16" i="30" s="1"/>
  <c r="AF15" i="29"/>
  <c r="F15" i="30" s="1"/>
  <c r="G15" i="30" s="1"/>
  <c r="AF14" i="29"/>
  <c r="F14" i="30" s="1"/>
  <c r="G14" i="30" s="1"/>
  <c r="AF13" i="29"/>
  <c r="F13" i="30" s="1"/>
  <c r="G13" i="30" s="1"/>
  <c r="AF12" i="29"/>
  <c r="F12" i="30" s="1"/>
  <c r="G12" i="30" s="1"/>
  <c r="AF11" i="29"/>
  <c r="F11" i="30" s="1"/>
  <c r="G11" i="30" s="1"/>
  <c r="AF10" i="29"/>
  <c r="F10" i="30" s="1"/>
  <c r="G10" i="30" s="1"/>
  <c r="AF9" i="29"/>
  <c r="F9" i="30" s="1"/>
  <c r="G9" i="30" s="1"/>
  <c r="AF8" i="29"/>
  <c r="F8" i="30" s="1"/>
  <c r="G8" i="30" s="1"/>
  <c r="AF7" i="29"/>
  <c r="F7" i="30" s="1"/>
  <c r="G7" i="30" s="1"/>
  <c r="AF6" i="29"/>
  <c r="F6" i="30" s="1"/>
  <c r="G6" i="30" s="1"/>
  <c r="AF5" i="29"/>
  <c r="F5" i="30" s="1"/>
  <c r="G5" i="30" s="1"/>
  <c r="AF4" i="29"/>
  <c r="AF3" i="29"/>
  <c r="N3" i="29"/>
  <c r="CV3" i="36" s="1"/>
  <c r="CV25" i="36" s="1"/>
  <c r="F16" i="29"/>
  <c r="G16" i="29" s="1"/>
  <c r="O16" i="29" s="1"/>
  <c r="AE16" i="29" s="1"/>
  <c r="F15" i="29"/>
  <c r="G15" i="29" s="1"/>
  <c r="O15" i="29" s="1"/>
  <c r="AE15" i="29" s="1"/>
  <c r="F14" i="29"/>
  <c r="G14" i="29" s="1"/>
  <c r="O14" i="29" s="1"/>
  <c r="F13" i="29"/>
  <c r="G13" i="29" s="1"/>
  <c r="F12" i="29"/>
  <c r="G12" i="29" s="1"/>
  <c r="F11" i="29"/>
  <c r="G11" i="29" s="1"/>
  <c r="F10" i="29"/>
  <c r="G10" i="29" s="1"/>
  <c r="F9" i="29"/>
  <c r="G9" i="29" s="1"/>
  <c r="F8" i="29"/>
  <c r="G8" i="29" s="1"/>
  <c r="F7" i="29"/>
  <c r="F6" i="29"/>
  <c r="G6" i="29" s="1"/>
  <c r="F5" i="29"/>
  <c r="G5" i="29" s="1"/>
  <c r="F4" i="29"/>
  <c r="AH3" i="28"/>
  <c r="AH25" i="28" s="1"/>
  <c r="N3" i="28"/>
  <c r="N3" i="27"/>
  <c r="CN3" i="36" s="1"/>
  <c r="CN25" i="36" s="1"/>
  <c r="N12" i="26"/>
  <c r="CJ12" i="36" s="1"/>
  <c r="N11" i="26"/>
  <c r="CJ11" i="36" s="1"/>
  <c r="N10" i="26"/>
  <c r="CJ10" i="36" s="1"/>
  <c r="N9" i="26"/>
  <c r="CJ9" i="36" s="1"/>
  <c r="N8" i="26"/>
  <c r="CJ8" i="36" s="1"/>
  <c r="N7" i="26"/>
  <c r="CJ7" i="36" s="1"/>
  <c r="N6" i="26"/>
  <c r="CJ6" i="36" s="1"/>
  <c r="N5" i="26"/>
  <c r="CJ5" i="36" s="1"/>
  <c r="N4" i="26"/>
  <c r="CJ4" i="36" s="1"/>
  <c r="N3" i="26"/>
  <c r="CJ3" i="36" s="1"/>
  <c r="G16" i="26"/>
  <c r="G15" i="26"/>
  <c r="O15" i="26" s="1"/>
  <c r="AF15" i="26" s="1"/>
  <c r="AH15" i="26" s="1"/>
  <c r="G14" i="26"/>
  <c r="O14" i="26" s="1"/>
  <c r="AF14" i="26" s="1"/>
  <c r="AH14" i="26" s="1"/>
  <c r="N13" i="25"/>
  <c r="CF13" i="36" s="1"/>
  <c r="G12" i="26"/>
  <c r="N12" i="25"/>
  <c r="CF12" i="36" s="1"/>
  <c r="G11" i="26"/>
  <c r="N11" i="25"/>
  <c r="CF11" i="36" s="1"/>
  <c r="G10" i="26"/>
  <c r="N10" i="25"/>
  <c r="CF10" i="36" s="1"/>
  <c r="G9" i="26"/>
  <c r="N9" i="25"/>
  <c r="CF9" i="36" s="1"/>
  <c r="G8" i="26"/>
  <c r="N8" i="25"/>
  <c r="CF8" i="36" s="1"/>
  <c r="G7" i="26"/>
  <c r="N7" i="25"/>
  <c r="CF7" i="36" s="1"/>
  <c r="G6" i="26"/>
  <c r="N6" i="25"/>
  <c r="CF6" i="36" s="1"/>
  <c r="G5" i="26"/>
  <c r="N5" i="25"/>
  <c r="CF5" i="36" s="1"/>
  <c r="G4" i="26"/>
  <c r="N4" i="25"/>
  <c r="CF4" i="36" s="1"/>
  <c r="N3" i="25"/>
  <c r="CF3" i="36" s="1"/>
  <c r="AI16" i="24"/>
  <c r="AI15" i="24"/>
  <c r="F15" i="25" s="1"/>
  <c r="AI14" i="24"/>
  <c r="F14" i="25" s="1"/>
  <c r="AI13" i="24"/>
  <c r="F13" i="25" s="1"/>
  <c r="N13" i="24"/>
  <c r="CB13" i="36" s="1"/>
  <c r="AI12" i="24"/>
  <c r="F12" i="25" s="1"/>
  <c r="N12" i="24"/>
  <c r="CB12" i="36" s="1"/>
  <c r="AI11" i="24"/>
  <c r="F11" i="25" s="1"/>
  <c r="N11" i="24"/>
  <c r="CB11" i="36" s="1"/>
  <c r="AI10" i="24"/>
  <c r="F10" i="25" s="1"/>
  <c r="N10" i="24"/>
  <c r="CB10" i="36" s="1"/>
  <c r="AI9" i="24"/>
  <c r="F9" i="25" s="1"/>
  <c r="N9" i="24"/>
  <c r="CB9" i="36" s="1"/>
  <c r="AI8" i="24"/>
  <c r="F8" i="25" s="1"/>
  <c r="N8" i="24"/>
  <c r="CB8" i="36" s="1"/>
  <c r="AI7" i="24"/>
  <c r="F7" i="25" s="1"/>
  <c r="N7" i="24"/>
  <c r="CB7" i="36" s="1"/>
  <c r="AI6" i="24"/>
  <c r="F6" i="25" s="1"/>
  <c r="N6" i="24"/>
  <c r="CB6" i="36" s="1"/>
  <c r="AI5" i="24"/>
  <c r="F5" i="25" s="1"/>
  <c r="N5" i="24"/>
  <c r="CB5" i="36" s="1"/>
  <c r="AI4" i="24"/>
  <c r="F4" i="25" s="1"/>
  <c r="N4" i="24"/>
  <c r="CB4" i="36" s="1"/>
  <c r="AI3" i="24"/>
  <c r="F3" i="25" s="1"/>
  <c r="N3" i="24"/>
  <c r="CB3" i="36" s="1"/>
  <c r="F16" i="24"/>
  <c r="F14" i="24"/>
  <c r="G14" i="24" s="1"/>
  <c r="O14" i="24" s="1"/>
  <c r="AH14" i="24" s="1"/>
  <c r="F13" i="24"/>
  <c r="G13" i="24" s="1"/>
  <c r="F12" i="24"/>
  <c r="G12" i="24" s="1"/>
  <c r="F11" i="24"/>
  <c r="G11" i="24" s="1"/>
  <c r="F10" i="24"/>
  <c r="F9" i="24"/>
  <c r="G9" i="24" s="1"/>
  <c r="F8" i="24"/>
  <c r="G8" i="24" s="1"/>
  <c r="F7" i="24"/>
  <c r="G7" i="24" s="1"/>
  <c r="F6" i="24"/>
  <c r="G6" i="24" s="1"/>
  <c r="F5" i="24"/>
  <c r="G5" i="24" s="1"/>
  <c r="N5" i="23"/>
  <c r="BX5" i="36" s="1"/>
  <c r="BX25" i="36" s="1"/>
  <c r="F4" i="24"/>
  <c r="G4" i="24" s="1"/>
  <c r="AF16" i="23"/>
  <c r="AF15" i="23"/>
  <c r="AF14" i="23"/>
  <c r="N13" i="22"/>
  <c r="N12" i="22"/>
  <c r="N11" i="22"/>
  <c r="N10" i="22"/>
  <c r="N9" i="22"/>
  <c r="N8" i="22"/>
  <c r="N7" i="22"/>
  <c r="N6" i="22"/>
  <c r="N5" i="22"/>
  <c r="N4" i="22"/>
  <c r="N3" i="22"/>
  <c r="BT3" i="36" s="1"/>
  <c r="AG16" i="21"/>
  <c r="F16" i="22" s="1"/>
  <c r="G16" i="22" s="1"/>
  <c r="O16" i="22" s="1"/>
  <c r="AG15" i="21"/>
  <c r="F15" i="22" s="1"/>
  <c r="G15" i="22" s="1"/>
  <c r="O15" i="22" s="1"/>
  <c r="AE15" i="22" s="1"/>
  <c r="AG15" i="22" s="1"/>
  <c r="AG14" i="21"/>
  <c r="F14" i="22" s="1"/>
  <c r="G14" i="22" s="1"/>
  <c r="O14" i="22" s="1"/>
  <c r="AE14" i="22" s="1"/>
  <c r="AG14" i="22" s="1"/>
  <c r="AG13" i="21"/>
  <c r="F13" i="22" s="1"/>
  <c r="G13" i="22" s="1"/>
  <c r="N13" i="21"/>
  <c r="BP13" i="36" s="1"/>
  <c r="AG12" i="21"/>
  <c r="F12" i="22" s="1"/>
  <c r="G12" i="22" s="1"/>
  <c r="N12" i="21"/>
  <c r="BP12" i="36" s="1"/>
  <c r="AG11" i="21"/>
  <c r="F11" i="22" s="1"/>
  <c r="N11" i="21"/>
  <c r="BP11" i="36" s="1"/>
  <c r="AG10" i="21"/>
  <c r="F10" i="22" s="1"/>
  <c r="G10" i="22" s="1"/>
  <c r="N10" i="21"/>
  <c r="BP10" i="36" s="1"/>
  <c r="AG9" i="21"/>
  <c r="F9" i="22" s="1"/>
  <c r="G9" i="22" s="1"/>
  <c r="N9" i="21"/>
  <c r="BP9" i="36" s="1"/>
  <c r="AG8" i="21"/>
  <c r="F8" i="22" s="1"/>
  <c r="G8" i="22" s="1"/>
  <c r="N8" i="21"/>
  <c r="BP8" i="36" s="1"/>
  <c r="AG7" i="21"/>
  <c r="F7" i="22" s="1"/>
  <c r="G7" i="22" s="1"/>
  <c r="N7" i="21"/>
  <c r="BP7" i="36" s="1"/>
  <c r="AG6" i="21"/>
  <c r="F6" i="22" s="1"/>
  <c r="G6" i="22" s="1"/>
  <c r="N6" i="21"/>
  <c r="BP6" i="36" s="1"/>
  <c r="AG5" i="21"/>
  <c r="F5" i="22" s="1"/>
  <c r="G5" i="22" s="1"/>
  <c r="N5" i="21"/>
  <c r="BP5" i="36" s="1"/>
  <c r="AG4" i="21"/>
  <c r="F4" i="22" s="1"/>
  <c r="G4" i="22" s="1"/>
  <c r="N4" i="21"/>
  <c r="BP4" i="36" s="1"/>
  <c r="AG3" i="21"/>
  <c r="N3" i="21"/>
  <c r="BP3" i="36" s="1"/>
  <c r="N6" i="20"/>
  <c r="BL6" i="36" s="1"/>
  <c r="N5" i="20"/>
  <c r="BL5" i="36" s="1"/>
  <c r="N4" i="20"/>
  <c r="BL4" i="36" s="1"/>
  <c r="N3" i="20"/>
  <c r="BL3" i="36" s="1"/>
  <c r="F13" i="20"/>
  <c r="G13" i="20" s="1"/>
  <c r="O13" i="20" s="1"/>
  <c r="F12" i="20"/>
  <c r="G12" i="20" s="1"/>
  <c r="O12" i="20" s="1"/>
  <c r="F11" i="20"/>
  <c r="G11" i="20" s="1"/>
  <c r="O11" i="20" s="1"/>
  <c r="F10" i="20"/>
  <c r="F9" i="20"/>
  <c r="G9" i="20" s="1"/>
  <c r="O9" i="20" s="1"/>
  <c r="F8" i="20"/>
  <c r="G8" i="20" s="1"/>
  <c r="O8" i="20" s="1"/>
  <c r="F7" i="20"/>
  <c r="G7" i="20" s="1"/>
  <c r="O7" i="20" s="1"/>
  <c r="F5" i="20"/>
  <c r="G5" i="20" s="1"/>
  <c r="F4" i="20"/>
  <c r="G4" i="20" s="1"/>
  <c r="AH3" i="19"/>
  <c r="AH25" i="19" s="1"/>
  <c r="N3" i="19"/>
  <c r="BH3" i="36" s="1"/>
  <c r="BH25" i="36" s="1"/>
  <c r="N3" i="18"/>
  <c r="BD3" i="36" s="1"/>
  <c r="N3" i="16"/>
  <c r="AV3" i="36" s="1"/>
  <c r="AV25" i="36" s="1"/>
  <c r="AF16" i="15"/>
  <c r="F16" i="16" s="1"/>
  <c r="G16" i="16" s="1"/>
  <c r="O16" i="16" s="1"/>
  <c r="AE16" i="16" s="1"/>
  <c r="AG16" i="16" s="1"/>
  <c r="AF15" i="15"/>
  <c r="AF14" i="15"/>
  <c r="AF13" i="15"/>
  <c r="AF12" i="15"/>
  <c r="AF11" i="15"/>
  <c r="AF10" i="15"/>
  <c r="AF9" i="15"/>
  <c r="AF8" i="15"/>
  <c r="AF7" i="15"/>
  <c r="AF6" i="15"/>
  <c r="AF5" i="15"/>
  <c r="AF4" i="15"/>
  <c r="F14" i="15"/>
  <c r="G14" i="15" s="1"/>
  <c r="O14" i="15" s="1"/>
  <c r="AE14" i="15" s="1"/>
  <c r="F13" i="15"/>
  <c r="G13" i="15" s="1"/>
  <c r="F12" i="15"/>
  <c r="G12" i="15" s="1"/>
  <c r="F11" i="15"/>
  <c r="G11" i="15" s="1"/>
  <c r="F10" i="15"/>
  <c r="G10" i="15" s="1"/>
  <c r="F9" i="15"/>
  <c r="G9" i="15" s="1"/>
  <c r="F8" i="15"/>
  <c r="G8" i="15" s="1"/>
  <c r="F7" i="15"/>
  <c r="G7" i="15" s="1"/>
  <c r="AG6" i="14"/>
  <c r="F6" i="15" s="1"/>
  <c r="G6" i="15" s="1"/>
  <c r="N6" i="14"/>
  <c r="AN6" i="36" s="1"/>
  <c r="AG5" i="14"/>
  <c r="F5" i="15" s="1"/>
  <c r="G5" i="15" s="1"/>
  <c r="N5" i="14"/>
  <c r="AN5" i="36" s="1"/>
  <c r="AG4" i="14"/>
  <c r="N4" i="14"/>
  <c r="AN4" i="36" s="1"/>
  <c r="AG3" i="14"/>
  <c r="N3" i="14"/>
  <c r="AN3" i="36" s="1"/>
  <c r="AN25" i="36" s="1"/>
  <c r="F16" i="14"/>
  <c r="G16" i="14" s="1"/>
  <c r="O16" i="14" s="1"/>
  <c r="AF16" i="14" s="1"/>
  <c r="F15" i="14"/>
  <c r="G15" i="14" s="1"/>
  <c r="O15" i="14" s="1"/>
  <c r="AF15" i="14" s="1"/>
  <c r="F14" i="14"/>
  <c r="G14" i="14" s="1"/>
  <c r="O14" i="14" s="1"/>
  <c r="AF14" i="14" s="1"/>
  <c r="F13" i="14"/>
  <c r="G13" i="14" s="1"/>
  <c r="O13" i="14" s="1"/>
  <c r="AF13" i="14" s="1"/>
  <c r="F12" i="14"/>
  <c r="G12" i="14" s="1"/>
  <c r="O12" i="14" s="1"/>
  <c r="AF12" i="14" s="1"/>
  <c r="F11" i="14"/>
  <c r="G11" i="14" s="1"/>
  <c r="O11" i="14" s="1"/>
  <c r="F10" i="14"/>
  <c r="G10" i="14" s="1"/>
  <c r="O10" i="14" s="1"/>
  <c r="AF10" i="14" s="1"/>
  <c r="F9" i="14"/>
  <c r="G9" i="14" s="1"/>
  <c r="O9" i="14" s="1"/>
  <c r="AF9" i="14" s="1"/>
  <c r="F8" i="14"/>
  <c r="G8" i="14" s="1"/>
  <c r="O8" i="14" s="1"/>
  <c r="AF8" i="14" s="1"/>
  <c r="F7" i="14"/>
  <c r="F6" i="14"/>
  <c r="G6" i="14" s="1"/>
  <c r="F5" i="14"/>
  <c r="G5" i="14" s="1"/>
  <c r="AF3" i="13"/>
  <c r="AF25" i="13" s="1"/>
  <c r="N3" i="13"/>
  <c r="AJ3" i="36" s="1"/>
  <c r="AJ25" i="36" s="1"/>
  <c r="AF13" i="36"/>
  <c r="AF12" i="36"/>
  <c r="AF11" i="36"/>
  <c r="AF10" i="36"/>
  <c r="AF9" i="36"/>
  <c r="AF8" i="36"/>
  <c r="H35" i="36" s="1"/>
  <c r="AF7" i="36"/>
  <c r="AF6" i="36"/>
  <c r="H33" i="36" s="1"/>
  <c r="AF5" i="36"/>
  <c r="AF4" i="36"/>
  <c r="O3" i="12"/>
  <c r="AF3" i="36" s="1"/>
  <c r="AH14" i="12"/>
  <c r="AJ14" i="12" s="1"/>
  <c r="AF16" i="10"/>
  <c r="F16" i="11" s="1"/>
  <c r="G16" i="11" s="1"/>
  <c r="O16" i="11" s="1"/>
  <c r="AI16" i="11" s="1"/>
  <c r="AK16" i="11" s="1"/>
  <c r="AF15" i="10"/>
  <c r="F15" i="11" s="1"/>
  <c r="G15" i="11" s="1"/>
  <c r="O15" i="11" s="1"/>
  <c r="AI15" i="11" s="1"/>
  <c r="AK15" i="11" s="1"/>
  <c r="AF14" i="10"/>
  <c r="F14" i="11" s="1"/>
  <c r="G14" i="11" s="1"/>
  <c r="O14" i="11" s="1"/>
  <c r="AI14" i="11" s="1"/>
  <c r="AK14" i="11" s="1"/>
  <c r="AF13" i="10"/>
  <c r="F13" i="11" s="1"/>
  <c r="G13" i="11" s="1"/>
  <c r="O13" i="11" s="1"/>
  <c r="AI13" i="11" s="1"/>
  <c r="AK13" i="11" s="1"/>
  <c r="N13" i="10"/>
  <c r="X13" i="36" s="1"/>
  <c r="AF12" i="10"/>
  <c r="F12" i="11" s="1"/>
  <c r="G12" i="11" s="1"/>
  <c r="O12" i="11" s="1"/>
  <c r="AI12" i="11" s="1"/>
  <c r="AK12" i="11" s="1"/>
  <c r="N12" i="10"/>
  <c r="X12" i="36" s="1"/>
  <c r="AF11" i="10"/>
  <c r="F11" i="11" s="1"/>
  <c r="G11" i="11" s="1"/>
  <c r="O11" i="11" s="1"/>
  <c r="AI11" i="11" s="1"/>
  <c r="AK11" i="11" s="1"/>
  <c r="N11" i="10"/>
  <c r="X11" i="36" s="1"/>
  <c r="AF10" i="10"/>
  <c r="F10" i="11" s="1"/>
  <c r="G10" i="11" s="1"/>
  <c r="O10" i="11" s="1"/>
  <c r="AI10" i="11" s="1"/>
  <c r="AK10" i="11" s="1"/>
  <c r="N10" i="10"/>
  <c r="X10" i="36" s="1"/>
  <c r="AF9" i="10"/>
  <c r="F9" i="11" s="1"/>
  <c r="G9" i="11" s="1"/>
  <c r="O9" i="11" s="1"/>
  <c r="AI9" i="11" s="1"/>
  <c r="AK9" i="11" s="1"/>
  <c r="N9" i="10"/>
  <c r="X9" i="36" s="1"/>
  <c r="AF8" i="10"/>
  <c r="F8" i="11" s="1"/>
  <c r="G8" i="11" s="1"/>
  <c r="O8" i="11" s="1"/>
  <c r="AI8" i="11" s="1"/>
  <c r="AK8" i="11" s="1"/>
  <c r="N8" i="10"/>
  <c r="X8" i="36" s="1"/>
  <c r="AF7" i="10"/>
  <c r="F7" i="11" s="1"/>
  <c r="G7" i="11" s="1"/>
  <c r="O7" i="11" s="1"/>
  <c r="AI7" i="11" s="1"/>
  <c r="AK7" i="11" s="1"/>
  <c r="N7" i="10"/>
  <c r="X7" i="36" s="1"/>
  <c r="AF6" i="10"/>
  <c r="F6" i="11" s="1"/>
  <c r="G6" i="11" s="1"/>
  <c r="O6" i="11" s="1"/>
  <c r="AI6" i="11" s="1"/>
  <c r="AK6" i="11" s="1"/>
  <c r="N6" i="10"/>
  <c r="X6" i="36" s="1"/>
  <c r="AF5" i="10"/>
  <c r="F5" i="11" s="1"/>
  <c r="G5" i="11" s="1"/>
  <c r="O5" i="11" s="1"/>
  <c r="AI5" i="11" s="1"/>
  <c r="AK5" i="11" s="1"/>
  <c r="N5" i="10"/>
  <c r="X5" i="36" s="1"/>
  <c r="AF4" i="10"/>
  <c r="F4" i="11" s="1"/>
  <c r="G4" i="11" s="1"/>
  <c r="O4" i="11" s="1"/>
  <c r="AI4" i="11" s="1"/>
  <c r="AK4" i="11" s="1"/>
  <c r="N4" i="10"/>
  <c r="X4" i="36" s="1"/>
  <c r="AF3" i="10"/>
  <c r="F3" i="11" s="1"/>
  <c r="F12" i="16" l="1"/>
  <c r="G12" i="16" s="1"/>
  <c r="O12" i="16" s="1"/>
  <c r="H40" i="36"/>
  <c r="F5" i="16"/>
  <c r="G5" i="16" s="1"/>
  <c r="O5" i="16" s="1"/>
  <c r="AE5" i="16" s="1"/>
  <c r="AG5" i="16" s="1"/>
  <c r="F13" i="16"/>
  <c r="G13" i="16" s="1"/>
  <c r="O13" i="16" s="1"/>
  <c r="AE13" i="16" s="1"/>
  <c r="AG13" i="16" s="1"/>
  <c r="T34" i="36"/>
  <c r="DH25" i="36"/>
  <c r="N25" i="35"/>
  <c r="DT4" i="36"/>
  <c r="BL25" i="36"/>
  <c r="DD25" i="36"/>
  <c r="T32" i="36"/>
  <c r="DP13" i="36"/>
  <c r="DP25" i="36" s="1"/>
  <c r="F6" i="16"/>
  <c r="G6" i="16" s="1"/>
  <c r="O6" i="16" s="1"/>
  <c r="AE6" i="16" s="1"/>
  <c r="AG6" i="16" s="1"/>
  <c r="F14" i="16"/>
  <c r="G14" i="16" s="1"/>
  <c r="O14" i="16" s="1"/>
  <c r="AE14" i="16" s="1"/>
  <c r="AG14" i="16" s="1"/>
  <c r="AG14" i="15"/>
  <c r="CB25" i="36"/>
  <c r="CJ25" i="36"/>
  <c r="F7" i="16"/>
  <c r="G7" i="16" s="1"/>
  <c r="O7" i="16" s="1"/>
  <c r="AE7" i="16" s="1"/>
  <c r="AG7" i="16" s="1"/>
  <c r="F15" i="16"/>
  <c r="G15" i="16" s="1"/>
  <c r="O15" i="16" s="1"/>
  <c r="AE15" i="16" s="1"/>
  <c r="AG15" i="16" s="1"/>
  <c r="CF25" i="36"/>
  <c r="CZ25" i="36"/>
  <c r="T36" i="36"/>
  <c r="F8" i="16"/>
  <c r="G8" i="16" s="1"/>
  <c r="O8" i="16" s="1"/>
  <c r="AE8" i="16" s="1"/>
  <c r="AG8" i="16" s="1"/>
  <c r="F9" i="16"/>
  <c r="G9" i="16" s="1"/>
  <c r="O9" i="16" s="1"/>
  <c r="AE9" i="16" s="1"/>
  <c r="AG9" i="16" s="1"/>
  <c r="N25" i="28"/>
  <c r="CR3" i="36"/>
  <c r="CR25" i="36" s="1"/>
  <c r="T38" i="36"/>
  <c r="F10" i="16"/>
  <c r="BP25" i="36"/>
  <c r="X25" i="36"/>
  <c r="AF25" i="36"/>
  <c r="H38" i="36"/>
  <c r="F11" i="16"/>
  <c r="G11" i="16" s="1"/>
  <c r="O11" i="16" s="1"/>
  <c r="AE11" i="16" s="1"/>
  <c r="AG11" i="16" s="1"/>
  <c r="DT25" i="36"/>
  <c r="N25" i="34"/>
  <c r="G12" i="34"/>
  <c r="O12" i="34" s="1"/>
  <c r="G11" i="34"/>
  <c r="O11" i="34" s="1"/>
  <c r="G10" i="34"/>
  <c r="O10" i="34" s="1"/>
  <c r="G9" i="34"/>
  <c r="O9" i="34" s="1"/>
  <c r="G8" i="34"/>
  <c r="O8" i="34" s="1"/>
  <c r="G7" i="34"/>
  <c r="O7" i="34" s="1"/>
  <c r="R32" i="36"/>
  <c r="DW5" i="36"/>
  <c r="G4" i="34"/>
  <c r="O4" i="34" s="1"/>
  <c r="T31" i="36"/>
  <c r="DL25" i="36"/>
  <c r="L31" i="36"/>
  <c r="BT4" i="36"/>
  <c r="BT25" i="36" s="1"/>
  <c r="L32" i="36"/>
  <c r="BT5" i="36"/>
  <c r="P32" i="36" s="1"/>
  <c r="G58" i="36" s="1"/>
  <c r="L39" i="36"/>
  <c r="F65" i="36" s="1"/>
  <c r="BT12" i="36"/>
  <c r="P39" i="36" s="1"/>
  <c r="G65" i="36" s="1"/>
  <c r="L33" i="36"/>
  <c r="BT6" i="36"/>
  <c r="P33" i="36" s="1"/>
  <c r="G59" i="36" s="1"/>
  <c r="L34" i="36"/>
  <c r="F60" i="36" s="1"/>
  <c r="BT7" i="36"/>
  <c r="P34" i="36" s="1"/>
  <c r="G60" i="36" s="1"/>
  <c r="L35" i="36"/>
  <c r="F61" i="36" s="1"/>
  <c r="BT8" i="36"/>
  <c r="DY8" i="36" s="1"/>
  <c r="L36" i="36"/>
  <c r="BT9" i="36"/>
  <c r="P36" i="36" s="1"/>
  <c r="G62" i="36" s="1"/>
  <c r="L40" i="36"/>
  <c r="BT13" i="36"/>
  <c r="P40" i="36" s="1"/>
  <c r="G66" i="36" s="1"/>
  <c r="L37" i="36"/>
  <c r="F63" i="36" s="1"/>
  <c r="BT10" i="36"/>
  <c r="P37" i="36" s="1"/>
  <c r="G63" i="36" s="1"/>
  <c r="L38" i="36"/>
  <c r="F64" i="36" s="1"/>
  <c r="BT11" i="36"/>
  <c r="P38" i="36" s="1"/>
  <c r="G64" i="36" s="1"/>
  <c r="L30" i="36"/>
  <c r="P31" i="36"/>
  <c r="G57" i="36" s="1"/>
  <c r="P30" i="36"/>
  <c r="H32" i="36"/>
  <c r="H30" i="36"/>
  <c r="H36" i="36"/>
  <c r="E62" i="36" s="1"/>
  <c r="H34" i="36"/>
  <c r="H37" i="36"/>
  <c r="E63" i="36" s="1"/>
  <c r="H31" i="36"/>
  <c r="H39" i="36"/>
  <c r="E65" i="36" s="1"/>
  <c r="N25" i="31"/>
  <c r="N25" i="25"/>
  <c r="N25" i="14"/>
  <c r="AG25" i="14"/>
  <c r="O25" i="12"/>
  <c r="N25" i="29"/>
  <c r="N25" i="27"/>
  <c r="F62" i="36"/>
  <c r="F66" i="36"/>
  <c r="F57" i="36"/>
  <c r="AF11" i="14"/>
  <c r="AH11" i="14" s="1"/>
  <c r="G3" i="11"/>
  <c r="F25" i="11"/>
  <c r="AF25" i="10"/>
  <c r="N25" i="10"/>
  <c r="AG25" i="35"/>
  <c r="AG25" i="34"/>
  <c r="G5" i="34"/>
  <c r="O25" i="33"/>
  <c r="F59" i="36"/>
  <c r="N25" i="19"/>
  <c r="N25" i="23"/>
  <c r="AI25" i="31"/>
  <c r="N25" i="30"/>
  <c r="AF25" i="29"/>
  <c r="AE14" i="29"/>
  <c r="AG14" i="29" s="1"/>
  <c r="N25" i="24"/>
  <c r="G10" i="24"/>
  <c r="O10" i="24" s="1"/>
  <c r="AH10" i="24" s="1"/>
  <c r="AJ10" i="24" s="1"/>
  <c r="AI25" i="24"/>
  <c r="N25" i="18"/>
  <c r="BD25" i="36" s="1"/>
  <c r="N25" i="16"/>
  <c r="AH15" i="14"/>
  <c r="E68" i="36"/>
  <c r="AH9" i="14"/>
  <c r="AH14" i="14"/>
  <c r="E67" i="36"/>
  <c r="AH8" i="14"/>
  <c r="E61" i="36"/>
  <c r="AH12" i="14"/>
  <c r="AH16" i="14"/>
  <c r="E69" i="36"/>
  <c r="AH10" i="14"/>
  <c r="AH13" i="14"/>
  <c r="E66" i="36"/>
  <c r="F4" i="16"/>
  <c r="G4" i="16" s="1"/>
  <c r="O4" i="16" s="1"/>
  <c r="AE4" i="16" s="1"/>
  <c r="AG4" i="16" s="1"/>
  <c r="AF25" i="15"/>
  <c r="AE12" i="16"/>
  <c r="D57" i="36"/>
  <c r="D56" i="36"/>
  <c r="G7" i="14"/>
  <c r="F4" i="15"/>
  <c r="G4" i="15" s="1"/>
  <c r="O4" i="15" s="1"/>
  <c r="D62" i="36"/>
  <c r="D63" i="36"/>
  <c r="N25" i="13"/>
  <c r="D61" i="36"/>
  <c r="D58" i="36"/>
  <c r="D64" i="36"/>
  <c r="D59" i="36"/>
  <c r="D65" i="36"/>
  <c r="D60" i="36"/>
  <c r="D66" i="36"/>
  <c r="O16" i="30"/>
  <c r="AF16" i="30" s="1"/>
  <c r="AH16" i="30" s="1"/>
  <c r="O15" i="30"/>
  <c r="AF15" i="30" s="1"/>
  <c r="AH15" i="30" s="1"/>
  <c r="N25" i="20"/>
  <c r="O14" i="30"/>
  <c r="AF14" i="30" s="1"/>
  <c r="AH14" i="30" s="1"/>
  <c r="F7" i="32"/>
  <c r="G7" i="32" s="1"/>
  <c r="O7" i="32" s="1"/>
  <c r="AE7" i="32" s="1"/>
  <c r="G4" i="29"/>
  <c r="O4" i="29" s="1"/>
  <c r="F4" i="30"/>
  <c r="F7" i="31"/>
  <c r="G7" i="31" s="1"/>
  <c r="O7" i="31" s="1"/>
  <c r="F14" i="31"/>
  <c r="G14" i="31" s="1"/>
  <c r="O14" i="31" s="1"/>
  <c r="F11" i="31"/>
  <c r="G11" i="31" s="1"/>
  <c r="O11" i="31" s="1"/>
  <c r="F8" i="31"/>
  <c r="G8" i="31" s="1"/>
  <c r="O8" i="31" s="1"/>
  <c r="F12" i="31"/>
  <c r="G12" i="31" s="1"/>
  <c r="O12" i="31" s="1"/>
  <c r="F9" i="31"/>
  <c r="G9" i="31" s="1"/>
  <c r="O9" i="31" s="1"/>
  <c r="F13" i="31"/>
  <c r="G13" i="31" s="1"/>
  <c r="O13" i="31" s="1"/>
  <c r="F10" i="31"/>
  <c r="G10" i="31" s="1"/>
  <c r="O10" i="31" s="1"/>
  <c r="G10" i="20"/>
  <c r="N25" i="26"/>
  <c r="F16" i="25"/>
  <c r="G16" i="25" s="1"/>
  <c r="O16" i="25" s="1"/>
  <c r="AG16" i="25" s="1"/>
  <c r="AI16" i="25" s="1"/>
  <c r="G16" i="24"/>
  <c r="G14" i="25"/>
  <c r="O14" i="25" s="1"/>
  <c r="AG14" i="25" s="1"/>
  <c r="AI14" i="25" s="1"/>
  <c r="G4" i="25"/>
  <c r="O4" i="25" s="1"/>
  <c r="AG4" i="25" s="1"/>
  <c r="AI4" i="25" s="1"/>
  <c r="G9" i="25"/>
  <c r="O9" i="25" s="1"/>
  <c r="AG9" i="25" s="1"/>
  <c r="G5" i="25"/>
  <c r="O5" i="25" s="1"/>
  <c r="AG5" i="25" s="1"/>
  <c r="AI5" i="25" s="1"/>
  <c r="G6" i="25"/>
  <c r="O6" i="25" s="1"/>
  <c r="AG6" i="25" s="1"/>
  <c r="G11" i="25"/>
  <c r="O11" i="25" s="1"/>
  <c r="AG11" i="25" s="1"/>
  <c r="AI11" i="25" s="1"/>
  <c r="G12" i="25"/>
  <c r="O12" i="25" s="1"/>
  <c r="AG12" i="25" s="1"/>
  <c r="AI12" i="25" s="1"/>
  <c r="G7" i="25"/>
  <c r="O7" i="25" s="1"/>
  <c r="AG7" i="25" s="1"/>
  <c r="AI7" i="25" s="1"/>
  <c r="G13" i="25"/>
  <c r="O13" i="25" s="1"/>
  <c r="AG13" i="25" s="1"/>
  <c r="AI13" i="25" s="1"/>
  <c r="G8" i="25"/>
  <c r="O8" i="25" s="1"/>
  <c r="AG8" i="25" s="1"/>
  <c r="AI8" i="25" s="1"/>
  <c r="N25" i="21"/>
  <c r="F6" i="20"/>
  <c r="G6" i="20" s="1"/>
  <c r="O6" i="20" s="1"/>
  <c r="AF6" i="20" s="1"/>
  <c r="AH6" i="20" s="1"/>
  <c r="F3" i="35"/>
  <c r="N25" i="32"/>
  <c r="F16" i="31"/>
  <c r="G16" i="31" s="1"/>
  <c r="O16" i="31" s="1"/>
  <c r="O14" i="32"/>
  <c r="O15" i="32"/>
  <c r="O16" i="32"/>
  <c r="O16" i="26"/>
  <c r="AF16" i="26" s="1"/>
  <c r="AH16" i="26" s="1"/>
  <c r="N25" i="22"/>
  <c r="G11" i="22"/>
  <c r="O11" i="22" s="1"/>
  <c r="AG25" i="21"/>
  <c r="F16" i="20"/>
  <c r="G16" i="20" s="1"/>
  <c r="O16" i="20" s="1"/>
  <c r="AF16" i="20" s="1"/>
  <c r="AH16" i="20" s="1"/>
  <c r="F15" i="20"/>
  <c r="G15" i="20" s="1"/>
  <c r="O15" i="20" s="1"/>
  <c r="AF15" i="20" s="1"/>
  <c r="AH15" i="20" s="1"/>
  <c r="F14" i="20"/>
  <c r="G14" i="20" s="1"/>
  <c r="O14" i="20" s="1"/>
  <c r="AF14" i="20" s="1"/>
  <c r="AH14" i="20" s="1"/>
  <c r="G10" i="16"/>
  <c r="O10" i="16" s="1"/>
  <c r="AE10" i="16" s="1"/>
  <c r="AG10" i="16" s="1"/>
  <c r="F4" i="14"/>
  <c r="G4" i="14" s="1"/>
  <c r="O4" i="14" s="1"/>
  <c r="F14" i="35"/>
  <c r="F15" i="35"/>
  <c r="F16" i="35"/>
  <c r="F14" i="34"/>
  <c r="F15" i="34"/>
  <c r="F16" i="34"/>
  <c r="P5" i="33"/>
  <c r="AG5" i="33" s="1"/>
  <c r="AI5" i="33" s="1"/>
  <c r="O12" i="30"/>
  <c r="AF12" i="30" s="1"/>
  <c r="AH12" i="30" s="1"/>
  <c r="G7" i="29"/>
  <c r="O7" i="29" s="1"/>
  <c r="O3" i="17"/>
  <c r="O25" i="17" s="1"/>
  <c r="F16" i="15"/>
  <c r="G16" i="15" s="1"/>
  <c r="O16" i="15" s="1"/>
  <c r="AG8" i="33"/>
  <c r="AI8" i="33" s="1"/>
  <c r="F3" i="29"/>
  <c r="F25" i="29" s="1"/>
  <c r="F4" i="31"/>
  <c r="O12" i="22"/>
  <c r="AE12" i="22" s="1"/>
  <c r="AG12" i="22" s="1"/>
  <c r="O13" i="29"/>
  <c r="O4" i="21"/>
  <c r="AF4" i="21" s="1"/>
  <c r="AH4" i="21" s="1"/>
  <c r="O10" i="21"/>
  <c r="AF10" i="21" s="1"/>
  <c r="AH10" i="21" s="1"/>
  <c r="O8" i="21"/>
  <c r="AF8" i="21" s="1"/>
  <c r="AH8" i="21" s="1"/>
  <c r="F3" i="20"/>
  <c r="O6" i="21"/>
  <c r="AF6" i="21" s="1"/>
  <c r="AH6" i="21" s="1"/>
  <c r="O11" i="21"/>
  <c r="AF11" i="21" s="1"/>
  <c r="AH11" i="21" s="1"/>
  <c r="AF15" i="21"/>
  <c r="AH15" i="21" s="1"/>
  <c r="O5" i="21"/>
  <c r="O9" i="21"/>
  <c r="AF9" i="21" s="1"/>
  <c r="AH9" i="21" s="1"/>
  <c r="AF14" i="21"/>
  <c r="AH14" i="21" s="1"/>
  <c r="O12" i="21"/>
  <c r="AF12" i="21" s="1"/>
  <c r="AH12" i="21" s="1"/>
  <c r="F3" i="18"/>
  <c r="G3" i="18" s="1"/>
  <c r="O7" i="21"/>
  <c r="AF7" i="21" s="1"/>
  <c r="AH7" i="21" s="1"/>
  <c r="O13" i="21"/>
  <c r="AF13" i="21" s="1"/>
  <c r="AH13" i="21" s="1"/>
  <c r="AF16" i="21"/>
  <c r="AH16" i="21" s="1"/>
  <c r="DX20" i="36"/>
  <c r="EA20" i="36" s="1"/>
  <c r="EC20" i="36" s="1"/>
  <c r="O6" i="22"/>
  <c r="AE6" i="22" s="1"/>
  <c r="AG6" i="22" s="1"/>
  <c r="O7" i="10"/>
  <c r="O6" i="10"/>
  <c r="O9" i="10"/>
  <c r="O11" i="10"/>
  <c r="O5" i="26"/>
  <c r="AF5" i="26" s="1"/>
  <c r="AH5" i="26" s="1"/>
  <c r="O5" i="10"/>
  <c r="O13" i="10"/>
  <c r="O4" i="10"/>
  <c r="AE4" i="10" s="1"/>
  <c r="O10" i="10"/>
  <c r="O12" i="10"/>
  <c r="O8" i="10"/>
  <c r="AG14" i="10"/>
  <c r="O6" i="31"/>
  <c r="O7" i="15"/>
  <c r="O9" i="15"/>
  <c r="AG16" i="10"/>
  <c r="O6" i="24"/>
  <c r="AH6" i="24" s="1"/>
  <c r="AG15" i="10"/>
  <c r="O8" i="26"/>
  <c r="AF8" i="26" s="1"/>
  <c r="AH8" i="26" s="1"/>
  <c r="O7" i="22"/>
  <c r="O11" i="32"/>
  <c r="AE11" i="32" s="1"/>
  <c r="O8" i="35"/>
  <c r="AF8" i="35" s="1"/>
  <c r="AH8" i="35" s="1"/>
  <c r="AH7" i="12"/>
  <c r="AJ7" i="12" s="1"/>
  <c r="O9" i="24"/>
  <c r="AH9" i="24" s="1"/>
  <c r="O9" i="26"/>
  <c r="AF9" i="26" s="1"/>
  <c r="AH9" i="26" s="1"/>
  <c r="O9" i="29"/>
  <c r="O5" i="23"/>
  <c r="AH16" i="23"/>
  <c r="AH14" i="23"/>
  <c r="O12" i="29"/>
  <c r="AH15" i="23"/>
  <c r="AH6" i="12"/>
  <c r="AJ6" i="12" s="1"/>
  <c r="O7" i="26"/>
  <c r="AF7" i="26" s="1"/>
  <c r="AH7" i="26" s="1"/>
  <c r="P4" i="33"/>
  <c r="AG4" i="33" s="1"/>
  <c r="AI4" i="33" s="1"/>
  <c r="AH12" i="12"/>
  <c r="AJ12" i="12" s="1"/>
  <c r="O13" i="15"/>
  <c r="O10" i="22"/>
  <c r="AE10" i="22" s="1"/>
  <c r="AG10" i="22" s="1"/>
  <c r="O13" i="22"/>
  <c r="AE13" i="22" s="1"/>
  <c r="AG13" i="22" s="1"/>
  <c r="O10" i="29"/>
  <c r="O6" i="26"/>
  <c r="AF6" i="26" s="1"/>
  <c r="AH6" i="26" s="1"/>
  <c r="O10" i="30"/>
  <c r="AF10" i="30" s="1"/>
  <c r="AH10" i="30" s="1"/>
  <c r="P12" i="33"/>
  <c r="O6" i="15"/>
  <c r="AE6" i="15" s="1"/>
  <c r="AG6" i="15" s="1"/>
  <c r="O11" i="15"/>
  <c r="O9" i="22"/>
  <c r="AE9" i="22" s="1"/>
  <c r="AG9" i="22" s="1"/>
  <c r="AF13" i="35"/>
  <c r="AH13" i="35" s="1"/>
  <c r="O5" i="35"/>
  <c r="AF5" i="35" s="1"/>
  <c r="AH5" i="35" s="1"/>
  <c r="AF12" i="35"/>
  <c r="AH12" i="35" s="1"/>
  <c r="O7" i="35"/>
  <c r="AF7" i="35" s="1"/>
  <c r="AH7" i="35" s="1"/>
  <c r="O9" i="35"/>
  <c r="AF9" i="35" s="1"/>
  <c r="AH9" i="35" s="1"/>
  <c r="AF10" i="35"/>
  <c r="AH10" i="35" s="1"/>
  <c r="O4" i="35"/>
  <c r="AF11" i="35"/>
  <c r="AH11" i="35" s="1"/>
  <c r="AI16" i="33"/>
  <c r="AI14" i="33"/>
  <c r="O13" i="34"/>
  <c r="AF13" i="34" s="1"/>
  <c r="AH13" i="34" s="1"/>
  <c r="AF11" i="34"/>
  <c r="AH11" i="34" s="1"/>
  <c r="AF10" i="34"/>
  <c r="AF9" i="34"/>
  <c r="AH9" i="34" s="1"/>
  <c r="AF8" i="34"/>
  <c r="AH8" i="34" s="1"/>
  <c r="AF7" i="34"/>
  <c r="AH7" i="34" s="1"/>
  <c r="AF6" i="34"/>
  <c r="AH6" i="34" s="1"/>
  <c r="AF4" i="34"/>
  <c r="AH4" i="34" s="1"/>
  <c r="F3" i="34"/>
  <c r="P11" i="33"/>
  <c r="AG11" i="33" s="1"/>
  <c r="AI11" i="33" s="1"/>
  <c r="AG7" i="33"/>
  <c r="AI7" i="33" s="1"/>
  <c r="P13" i="33"/>
  <c r="AG13" i="33" s="1"/>
  <c r="AI13" i="33" s="1"/>
  <c r="AI15" i="33"/>
  <c r="AG6" i="33"/>
  <c r="AI6" i="33" s="1"/>
  <c r="G3" i="33"/>
  <c r="O10" i="32"/>
  <c r="AE10" i="32" s="1"/>
  <c r="O13" i="32"/>
  <c r="AE13" i="32" s="1"/>
  <c r="O6" i="32"/>
  <c r="AE6" i="32" s="1"/>
  <c r="O5" i="32"/>
  <c r="AE5" i="32" s="1"/>
  <c r="O4" i="32"/>
  <c r="AE4" i="32" s="1"/>
  <c r="O12" i="32"/>
  <c r="AE12" i="32" s="1"/>
  <c r="O9" i="32"/>
  <c r="AE9" i="32" s="1"/>
  <c r="O8" i="32"/>
  <c r="AE8" i="32" s="1"/>
  <c r="F3" i="32"/>
  <c r="G3" i="32" s="1"/>
  <c r="O5" i="31"/>
  <c r="O9" i="30"/>
  <c r="AF9" i="30" s="1"/>
  <c r="AH9" i="30" s="1"/>
  <c r="O8" i="30"/>
  <c r="AF8" i="30" s="1"/>
  <c r="AH8" i="30" s="1"/>
  <c r="O5" i="30"/>
  <c r="AF5" i="30" s="1"/>
  <c r="AH5" i="30" s="1"/>
  <c r="G15" i="31"/>
  <c r="O15" i="31" s="1"/>
  <c r="F3" i="31"/>
  <c r="AG16" i="29"/>
  <c r="O11" i="30"/>
  <c r="AF11" i="30" s="1"/>
  <c r="AH11" i="30" s="1"/>
  <c r="O7" i="30"/>
  <c r="AF7" i="30" s="1"/>
  <c r="AH7" i="30" s="1"/>
  <c r="O6" i="30"/>
  <c r="AF6" i="30" s="1"/>
  <c r="AH6" i="30" s="1"/>
  <c r="F3" i="30"/>
  <c r="AG15" i="29"/>
  <c r="O5" i="29"/>
  <c r="AE5" i="29" s="1"/>
  <c r="O8" i="29"/>
  <c r="AE8" i="29" s="1"/>
  <c r="O6" i="29"/>
  <c r="AE6" i="29" s="1"/>
  <c r="O11" i="29"/>
  <c r="AE11" i="29" s="1"/>
  <c r="F3" i="28"/>
  <c r="F25" i="28" s="1"/>
  <c r="O4" i="26"/>
  <c r="AF4" i="26" s="1"/>
  <c r="AH4" i="26" s="1"/>
  <c r="O10" i="26"/>
  <c r="AF10" i="26" s="1"/>
  <c r="AH10" i="26" s="1"/>
  <c r="O12" i="26"/>
  <c r="AF12" i="26" s="1"/>
  <c r="AH12" i="26" s="1"/>
  <c r="O11" i="26"/>
  <c r="AF11" i="26" s="1"/>
  <c r="AH11" i="26" s="1"/>
  <c r="F3" i="26"/>
  <c r="F25" i="26" s="1"/>
  <c r="O12" i="24"/>
  <c r="AH12" i="24" s="1"/>
  <c r="O7" i="24"/>
  <c r="AH7" i="24" s="1"/>
  <c r="O13" i="24"/>
  <c r="AH13" i="24" s="1"/>
  <c r="O11" i="24"/>
  <c r="AH11" i="24" s="1"/>
  <c r="O4" i="24"/>
  <c r="AH4" i="24" s="1"/>
  <c r="AJ14" i="24"/>
  <c r="G15" i="25"/>
  <c r="O15" i="25" s="1"/>
  <c r="AG15" i="25" s="1"/>
  <c r="AI15" i="25" s="1"/>
  <c r="O8" i="24"/>
  <c r="AH8" i="24" s="1"/>
  <c r="F15" i="24"/>
  <c r="G15" i="24" s="1"/>
  <c r="O15" i="24" s="1"/>
  <c r="AH15" i="24" s="1"/>
  <c r="F3" i="24"/>
  <c r="AE16" i="22"/>
  <c r="AG16" i="22" s="1"/>
  <c r="F3" i="23"/>
  <c r="F25" i="23" s="1"/>
  <c r="O4" i="22"/>
  <c r="AE4" i="22" s="1"/>
  <c r="AG4" i="22" s="1"/>
  <c r="O8" i="22"/>
  <c r="AE8" i="22" s="1"/>
  <c r="AG8" i="22" s="1"/>
  <c r="F3" i="22"/>
  <c r="F25" i="22" s="1"/>
  <c r="F3" i="21"/>
  <c r="F25" i="21" s="1"/>
  <c r="AF7" i="20"/>
  <c r="AH7" i="20" s="1"/>
  <c r="AF9" i="20"/>
  <c r="AH9" i="20" s="1"/>
  <c r="AF12" i="20"/>
  <c r="AH12" i="20" s="1"/>
  <c r="AF13" i="20"/>
  <c r="AH13" i="20" s="1"/>
  <c r="O5" i="20"/>
  <c r="AF5" i="20" s="1"/>
  <c r="AH5" i="20" s="1"/>
  <c r="AF11" i="20"/>
  <c r="AH11" i="20" s="1"/>
  <c r="AF8" i="20"/>
  <c r="AH8" i="20" s="1"/>
  <c r="F3" i="16"/>
  <c r="O10" i="15"/>
  <c r="O12" i="15"/>
  <c r="O5" i="14"/>
  <c r="F15" i="15"/>
  <c r="G15" i="15" s="1"/>
  <c r="O15" i="15" s="1"/>
  <c r="O8" i="15"/>
  <c r="O5" i="15"/>
  <c r="F3" i="15"/>
  <c r="O6" i="14"/>
  <c r="F3" i="14"/>
  <c r="AH9" i="12"/>
  <c r="AJ9" i="12" s="1"/>
  <c r="AH10" i="12"/>
  <c r="AJ10" i="12" s="1"/>
  <c r="AH13" i="12"/>
  <c r="AJ13" i="12" s="1"/>
  <c r="AH11" i="12"/>
  <c r="AJ11" i="12" s="1"/>
  <c r="AH4" i="12"/>
  <c r="AJ4" i="12" s="1"/>
  <c r="AH15" i="12"/>
  <c r="AJ15" i="12" s="1"/>
  <c r="AH5" i="12"/>
  <c r="AJ5" i="12" s="1"/>
  <c r="G3" i="12"/>
  <c r="F3" i="13"/>
  <c r="F25" i="13" s="1"/>
  <c r="O6" i="35"/>
  <c r="AF6" i="35" s="1"/>
  <c r="AH6" i="35" s="1"/>
  <c r="O13" i="30"/>
  <c r="AF13" i="30" s="1"/>
  <c r="AH13" i="30" s="1"/>
  <c r="O5" i="24"/>
  <c r="AH5" i="24" s="1"/>
  <c r="O5" i="22"/>
  <c r="AE5" i="22" s="1"/>
  <c r="AG5" i="22" s="1"/>
  <c r="O4" i="20"/>
  <c r="AF4" i="20" s="1"/>
  <c r="AH4" i="20" s="1"/>
  <c r="AE5" i="10" l="1"/>
  <c r="AG5" i="10" s="1"/>
  <c r="H52" i="36"/>
  <c r="T40" i="36"/>
  <c r="P35" i="36"/>
  <c r="G61" i="36" s="1"/>
  <c r="AG8" i="10"/>
  <c r="AE8" i="10"/>
  <c r="AG11" i="10"/>
  <c r="AE11" i="10"/>
  <c r="AE12" i="10"/>
  <c r="AG12" i="10" s="1"/>
  <c r="AE9" i="10"/>
  <c r="AG9" i="10" s="1"/>
  <c r="AG10" i="10"/>
  <c r="AE10" i="10"/>
  <c r="AG6" i="10"/>
  <c r="AE6" i="10"/>
  <c r="AE13" i="10"/>
  <c r="AG13" i="10" s="1"/>
  <c r="AE7" i="10"/>
  <c r="AG7" i="10" s="1"/>
  <c r="F25" i="16"/>
  <c r="L52" i="36"/>
  <c r="F56" i="36"/>
  <c r="T30" i="36"/>
  <c r="R43" i="36"/>
  <c r="DW16" i="36"/>
  <c r="R39" i="36"/>
  <c r="DW12" i="36"/>
  <c r="R38" i="36"/>
  <c r="DW11" i="36"/>
  <c r="R37" i="36"/>
  <c r="DW10" i="36"/>
  <c r="R36" i="36"/>
  <c r="DW9" i="36"/>
  <c r="R35" i="36"/>
  <c r="DW8" i="36"/>
  <c r="R34" i="36"/>
  <c r="DW7" i="36"/>
  <c r="R31" i="36"/>
  <c r="DW4" i="36"/>
  <c r="DW3" i="36"/>
  <c r="P52" i="36"/>
  <c r="F25" i="18"/>
  <c r="G25" i="18"/>
  <c r="AE13" i="15"/>
  <c r="AG13" i="15" s="1"/>
  <c r="AE15" i="15"/>
  <c r="AG15" i="15" s="1"/>
  <c r="AE7" i="15"/>
  <c r="AG7" i="15" s="1"/>
  <c r="AE9" i="15"/>
  <c r="AG9" i="15" s="1"/>
  <c r="AE16" i="15"/>
  <c r="AG16" i="15" s="1"/>
  <c r="AE11" i="15"/>
  <c r="AG11" i="15" s="1"/>
  <c r="AE12" i="15"/>
  <c r="AG12" i="15" s="1"/>
  <c r="AE8" i="15"/>
  <c r="AG8" i="15" s="1"/>
  <c r="AE10" i="15"/>
  <c r="AG10" i="15" s="1"/>
  <c r="AE5" i="15"/>
  <c r="AG5" i="15" s="1"/>
  <c r="AE4" i="15"/>
  <c r="AG4" i="15" s="1"/>
  <c r="G25" i="12"/>
  <c r="H3" i="12"/>
  <c r="F25" i="25"/>
  <c r="F25" i="14"/>
  <c r="E64" i="36"/>
  <c r="I64" i="36" s="1"/>
  <c r="C64" i="36" s="1"/>
  <c r="AI9" i="25"/>
  <c r="F25" i="24"/>
  <c r="O3" i="11"/>
  <c r="AI3" i="11" s="1"/>
  <c r="AK3" i="11" s="1"/>
  <c r="G25" i="11"/>
  <c r="F25" i="35"/>
  <c r="AF4" i="35"/>
  <c r="H3" i="33"/>
  <c r="H25" i="33" s="1"/>
  <c r="G25" i="33"/>
  <c r="F25" i="34"/>
  <c r="O5" i="34"/>
  <c r="AF5" i="34" s="1"/>
  <c r="AH5" i="34" s="1"/>
  <c r="AG12" i="33"/>
  <c r="G3" i="28"/>
  <c r="G25" i="28" s="1"/>
  <c r="F25" i="15"/>
  <c r="I77" i="36"/>
  <c r="DY24" i="36"/>
  <c r="EA24" i="36" s="1"/>
  <c r="EC24" i="36" s="1"/>
  <c r="G4" i="30"/>
  <c r="O4" i="30" s="1"/>
  <c r="AF4" i="30" s="1"/>
  <c r="AH4" i="30" s="1"/>
  <c r="F58" i="36"/>
  <c r="G3" i="31"/>
  <c r="F25" i="31"/>
  <c r="F25" i="30"/>
  <c r="G3" i="30"/>
  <c r="G3" i="27"/>
  <c r="G25" i="27" s="1"/>
  <c r="F25" i="27"/>
  <c r="I63" i="36"/>
  <c r="C63" i="36" s="1"/>
  <c r="I62" i="36"/>
  <c r="C62" i="36" s="1"/>
  <c r="I66" i="36"/>
  <c r="C66" i="36" s="1"/>
  <c r="I65" i="36"/>
  <c r="C65" i="36" s="1"/>
  <c r="I61" i="36"/>
  <c r="C61" i="36" s="1"/>
  <c r="I69" i="36"/>
  <c r="C69" i="36" s="1"/>
  <c r="I68" i="36"/>
  <c r="C68" i="36" s="1"/>
  <c r="I67" i="36"/>
  <c r="C67" i="36" s="1"/>
  <c r="D78" i="36"/>
  <c r="AG12" i="16"/>
  <c r="F25" i="20"/>
  <c r="O7" i="14"/>
  <c r="AH16" i="12"/>
  <c r="AJ16" i="12" s="1"/>
  <c r="AH8" i="12"/>
  <c r="AJ8" i="12" s="1"/>
  <c r="AH13" i="31"/>
  <c r="AJ13" i="31" s="1"/>
  <c r="AH5" i="31"/>
  <c r="AJ5" i="31" s="1"/>
  <c r="AH9" i="31"/>
  <c r="AJ9" i="31" s="1"/>
  <c r="AH12" i="31"/>
  <c r="AJ12" i="31" s="1"/>
  <c r="AH8" i="31"/>
  <c r="AJ8" i="31" s="1"/>
  <c r="AH15" i="31"/>
  <c r="AJ15" i="31" s="1"/>
  <c r="AH11" i="31"/>
  <c r="AJ11" i="31" s="1"/>
  <c r="AH14" i="31"/>
  <c r="AJ14" i="31" s="1"/>
  <c r="AH6" i="31"/>
  <c r="AJ6" i="31" s="1"/>
  <c r="AH7" i="31"/>
  <c r="AJ7" i="31" s="1"/>
  <c r="AH16" i="31"/>
  <c r="AJ16" i="31" s="1"/>
  <c r="AH10" i="31"/>
  <c r="AJ10" i="31" s="1"/>
  <c r="G16" i="35"/>
  <c r="O16" i="35" s="1"/>
  <c r="AF16" i="35" s="1"/>
  <c r="AH16" i="35" s="1"/>
  <c r="G15" i="35"/>
  <c r="O15" i="35" s="1"/>
  <c r="AF15" i="35" s="1"/>
  <c r="AH15" i="35" s="1"/>
  <c r="G14" i="35"/>
  <c r="G15" i="34"/>
  <c r="O15" i="34" s="1"/>
  <c r="AF15" i="34" s="1"/>
  <c r="AH15" i="34" s="1"/>
  <c r="G14" i="34"/>
  <c r="O14" i="34" s="1"/>
  <c r="AF14" i="34" s="1"/>
  <c r="AH14" i="34" s="1"/>
  <c r="G16" i="34"/>
  <c r="O16" i="34" s="1"/>
  <c r="AF16" i="34" s="1"/>
  <c r="AH16" i="34" s="1"/>
  <c r="P3" i="33"/>
  <c r="AG3" i="33" s="1"/>
  <c r="O10" i="20"/>
  <c r="O16" i="24"/>
  <c r="G3" i="23"/>
  <c r="AH10" i="34"/>
  <c r="G25" i="32"/>
  <c r="F25" i="32"/>
  <c r="AE16" i="32"/>
  <c r="AG16" i="32" s="1"/>
  <c r="AE15" i="32"/>
  <c r="AG15" i="32" s="1"/>
  <c r="AE14" i="32"/>
  <c r="AG14" i="32" s="1"/>
  <c r="G10" i="25"/>
  <c r="AE11" i="22"/>
  <c r="AG11" i="22" s="1"/>
  <c r="AF5" i="21"/>
  <c r="AF12" i="34"/>
  <c r="AG9" i="33"/>
  <c r="AG11" i="32"/>
  <c r="AG9" i="32"/>
  <c r="AG7" i="32"/>
  <c r="AG8" i="32"/>
  <c r="AG12" i="32"/>
  <c r="AG4" i="32"/>
  <c r="AG5" i="32"/>
  <c r="AG6" i="32"/>
  <c r="AG13" i="32"/>
  <c r="AG10" i="32"/>
  <c r="AF11" i="23"/>
  <c r="AH11" i="23" s="1"/>
  <c r="AF7" i="23"/>
  <c r="AH7" i="23" s="1"/>
  <c r="AF6" i="23"/>
  <c r="AH6" i="23" s="1"/>
  <c r="AE12" i="29"/>
  <c r="AG12" i="29" s="1"/>
  <c r="AF9" i="23"/>
  <c r="AH9" i="23" s="1"/>
  <c r="AE10" i="29"/>
  <c r="AG10" i="29" s="1"/>
  <c r="AF12" i="23"/>
  <c r="AH12" i="23" s="1"/>
  <c r="AF8" i="23"/>
  <c r="AH8" i="23" s="1"/>
  <c r="AF5" i="23"/>
  <c r="AH5" i="23" s="1"/>
  <c r="AF4" i="23"/>
  <c r="AH4" i="23" s="1"/>
  <c r="AE13" i="29"/>
  <c r="AG13" i="29" s="1"/>
  <c r="AF13" i="23"/>
  <c r="AH13" i="23" s="1"/>
  <c r="AE7" i="29"/>
  <c r="AG7" i="29" s="1"/>
  <c r="AE9" i="29"/>
  <c r="AG9" i="29" s="1"/>
  <c r="AE4" i="29"/>
  <c r="AI6" i="25"/>
  <c r="AF10" i="23"/>
  <c r="DY12" i="36"/>
  <c r="DY6" i="36"/>
  <c r="DY16" i="36"/>
  <c r="DY17" i="36"/>
  <c r="DY15" i="36"/>
  <c r="AE7" i="22"/>
  <c r="AG7" i="22" s="1"/>
  <c r="DY14" i="36"/>
  <c r="DY9" i="36"/>
  <c r="DY7" i="36"/>
  <c r="DY4" i="36"/>
  <c r="DY11" i="36"/>
  <c r="DY5" i="36"/>
  <c r="DY13" i="36"/>
  <c r="DY10" i="36"/>
  <c r="AF6" i="14"/>
  <c r="AF5" i="14"/>
  <c r="AF4" i="14"/>
  <c r="G3" i="29"/>
  <c r="G25" i="29" s="1"/>
  <c r="AG10" i="33"/>
  <c r="AI10" i="33" s="1"/>
  <c r="G4" i="31"/>
  <c r="DZ15" i="36"/>
  <c r="DZ25" i="36" s="1"/>
  <c r="AG3" i="17"/>
  <c r="G3" i="20"/>
  <c r="G25" i="20" s="1"/>
  <c r="AJ6" i="24"/>
  <c r="AJ11" i="24"/>
  <c r="AJ13" i="24"/>
  <c r="AJ12" i="24"/>
  <c r="AJ7" i="24"/>
  <c r="AJ15" i="24"/>
  <c r="AJ5" i="24"/>
  <c r="AJ8" i="24"/>
  <c r="AJ4" i="24"/>
  <c r="AJ9" i="24"/>
  <c r="AG8" i="29"/>
  <c r="AG11" i="29"/>
  <c r="AG6" i="29"/>
  <c r="G3" i="35"/>
  <c r="G3" i="34"/>
  <c r="AG5" i="29"/>
  <c r="G3" i="26"/>
  <c r="G25" i="26" s="1"/>
  <c r="G3" i="25"/>
  <c r="G25" i="25" s="1"/>
  <c r="G3" i="24"/>
  <c r="G25" i="24" s="1"/>
  <c r="G3" i="22"/>
  <c r="G25" i="22" s="1"/>
  <c r="G3" i="21"/>
  <c r="G25" i="21" s="1"/>
  <c r="G3" i="19"/>
  <c r="G25" i="19" s="1"/>
  <c r="G3" i="16"/>
  <c r="G25" i="16" s="1"/>
  <c r="G3" i="15"/>
  <c r="G25" i="15" s="1"/>
  <c r="G3" i="14"/>
  <c r="G25" i="14" s="1"/>
  <c r="H25" i="12"/>
  <c r="G3" i="13"/>
  <c r="G25" i="13" s="1"/>
  <c r="T52" i="36" l="1"/>
  <c r="R52" i="36"/>
  <c r="DW25" i="36"/>
  <c r="AG25" i="17"/>
  <c r="AI3" i="17"/>
  <c r="G25" i="31"/>
  <c r="G25" i="30"/>
  <c r="G56" i="36"/>
  <c r="G78" i="36" s="1"/>
  <c r="O25" i="11"/>
  <c r="O14" i="35"/>
  <c r="AF14" i="35" s="1"/>
  <c r="AH14" i="35" s="1"/>
  <c r="G25" i="35"/>
  <c r="AH4" i="35"/>
  <c r="G25" i="34"/>
  <c r="AH12" i="34"/>
  <c r="P25" i="33"/>
  <c r="AI12" i="33"/>
  <c r="AG25" i="33"/>
  <c r="F78" i="36"/>
  <c r="O3" i="23"/>
  <c r="O25" i="23" s="1"/>
  <c r="G25" i="23"/>
  <c r="AH6" i="14"/>
  <c r="E59" i="36"/>
  <c r="AH5" i="14"/>
  <c r="E58" i="36"/>
  <c r="AH4" i="14"/>
  <c r="E57" i="36"/>
  <c r="AF7" i="14"/>
  <c r="AG4" i="10"/>
  <c r="AG4" i="29"/>
  <c r="AF10" i="20"/>
  <c r="AH10" i="20" s="1"/>
  <c r="AH16" i="24"/>
  <c r="AH10" i="23"/>
  <c r="O10" i="25"/>
  <c r="AH5" i="21"/>
  <c r="AI9" i="33"/>
  <c r="AI25" i="17"/>
  <c r="O3" i="29"/>
  <c r="O25" i="29" s="1"/>
  <c r="O4" i="31"/>
  <c r="AH4" i="31" s="1"/>
  <c r="O3" i="18"/>
  <c r="O25" i="18" s="1"/>
  <c r="O3" i="20"/>
  <c r="O25" i="20" s="1"/>
  <c r="O3" i="27"/>
  <c r="O25" i="27" s="1"/>
  <c r="O3" i="13"/>
  <c r="O3" i="35"/>
  <c r="O25" i="35" s="1"/>
  <c r="O3" i="34"/>
  <c r="O25" i="34" s="1"/>
  <c r="O3" i="32"/>
  <c r="O3" i="31"/>
  <c r="O3" i="30"/>
  <c r="O25" i="30" s="1"/>
  <c r="O3" i="28"/>
  <c r="O25" i="28" s="1"/>
  <c r="O3" i="26"/>
  <c r="O3" i="25"/>
  <c r="O3" i="24"/>
  <c r="O25" i="24" s="1"/>
  <c r="O3" i="22"/>
  <c r="O25" i="22" s="1"/>
  <c r="O3" i="21"/>
  <c r="O25" i="21" s="1"/>
  <c r="O3" i="19"/>
  <c r="O25" i="19" s="1"/>
  <c r="O3" i="16"/>
  <c r="O25" i="16" s="1"/>
  <c r="O3" i="15"/>
  <c r="O25" i="15" s="1"/>
  <c r="O3" i="14"/>
  <c r="O25" i="14" s="1"/>
  <c r="P3" i="12"/>
  <c r="P25" i="12" s="1"/>
  <c r="O25" i="13" l="1"/>
  <c r="AE3" i="13"/>
  <c r="O25" i="25"/>
  <c r="AK25" i="11"/>
  <c r="AI25" i="11"/>
  <c r="AH3" i="31"/>
  <c r="O25" i="31"/>
  <c r="I57" i="36"/>
  <c r="C57" i="36" s="1"/>
  <c r="I58" i="36"/>
  <c r="C58" i="36" s="1"/>
  <c r="I59" i="36"/>
  <c r="C59" i="36" s="1"/>
  <c r="AH7" i="14"/>
  <c r="E60" i="36"/>
  <c r="AG3" i="28"/>
  <c r="AG25" i="28" s="1"/>
  <c r="AJ16" i="24"/>
  <c r="AF3" i="26"/>
  <c r="O25" i="26"/>
  <c r="AE3" i="32"/>
  <c r="AE25" i="32" s="1"/>
  <c r="O25" i="32"/>
  <c r="AG10" i="25"/>
  <c r="AE3" i="16"/>
  <c r="AE25" i="16" s="1"/>
  <c r="AG3" i="25"/>
  <c r="AF3" i="23"/>
  <c r="AF25" i="23" s="1"/>
  <c r="AH3" i="12"/>
  <c r="AH25" i="12" s="1"/>
  <c r="AE3" i="29"/>
  <c r="AE25" i="29" s="1"/>
  <c r="AF3" i="20"/>
  <c r="AF25" i="20" s="1"/>
  <c r="AE3" i="18"/>
  <c r="AE25" i="13"/>
  <c r="AF3" i="35"/>
  <c r="AF25" i="35" s="1"/>
  <c r="AF3" i="34"/>
  <c r="AF25" i="34" s="1"/>
  <c r="AF3" i="30"/>
  <c r="AF25" i="30" s="1"/>
  <c r="AE3" i="22"/>
  <c r="AE25" i="22" s="1"/>
  <c r="AF3" i="21"/>
  <c r="AF25" i="21" s="1"/>
  <c r="AG3" i="19"/>
  <c r="AG25" i="19" s="1"/>
  <c r="AE3" i="15"/>
  <c r="AE25" i="15" s="1"/>
  <c r="AF3" i="14"/>
  <c r="AF25" i="14" s="1"/>
  <c r="DX6" i="36"/>
  <c r="AG25" i="25" l="1"/>
  <c r="AE25" i="18"/>
  <c r="AG3" i="18"/>
  <c r="AG25" i="18" s="1"/>
  <c r="AJ3" i="31"/>
  <c r="AH25" i="31"/>
  <c r="I60" i="36"/>
  <c r="C60" i="36" s="1"/>
  <c r="DX3" i="36"/>
  <c r="AH3" i="26"/>
  <c r="AH25" i="26" s="1"/>
  <c r="AF25" i="26"/>
  <c r="AI10" i="25"/>
  <c r="AJ3" i="12"/>
  <c r="AJ25" i="12" s="1"/>
  <c r="DX10" i="36"/>
  <c r="EA10" i="36" s="1"/>
  <c r="EC10" i="36" s="1"/>
  <c r="DX18" i="36"/>
  <c r="EA18" i="36" s="1"/>
  <c r="EC18" i="36" s="1"/>
  <c r="DX13" i="36"/>
  <c r="EA13" i="36" s="1"/>
  <c r="EC13" i="36" s="1"/>
  <c r="DX12" i="36"/>
  <c r="EA12" i="36" s="1"/>
  <c r="EC12" i="36" s="1"/>
  <c r="DX8" i="36"/>
  <c r="EA8" i="36" s="1"/>
  <c r="EC8" i="36" s="1"/>
  <c r="DX19" i="36"/>
  <c r="EA19" i="36" s="1"/>
  <c r="EC19" i="36" s="1"/>
  <c r="DX9" i="36"/>
  <c r="EA9" i="36" s="1"/>
  <c r="EC9" i="36" s="1"/>
  <c r="DX7" i="36"/>
  <c r="EA7" i="36" s="1"/>
  <c r="EC7" i="36" s="1"/>
  <c r="DX11" i="36"/>
  <c r="EA11" i="36" s="1"/>
  <c r="EC11" i="36" s="1"/>
  <c r="DX17" i="36"/>
  <c r="EA17" i="36" s="1"/>
  <c r="EC17" i="36" s="1"/>
  <c r="DX16" i="36"/>
  <c r="EA16" i="36" s="1"/>
  <c r="EC16" i="36" s="1"/>
  <c r="DX15" i="36"/>
  <c r="EA15" i="36" s="1"/>
  <c r="EC15" i="36" s="1"/>
  <c r="DX4" i="36"/>
  <c r="EA4" i="36" s="1"/>
  <c r="EC4" i="36" s="1"/>
  <c r="DX5" i="36"/>
  <c r="EA5" i="36" s="1"/>
  <c r="EC5" i="36" s="1"/>
  <c r="DX14" i="36"/>
  <c r="EA14" i="36" s="1"/>
  <c r="EC14" i="36" s="1"/>
  <c r="EA6" i="36"/>
  <c r="EC6" i="36" s="1"/>
  <c r="AG3" i="29"/>
  <c r="AG25" i="29" s="1"/>
  <c r="AJ4" i="31"/>
  <c r="AG3" i="16"/>
  <c r="AG25" i="16" s="1"/>
  <c r="AH3" i="20"/>
  <c r="AH25" i="20" s="1"/>
  <c r="AG3" i="13"/>
  <c r="AG25" i="13" s="1"/>
  <c r="DY3" i="36"/>
  <c r="DY25" i="36" s="1"/>
  <c r="AH3" i="35"/>
  <c r="AH25" i="35" s="1"/>
  <c r="AH3" i="34"/>
  <c r="AH25" i="34" s="1"/>
  <c r="AI3" i="33"/>
  <c r="AI25" i="33" s="1"/>
  <c r="AG3" i="32"/>
  <c r="AG25" i="32" s="1"/>
  <c r="AH3" i="30"/>
  <c r="AH25" i="30" s="1"/>
  <c r="AI3" i="28"/>
  <c r="AI25" i="28" s="1"/>
  <c r="AI3" i="25"/>
  <c r="AH3" i="23"/>
  <c r="AH25" i="23" s="1"/>
  <c r="AG3" i="22"/>
  <c r="AG25" i="22" s="1"/>
  <c r="AH3" i="21"/>
  <c r="AH25" i="21" s="1"/>
  <c r="AI3" i="19"/>
  <c r="AI25" i="19" s="1"/>
  <c r="AG3" i="15"/>
  <c r="AG25" i="15" s="1"/>
  <c r="AH3" i="14"/>
  <c r="AH25" i="14" s="1"/>
  <c r="AI25" i="25" l="1"/>
  <c r="EA3" i="36"/>
  <c r="AJ25" i="31"/>
  <c r="E56" i="36" l="1"/>
  <c r="I56" i="36" s="1"/>
  <c r="C56" i="36" s="1"/>
  <c r="O3" i="10"/>
  <c r="O25" i="10" s="1"/>
  <c r="E78" i="36" l="1"/>
  <c r="AE3" i="10"/>
  <c r="AE25" i="10" s="1"/>
  <c r="I78" i="36" l="1"/>
  <c r="C78" i="36"/>
  <c r="AG3" i="10"/>
  <c r="AG25" i="10" s="1"/>
  <c r="AH3" i="24"/>
  <c r="AH25" i="24" s="1"/>
  <c r="AJ3" i="24" l="1"/>
  <c r="AJ25" i="24" s="1"/>
  <c r="AI3" i="27"/>
  <c r="AI25" i="27" s="1"/>
  <c r="DX25" i="36"/>
  <c r="EA25" i="36" l="1"/>
  <c r="AK3" i="27"/>
  <c r="AK25" i="27" s="1"/>
  <c r="EC3" i="36" l="1"/>
  <c r="EC25" i="36" s="1"/>
  <c r="A2555" i="40"/>
</calcChain>
</file>

<file path=xl/comments1.xml><?xml version="1.0" encoding="utf-8"?>
<comments xmlns="http://schemas.openxmlformats.org/spreadsheetml/2006/main">
  <authors>
    <author>Windows User</author>
  </authors>
  <commentList>
    <comment ref="AK10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trung chuyển dư trả 1 gói</t>
        </r>
      </text>
    </comment>
  </commentList>
</comments>
</file>

<file path=xl/comments10.xml><?xml version="1.0" encoding="utf-8"?>
<comments xmlns="http://schemas.openxmlformats.org/spreadsheetml/2006/main">
  <authors>
    <author>Windows User</author>
  </authors>
  <commentList>
    <comment ref="E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nhà máy xuất dư 2 gói ( phiếu 400 thực nhận 402)</t>
        </r>
      </text>
    </comment>
  </commentList>
</comments>
</file>

<file path=xl/comments11.xml><?xml version="1.0" encoding="utf-8"?>
<comments xmlns="http://schemas.openxmlformats.org/spreadsheetml/2006/main">
  <authors>
    <author>Windows User</author>
  </authors>
  <commentList>
    <comment ref="E7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thiếu 5 gói ( phiếu 332 thực nhận 327 )</t>
        </r>
      </text>
    </comment>
  </commentList>
</comments>
</file>

<file path=xl/comments12.xml><?xml version="1.0" encoding="utf-8"?>
<comments xmlns="http://schemas.openxmlformats.org/spreadsheetml/2006/main">
  <authors>
    <author>Windows User</author>
  </authors>
  <commentList>
    <comment ref="E4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phiếu 1:nhà máy xuất dư 1 ( phiếu 583 thực nhận 584 )</t>
        </r>
      </text>
    </comment>
    <comment ref="E5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phiếu 1: nhà máy xuất thiếu 1 ( phiếu 270 thực nhận 269)</t>
        </r>
      </text>
    </comment>
    <comment ref="E7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phiếu 1:nhà máy xuất dư 10 ( phiếu 187 thực nhận 197)
phiếu 2:nhà máy xuất dư 2 ( phiếu 400 thực nhận 402 )</t>
        </r>
      </text>
    </comment>
  </commentList>
</comments>
</file>

<file path=xl/comments13.xml><?xml version="1.0" encoding="utf-8"?>
<comments xmlns="http://schemas.openxmlformats.org/spreadsheetml/2006/main">
  <authors>
    <author>Windows User</author>
  </authors>
  <commentList>
    <comment ref="E4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dư 2 ( phiếu 980 thực nhận 982)</t>
        </r>
      </text>
    </comment>
  </commentList>
</comments>
</file>

<file path=xl/comments14.xml><?xml version="1.0" encoding="utf-8"?>
<comments xmlns="http://schemas.openxmlformats.org/spreadsheetml/2006/main">
  <authors>
    <author>Windows User</author>
  </authors>
  <commentList>
    <comment ref="E12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gửi thiếu 2 gói</t>
        </r>
      </text>
    </comment>
  </commentList>
</comments>
</file>

<file path=xl/comments15.xml><?xml version="1.0" encoding="utf-8"?>
<comments xmlns="http://schemas.openxmlformats.org/spreadsheetml/2006/main">
  <authors>
    <author>Windows User</author>
  </authors>
  <commentList>
    <comment ref="AG4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trả lại
</t>
        </r>
      </text>
    </comment>
  </commentList>
</comments>
</file>

<file path=xl/comments16.xml><?xml version="1.0" encoding="utf-8"?>
<comments xmlns="http://schemas.openxmlformats.org/spreadsheetml/2006/main">
  <authors>
    <author>Windows User</author>
  </authors>
  <commentList>
    <comment ref="AJ3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a.thanh trả lại ( dư chưa có lý do )</t>
        </r>
      </text>
    </comment>
    <comment ref="E12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thiếu 2 ( phiếu 264 thực nhận 262 )</t>
        </r>
      </text>
    </comment>
    <comment ref="AJ1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a.thanh trả lại ( dư chưa có lý do )</t>
        </r>
      </text>
    </comment>
  </commentList>
</comments>
</file>

<file path=xl/comments17.xml><?xml version="1.0" encoding="utf-8"?>
<comments xmlns="http://schemas.openxmlformats.org/spreadsheetml/2006/main">
  <authors>
    <author>Windows User</author>
  </authors>
  <commentList>
    <comment ref="AA3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Anh Ngọc lấy 10 gà
gồm 7 gà xì kho cũ
3 gà mới
</t>
        </r>
      </text>
    </comment>
  </commentList>
</comments>
</file>

<file path=xl/comments18.xml><?xml version="1.0" encoding="utf-8"?>
<comments xmlns="http://schemas.openxmlformats.org/spreadsheetml/2006/main">
  <authors>
    <author>Windows User</author>
  </authors>
  <commentList>
    <comment ref="E10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dư 2 ( phiếu 754 thực nhận 756)
</t>
        </r>
      </text>
    </comment>
    <comment ref="AG11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đóng dư </t>
        </r>
      </text>
    </comment>
    <comment ref="AG20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đóng dư </t>
        </r>
      </text>
    </comment>
  </commentList>
</comments>
</file>

<file path=xl/comments19.xml><?xml version="1.0" encoding="utf-8"?>
<comments xmlns="http://schemas.openxmlformats.org/spreadsheetml/2006/main">
  <authors>
    <author>Windows User</author>
  </authors>
  <commentList>
    <comment ref="E12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lỗi nhà máy 54 túi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E3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thiếu 2 gói ( phiếu 520 thực nhận 518 
)</t>
        </r>
      </text>
    </comment>
  </commentList>
</comments>
</file>

<file path=xl/comments20.xml><?xml version="1.0" encoding="utf-8"?>
<comments xmlns="http://schemas.openxmlformats.org/spreadsheetml/2006/main">
  <authors>
    <author>Windows User</author>
  </authors>
  <commentList>
    <comment ref="E10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dư 2 ( phiếu 200 thực nhận 202)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H1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TRẢ LẠI 1</t>
        </r>
      </text>
    </comment>
    <comment ref="AG1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trả lại 1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H3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WIN TRẢ LẠI 1 GÀ</t>
        </r>
      </text>
    </comment>
    <comment ref="AH3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win trả lại 1 gà</t>
        </r>
      </text>
    </comment>
    <comment ref="E7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ĐÓNG DƯ 1 GÓI
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E10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DƯ 2 GÓI ( PHIẾU 533 THỰC NHẬN 535)
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AK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Khang trả về</t>
        </r>
      </text>
    </comment>
  </commentList>
</comments>
</file>

<file path=xl/comments7.xml><?xml version="1.0" encoding="utf-8"?>
<comments xmlns="http://schemas.openxmlformats.org/spreadsheetml/2006/main">
  <authors>
    <author>Windows User</author>
  </authors>
  <commentList>
    <comment ref="F3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TRẢ NHÀ MÁY 33 GÓI HÀNG LỖI</t>
        </r>
      </text>
    </comment>
    <comment ref="AI3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18 con lỗi</t>
        </r>
      </text>
    </comment>
    <comment ref="F7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1 gói lấy từ hàng xì tháng 2
</t>
        </r>
      </text>
    </comment>
    <comment ref="F12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dư 1 ( phiếu 220 thực nhận 221)
</t>
        </r>
      </text>
    </comment>
  </commentList>
</comments>
</file>

<file path=xl/comments8.xml><?xml version="1.0" encoding="utf-8"?>
<comments xmlns="http://schemas.openxmlformats.org/spreadsheetml/2006/main">
  <authors>
    <author>Windows User</author>
  </authors>
  <commentList>
    <comment ref="E1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NHẬP THIẾU 4 GÓI</t>
        </r>
      </text>
    </comment>
  </commentList>
</comments>
</file>

<file path=xl/comments9.xml><?xml version="1.0" encoding="utf-8"?>
<comments xmlns="http://schemas.openxmlformats.org/spreadsheetml/2006/main">
  <authors>
    <author>Windows User</author>
  </authors>
  <commentList>
    <comment ref="AG4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trung chuyển trả lại</t>
        </r>
      </text>
    </comment>
    <comment ref="E7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dư 1 (phiếu 380 thực nhận 381 )</t>
        </r>
      </text>
    </comment>
    <comment ref="AG7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trung chuyển trả lại</t>
        </r>
      </text>
    </comment>
  </commentList>
</comments>
</file>

<file path=xl/sharedStrings.xml><?xml version="1.0" encoding="utf-8"?>
<sst xmlns="http://schemas.openxmlformats.org/spreadsheetml/2006/main" count="2566" uniqueCount="272">
  <si>
    <t>Mã hàng</t>
  </si>
  <si>
    <t>mega</t>
  </si>
  <si>
    <t>coop</t>
  </si>
  <si>
    <t>Trung chuyển</t>
  </si>
  <si>
    <t>Số lượng hàng sau khi trung chuyển</t>
  </si>
  <si>
    <t>SL tồn kho</t>
  </si>
  <si>
    <t>Tổng SL trung chuyển</t>
  </si>
  <si>
    <t>bigC</t>
  </si>
  <si>
    <t xml:space="preserve"> </t>
  </si>
  <si>
    <t>Minh</t>
  </si>
  <si>
    <t>SL hàng đi TP</t>
  </si>
  <si>
    <t>Thịnh</t>
  </si>
  <si>
    <t xml:space="preserve">Số lượng nhập kho </t>
  </si>
  <si>
    <t>Tâm</t>
  </si>
  <si>
    <t>Khang</t>
  </si>
  <si>
    <t>lotte</t>
  </si>
  <si>
    <t>a.Thực</t>
  </si>
  <si>
    <t>SL đầu ngày</t>
  </si>
  <si>
    <t>Hàng xì</t>
  </si>
  <si>
    <t>số lượng sọt</t>
  </si>
  <si>
    <t>sọt lẻ</t>
  </si>
  <si>
    <t>quy cách sọt</t>
  </si>
  <si>
    <t>SL tồn thực tế trong kho</t>
  </si>
  <si>
    <t>chênh lệch</t>
  </si>
  <si>
    <t>win</t>
  </si>
  <si>
    <t>Chân coop</t>
  </si>
  <si>
    <t>Gà coop</t>
  </si>
  <si>
    <t>Gà 300</t>
  </si>
  <si>
    <t>Gà muối</t>
  </si>
  <si>
    <t>Chân 300</t>
  </si>
  <si>
    <t>Chân 500</t>
  </si>
  <si>
    <t>Bò 300</t>
  </si>
  <si>
    <t>Bò 500</t>
  </si>
  <si>
    <t>Tai 200</t>
  </si>
  <si>
    <t>Tai 400</t>
  </si>
  <si>
    <t>Mọc</t>
  </si>
  <si>
    <t>Lưỡi</t>
  </si>
  <si>
    <t>Chả nướng</t>
  </si>
  <si>
    <t>Cốm</t>
  </si>
  <si>
    <t>Lụa 250</t>
  </si>
  <si>
    <t>a.Thanh</t>
  </si>
  <si>
    <t xml:space="preserve">sáng </t>
  </si>
  <si>
    <t>chiều</t>
  </si>
  <si>
    <t>family</t>
  </si>
  <si>
    <t>SL cuối ngày</t>
  </si>
  <si>
    <t>A Đảng</t>
  </si>
  <si>
    <t>A Ngọc</t>
  </si>
  <si>
    <t>Gà xì dầu 500</t>
  </si>
  <si>
    <t>Chân gà thảo mộc 150</t>
  </si>
  <si>
    <t>Chân gà xì dầu 150</t>
  </si>
  <si>
    <t>Sườn heo hun khói 250</t>
  </si>
  <si>
    <t>hàng nhập</t>
  </si>
  <si>
    <t>hàng xì kho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</si>
  <si>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</si>
  <si>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</si>
  <si>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</si>
  <si>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</si>
  <si>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</si>
  <si>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</si>
  <si>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</si>
  <si>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</si>
  <si>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</si>
  <si>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</si>
  <si>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</si>
  <si>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</si>
  <si>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</si>
  <si>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</si>
  <si>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</si>
  <si>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</si>
  <si>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</si>
  <si>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</si>
  <si>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</si>
  <si>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</si>
  <si>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</si>
  <si>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</si>
  <si>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</si>
  <si>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</si>
  <si>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</si>
  <si>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</si>
  <si>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</si>
  <si>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</si>
  <si>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</si>
  <si>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</si>
  <si>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TỔNG</t>
  </si>
  <si>
    <t>giao trực tiếp</t>
  </si>
  <si>
    <t>giao DC</t>
  </si>
  <si>
    <t>Tồn đầu kỳ</t>
  </si>
  <si>
    <t>file kho</t>
  </si>
  <si>
    <t>tồn kho thực tế</t>
  </si>
  <si>
    <t>C Diễm</t>
  </si>
  <si>
    <t>sáng</t>
  </si>
  <si>
    <t>chiều 1</t>
  </si>
  <si>
    <t>chiều 2</t>
  </si>
  <si>
    <t>A Thạch</t>
  </si>
  <si>
    <t>ngày 31</t>
  </si>
  <si>
    <t>C Thơm</t>
  </si>
  <si>
    <t>Sườn heo hun khói 200</t>
  </si>
  <si>
    <t>hàng mẫu</t>
  </si>
  <si>
    <t>sáng 2</t>
  </si>
  <si>
    <t xml:space="preserve">Khang </t>
  </si>
  <si>
    <t>GS25</t>
  </si>
  <si>
    <t>gs25</t>
  </si>
  <si>
    <t>A Thanh</t>
  </si>
  <si>
    <t>a.đảng</t>
  </si>
  <si>
    <t>chiều 3</t>
  </si>
  <si>
    <t xml:space="preserve">khang </t>
  </si>
  <si>
    <t>đổi hàng</t>
  </si>
  <si>
    <t>xuất mẫu</t>
  </si>
  <si>
    <t>Ghi chú:</t>
  </si>
  <si>
    <t xml:space="preserve">a Đảng </t>
  </si>
  <si>
    <t>Thanh</t>
  </si>
  <si>
    <t>a Đảng</t>
  </si>
  <si>
    <t xml:space="preserve">chiều </t>
  </si>
  <si>
    <t>Hải sale</t>
  </si>
  <si>
    <t>TC ĐN</t>
  </si>
  <si>
    <t>Chân gà thảo mộc</t>
  </si>
  <si>
    <t>Chân gà xì dầu</t>
  </si>
  <si>
    <t>Sườn heo hun khói</t>
  </si>
  <si>
    <t>Xuất trả</t>
  </si>
  <si>
    <t>nhà máy</t>
  </si>
  <si>
    <t>đà nẵng</t>
  </si>
  <si>
    <t>sáng 1</t>
  </si>
  <si>
    <t xml:space="preserve">Minh </t>
  </si>
  <si>
    <t>A Tân</t>
  </si>
  <si>
    <t>gà hun cỏ 1kg</t>
  </si>
  <si>
    <t>bò500</t>
  </si>
  <si>
    <t>Bán lẻ</t>
  </si>
  <si>
    <t>lấy mẫu</t>
  </si>
  <si>
    <t>bigc</t>
  </si>
  <si>
    <t>Thơ</t>
  </si>
  <si>
    <t>Hàng trả</t>
  </si>
  <si>
    <t>FC TẾT 2024</t>
  </si>
  <si>
    <t>Tuần 1</t>
  </si>
  <si>
    <t>5 TUẦN</t>
  </si>
  <si>
    <t>sl dự kiến còn lại</t>
  </si>
  <si>
    <t>Tuần 2</t>
  </si>
  <si>
    <t>Tuần 3</t>
  </si>
  <si>
    <t>Tuần 4</t>
  </si>
  <si>
    <t>A.Thanh</t>
  </si>
  <si>
    <t>Nấm 500</t>
  </si>
  <si>
    <t>a.Thạch</t>
  </si>
  <si>
    <t>hàng tặng</t>
  </si>
  <si>
    <t>c.diễm</t>
  </si>
  <si>
    <t>hàng đổi</t>
  </si>
  <si>
    <t xml:space="preserve">Giò lụa 500 </t>
  </si>
  <si>
    <t>Giò tai nấm 500</t>
  </si>
  <si>
    <t>A Thực</t>
  </si>
  <si>
    <t>Tuần 5</t>
  </si>
  <si>
    <t>Gà 1kg</t>
  </si>
  <si>
    <t>CK Vũng Tàu</t>
  </si>
  <si>
    <t>Hàng tặng</t>
  </si>
  <si>
    <t>Sale</t>
  </si>
  <si>
    <t>A Phong</t>
  </si>
  <si>
    <t>khách chị Thơm</t>
  </si>
  <si>
    <t>SALES</t>
  </si>
  <si>
    <t>Mẫu</t>
  </si>
  <si>
    <t>kiểm nghiệm</t>
  </si>
  <si>
    <t>SALE</t>
  </si>
  <si>
    <t xml:space="preserve">A Thanh </t>
  </si>
  <si>
    <t>Sale + A Thạch</t>
  </si>
  <si>
    <t>Chị Thơm</t>
  </si>
  <si>
    <t>Chị Liễu</t>
  </si>
  <si>
    <t>Ngành hàng</t>
  </si>
  <si>
    <t>kho TC</t>
  </si>
  <si>
    <t>mega hiệp phú</t>
  </si>
  <si>
    <t>kho 50 mega</t>
  </si>
  <si>
    <t>Hải</t>
  </si>
  <si>
    <t>A Thanh sale</t>
  </si>
  <si>
    <t>Tâm GH</t>
  </si>
  <si>
    <t>mua lẻ</t>
  </si>
  <si>
    <t>Hồng KT</t>
  </si>
  <si>
    <t>Hàng tặng + đổi</t>
  </si>
  <si>
    <t>Hùng</t>
  </si>
  <si>
    <t>Phong sale</t>
  </si>
  <si>
    <t>Thơ sale</t>
  </si>
  <si>
    <t>tặng quà</t>
  </si>
  <si>
    <t>s</t>
  </si>
  <si>
    <t xml:space="preserve">Chân 300 </t>
  </si>
  <si>
    <t xml:space="preserve">Chân 500 </t>
  </si>
  <si>
    <t>C.Diễm</t>
  </si>
  <si>
    <t>A TÂm</t>
  </si>
  <si>
    <t xml:space="preserve">Tâm </t>
  </si>
  <si>
    <t>C.Thơ</t>
  </si>
  <si>
    <t>C.Thơm</t>
  </si>
  <si>
    <t>C.Thơ sale</t>
  </si>
  <si>
    <t>A.Đảng</t>
  </si>
  <si>
    <t xml:space="preserve">A.Đảng </t>
  </si>
  <si>
    <t>gà 1 kg</t>
  </si>
  <si>
    <t>gà 1kg</t>
  </si>
  <si>
    <t>Tuần 1 ( 1-3/3 )</t>
  </si>
  <si>
    <t xml:space="preserve">Gà muối </t>
  </si>
  <si>
    <t>Tuần 2 ( 4-10/3 )</t>
  </si>
  <si>
    <t>Tuần 3 ( 11-17/3 )</t>
  </si>
  <si>
    <t>Tuần 4 ( 18-24/3 )</t>
  </si>
  <si>
    <t>Tuần 5 ( 25-31/3 )</t>
  </si>
  <si>
    <t>a.Tâm</t>
  </si>
  <si>
    <t>KHO TC WIN</t>
  </si>
  <si>
    <t>INTIMEX</t>
  </si>
  <si>
    <t>ĐỔI HÀNG</t>
  </si>
  <si>
    <t>KF</t>
  </si>
  <si>
    <t>COOP</t>
  </si>
  <si>
    <t>LOTTE</t>
  </si>
  <si>
    <t>MEGA</t>
  </si>
  <si>
    <t>xuất mẫu KN</t>
  </si>
  <si>
    <t>TRẢ NHÀ MÁY</t>
  </si>
  <si>
    <t xml:space="preserve">C.Diễm </t>
  </si>
  <si>
    <t>sampling</t>
  </si>
  <si>
    <t>XUẤT TRẢ NHÀ MÁY</t>
  </si>
  <si>
    <t xml:space="preserve">SỐ LƯỢNG SIÊU THỊ TRẢ VỀ </t>
  </si>
  <si>
    <t xml:space="preserve">C.Hiền </t>
  </si>
  <si>
    <t>hàng bán</t>
  </si>
  <si>
    <t>A Minh</t>
  </si>
  <si>
    <t>phong kho</t>
  </si>
  <si>
    <t>A.Ngọc</t>
  </si>
  <si>
    <t>A.Thái</t>
  </si>
  <si>
    <t>a.Thái</t>
  </si>
  <si>
    <t>hàng kiểm nghiệm</t>
  </si>
  <si>
    <t xml:space="preserve">Tai 200 </t>
  </si>
  <si>
    <t>A Khang</t>
  </si>
  <si>
    <t>A Thái</t>
  </si>
  <si>
    <t>a.Đảng</t>
  </si>
  <si>
    <t>A Tâm</t>
  </si>
  <si>
    <t>mẫu</t>
  </si>
  <si>
    <t>khách lẻ</t>
  </si>
  <si>
    <t>14.3</t>
  </si>
  <si>
    <t>15.3</t>
  </si>
  <si>
    <t>19.3</t>
  </si>
  <si>
    <t>20.3</t>
  </si>
  <si>
    <t>21.3</t>
  </si>
  <si>
    <t>c.Diễm</t>
  </si>
  <si>
    <t>a.Thaí</t>
  </si>
  <si>
    <t>xuát trả nhà máy</t>
  </si>
  <si>
    <t>hàng samling</t>
  </si>
  <si>
    <t>NHẬP XUẤT KHO THÁNG 1-2024</t>
  </si>
  <si>
    <t>STT</t>
  </si>
  <si>
    <t>TÊN SẢN PHẨM</t>
  </si>
  <si>
    <t>TỒN KHO</t>
  </si>
  <si>
    <t>XUẤT KHO THÁNG 1</t>
  </si>
  <si>
    <t>Hàng
mẫu</t>
  </si>
  <si>
    <t>XHSC</t>
  </si>
  <si>
    <t>HÀNG
ĐỔI</t>
  </si>
  <si>
    <t>TỒN CUỐI</t>
  </si>
  <si>
    <t>BB300</t>
  </si>
  <si>
    <t>BB500</t>
  </si>
  <si>
    <t>bò 500</t>
  </si>
  <si>
    <t>BGHM450</t>
  </si>
  <si>
    <t>CC300</t>
  </si>
  <si>
    <t>CGM300</t>
  </si>
  <si>
    <t>CGM500</t>
  </si>
  <si>
    <t>CGTM150</t>
  </si>
  <si>
    <t>CGXD150</t>
  </si>
  <si>
    <t>CN300</t>
  </si>
  <si>
    <t>GHC1000</t>
  </si>
  <si>
    <t>GHC500</t>
  </si>
  <si>
    <t>GHK300</t>
  </si>
  <si>
    <t>GL250</t>
  </si>
  <si>
    <t>GM500</t>
  </si>
  <si>
    <t>GTLX250G</t>
  </si>
  <si>
    <t>GXD500</t>
  </si>
  <si>
    <t>MNH250</t>
  </si>
  <si>
    <t>SHK200</t>
  </si>
  <si>
    <t>TH200</t>
  </si>
  <si>
    <t>TH400</t>
  </si>
  <si>
    <t>Gà 300 mẫu</t>
  </si>
  <si>
    <t>Giò lụa khoanh mẫu</t>
  </si>
  <si>
    <t>Chân giò Khánh Toàn mẫu</t>
  </si>
  <si>
    <t>Chả cốm mẫu</t>
  </si>
  <si>
    <t>Giò sụn mẫu</t>
  </si>
  <si>
    <t xml:space="preserve">  </t>
  </si>
  <si>
    <t>Cường KD CK 1.422.000đ ngày 3/7/2023</t>
  </si>
  <si>
    <t>NHẬP KHO THÁNG 3</t>
  </si>
  <si>
    <t>TỒN T
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</si>
</sst>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/d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26"/>
      <name val="Calibri"/>
      <family val="2"/>
      <scheme val="minor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b/>
      <u val="singleAccounting"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9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4" borderId="1" xfId="1" applyNumberFormat="1" applyFont="1" applyFill="1" applyBorder="1"/>
    <xf numFmtId="0" fontId="5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0" fillId="5" borderId="1" xfId="0" applyNumberFormat="1" applyFill="1" applyBorder="1"/>
    <xf numFmtId="164" fontId="0" fillId="0" borderId="1" xfId="1" applyNumberFormat="1" applyFont="1" applyBorder="1"/>
    <xf numFmtId="164" fontId="5" fillId="0" borderId="1" xfId="0" applyNumberFormat="1" applyFont="1" applyBorder="1"/>
    <xf numFmtId="164" fontId="5" fillId="0" borderId="1" xfId="1" applyNumberFormat="1" applyFont="1" applyBorder="1"/>
    <xf numFmtId="164" fontId="6" fillId="0" borderId="1" xfId="0" applyNumberFormat="1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7" fillId="3" borderId="1" xfId="1" applyNumberFormat="1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/>
    </xf>
    <xf numFmtId="0" fontId="5" fillId="0" borderId="4" xfId="0" applyFont="1" applyBorder="1"/>
    <xf numFmtId="164" fontId="7" fillId="0" borderId="1" xfId="1" applyNumberFormat="1" applyFont="1" applyBorder="1"/>
    <xf numFmtId="164" fontId="6" fillId="2" borderId="1" xfId="0" applyNumberFormat="1" applyFont="1" applyFill="1" applyBorder="1"/>
    <xf numFmtId="164" fontId="5" fillId="2" borderId="1" xfId="1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5" fillId="5" borderId="1" xfId="0" applyNumberFormat="1" applyFont="1" applyFill="1" applyBorder="1"/>
    <xf numFmtId="164" fontId="0" fillId="2" borderId="1" xfId="1" applyNumberFormat="1" applyFont="1" applyFill="1" applyBorder="1"/>
    <xf numFmtId="0" fontId="0" fillId="2" borderId="0" xfId="0" applyFill="1"/>
    <xf numFmtId="164" fontId="1" fillId="0" borderId="1" xfId="1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/>
    </xf>
    <xf numFmtId="164" fontId="0" fillId="7" borderId="1" xfId="1" applyNumberFormat="1" applyFont="1" applyFill="1" applyBorder="1"/>
    <xf numFmtId="164" fontId="6" fillId="7" borderId="1" xfId="1" applyNumberFormat="1" applyFont="1" applyFill="1" applyBorder="1"/>
    <xf numFmtId="164" fontId="0" fillId="3" borderId="1" xfId="1" applyNumberFormat="1" applyFont="1" applyFill="1" applyBorder="1"/>
    <xf numFmtId="164" fontId="0" fillId="8" borderId="1" xfId="0" applyNumberFormat="1" applyFill="1" applyBorder="1"/>
    <xf numFmtId="0" fontId="12" fillId="0" borderId="3" xfId="0" applyFont="1" applyBorder="1" applyAlignment="1">
      <alignment horizontal="center"/>
    </xf>
    <xf numFmtId="164" fontId="7" fillId="2" borderId="1" xfId="1" applyNumberFormat="1" applyFont="1" applyFill="1" applyBorder="1"/>
    <xf numFmtId="0" fontId="13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64" fontId="0" fillId="0" borderId="0" xfId="0" applyNumberFormat="1"/>
    <xf numFmtId="164" fontId="7" fillId="3" borderId="3" xfId="1" applyNumberFormat="1" applyFont="1" applyFill="1" applyBorder="1"/>
    <xf numFmtId="0" fontId="7" fillId="0" borderId="1" xfId="0" applyFont="1" applyBorder="1"/>
    <xf numFmtId="164" fontId="0" fillId="8" borderId="0" xfId="0" applyNumberFormat="1" applyFill="1"/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9" xfId="0" applyNumberFormat="1" applyFont="1" applyBorder="1"/>
    <xf numFmtId="164" fontId="0" fillId="9" borderId="0" xfId="0" applyNumberFormat="1" applyFill="1"/>
    <xf numFmtId="0" fontId="11" fillId="2" borderId="0" xfId="0" applyFont="1" applyFill="1"/>
    <xf numFmtId="164" fontId="11" fillId="0" borderId="0" xfId="1" applyNumberFormat="1" applyFont="1" applyFill="1" applyBorder="1"/>
    <xf numFmtId="0" fontId="4" fillId="2" borderId="0" xfId="0" applyFont="1" applyFill="1" applyAlignment="1">
      <alignment vertical="center"/>
    </xf>
    <xf numFmtId="164" fontId="5" fillId="0" borderId="1" xfId="1" applyNumberFormat="1" applyFont="1" applyBorder="1" applyAlignment="1">
      <alignment horizontal="center" vertical="center"/>
    </xf>
    <xf numFmtId="164" fontId="0" fillId="2" borderId="1" xfId="0" applyNumberFormat="1" applyFill="1" applyBorder="1"/>
    <xf numFmtId="49" fontId="14" fillId="10" borderId="1" xfId="0" applyNumberFormat="1" applyFont="1" applyFill="1" applyBorder="1" applyAlignment="1">
      <alignment horizontal="center" vertical="center"/>
    </xf>
    <xf numFmtId="0" fontId="11" fillId="3" borderId="0" xfId="0" applyFont="1" applyFill="1"/>
    <xf numFmtId="0" fontId="4" fillId="3" borderId="0" xfId="0" applyFont="1" applyFill="1" applyAlignment="1">
      <alignment vertical="center"/>
    </xf>
    <xf numFmtId="164" fontId="5" fillId="3" borderId="1" xfId="1" applyNumberFormat="1" applyFont="1" applyFill="1" applyBorder="1"/>
    <xf numFmtId="0" fontId="19" fillId="0" borderId="1" xfId="0" applyFont="1" applyBorder="1" applyAlignment="1">
      <alignment horizontal="center" vertical="center"/>
    </xf>
    <xf numFmtId="164" fontId="0" fillId="11" borderId="1" xfId="0" applyNumberFormat="1" applyFill="1" applyBorder="1"/>
    <xf numFmtId="164" fontId="1" fillId="2" borderId="1" xfId="1" applyNumberFormat="1" applyFont="1" applyFill="1" applyBorder="1"/>
    <xf numFmtId="0" fontId="7" fillId="2" borderId="1" xfId="0" applyFont="1" applyFill="1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4" fontId="5" fillId="0" borderId="4" xfId="1" applyNumberFormat="1" applyFont="1" applyFill="1" applyBorder="1"/>
    <xf numFmtId="164" fontId="0" fillId="2" borderId="0" xfId="0" applyNumberFormat="1" applyFill="1"/>
    <xf numFmtId="164" fontId="11" fillId="2" borderId="0" xfId="1" applyNumberFormat="1" applyFont="1" applyFill="1" applyBorder="1"/>
    <xf numFmtId="164" fontId="20" fillId="2" borderId="1" xfId="1" applyNumberFormat="1" applyFont="1" applyFill="1" applyBorder="1" applyAlignment="1">
      <alignment horizontal="center" vertical="center" wrapText="1"/>
    </xf>
    <xf numFmtId="164" fontId="21" fillId="0" borderId="1" xfId="1" applyNumberFormat="1" applyFont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/>
    <xf numFmtId="0" fontId="23" fillId="10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0" fillId="6" borderId="1" xfId="1" applyNumberFormat="1" applyFont="1" applyFill="1" applyBorder="1"/>
    <xf numFmtId="0" fontId="2" fillId="10" borderId="1" xfId="0" applyFont="1" applyFill="1" applyBorder="1" applyAlignment="1">
      <alignment horizontal="center" vertical="center"/>
    </xf>
    <xf numFmtId="164" fontId="0" fillId="10" borderId="1" xfId="1" applyNumberFormat="1" applyFont="1" applyFill="1" applyBorder="1"/>
    <xf numFmtId="164" fontId="6" fillId="3" borderId="1" xfId="0" applyNumberFormat="1" applyFont="1" applyFill="1" applyBorder="1"/>
    <xf numFmtId="164" fontId="0" fillId="0" borderId="1" xfId="0" applyNumberFormat="1" applyBorder="1"/>
    <xf numFmtId="164" fontId="0" fillId="10" borderId="1" xfId="0" applyNumberFormat="1" applyFill="1" applyBorder="1"/>
    <xf numFmtId="164" fontId="24" fillId="2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0" fillId="0" borderId="4" xfId="1" applyNumberFormat="1" applyFont="1" applyBorder="1"/>
    <xf numFmtId="0" fontId="5" fillId="0" borderId="2" xfId="0" applyFont="1" applyBorder="1"/>
    <xf numFmtId="164" fontId="0" fillId="4" borderId="2" xfId="1" applyNumberFormat="1" applyFont="1" applyFill="1" applyBorder="1"/>
    <xf numFmtId="164" fontId="0" fillId="5" borderId="2" xfId="0" applyNumberFormat="1" applyFill="1" applyBorder="1"/>
    <xf numFmtId="164" fontId="5" fillId="0" borderId="2" xfId="1" applyNumberFormat="1" applyFont="1" applyBorder="1"/>
    <xf numFmtId="164" fontId="6" fillId="0" borderId="2" xfId="0" applyNumberFormat="1" applyFont="1" applyBorder="1"/>
    <xf numFmtId="164" fontId="5" fillId="0" borderId="2" xfId="0" applyNumberFormat="1" applyFont="1" applyBorder="1"/>
    <xf numFmtId="0" fontId="0" fillId="7" borderId="1" xfId="0" applyFill="1" applyBorder="1"/>
    <xf numFmtId="164" fontId="27" fillId="0" borderId="1" xfId="1" applyNumberFormat="1" applyFont="1" applyBorder="1"/>
    <xf numFmtId="164" fontId="27" fillId="2" borderId="1" xfId="1" applyNumberFormat="1" applyFont="1" applyFill="1" applyBorder="1"/>
    <xf numFmtId="164" fontId="0" fillId="2" borderId="1" xfId="1" applyNumberFormat="1" applyFont="1" applyFill="1" applyBorder="1" applyAlignment="1">
      <alignment horizontal="center" vertical="center"/>
    </xf>
    <xf numFmtId="164" fontId="5" fillId="12" borderId="1" xfId="0" applyNumberFormat="1" applyFont="1" applyFill="1" applyBorder="1"/>
    <xf numFmtId="164" fontId="5" fillId="2" borderId="9" xfId="0" applyNumberFormat="1" applyFont="1" applyFill="1" applyBorder="1"/>
    <xf numFmtId="49" fontId="29" fillId="10" borderId="1" xfId="0" applyNumberFormat="1" applyFont="1" applyFill="1" applyBorder="1" applyAlignment="1">
      <alignment horizontal="center" vertical="center"/>
    </xf>
    <xf numFmtId="164" fontId="30" fillId="0" borderId="1" xfId="1" applyNumberFormat="1" applyFont="1" applyBorder="1"/>
    <xf numFmtId="164" fontId="29" fillId="0" borderId="1" xfId="1" applyNumberFormat="1" applyFont="1" applyBorder="1"/>
    <xf numFmtId="0" fontId="14" fillId="10" borderId="1" xfId="0" applyFont="1" applyFill="1" applyBorder="1" applyAlignment="1">
      <alignment horizontal="center" vertical="center"/>
    </xf>
    <xf numFmtId="164" fontId="27" fillId="0" borderId="1" xfId="1" applyNumberFormat="1" applyFont="1" applyBorder="1" applyAlignment="1">
      <alignment horizontal="center" vertical="center"/>
    </xf>
    <xf numFmtId="0" fontId="29" fillId="1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4" fontId="28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27" fillId="0" borderId="1" xfId="1" applyNumberFormat="1" applyFont="1" applyBorder="1" applyAlignment="1">
      <alignment horizontal="left" vertical="center" indent="1"/>
    </xf>
    <xf numFmtId="0" fontId="14" fillId="0" borderId="1" xfId="0" applyFont="1" applyBorder="1" applyAlignment="1">
      <alignment horizontal="center" vertical="center"/>
    </xf>
    <xf numFmtId="164" fontId="31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165" fontId="6" fillId="1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165" fontId="6" fillId="6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2" fillId="2" borderId="2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4" fillId="13" borderId="12" xfId="0" applyFont="1" applyFill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4" fillId="13" borderId="13" xfId="0" applyFont="1" applyFill="1" applyBorder="1" applyAlignment="1">
      <alignment horizontal="center" vertical="center"/>
    </xf>
    <xf numFmtId="0" fontId="32" fillId="13" borderId="3" xfId="0" applyFont="1" applyFill="1" applyBorder="1" applyAlignment="1">
      <alignment horizontal="center" vertical="center"/>
    </xf>
    <xf numFmtId="0" fontId="35" fillId="13" borderId="3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0" fillId="14" borderId="1" xfId="0" applyFill="1" applyBorder="1"/>
    <xf numFmtId="164" fontId="13" fillId="0" borderId="1" xfId="1" applyNumberFormat="1" applyFont="1" applyFill="1" applyBorder="1"/>
    <xf numFmtId="164" fontId="12" fillId="0" borderId="1" xfId="0" applyNumberFormat="1" applyFont="1" applyFill="1" applyBorder="1"/>
    <xf numFmtId="0" fontId="38" fillId="0" borderId="1" xfId="0" applyFont="1" applyFill="1" applyBorder="1"/>
    <xf numFmtId="0" fontId="38" fillId="3" borderId="1" xfId="0" applyFont="1" applyFill="1" applyBorder="1"/>
    <xf numFmtId="0" fontId="5" fillId="0" borderId="1" xfId="0" applyFont="1" applyFill="1" applyBorder="1"/>
    <xf numFmtId="0" fontId="7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0" fillId="0" borderId="1" xfId="0" applyFill="1" applyBorder="1"/>
    <xf numFmtId="0" fontId="0" fillId="12" borderId="1" xfId="0" applyFill="1" applyBorder="1"/>
    <xf numFmtId="0" fontId="0" fillId="2" borderId="1" xfId="0" applyFill="1" applyBorder="1"/>
    <xf numFmtId="0" fontId="7" fillId="2" borderId="0" xfId="0" applyFont="1" applyFill="1" applyBorder="1"/>
    <xf numFmtId="0" fontId="0" fillId="2" borderId="0" xfId="0" applyFill="1" applyBorder="1"/>
    <xf numFmtId="0" fontId="7" fillId="0" borderId="0" xfId="0" applyFont="1"/>
    <xf numFmtId="0" fontId="5" fillId="2" borderId="1" xfId="0" applyFont="1" applyFill="1" applyBorder="1" applyAlignment="1">
      <alignment horizontal="right" vertical="center" wrapText="1"/>
    </xf>
    <xf numFmtId="0" fontId="39" fillId="2" borderId="1" xfId="0" applyFont="1" applyFill="1" applyBorder="1" applyAlignment="1">
      <alignment horizontal="right" vertical="center" wrapText="1"/>
    </xf>
    <xf numFmtId="0" fontId="40" fillId="2" borderId="1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right"/>
    </xf>
    <xf numFmtId="0" fontId="41" fillId="0" borderId="0" xfId="0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555"/>
  <sheetViews>
    <sheetView tabSelected="1" workbookViewId="0">
      <selection activeCell="AG19" sqref="AG19"/>
    </sheetView>
  </sheetViews>
  <sheetFormatPr defaultColWidth="5.28515625" defaultRowHeight="15.75" x14ac:dyDescent="0.25"/>
  <cols>
    <col min="1" max="1" width="5.28515625" style="200" customWidth="1"/>
    <col min="2" max="2" width="10.7109375" style="200" customWidth="1"/>
    <col min="3" max="3" width="20.28515625" style="201" customWidth="1"/>
    <col min="4" max="4" width="5.5703125" customWidth="1"/>
    <col min="5" max="5" width="5.28515625" style="202" customWidth="1"/>
    <col min="6" max="10" width="5.85546875" style="113" customWidth="1"/>
    <col min="11" max="11" width="5.85546875" style="203" customWidth="1"/>
    <col min="12" max="17" width="5.85546875" style="113" customWidth="1"/>
    <col min="18" max="18" width="5.85546875" style="204" customWidth="1"/>
    <col min="19" max="20" width="5.85546875" style="113" customWidth="1"/>
    <col min="21" max="21" width="5.85546875" style="204" customWidth="1"/>
    <col min="22" max="26" width="5.85546875" style="113" customWidth="1"/>
    <col min="27" max="27" width="5.85546875" style="205" customWidth="1"/>
    <col min="28" max="35" width="5.85546875" customWidth="1"/>
    <col min="36" max="36" width="8.42578125" customWidth="1"/>
    <col min="37" max="37" width="5.28515625" customWidth="1"/>
    <col min="38" max="38" width="14.7109375" customWidth="1"/>
    <col min="39" max="47" width="5.28515625" customWidth="1"/>
    <col min="48" max="48" width="5.28515625" style="206" customWidth="1"/>
    <col min="49" max="57" width="5.28515625" customWidth="1"/>
    <col min="58" max="58" width="5.5703125" customWidth="1"/>
    <col min="59" max="59" width="5.28515625" style="206" customWidth="1"/>
    <col min="60" max="60" width="5.28515625" style="207" customWidth="1"/>
    <col min="61" max="70" width="5.28515625" customWidth="1"/>
    <col min="71" max="71" width="6" customWidth="1"/>
    <col min="72" max="72" width="7.140625" customWidth="1"/>
    <col min="73" max="73" width="8.7109375" customWidth="1"/>
  </cols>
  <sheetData>
    <row r="1" spans="1:76" ht="22.5" customHeight="1" x14ac:dyDescent="0.4">
      <c r="A1" s="158" t="s">
        <v>233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</row>
    <row r="2" spans="1:76" ht="17.25" customHeight="1" x14ac:dyDescent="0.25">
      <c r="A2" s="126" t="s">
        <v>234</v>
      </c>
      <c r="B2" s="126"/>
      <c r="C2" s="126" t="s">
        <v>235</v>
      </c>
      <c r="D2" s="159" t="s">
        <v>271</v>
      </c>
      <c r="E2" s="160" t="s">
        <v>270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2" t="s">
        <v>236</v>
      </c>
      <c r="AM2" s="163" t="s">
        <v>237</v>
      </c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5"/>
      <c r="BR2" s="166" t="s">
        <v>238</v>
      </c>
      <c r="BS2" s="167" t="s">
        <v>239</v>
      </c>
      <c r="BT2" s="168" t="s">
        <v>240</v>
      </c>
      <c r="BU2" s="169" t="s">
        <v>241</v>
      </c>
    </row>
    <row r="3" spans="1:76" ht="17.25" customHeight="1" x14ac:dyDescent="0.25">
      <c r="A3" s="127"/>
      <c r="B3" s="127"/>
      <c r="C3" s="127"/>
      <c r="D3" s="170"/>
      <c r="E3" s="171">
        <v>1</v>
      </c>
      <c r="F3" s="171">
        <v>2</v>
      </c>
      <c r="G3" s="171">
        <v>3</v>
      </c>
      <c r="H3" s="171">
        <v>4</v>
      </c>
      <c r="I3" s="171">
        <v>5</v>
      </c>
      <c r="J3" s="172">
        <v>6</v>
      </c>
      <c r="K3" s="171">
        <v>7</v>
      </c>
      <c r="L3" s="171">
        <v>8</v>
      </c>
      <c r="M3" s="171">
        <v>9</v>
      </c>
      <c r="N3" s="171">
        <v>10</v>
      </c>
      <c r="O3" s="171">
        <v>11</v>
      </c>
      <c r="P3" s="171">
        <v>12</v>
      </c>
      <c r="Q3" s="171">
        <v>13</v>
      </c>
      <c r="R3" s="172">
        <v>14</v>
      </c>
      <c r="S3" s="172">
        <v>15</v>
      </c>
      <c r="T3" s="172">
        <v>16</v>
      </c>
      <c r="U3" s="172">
        <v>17</v>
      </c>
      <c r="V3" s="173">
        <v>18</v>
      </c>
      <c r="W3" s="172">
        <v>19</v>
      </c>
      <c r="X3" s="172">
        <v>20</v>
      </c>
      <c r="Y3" s="172">
        <v>21</v>
      </c>
      <c r="Z3" s="172">
        <v>22</v>
      </c>
      <c r="AA3" s="172">
        <v>23</v>
      </c>
      <c r="AB3" s="172">
        <v>24</v>
      </c>
      <c r="AC3" s="172">
        <v>25</v>
      </c>
      <c r="AD3" s="172">
        <v>26</v>
      </c>
      <c r="AE3" s="172">
        <v>27</v>
      </c>
      <c r="AF3" s="172">
        <v>28</v>
      </c>
      <c r="AG3" s="172">
        <v>29</v>
      </c>
      <c r="AH3" s="172">
        <v>30</v>
      </c>
      <c r="AI3" s="171">
        <v>31</v>
      </c>
      <c r="AJ3" s="174"/>
      <c r="AK3" s="174"/>
      <c r="AL3" s="170"/>
      <c r="AM3" s="174">
        <v>1</v>
      </c>
      <c r="AN3" s="174">
        <v>2</v>
      </c>
      <c r="AO3" s="174">
        <v>3</v>
      </c>
      <c r="AP3" s="174">
        <v>4</v>
      </c>
      <c r="AQ3" s="174">
        <v>5</v>
      </c>
      <c r="AR3" s="175">
        <v>6</v>
      </c>
      <c r="AS3" s="174">
        <v>7</v>
      </c>
      <c r="AT3" s="174">
        <v>8</v>
      </c>
      <c r="AU3" s="174">
        <v>9</v>
      </c>
      <c r="AV3" s="175">
        <v>10</v>
      </c>
      <c r="AW3" s="174">
        <v>11</v>
      </c>
      <c r="AX3" s="174">
        <v>12</v>
      </c>
      <c r="AY3" s="174">
        <v>13</v>
      </c>
      <c r="AZ3" s="175">
        <v>14</v>
      </c>
      <c r="BA3" s="175">
        <v>15</v>
      </c>
      <c r="BB3" s="175">
        <v>16</v>
      </c>
      <c r="BC3" s="175">
        <v>17</v>
      </c>
      <c r="BD3" s="176">
        <v>18</v>
      </c>
      <c r="BE3" s="175">
        <v>19</v>
      </c>
      <c r="BF3" s="175">
        <v>20</v>
      </c>
      <c r="BG3" s="175">
        <v>21</v>
      </c>
      <c r="BH3" s="175">
        <v>22</v>
      </c>
      <c r="BI3" s="175">
        <v>23</v>
      </c>
      <c r="BJ3" s="175">
        <v>24</v>
      </c>
      <c r="BK3" s="175">
        <v>25</v>
      </c>
      <c r="BL3" s="175">
        <v>26</v>
      </c>
      <c r="BM3" s="175">
        <v>27</v>
      </c>
      <c r="BN3" s="175">
        <v>28</v>
      </c>
      <c r="BO3" s="175">
        <v>29</v>
      </c>
      <c r="BP3" s="175">
        <v>30</v>
      </c>
      <c r="BQ3" s="174">
        <v>31</v>
      </c>
      <c r="BR3" s="177"/>
      <c r="BS3" s="178"/>
      <c r="BT3" s="179"/>
      <c r="BU3" s="180"/>
    </row>
    <row r="4" spans="1:76" ht="17.25" customHeight="1" x14ac:dyDescent="0.25">
      <c r="A4" s="181"/>
      <c r="B4" s="181" t="s">
        <v>242</v>
      </c>
      <c r="C4" s="182" t="s">
        <v>31</v>
      </c>
      <c r="D4" s="183"/>
      <c r="E4" s="184">
        <f>'1.3'!$E6</f>
        <v>0</v>
      </c>
      <c r="F4" s="184">
        <f>'2.3'!$E6</f>
        <v>0</v>
      </c>
      <c r="G4" s="184">
        <f>'3.3'!$E6</f>
        <v>0</v>
      </c>
      <c r="H4" s="184">
        <f>'4.3'!$E6</f>
        <v>0</v>
      </c>
      <c r="I4" s="184">
        <f>'5.3'!$E6</f>
        <v>0</v>
      </c>
      <c r="J4" s="184">
        <f>'6.3'!$E6</f>
        <v>0</v>
      </c>
      <c r="K4" s="184">
        <f>'7.3'!$E6</f>
        <v>0</v>
      </c>
      <c r="L4" s="184">
        <f>'8.3'!$E6</f>
        <v>0</v>
      </c>
      <c r="M4" s="184">
        <f>'9.3'!$E6</f>
        <v>0</v>
      </c>
      <c r="N4" s="184">
        <f>'10.3'!$E6</f>
        <v>0</v>
      </c>
      <c r="O4" s="184">
        <f>'11.3'!$E6</f>
        <v>0</v>
      </c>
      <c r="P4" s="184">
        <f>'12.3'!$E6</f>
        <v>0</v>
      </c>
      <c r="Q4" s="184">
        <f>'13.3'!$E6</f>
        <v>0</v>
      </c>
      <c r="R4" s="184">
        <f>'14.3'!$E6</f>
        <v>0</v>
      </c>
      <c r="S4" s="184">
        <f>'15.3'!$E6</f>
        <v>0</v>
      </c>
      <c r="T4" s="184">
        <f>'16.3'!$E6</f>
        <v>0</v>
      </c>
      <c r="U4" s="184">
        <f>'17.3'!$E6</f>
        <v>0</v>
      </c>
      <c r="V4" s="184">
        <f>'18.3'!$E6</f>
        <v>0</v>
      </c>
      <c r="W4" s="184">
        <f>'19.3'!$E6</f>
        <v>0</v>
      </c>
      <c r="X4" s="184">
        <f>'20.3'!$E6</f>
        <v>0</v>
      </c>
      <c r="Y4" s="184">
        <f>'21.3'!$E6</f>
        <v>0</v>
      </c>
      <c r="Z4" s="184">
        <f>'22.3'!$E6</f>
        <v>0</v>
      </c>
      <c r="AA4" s="184">
        <f>'23.3'!$E6</f>
        <v>0</v>
      </c>
      <c r="AB4" s="184">
        <f>'24.3'!$E6</f>
        <v>0</v>
      </c>
      <c r="AC4" s="184">
        <f>'25.3'!$E6</f>
        <v>0</v>
      </c>
      <c r="AD4" s="184">
        <f>'26.3'!$E6</f>
        <v>0</v>
      </c>
      <c r="AE4" s="184">
        <f>'27.3'!$E6</f>
        <v>0</v>
      </c>
      <c r="AF4" s="184">
        <f>'28.3'!$E6</f>
        <v>0</v>
      </c>
      <c r="AG4" s="184">
        <f>'29.3'!$E6</f>
        <v>0</v>
      </c>
      <c r="AH4" s="184">
        <f>'30.3'!$E6</f>
        <v>0</v>
      </c>
      <c r="AI4" s="184">
        <f>'31.3'!$E6</f>
        <v>0</v>
      </c>
      <c r="AJ4" s="185">
        <f t="shared" ref="AJ4:AJ29" si="0">SUM(E4:AI4)</f>
        <v>0</v>
      </c>
      <c r="AK4" s="186"/>
      <c r="AL4" s="187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9"/>
      <c r="BB4" s="188"/>
      <c r="BC4" s="189"/>
      <c r="BD4" s="188"/>
      <c r="BE4" s="188"/>
      <c r="BF4" s="188"/>
      <c r="BG4" s="188"/>
      <c r="BH4" s="188"/>
      <c r="BI4" s="190"/>
      <c r="BJ4" s="188"/>
      <c r="BK4" s="188"/>
      <c r="BL4" s="188"/>
      <c r="BM4" s="191"/>
      <c r="BN4" s="188"/>
      <c r="BO4" s="188"/>
      <c r="BP4" s="188"/>
      <c r="BQ4" s="188"/>
      <c r="BR4" s="37"/>
      <c r="BS4" s="37"/>
      <c r="BT4" s="37"/>
      <c r="BU4" s="192"/>
    </row>
    <row r="5" spans="1:76" ht="16.5" customHeight="1" x14ac:dyDescent="0.25">
      <c r="A5" s="181"/>
      <c r="B5" s="181" t="s">
        <v>243</v>
      </c>
      <c r="C5" s="182" t="s">
        <v>244</v>
      </c>
      <c r="D5" s="183"/>
      <c r="E5" s="184">
        <f>'1.3'!$E23</f>
        <v>0</v>
      </c>
      <c r="F5" s="184">
        <f>'2.3'!$E23</f>
        <v>0</v>
      </c>
      <c r="G5" s="184">
        <f>'3.3'!$E23</f>
        <v>0</v>
      </c>
      <c r="H5" s="184">
        <f>'4.3'!$E23</f>
        <v>0</v>
      </c>
      <c r="I5" s="184">
        <f>'5.3'!$E23</f>
        <v>0</v>
      </c>
      <c r="J5" s="184">
        <f>'6.3'!$E23</f>
        <v>0</v>
      </c>
      <c r="K5" s="184">
        <f>'7.3'!$E23</f>
        <v>0</v>
      </c>
      <c r="L5" s="184">
        <f>'8.3'!$E23</f>
        <v>0</v>
      </c>
      <c r="M5" s="184">
        <f>'9.3'!$E23</f>
        <v>0</v>
      </c>
      <c r="N5" s="184">
        <f>'10.3'!$E23</f>
        <v>0</v>
      </c>
      <c r="O5" s="184">
        <f>'11.3'!$E23</f>
        <v>0</v>
      </c>
      <c r="P5" s="184">
        <f>'12.3'!$E23</f>
        <v>0</v>
      </c>
      <c r="Q5" s="184">
        <f>'13.3'!$E23</f>
        <v>0</v>
      </c>
      <c r="R5" s="184">
        <f>'14.3'!$E23</f>
        <v>0</v>
      </c>
      <c r="S5" s="184">
        <f>'15.3'!$E23</f>
        <v>0</v>
      </c>
      <c r="T5" s="184">
        <f>'16.3'!$E23</f>
        <v>0</v>
      </c>
      <c r="U5" s="184">
        <f>'17.3'!$E23</f>
        <v>0</v>
      </c>
      <c r="V5" s="184">
        <f>'18.3'!$E23</f>
        <v>0</v>
      </c>
      <c r="W5" s="184">
        <f>'19.3'!$E23</f>
        <v>0</v>
      </c>
      <c r="X5" s="184">
        <f>'20.3'!$E23</f>
        <v>0</v>
      </c>
      <c r="Y5" s="184">
        <f>'21.3'!$E23</f>
        <v>0</v>
      </c>
      <c r="Z5" s="184">
        <f>'22.3'!$E23</f>
        <v>0</v>
      </c>
      <c r="AA5" s="184">
        <f>'23.3'!$E23</f>
        <v>0</v>
      </c>
      <c r="AB5" s="184">
        <f>'24.3'!$E23</f>
        <v>0</v>
      </c>
      <c r="AC5" s="184">
        <f>'25.3'!$E23</f>
        <v>0</v>
      </c>
      <c r="AD5" s="184">
        <f>'26.3'!$E23</f>
        <v>0</v>
      </c>
      <c r="AE5" s="184">
        <f>'27.3'!$E23</f>
        <v>0</v>
      </c>
      <c r="AF5" s="184">
        <f>'28.3'!$E23</f>
        <v>0</v>
      </c>
      <c r="AG5" s="184">
        <f>'29.3'!$E23</f>
        <v>0</v>
      </c>
      <c r="AH5" s="184">
        <f>'30.3'!$E23</f>
        <v>0</v>
      </c>
      <c r="AI5" s="184">
        <f>'31.3'!$E23</f>
        <v>0</v>
      </c>
      <c r="AJ5" s="185">
        <f t="shared" si="0"/>
        <v>0</v>
      </c>
      <c r="AK5" s="193"/>
      <c r="AL5" s="187"/>
      <c r="AM5" s="193"/>
      <c r="AN5" s="193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193"/>
      <c r="BN5" s="28"/>
      <c r="BO5" s="28"/>
      <c r="BP5" s="28"/>
      <c r="BQ5" s="28"/>
      <c r="BR5" s="37"/>
      <c r="BS5" s="37"/>
      <c r="BT5" s="37"/>
      <c r="BU5" s="192"/>
      <c r="BV5" s="194"/>
      <c r="BW5" s="195"/>
      <c r="BX5" s="196"/>
    </row>
    <row r="6" spans="1:76" ht="17.25" customHeight="1" x14ac:dyDescent="0.25">
      <c r="A6" s="181"/>
      <c r="B6" s="181" t="s">
        <v>245</v>
      </c>
      <c r="C6" s="182" t="s">
        <v>25</v>
      </c>
      <c r="D6" s="183"/>
      <c r="E6" s="184">
        <f>'1.3'!$E14</f>
        <v>0</v>
      </c>
      <c r="F6" s="184">
        <f>'2.3'!$E14</f>
        <v>0</v>
      </c>
      <c r="G6" s="184">
        <f>'3.3'!$E14</f>
        <v>0</v>
      </c>
      <c r="H6" s="184">
        <f>'4.3'!$E14</f>
        <v>0</v>
      </c>
      <c r="I6" s="184">
        <f>'5.3'!$E14</f>
        <v>0</v>
      </c>
      <c r="J6" s="184">
        <f>'6.3'!$E14</f>
        <v>0</v>
      </c>
      <c r="K6" s="184">
        <f>'7.3'!$E14</f>
        <v>0</v>
      </c>
      <c r="L6" s="184">
        <f>'8.3'!$E14</f>
        <v>0</v>
      </c>
      <c r="M6" s="184">
        <f>'9.3'!$E14</f>
        <v>0</v>
      </c>
      <c r="N6" s="184">
        <f>'10.3'!$E14</f>
        <v>0</v>
      </c>
      <c r="O6" s="184">
        <f>'11.3'!$E14</f>
        <v>0</v>
      </c>
      <c r="P6" s="184">
        <f>'12.3'!$E14</f>
        <v>0</v>
      </c>
      <c r="Q6" s="184">
        <f>'13.3'!$E14</f>
        <v>0</v>
      </c>
      <c r="R6" s="184">
        <f>'14.3'!$E14</f>
        <v>0</v>
      </c>
      <c r="S6" s="184">
        <f>'15.3'!$E14</f>
        <v>0</v>
      </c>
      <c r="T6" s="184">
        <f>'16.3'!$E14</f>
        <v>0</v>
      </c>
      <c r="U6" s="184">
        <f>'17.3'!$E14</f>
        <v>0</v>
      </c>
      <c r="V6" s="184">
        <f>'18.3'!$E14</f>
        <v>0</v>
      </c>
      <c r="W6" s="184">
        <f>'19.3'!$E14</f>
        <v>0</v>
      </c>
      <c r="X6" s="184">
        <f>'20.3'!$E14</f>
        <v>0</v>
      </c>
      <c r="Y6" s="184">
        <f>'21.3'!$E14</f>
        <v>0</v>
      </c>
      <c r="Z6" s="184">
        <f>'22.3'!$E14</f>
        <v>0</v>
      </c>
      <c r="AA6" s="184">
        <f>'23.3'!$E14</f>
        <v>0</v>
      </c>
      <c r="AB6" s="184">
        <f>'24.3'!$E14</f>
        <v>0</v>
      </c>
      <c r="AC6" s="184">
        <f>'25.3'!$E14</f>
        <v>0</v>
      </c>
      <c r="AD6" s="184">
        <f>'26.3'!$E14</f>
        <v>0</v>
      </c>
      <c r="AE6" s="184">
        <f>'27.3'!$E14</f>
        <v>0</v>
      </c>
      <c r="AF6" s="184">
        <f>'28.3'!$E14</f>
        <v>0</v>
      </c>
      <c r="AG6" s="184">
        <f>'29.3'!$E14</f>
        <v>0</v>
      </c>
      <c r="AH6" s="184">
        <f>'30.3'!$E14</f>
        <v>0</v>
      </c>
      <c r="AI6" s="184">
        <f>'31.3'!$E14</f>
        <v>0</v>
      </c>
      <c r="AJ6" s="185">
        <f t="shared" si="0"/>
        <v>0</v>
      </c>
      <c r="AK6" s="186"/>
      <c r="AL6" s="187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90"/>
      <c r="BJ6" s="188"/>
      <c r="BK6" s="188"/>
      <c r="BL6" s="188"/>
      <c r="BM6" s="191"/>
      <c r="BN6" s="188"/>
      <c r="BO6" s="188"/>
      <c r="BP6" s="188"/>
      <c r="BQ6" s="188"/>
      <c r="BR6" s="37"/>
      <c r="BS6" s="37"/>
      <c r="BT6" s="37"/>
      <c r="BU6" s="192"/>
    </row>
    <row r="7" spans="1:76" ht="17.25" customHeight="1" x14ac:dyDescent="0.25">
      <c r="A7" s="181"/>
      <c r="B7" s="181" t="s">
        <v>246</v>
      </c>
      <c r="C7" s="182" t="s">
        <v>38</v>
      </c>
      <c r="D7" s="183"/>
      <c r="E7" s="184">
        <f>'1.3'!$E12</f>
        <v>180</v>
      </c>
      <c r="F7" s="184">
        <f>'2.3'!$E12</f>
        <v>398</v>
      </c>
      <c r="G7" s="184">
        <f>'3.3'!$E12</f>
        <v>0</v>
      </c>
      <c r="H7" s="184">
        <f>'4.3'!$E12</f>
        <v>0</v>
      </c>
      <c r="I7" s="184">
        <f>'5.3'!$E12</f>
        <v>57</v>
      </c>
      <c r="J7" s="184">
        <f>'6.3'!$E12</f>
        <v>95</v>
      </c>
      <c r="K7" s="184">
        <f>'7.3'!$E12</f>
        <v>11</v>
      </c>
      <c r="L7" s="184">
        <f>'8.3'!$E12</f>
        <v>0</v>
      </c>
      <c r="M7" s="184">
        <f>'9.3'!$E12</f>
        <v>270</v>
      </c>
      <c r="N7" s="184">
        <f>'10.3'!$E12</f>
        <v>0</v>
      </c>
      <c r="O7" s="184">
        <f>'11.3'!$E12</f>
        <v>107</v>
      </c>
      <c r="P7" s="184">
        <f>'12.3'!$E12</f>
        <v>90</v>
      </c>
      <c r="Q7" s="184">
        <f>'13.3'!$E12</f>
        <v>180</v>
      </c>
      <c r="R7" s="184">
        <f>'14.3'!$E12</f>
        <v>270</v>
      </c>
      <c r="S7" s="184">
        <f>'15.3'!$E12</f>
        <v>0</v>
      </c>
      <c r="T7" s="184">
        <f>'16.3'!$E12</f>
        <v>0</v>
      </c>
      <c r="U7" s="184">
        <f>'17.3'!$E12</f>
        <v>0</v>
      </c>
      <c r="V7" s="184">
        <f>'18.3'!$E12</f>
        <v>270</v>
      </c>
      <c r="W7" s="184">
        <f>'19.3'!$E12</f>
        <v>0</v>
      </c>
      <c r="X7" s="184">
        <f>'20.3'!$E12</f>
        <v>262</v>
      </c>
      <c r="Y7" s="184">
        <f>'21.3'!$E12</f>
        <v>180</v>
      </c>
      <c r="Z7" s="184">
        <f>'22.3'!$E12</f>
        <v>0</v>
      </c>
      <c r="AA7" s="184">
        <f>'23.3'!$E12</f>
        <v>270</v>
      </c>
      <c r="AB7" s="184">
        <f>'24.3'!$E12</f>
        <v>0</v>
      </c>
      <c r="AC7" s="184">
        <f>'25.3'!$E12</f>
        <v>0</v>
      </c>
      <c r="AD7" s="184">
        <f>'26.3'!$E12</f>
        <v>450</v>
      </c>
      <c r="AE7" s="184">
        <f>'27.3'!$E12</f>
        <v>0</v>
      </c>
      <c r="AF7" s="184">
        <f>'28.3'!$E12</f>
        <v>0</v>
      </c>
      <c r="AG7" s="184">
        <f>'29.3'!$E12</f>
        <v>0</v>
      </c>
      <c r="AH7" s="184">
        <f>'30.3'!$E12</f>
        <v>0</v>
      </c>
      <c r="AI7" s="184">
        <f>'31.3'!$E12</f>
        <v>0</v>
      </c>
      <c r="AJ7" s="185">
        <f t="shared" si="0"/>
        <v>3090</v>
      </c>
      <c r="AK7" s="186"/>
      <c r="AL7" s="187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90"/>
      <c r="BJ7" s="188"/>
      <c r="BK7" s="188"/>
      <c r="BL7" s="188"/>
      <c r="BM7" s="191"/>
      <c r="BN7" s="188"/>
      <c r="BO7" s="188"/>
      <c r="BP7" s="188"/>
      <c r="BQ7" s="188"/>
      <c r="BR7" s="37"/>
      <c r="BS7" s="37"/>
      <c r="BT7" s="37"/>
      <c r="BU7" s="192"/>
      <c r="BV7" s="195"/>
      <c r="BW7" s="195"/>
    </row>
    <row r="8" spans="1:76" ht="17.25" customHeight="1" x14ac:dyDescent="0.25">
      <c r="A8" s="181"/>
      <c r="B8" s="181" t="s">
        <v>247</v>
      </c>
      <c r="C8" s="182" t="s">
        <v>29</v>
      </c>
      <c r="D8" s="183"/>
      <c r="E8" s="184">
        <f>'1.3'!$E4</f>
        <v>420</v>
      </c>
      <c r="F8" s="184">
        <f>'2.3'!$E4</f>
        <v>416</v>
      </c>
      <c r="G8" s="184">
        <f>'3.3'!$E4</f>
        <v>0</v>
      </c>
      <c r="H8" s="184">
        <f>'4.3'!$E4</f>
        <v>100</v>
      </c>
      <c r="I8" s="184">
        <f>'5.3'!$E4</f>
        <v>569</v>
      </c>
      <c r="J8" s="184">
        <f>'6.3'!$E4</f>
        <v>470</v>
      </c>
      <c r="K8" s="184">
        <f>'7.3'!$E4</f>
        <v>522</v>
      </c>
      <c r="L8" s="184">
        <f>'8.3'!$E4</f>
        <v>12</v>
      </c>
      <c r="M8" s="184">
        <f>'9.3'!$E4</f>
        <v>1120</v>
      </c>
      <c r="N8" s="184">
        <f>'10.3'!$E4</f>
        <v>0</v>
      </c>
      <c r="O8" s="184">
        <f>'11.3'!$E4</f>
        <v>475</v>
      </c>
      <c r="P8" s="184">
        <f>'12.3'!$E4</f>
        <v>980</v>
      </c>
      <c r="Q8" s="184">
        <f>'13.3'!$E4</f>
        <v>1142</v>
      </c>
      <c r="R8" s="184">
        <f>'14.3'!$E4</f>
        <v>1284</v>
      </c>
      <c r="S8" s="184">
        <f>'15.3'!$E4</f>
        <v>0</v>
      </c>
      <c r="T8" s="184">
        <f>'16.3'!$E4</f>
        <v>982</v>
      </c>
      <c r="U8" s="184">
        <f>'17.3'!$E4</f>
        <v>0</v>
      </c>
      <c r="V8" s="184">
        <f>'18.3'!$E4</f>
        <v>840</v>
      </c>
      <c r="W8" s="184">
        <f>'19.3'!$E4</f>
        <v>0</v>
      </c>
      <c r="X8" s="184">
        <f>'20.3'!$E4</f>
        <v>918</v>
      </c>
      <c r="Y8" s="184">
        <f>'21.3'!$E4</f>
        <v>280</v>
      </c>
      <c r="Z8" s="184">
        <f>'22.3'!$E4</f>
        <v>0</v>
      </c>
      <c r="AA8" s="184">
        <f>'23.3'!$E4</f>
        <v>840</v>
      </c>
      <c r="AB8" s="184">
        <f>'24.3'!$E4</f>
        <v>0</v>
      </c>
      <c r="AC8" s="184">
        <f>'25.3'!$E4</f>
        <v>420</v>
      </c>
      <c r="AD8" s="184">
        <f>'26.3'!$E4</f>
        <v>1120</v>
      </c>
      <c r="AE8" s="184">
        <f>'27.3'!$E4</f>
        <v>0</v>
      </c>
      <c r="AF8" s="184">
        <f>'28.3'!$E4</f>
        <v>0</v>
      </c>
      <c r="AG8" s="184">
        <f>'29.3'!$E4</f>
        <v>0</v>
      </c>
      <c r="AH8" s="184">
        <f>'30.3'!$E4</f>
        <v>0</v>
      </c>
      <c r="AI8" s="184">
        <f>'31.3'!$E4</f>
        <v>0</v>
      </c>
      <c r="AJ8" s="185">
        <f t="shared" si="0"/>
        <v>12910</v>
      </c>
      <c r="AK8" s="186"/>
      <c r="AL8" s="187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9"/>
      <c r="BB8" s="188"/>
      <c r="BC8" s="189"/>
      <c r="BD8" s="188"/>
      <c r="BE8" s="188"/>
      <c r="BF8" s="188"/>
      <c r="BG8" s="188"/>
      <c r="BH8" s="188"/>
      <c r="BI8" s="190"/>
      <c r="BJ8" s="188"/>
      <c r="BK8" s="188"/>
      <c r="BL8" s="188"/>
      <c r="BM8" s="191"/>
      <c r="BN8" s="188"/>
      <c r="BO8" s="188"/>
      <c r="BP8" s="188"/>
      <c r="BQ8" s="188"/>
      <c r="BR8" s="37"/>
      <c r="BS8" s="37"/>
      <c r="BT8" s="37"/>
      <c r="BU8" s="192"/>
      <c r="BV8" s="195"/>
    </row>
    <row r="9" spans="1:76" ht="17.25" customHeight="1" x14ac:dyDescent="0.25">
      <c r="A9" s="181"/>
      <c r="B9" s="181" t="s">
        <v>248</v>
      </c>
      <c r="C9" s="182" t="s">
        <v>30</v>
      </c>
      <c r="D9" s="183"/>
      <c r="E9" s="184">
        <f>'1.3'!$E5</f>
        <v>0</v>
      </c>
      <c r="F9" s="184">
        <f>'2.3'!$E5</f>
        <v>80</v>
      </c>
      <c r="G9" s="184">
        <f>'3.3'!$E5</f>
        <v>0</v>
      </c>
      <c r="H9" s="184">
        <f>'4.3'!$E5</f>
        <v>0</v>
      </c>
      <c r="I9" s="184">
        <f>'5.3'!$E5</f>
        <v>0</v>
      </c>
      <c r="J9" s="184">
        <f>'6.3'!$E5</f>
        <v>90</v>
      </c>
      <c r="K9" s="184">
        <f>'7.3'!$E5</f>
        <v>140</v>
      </c>
      <c r="L9" s="184">
        <f>'8.3'!$E5</f>
        <v>0</v>
      </c>
      <c r="M9" s="184">
        <f>'9.3'!$E5</f>
        <v>0</v>
      </c>
      <c r="N9" s="184">
        <f>'10.3'!$E5</f>
        <v>0</v>
      </c>
      <c r="O9" s="184">
        <f>'11.3'!$E5</f>
        <v>145</v>
      </c>
      <c r="P9" s="184">
        <f>'12.3'!$E5</f>
        <v>14</v>
      </c>
      <c r="Q9" s="184">
        <f>'13.3'!$E5</f>
        <v>127</v>
      </c>
      <c r="R9" s="184">
        <f>'14.3'!$E5</f>
        <v>449</v>
      </c>
      <c r="S9" s="184">
        <f>'15.3'!$E5</f>
        <v>0</v>
      </c>
      <c r="T9" s="184">
        <f>'16.3'!$E5</f>
        <v>131</v>
      </c>
      <c r="U9" s="184">
        <f>'17.3'!$E5</f>
        <v>0</v>
      </c>
      <c r="V9" s="184">
        <f>'18.3'!$E5</f>
        <v>0</v>
      </c>
      <c r="W9" s="184">
        <f>'19.3'!$E5</f>
        <v>0</v>
      </c>
      <c r="X9" s="184">
        <f>'20.3'!$E5</f>
        <v>0</v>
      </c>
      <c r="Y9" s="184">
        <f>'21.3'!$E5</f>
        <v>180</v>
      </c>
      <c r="Z9" s="184">
        <f>'22.3'!$E5</f>
        <v>0</v>
      </c>
      <c r="AA9" s="184">
        <f>'23.3'!$E5</f>
        <v>180</v>
      </c>
      <c r="AB9" s="184">
        <f>'24.3'!$E5</f>
        <v>0</v>
      </c>
      <c r="AC9" s="184">
        <f>'25.3'!$E5</f>
        <v>0</v>
      </c>
      <c r="AD9" s="184">
        <f>'26.3'!$E5</f>
        <v>360</v>
      </c>
      <c r="AE9" s="184">
        <f>'27.3'!$E5</f>
        <v>0</v>
      </c>
      <c r="AF9" s="184">
        <f>'28.3'!$E5</f>
        <v>0</v>
      </c>
      <c r="AG9" s="184">
        <f>'29.3'!$E5</f>
        <v>0</v>
      </c>
      <c r="AH9" s="184">
        <f>'30.3'!$E5</f>
        <v>0</v>
      </c>
      <c r="AI9" s="184">
        <f>'31.3'!$E5</f>
        <v>0</v>
      </c>
      <c r="AJ9" s="185">
        <f t="shared" si="0"/>
        <v>1896</v>
      </c>
      <c r="AK9" s="186"/>
      <c r="AL9" s="187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9"/>
      <c r="BB9" s="188"/>
      <c r="BC9" s="189"/>
      <c r="BD9" s="188"/>
      <c r="BE9" s="188"/>
      <c r="BF9" s="188"/>
      <c r="BG9" s="188"/>
      <c r="BH9" s="188"/>
      <c r="BI9" s="190"/>
      <c r="BJ9" s="188"/>
      <c r="BK9" s="188"/>
      <c r="BL9" s="188"/>
      <c r="BM9" s="191"/>
      <c r="BN9" s="188"/>
      <c r="BO9" s="188"/>
      <c r="BP9" s="188"/>
      <c r="BQ9" s="188"/>
      <c r="BR9" s="37"/>
      <c r="BS9" s="37"/>
      <c r="BT9" s="37"/>
      <c r="BU9" s="192"/>
    </row>
    <row r="10" spans="1:76" ht="17.25" customHeight="1" x14ac:dyDescent="0.25">
      <c r="A10" s="181"/>
      <c r="B10" s="181" t="s">
        <v>249</v>
      </c>
      <c r="C10" s="182" t="s">
        <v>48</v>
      </c>
      <c r="D10" s="183"/>
      <c r="E10" s="184">
        <f>'1.3'!$E17</f>
        <v>0</v>
      </c>
      <c r="F10" s="184">
        <f>'2.3'!$E17</f>
        <v>0</v>
      </c>
      <c r="G10" s="184">
        <f>'3.3'!$E17</f>
        <v>0</v>
      </c>
      <c r="H10" s="184">
        <f>'4.3'!$E17</f>
        <v>0</v>
      </c>
      <c r="I10" s="184">
        <f>'5.3'!$E17</f>
        <v>0</v>
      </c>
      <c r="J10" s="184">
        <f>'6.3'!$E17</f>
        <v>0</v>
      </c>
      <c r="K10" s="184">
        <f>'7.3'!$E17</f>
        <v>0</v>
      </c>
      <c r="L10" s="184">
        <f>'8.3'!$E17</f>
        <v>0</v>
      </c>
      <c r="M10" s="184">
        <f>'9.3'!$E17</f>
        <v>0</v>
      </c>
      <c r="N10" s="184">
        <f>'10.3'!$E17</f>
        <v>0</v>
      </c>
      <c r="O10" s="184">
        <f>'11.3'!$E17</f>
        <v>0</v>
      </c>
      <c r="P10" s="184">
        <f>'12.3'!$E17</f>
        <v>0</v>
      </c>
      <c r="Q10" s="184">
        <f>'13.3'!$E17</f>
        <v>0</v>
      </c>
      <c r="R10" s="184">
        <f>'14.3'!$E17</f>
        <v>0</v>
      </c>
      <c r="S10" s="184">
        <f>'15.3'!$E17</f>
        <v>0</v>
      </c>
      <c r="T10" s="184">
        <f>'16.3'!$E17</f>
        <v>0</v>
      </c>
      <c r="U10" s="184">
        <f>'17.3'!$E17</f>
        <v>0</v>
      </c>
      <c r="V10" s="184">
        <f>'18.3'!$E17</f>
        <v>0</v>
      </c>
      <c r="W10" s="184">
        <f>'19.3'!$E17</f>
        <v>0</v>
      </c>
      <c r="X10" s="184">
        <f>'20.3'!$E17</f>
        <v>0</v>
      </c>
      <c r="Y10" s="184">
        <f>'21.3'!$E17</f>
        <v>0</v>
      </c>
      <c r="Z10" s="184">
        <f>'22.3'!$E17</f>
        <v>0</v>
      </c>
      <c r="AA10" s="184">
        <f>'23.3'!$E17</f>
        <v>0</v>
      </c>
      <c r="AB10" s="184">
        <f>'24.3'!$E17</f>
        <v>0</v>
      </c>
      <c r="AC10" s="184">
        <f>'25.3'!$E17</f>
        <v>0</v>
      </c>
      <c r="AD10" s="184">
        <f>'26.3'!$E17</f>
        <v>0</v>
      </c>
      <c r="AE10" s="184">
        <f>'27.3'!$E17</f>
        <v>0</v>
      </c>
      <c r="AF10" s="184">
        <f>'28.3'!$E17</f>
        <v>0</v>
      </c>
      <c r="AG10" s="184">
        <f>'29.3'!$E17</f>
        <v>0</v>
      </c>
      <c r="AH10" s="184">
        <f>'30.3'!$E17</f>
        <v>0</v>
      </c>
      <c r="AI10" s="184">
        <f>'31.3'!$E17</f>
        <v>0</v>
      </c>
      <c r="AJ10" s="185">
        <f t="shared" si="0"/>
        <v>0</v>
      </c>
      <c r="AK10" s="186"/>
      <c r="AL10" s="187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90"/>
      <c r="BJ10" s="188"/>
      <c r="BK10" s="188"/>
      <c r="BL10" s="188"/>
      <c r="BM10" s="191"/>
      <c r="BN10" s="188"/>
      <c r="BO10" s="188"/>
      <c r="BP10" s="188"/>
      <c r="BQ10" s="188"/>
      <c r="BR10" s="37"/>
      <c r="BS10" s="37"/>
      <c r="BT10" s="37"/>
      <c r="BU10" s="192"/>
    </row>
    <row r="11" spans="1:76" ht="17.25" customHeight="1" x14ac:dyDescent="0.25">
      <c r="A11" s="181"/>
      <c r="B11" s="181" t="s">
        <v>250</v>
      </c>
      <c r="C11" s="182" t="s">
        <v>49</v>
      </c>
      <c r="D11" s="183"/>
      <c r="E11" s="184">
        <f>'1.3'!$E17</f>
        <v>0</v>
      </c>
      <c r="F11" s="184">
        <f>'2.3'!$E17</f>
        <v>0</v>
      </c>
      <c r="G11" s="184">
        <f>'3.3'!$E17</f>
        <v>0</v>
      </c>
      <c r="H11" s="184">
        <f>'4.3'!$E17</f>
        <v>0</v>
      </c>
      <c r="I11" s="184">
        <f>'5.3'!$E17</f>
        <v>0</v>
      </c>
      <c r="J11" s="184">
        <f>'6.3'!$E17</f>
        <v>0</v>
      </c>
      <c r="K11" s="184">
        <f>'7.3'!$E17</f>
        <v>0</v>
      </c>
      <c r="L11" s="184">
        <f>'8.3'!$E17</f>
        <v>0</v>
      </c>
      <c r="M11" s="184">
        <f>'9.3'!$E17</f>
        <v>0</v>
      </c>
      <c r="N11" s="184">
        <f>'10.3'!$E17</f>
        <v>0</v>
      </c>
      <c r="O11" s="184">
        <f>'11.3'!$E17</f>
        <v>0</v>
      </c>
      <c r="P11" s="184">
        <f>'12.3'!$E17</f>
        <v>0</v>
      </c>
      <c r="Q11" s="184">
        <f>'13.3'!$E17</f>
        <v>0</v>
      </c>
      <c r="R11" s="184">
        <f>'14.3'!$E17</f>
        <v>0</v>
      </c>
      <c r="S11" s="184">
        <f>'15.3'!$E17</f>
        <v>0</v>
      </c>
      <c r="T11" s="184">
        <f>'16.3'!$E17</f>
        <v>0</v>
      </c>
      <c r="U11" s="184">
        <f>'17.3'!$E17</f>
        <v>0</v>
      </c>
      <c r="V11" s="184">
        <f>'18.3'!$E17</f>
        <v>0</v>
      </c>
      <c r="W11" s="184">
        <f>'19.3'!$E17</f>
        <v>0</v>
      </c>
      <c r="X11" s="184">
        <f>'20.3'!$E17</f>
        <v>0</v>
      </c>
      <c r="Y11" s="184">
        <f>'21.3'!$E17</f>
        <v>0</v>
      </c>
      <c r="Z11" s="184">
        <f>'22.3'!$E17</f>
        <v>0</v>
      </c>
      <c r="AA11" s="184">
        <f>'23.3'!$E17</f>
        <v>0</v>
      </c>
      <c r="AB11" s="184">
        <f>'24.3'!$E17</f>
        <v>0</v>
      </c>
      <c r="AC11" s="184">
        <f>'25.3'!$E17</f>
        <v>0</v>
      </c>
      <c r="AD11" s="184">
        <f>'26.3'!$E17</f>
        <v>0</v>
      </c>
      <c r="AE11" s="184">
        <f>'27.3'!$E17</f>
        <v>0</v>
      </c>
      <c r="AF11" s="184">
        <f>'28.3'!$E17</f>
        <v>0</v>
      </c>
      <c r="AG11" s="184">
        <f>'29.3'!$E17</f>
        <v>0</v>
      </c>
      <c r="AH11" s="184">
        <f>'30.3'!$E17</f>
        <v>0</v>
      </c>
      <c r="AI11" s="184">
        <f>'31.3'!$E17</f>
        <v>0</v>
      </c>
      <c r="AJ11" s="185">
        <f t="shared" si="0"/>
        <v>0</v>
      </c>
      <c r="AK11" s="193"/>
      <c r="AL11" s="187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197"/>
      <c r="BK11" s="197"/>
      <c r="BL11" s="197"/>
      <c r="BM11" s="193"/>
      <c r="BN11" s="28"/>
      <c r="BO11" s="7"/>
      <c r="BP11" s="7"/>
      <c r="BQ11" s="7"/>
      <c r="BR11" s="37"/>
      <c r="BS11" s="37"/>
      <c r="BT11" s="37"/>
      <c r="BU11" s="192"/>
      <c r="BV11" s="194"/>
      <c r="BW11" s="195"/>
      <c r="BX11" s="196"/>
    </row>
    <row r="12" spans="1:76" ht="17.25" customHeight="1" x14ac:dyDescent="0.25">
      <c r="A12" s="181"/>
      <c r="B12" s="181" t="s">
        <v>251</v>
      </c>
      <c r="C12" s="182" t="s">
        <v>37</v>
      </c>
      <c r="D12" s="183"/>
      <c r="E12" s="184">
        <f>'1.3'!$E11</f>
        <v>0</v>
      </c>
      <c r="F12" s="184">
        <f>'2.3'!$E11</f>
        <v>0</v>
      </c>
      <c r="G12" s="184">
        <f>'3.3'!$E11</f>
        <v>0</v>
      </c>
      <c r="H12" s="184">
        <f>'4.3'!$E11</f>
        <v>0</v>
      </c>
      <c r="I12" s="184">
        <f>'5.3'!$E11</f>
        <v>20</v>
      </c>
      <c r="J12" s="184">
        <f>'6.3'!$E11</f>
        <v>0</v>
      </c>
      <c r="K12" s="184">
        <f>'7.3'!$E11</f>
        <v>13</v>
      </c>
      <c r="L12" s="184">
        <f>'8.3'!$E11</f>
        <v>0</v>
      </c>
      <c r="M12" s="184">
        <f>'9.3'!$E11</f>
        <v>0</v>
      </c>
      <c r="N12" s="184">
        <f>'10.3'!$E11</f>
        <v>0</v>
      </c>
      <c r="O12" s="184">
        <f>'11.3'!$E11</f>
        <v>244</v>
      </c>
      <c r="P12" s="184">
        <f>'12.3'!$E11</f>
        <v>90</v>
      </c>
      <c r="Q12" s="184">
        <f>'13.3'!$E11</f>
        <v>90</v>
      </c>
      <c r="R12" s="184">
        <f>'14.3'!$E11</f>
        <v>90</v>
      </c>
      <c r="S12" s="184">
        <f>'15.3'!$E11</f>
        <v>0</v>
      </c>
      <c r="T12" s="184">
        <f>'16.3'!$E11</f>
        <v>90</v>
      </c>
      <c r="U12" s="184">
        <f>'17.3'!$E11</f>
        <v>0</v>
      </c>
      <c r="V12" s="184">
        <f>'18.3'!$E11</f>
        <v>90</v>
      </c>
      <c r="W12" s="184">
        <f>'19.3'!$E11</f>
        <v>0</v>
      </c>
      <c r="X12" s="184">
        <f>'20.3'!$E11</f>
        <v>0</v>
      </c>
      <c r="Y12" s="184">
        <f>'21.3'!$E11</f>
        <v>150</v>
      </c>
      <c r="Z12" s="184">
        <f>'22.3'!$E11</f>
        <v>0</v>
      </c>
      <c r="AA12" s="184">
        <f>'23.3'!$E11</f>
        <v>180</v>
      </c>
      <c r="AB12" s="184">
        <f>'24.3'!$E11</f>
        <v>0</v>
      </c>
      <c r="AC12" s="184">
        <f>'25.3'!$E11</f>
        <v>180</v>
      </c>
      <c r="AD12" s="184">
        <f>'26.3'!$E11</f>
        <v>180</v>
      </c>
      <c r="AE12" s="184">
        <f>'27.3'!$E11</f>
        <v>0</v>
      </c>
      <c r="AF12" s="184">
        <f>'28.3'!$E11</f>
        <v>0</v>
      </c>
      <c r="AG12" s="184">
        <f>'29.3'!$E11</f>
        <v>0</v>
      </c>
      <c r="AH12" s="184">
        <f>'30.3'!$E11</f>
        <v>0</v>
      </c>
      <c r="AI12" s="184">
        <f>'31.3'!$E11</f>
        <v>0</v>
      </c>
      <c r="AJ12" s="185">
        <f t="shared" si="0"/>
        <v>1417</v>
      </c>
      <c r="AK12" s="186"/>
      <c r="AL12" s="187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90"/>
      <c r="BJ12" s="188"/>
      <c r="BK12" s="188"/>
      <c r="BL12" s="188"/>
      <c r="BM12" s="191"/>
      <c r="BN12" s="188"/>
      <c r="BO12" s="188"/>
      <c r="BP12" s="188"/>
      <c r="BQ12" s="188"/>
      <c r="BR12" s="37"/>
      <c r="BS12" s="37"/>
      <c r="BT12" s="37"/>
      <c r="BU12" s="192"/>
    </row>
    <row r="13" spans="1:76" ht="17.25" customHeight="1" x14ac:dyDescent="0.25">
      <c r="A13" s="181"/>
      <c r="B13" s="181" t="s">
        <v>252</v>
      </c>
      <c r="C13" s="182" t="s">
        <v>188</v>
      </c>
      <c r="D13" s="183"/>
      <c r="E13" s="184">
        <f>'1.3'!$E24</f>
        <v>0</v>
      </c>
      <c r="F13" s="184">
        <f>'2.3'!$E24</f>
        <v>0</v>
      </c>
      <c r="G13" s="184">
        <f>'3.3'!$E24</f>
        <v>0</v>
      </c>
      <c r="H13" s="184">
        <f>'4.3'!$E24</f>
        <v>0</v>
      </c>
      <c r="I13" s="184">
        <f>'5.3'!$E24</f>
        <v>0</v>
      </c>
      <c r="J13" s="184">
        <f>'6.3'!$E24</f>
        <v>0</v>
      </c>
      <c r="K13" s="184">
        <f>'7.3'!$E24</f>
        <v>0</v>
      </c>
      <c r="L13" s="184">
        <f>'8.3'!$E24</f>
        <v>0</v>
      </c>
      <c r="M13" s="184">
        <f>'9.3'!$E24</f>
        <v>0</v>
      </c>
      <c r="N13" s="184">
        <f>'10.3'!$E24</f>
        <v>0</v>
      </c>
      <c r="O13" s="184">
        <f>'11.3'!$E24</f>
        <v>0</v>
      </c>
      <c r="P13" s="184">
        <f>'12.3'!$E24</f>
        <v>0</v>
      </c>
      <c r="Q13" s="184">
        <f>'13.3'!$E24</f>
        <v>0</v>
      </c>
      <c r="R13" s="184">
        <f>'14.3'!$E24</f>
        <v>0</v>
      </c>
      <c r="S13" s="184">
        <f>'15.3'!$E24</f>
        <v>0</v>
      </c>
      <c r="T13" s="184">
        <f>'16.3'!$E24</f>
        <v>0</v>
      </c>
      <c r="U13" s="184">
        <f>'17.3'!$E24</f>
        <v>0</v>
      </c>
      <c r="V13" s="184">
        <f>'18.3'!$E24</f>
        <v>0</v>
      </c>
      <c r="W13" s="184">
        <f>'19.3'!$E24</f>
        <v>0</v>
      </c>
      <c r="X13" s="184">
        <f>'20.3'!$E24</f>
        <v>0</v>
      </c>
      <c r="Y13" s="184">
        <f>'21.3'!$E24</f>
        <v>0</v>
      </c>
      <c r="Z13" s="184">
        <f>'22.3'!$E24</f>
        <v>0</v>
      </c>
      <c r="AA13" s="184">
        <f>'23.3'!$E24</f>
        <v>0</v>
      </c>
      <c r="AB13" s="184">
        <f>'24.3'!$E24</f>
        <v>0</v>
      </c>
      <c r="AC13" s="184">
        <f>'25.3'!$E24</f>
        <v>0</v>
      </c>
      <c r="AD13" s="184">
        <f>'26.3'!$E24</f>
        <v>0</v>
      </c>
      <c r="AE13" s="184">
        <f>'27.3'!$E24</f>
        <v>0</v>
      </c>
      <c r="AF13" s="184">
        <f>'28.3'!$E24</f>
        <v>0</v>
      </c>
      <c r="AG13" s="184">
        <f>'29.3'!$E24</f>
        <v>0</v>
      </c>
      <c r="AH13" s="184">
        <f>'30.3'!$E24</f>
        <v>0</v>
      </c>
      <c r="AI13" s="184">
        <f>'31.3'!$E24</f>
        <v>0</v>
      </c>
      <c r="AJ13" s="185">
        <f t="shared" si="0"/>
        <v>0</v>
      </c>
      <c r="AK13" s="193"/>
      <c r="AL13" s="187"/>
      <c r="AM13" s="193"/>
      <c r="AN13" s="193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193"/>
      <c r="BN13" s="28"/>
      <c r="BO13" s="28"/>
      <c r="BP13" s="28"/>
      <c r="BQ13" s="28"/>
      <c r="BR13" s="37"/>
      <c r="BS13" s="37"/>
      <c r="BT13" s="37"/>
      <c r="BU13" s="192"/>
      <c r="BV13" s="194"/>
      <c r="BW13" s="195"/>
    </row>
    <row r="14" spans="1:76" ht="17.25" customHeight="1" x14ac:dyDescent="0.25">
      <c r="A14" s="181"/>
      <c r="B14" s="181" t="s">
        <v>253</v>
      </c>
      <c r="C14" s="182" t="s">
        <v>26</v>
      </c>
      <c r="D14" s="183"/>
      <c r="E14" s="184">
        <f>'1.3'!$E15</f>
        <v>0</v>
      </c>
      <c r="F14" s="184">
        <f>'2.3'!$E15</f>
        <v>0</v>
      </c>
      <c r="G14" s="184">
        <f>'3.3'!$E15</f>
        <v>0</v>
      </c>
      <c r="H14" s="184">
        <f>'4.3'!$E15</f>
        <v>0</v>
      </c>
      <c r="I14" s="184">
        <f>'5.3'!$E15</f>
        <v>0</v>
      </c>
      <c r="J14" s="184">
        <f>'6.3'!$E15</f>
        <v>0</v>
      </c>
      <c r="K14" s="184">
        <f>'7.3'!$E15</f>
        <v>0</v>
      </c>
      <c r="L14" s="184">
        <f>'8.3'!$E15</f>
        <v>0</v>
      </c>
      <c r="M14" s="184">
        <f>'9.3'!$E15</f>
        <v>0</v>
      </c>
      <c r="N14" s="184">
        <f>'10.3'!$E15</f>
        <v>0</v>
      </c>
      <c r="O14" s="184">
        <f>'11.3'!$E15</f>
        <v>0</v>
      </c>
      <c r="P14" s="184">
        <f>'12.3'!$E15</f>
        <v>0</v>
      </c>
      <c r="Q14" s="184">
        <f>'13.3'!$E15</f>
        <v>0</v>
      </c>
      <c r="R14" s="184">
        <f>'14.3'!$E15</f>
        <v>0</v>
      </c>
      <c r="S14" s="184">
        <f>'15.3'!$E15</f>
        <v>0</v>
      </c>
      <c r="T14" s="184">
        <f>'16.3'!$E15</f>
        <v>0</v>
      </c>
      <c r="U14" s="184">
        <f>'17.3'!$E15</f>
        <v>0</v>
      </c>
      <c r="V14" s="184">
        <f>'18.3'!$E15</f>
        <v>0</v>
      </c>
      <c r="W14" s="184">
        <f>'19.3'!$E15</f>
        <v>0</v>
      </c>
      <c r="X14" s="184">
        <f>'20.3'!$E15</f>
        <v>0</v>
      </c>
      <c r="Y14" s="184">
        <f>'21.3'!$E15</f>
        <v>0</v>
      </c>
      <c r="Z14" s="184">
        <f>'22.3'!$E15</f>
        <v>0</v>
      </c>
      <c r="AA14" s="184">
        <f>'23.3'!$E15</f>
        <v>0</v>
      </c>
      <c r="AB14" s="184">
        <f>'24.3'!$E15</f>
        <v>0</v>
      </c>
      <c r="AC14" s="184">
        <f>'25.3'!$E15</f>
        <v>0</v>
      </c>
      <c r="AD14" s="184">
        <f>'26.3'!$E15</f>
        <v>0</v>
      </c>
      <c r="AE14" s="184">
        <f>'27.3'!$E15</f>
        <v>0</v>
      </c>
      <c r="AF14" s="184">
        <f>'28.3'!$E15</f>
        <v>0</v>
      </c>
      <c r="AG14" s="184">
        <f>'29.3'!$E15</f>
        <v>0</v>
      </c>
      <c r="AH14" s="184">
        <f>'30.3'!$E15</f>
        <v>0</v>
      </c>
      <c r="AI14" s="184">
        <f>'31.3'!$E15</f>
        <v>0</v>
      </c>
      <c r="AJ14" s="185">
        <f t="shared" si="0"/>
        <v>0</v>
      </c>
      <c r="AK14" s="186"/>
      <c r="AL14" s="187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90"/>
      <c r="BJ14" s="188"/>
      <c r="BK14" s="188"/>
      <c r="BL14" s="188"/>
      <c r="BM14" s="191"/>
      <c r="BN14" s="188"/>
      <c r="BO14" s="188"/>
      <c r="BP14" s="188"/>
      <c r="BQ14" s="188"/>
      <c r="BR14" s="37"/>
      <c r="BS14" s="37"/>
      <c r="BT14" s="37"/>
      <c r="BU14" s="192"/>
    </row>
    <row r="15" spans="1:76" ht="17.25" customHeight="1" x14ac:dyDescent="0.25">
      <c r="A15" s="181"/>
      <c r="B15" s="181" t="s">
        <v>254</v>
      </c>
      <c r="C15" s="182" t="s">
        <v>27</v>
      </c>
      <c r="D15" s="183"/>
      <c r="E15" s="184">
        <f>'1.3'!$E16</f>
        <v>0</v>
      </c>
      <c r="F15" s="184">
        <f>'2.3'!$E16</f>
        <v>0</v>
      </c>
      <c r="G15" s="184">
        <f>'3.3'!$E16</f>
        <v>225</v>
      </c>
      <c r="H15" s="184">
        <f>'4.3'!$E16</f>
        <v>225</v>
      </c>
      <c r="I15" s="184">
        <f>'5.3'!$E16</f>
        <v>0</v>
      </c>
      <c r="J15" s="184">
        <f>'6.3'!$E16</f>
        <v>0</v>
      </c>
      <c r="K15" s="184">
        <f>'7.3'!$E16</f>
        <v>0</v>
      </c>
      <c r="L15" s="184">
        <f>'8.3'!$E16</f>
        <v>12</v>
      </c>
      <c r="M15" s="184">
        <f>'9.3'!$E16</f>
        <v>236</v>
      </c>
      <c r="N15" s="184">
        <f>'10.3'!$E16</f>
        <v>0</v>
      </c>
      <c r="O15" s="184">
        <f>'11.3'!$E16</f>
        <v>0</v>
      </c>
      <c r="P15" s="184">
        <f>'12.3'!$E16</f>
        <v>160</v>
      </c>
      <c r="Q15" s="184">
        <f>'13.3'!$E16</f>
        <v>0</v>
      </c>
      <c r="R15" s="184">
        <f>'14.3'!$E16</f>
        <v>0</v>
      </c>
      <c r="S15" s="184">
        <f>'15.3'!$E16</f>
        <v>160</v>
      </c>
      <c r="T15" s="184">
        <f>'16.3'!$E16</f>
        <v>0</v>
      </c>
      <c r="U15" s="184">
        <f>'17.3'!$E16</f>
        <v>0</v>
      </c>
      <c r="V15" s="184">
        <f>'18.3'!$E16</f>
        <v>150</v>
      </c>
      <c r="W15" s="184">
        <f>'19.3'!$E16</f>
        <v>0</v>
      </c>
      <c r="X15" s="184">
        <f>'20.3'!$E16</f>
        <v>0</v>
      </c>
      <c r="Y15" s="184">
        <f>'21.3'!$E16</f>
        <v>150</v>
      </c>
      <c r="Z15" s="184">
        <f>'22.3'!$E16</f>
        <v>0</v>
      </c>
      <c r="AA15" s="184">
        <f>'23.3'!$E16</f>
        <v>0</v>
      </c>
      <c r="AB15" s="184">
        <f>'24.3'!$E16</f>
        <v>0</v>
      </c>
      <c r="AC15" s="184">
        <f>'25.3'!$E16</f>
        <v>150</v>
      </c>
      <c r="AD15" s="184">
        <f>'26.3'!$E16</f>
        <v>0</v>
      </c>
      <c r="AE15" s="184">
        <f>'27.3'!$E16</f>
        <v>0</v>
      </c>
      <c r="AF15" s="184">
        <f>'28.3'!$E16</f>
        <v>0</v>
      </c>
      <c r="AG15" s="184">
        <f>'29.3'!$E16</f>
        <v>0</v>
      </c>
      <c r="AH15" s="184">
        <f>'30.3'!$E16</f>
        <v>0</v>
      </c>
      <c r="AI15" s="184">
        <f>'31.3'!$E16</f>
        <v>0</v>
      </c>
      <c r="AJ15" s="185">
        <f t="shared" si="0"/>
        <v>1468</v>
      </c>
      <c r="AK15" s="186"/>
      <c r="AL15" s="187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90"/>
      <c r="BJ15" s="188"/>
      <c r="BK15" s="188"/>
      <c r="BL15" s="188"/>
      <c r="BM15" s="191"/>
      <c r="BN15" s="188"/>
      <c r="BO15" s="188"/>
      <c r="BP15" s="188"/>
      <c r="BQ15" s="188"/>
      <c r="BR15" s="37"/>
      <c r="BS15" s="37"/>
      <c r="BT15" s="37"/>
      <c r="BU15" s="192"/>
      <c r="BV15" s="195"/>
      <c r="BW15" s="195"/>
    </row>
    <row r="16" spans="1:76" ht="17.25" customHeight="1" x14ac:dyDescent="0.25">
      <c r="A16" s="181"/>
      <c r="B16" s="181" t="s">
        <v>255</v>
      </c>
      <c r="C16" s="182" t="s">
        <v>39</v>
      </c>
      <c r="D16" s="183"/>
      <c r="E16" s="184">
        <f>'1.3'!$E13</f>
        <v>0</v>
      </c>
      <c r="F16" s="184">
        <f>'2.3'!$E13</f>
        <v>0</v>
      </c>
      <c r="G16" s="184">
        <f>'3.3'!$E13</f>
        <v>0</v>
      </c>
      <c r="H16" s="184">
        <f>'4.3'!$E13</f>
        <v>0</v>
      </c>
      <c r="I16" s="184">
        <f>'5.3'!$E13</f>
        <v>0</v>
      </c>
      <c r="J16" s="184">
        <f>'6.3'!$E13</f>
        <v>0</v>
      </c>
      <c r="K16" s="184">
        <f>'7.3'!$E13</f>
        <v>0</v>
      </c>
      <c r="L16" s="184">
        <f>'8.3'!$E13</f>
        <v>0</v>
      </c>
      <c r="M16" s="184">
        <f>'9.3'!$E13</f>
        <v>0</v>
      </c>
      <c r="N16" s="184">
        <f>'10.3'!$E13</f>
        <v>0</v>
      </c>
      <c r="O16" s="184">
        <f>'11.3'!$E13</f>
        <v>0</v>
      </c>
      <c r="P16" s="184">
        <f>'12.3'!$E13</f>
        <v>0</v>
      </c>
      <c r="Q16" s="184">
        <f>'13.3'!$E13</f>
        <v>0</v>
      </c>
      <c r="R16" s="184">
        <f>'14.3'!$E13</f>
        <v>0</v>
      </c>
      <c r="S16" s="184">
        <f>'15.3'!$E13</f>
        <v>0</v>
      </c>
      <c r="T16" s="184">
        <f>'16.3'!$E13</f>
        <v>0</v>
      </c>
      <c r="U16" s="184">
        <f>'17.3'!$E13</f>
        <v>0</v>
      </c>
      <c r="V16" s="184">
        <f>'18.3'!$E13</f>
        <v>0</v>
      </c>
      <c r="W16" s="184">
        <f>'19.3'!$E13</f>
        <v>0</v>
      </c>
      <c r="X16" s="184">
        <f>'20.3'!$E13</f>
        <v>0</v>
      </c>
      <c r="Y16" s="184">
        <f>'21.3'!$E13</f>
        <v>0</v>
      </c>
      <c r="Z16" s="184">
        <f>'22.3'!$E13</f>
        <v>0</v>
      </c>
      <c r="AA16" s="184">
        <f>'23.3'!$E13</f>
        <v>0</v>
      </c>
      <c r="AB16" s="184">
        <f>'24.3'!$E13</f>
        <v>0</v>
      </c>
      <c r="AC16" s="184">
        <f>'25.3'!$E13</f>
        <v>0</v>
      </c>
      <c r="AD16" s="184">
        <f>'26.3'!$E13</f>
        <v>0</v>
      </c>
      <c r="AE16" s="184">
        <f>'27.3'!$E13</f>
        <v>0</v>
      </c>
      <c r="AF16" s="184">
        <f>'28.3'!$E13</f>
        <v>0</v>
      </c>
      <c r="AG16" s="184">
        <f>'29.3'!$E13</f>
        <v>0</v>
      </c>
      <c r="AH16" s="184">
        <f>'30.3'!$E13</f>
        <v>0</v>
      </c>
      <c r="AI16" s="184">
        <f>'31.3'!$E13</f>
        <v>0</v>
      </c>
      <c r="AJ16" s="185">
        <f t="shared" si="0"/>
        <v>0</v>
      </c>
      <c r="AK16" s="186"/>
      <c r="AL16" s="187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88"/>
      <c r="BF16" s="188"/>
      <c r="BG16" s="188"/>
      <c r="BH16" s="188"/>
      <c r="BI16" s="190"/>
      <c r="BJ16" s="188"/>
      <c r="BK16" s="188"/>
      <c r="BL16" s="188"/>
      <c r="BM16" s="191"/>
      <c r="BN16" s="188"/>
      <c r="BO16" s="188"/>
      <c r="BP16" s="188"/>
      <c r="BQ16" s="188"/>
      <c r="BR16" s="37"/>
      <c r="BS16" s="37"/>
      <c r="BT16" s="37"/>
      <c r="BU16" s="192"/>
    </row>
    <row r="17" spans="1:75" ht="17.25" customHeight="1" x14ac:dyDescent="0.25">
      <c r="A17" s="181"/>
      <c r="B17" s="181" t="s">
        <v>256</v>
      </c>
      <c r="C17" s="182" t="s">
        <v>28</v>
      </c>
      <c r="D17" s="183"/>
      <c r="E17" s="184">
        <f>'1.3'!$E3</f>
        <v>156</v>
      </c>
      <c r="F17" s="184">
        <f>'2.3'!$E3</f>
        <v>518</v>
      </c>
      <c r="G17" s="184">
        <f>'3.3'!$E3</f>
        <v>0</v>
      </c>
      <c r="H17" s="184">
        <f>'4.3'!$E3</f>
        <v>0</v>
      </c>
      <c r="I17" s="184">
        <f>'5.3'!$E3</f>
        <v>379</v>
      </c>
      <c r="J17" s="184">
        <f>'6.3'!$E3</f>
        <v>229</v>
      </c>
      <c r="K17" s="184">
        <f>'7.3'!$E3</f>
        <v>191</v>
      </c>
      <c r="L17" s="184">
        <f>'8.3'!$E3</f>
        <v>12</v>
      </c>
      <c r="M17" s="184">
        <f>'9.3'!$E3</f>
        <v>381</v>
      </c>
      <c r="N17" s="184">
        <f>'10.3'!$E3</f>
        <v>0</v>
      </c>
      <c r="O17" s="184">
        <f>'11.3'!$E3</f>
        <v>468</v>
      </c>
      <c r="P17" s="184">
        <f>'12.3'!$E3</f>
        <v>520</v>
      </c>
      <c r="Q17" s="184">
        <f>'13.3'!$E3</f>
        <v>210</v>
      </c>
      <c r="R17" s="184">
        <f>'14.3'!$E3</f>
        <v>1352</v>
      </c>
      <c r="S17" s="184">
        <f>'15.3'!$E3</f>
        <v>0</v>
      </c>
      <c r="T17" s="184">
        <f>'16.3'!$E3</f>
        <v>709</v>
      </c>
      <c r="U17" s="184">
        <f>'17.3'!$E3</f>
        <v>0</v>
      </c>
      <c r="V17" s="184">
        <f>'18.3'!$E3</f>
        <v>540</v>
      </c>
      <c r="W17" s="184">
        <f>'19.3'!$E3</f>
        <v>0</v>
      </c>
      <c r="X17" s="184">
        <f>'20.3'!$E3</f>
        <v>845</v>
      </c>
      <c r="Y17" s="184">
        <f>'21.3'!$E3</f>
        <v>416</v>
      </c>
      <c r="Z17" s="184">
        <f>'22.3'!$E3</f>
        <v>0</v>
      </c>
      <c r="AA17" s="184">
        <f>'23.3'!$E3</f>
        <v>780</v>
      </c>
      <c r="AB17" s="184">
        <f>'24.3'!$E3</f>
        <v>0</v>
      </c>
      <c r="AC17" s="184">
        <f>'25.3'!$E3</f>
        <v>259</v>
      </c>
      <c r="AD17" s="184">
        <f>'26.3'!$E3</f>
        <v>1144</v>
      </c>
      <c r="AE17" s="184">
        <f>'27.3'!$E3</f>
        <v>0</v>
      </c>
      <c r="AF17" s="184">
        <f>'28.3'!$E3</f>
        <v>0</v>
      </c>
      <c r="AG17" s="184">
        <f>'29.3'!$E3</f>
        <v>0</v>
      </c>
      <c r="AH17" s="184">
        <f>'30.3'!$E3</f>
        <v>0</v>
      </c>
      <c r="AI17" s="184">
        <f>'31.3'!$E3</f>
        <v>0</v>
      </c>
      <c r="AJ17" s="185">
        <f t="shared" si="0"/>
        <v>9109</v>
      </c>
      <c r="AK17" s="186"/>
      <c r="AL17" s="187"/>
      <c r="AM17" s="188"/>
      <c r="AN17" s="188"/>
      <c r="AO17" s="188"/>
      <c r="AP17" s="188"/>
      <c r="AQ17" s="188"/>
      <c r="AR17" s="188"/>
      <c r="AS17" s="189"/>
      <c r="AT17" s="188"/>
      <c r="AU17" s="188"/>
      <c r="AV17" s="188"/>
      <c r="AW17" s="188"/>
      <c r="AX17" s="188"/>
      <c r="AY17" s="188"/>
      <c r="AZ17" s="188"/>
      <c r="BA17" s="189"/>
      <c r="BB17" s="188"/>
      <c r="BC17" s="189"/>
      <c r="BD17" s="188"/>
      <c r="BE17" s="188"/>
      <c r="BF17" s="188"/>
      <c r="BG17" s="188"/>
      <c r="BH17" s="188"/>
      <c r="BI17" s="190"/>
      <c r="BJ17" s="188"/>
      <c r="BK17" s="188"/>
      <c r="BL17" s="188"/>
      <c r="BM17" s="191"/>
      <c r="BN17" s="189"/>
      <c r="BO17" s="188"/>
      <c r="BP17" s="188"/>
      <c r="BQ17" s="188"/>
      <c r="BR17" s="37"/>
      <c r="BS17" s="37"/>
      <c r="BT17" s="37"/>
      <c r="BU17" s="192"/>
      <c r="BV17" s="195"/>
    </row>
    <row r="18" spans="1:75" ht="17.25" customHeight="1" x14ac:dyDescent="0.25">
      <c r="A18" s="181"/>
      <c r="B18" s="181" t="s">
        <v>257</v>
      </c>
      <c r="C18" s="182" t="s">
        <v>36</v>
      </c>
      <c r="D18" s="183"/>
      <c r="E18" s="184">
        <f>'1.3'!$E10</f>
        <v>400</v>
      </c>
      <c r="F18" s="184">
        <f>'2.3'!$E10</f>
        <v>397</v>
      </c>
      <c r="G18" s="184">
        <f>'3.3'!$E10</f>
        <v>0</v>
      </c>
      <c r="H18" s="184">
        <f>'4.3'!$E10</f>
        <v>0</v>
      </c>
      <c r="I18" s="184">
        <f>'5.3'!$E10</f>
        <v>307</v>
      </c>
      <c r="J18" s="184">
        <f>'6.3'!$E10</f>
        <v>535</v>
      </c>
      <c r="K18" s="184">
        <f>'7.3'!$E10</f>
        <v>219</v>
      </c>
      <c r="L18" s="184">
        <f>'8.3'!$E10</f>
        <v>6</v>
      </c>
      <c r="M18" s="184">
        <f>'9.3'!$E10</f>
        <v>548</v>
      </c>
      <c r="N18" s="184">
        <f>'10.3'!$E10</f>
        <v>0</v>
      </c>
      <c r="O18" s="184">
        <f>'11.3'!$E10</f>
        <v>474</v>
      </c>
      <c r="P18" s="184">
        <f>'12.3'!$E10</f>
        <v>402</v>
      </c>
      <c r="Q18" s="184">
        <f>'13.3'!$E10</f>
        <v>108</v>
      </c>
      <c r="R18" s="184">
        <f>'14.3'!$E10</f>
        <v>822</v>
      </c>
      <c r="S18" s="184">
        <f>'15.3'!$E10</f>
        <v>0</v>
      </c>
      <c r="T18" s="184">
        <f>'16.3'!$E10</f>
        <v>0</v>
      </c>
      <c r="U18" s="184">
        <f>'17.3'!$E10</f>
        <v>0</v>
      </c>
      <c r="V18" s="184">
        <f>'18.3'!$E10</f>
        <v>742</v>
      </c>
      <c r="W18" s="184">
        <f>'19.3'!$E10</f>
        <v>0</v>
      </c>
      <c r="X18" s="184">
        <f>'20.3'!$E10</f>
        <v>152</v>
      </c>
      <c r="Y18" s="184">
        <f>'21.3'!$E10</f>
        <v>125</v>
      </c>
      <c r="Z18" s="184">
        <f>'22.3'!$E10</f>
        <v>0</v>
      </c>
      <c r="AA18" s="184">
        <f>'23.3'!$E10</f>
        <v>800</v>
      </c>
      <c r="AB18" s="184">
        <f>'24.3'!$E10</f>
        <v>0</v>
      </c>
      <c r="AC18" s="184">
        <f>'25.3'!$E10</f>
        <v>756</v>
      </c>
      <c r="AD18" s="184">
        <f>'26.3'!$E10</f>
        <v>0</v>
      </c>
      <c r="AE18" s="184">
        <f>'27.3'!$E10</f>
        <v>202</v>
      </c>
      <c r="AF18" s="184">
        <f>'28.3'!$E10</f>
        <v>0</v>
      </c>
      <c r="AG18" s="184">
        <f>'29.3'!$E10</f>
        <v>0</v>
      </c>
      <c r="AH18" s="184">
        <f>'30.3'!$E10</f>
        <v>0</v>
      </c>
      <c r="AI18" s="184">
        <f>'31.3'!$E10</f>
        <v>0</v>
      </c>
      <c r="AJ18" s="185">
        <f t="shared" si="0"/>
        <v>6995</v>
      </c>
      <c r="AK18" s="186"/>
      <c r="AL18" s="187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90"/>
      <c r="BJ18" s="188"/>
      <c r="BK18" s="188"/>
      <c r="BL18" s="188"/>
      <c r="BM18" s="191"/>
      <c r="BN18" s="188"/>
      <c r="BO18" s="188"/>
      <c r="BP18" s="188"/>
      <c r="BQ18" s="188"/>
      <c r="BR18" s="37"/>
      <c r="BS18" s="37"/>
      <c r="BT18" s="37"/>
      <c r="BU18" s="192"/>
      <c r="BV18" s="195"/>
    </row>
    <row r="19" spans="1:75" ht="17.25" customHeight="1" x14ac:dyDescent="0.25">
      <c r="A19" s="181"/>
      <c r="B19" s="181" t="s">
        <v>258</v>
      </c>
      <c r="C19" s="182" t="s">
        <v>47</v>
      </c>
      <c r="D19" s="183"/>
      <c r="E19" s="184">
        <f>'1.3'!$E20</f>
        <v>0</v>
      </c>
      <c r="F19" s="184">
        <f>'2.3'!$E20</f>
        <v>0</v>
      </c>
      <c r="G19" s="184">
        <f>'3.3'!$E20</f>
        <v>104</v>
      </c>
      <c r="H19" s="184">
        <f>'4.3'!$E20</f>
        <v>104</v>
      </c>
      <c r="I19" s="184">
        <f>'5.3'!$E20</f>
        <v>0</v>
      </c>
      <c r="J19" s="184">
        <f>'6.3'!$E20</f>
        <v>0</v>
      </c>
      <c r="K19" s="184">
        <f>'7.3'!$E20</f>
        <v>0</v>
      </c>
      <c r="L19" s="184">
        <f>'8.3'!$E20</f>
        <v>0</v>
      </c>
      <c r="M19" s="184">
        <f>'9.3'!$E20</f>
        <v>110</v>
      </c>
      <c r="N19" s="184">
        <f>'10.3'!$E20</f>
        <v>0</v>
      </c>
      <c r="O19" s="184">
        <f>'11.3'!$E20</f>
        <v>0</v>
      </c>
      <c r="P19" s="184">
        <f>'12.3'!$E20</f>
        <v>110</v>
      </c>
      <c r="Q19" s="184">
        <f>'13.3'!$E20</f>
        <v>0</v>
      </c>
      <c r="R19" s="184">
        <f>'14.3'!$E20</f>
        <v>150</v>
      </c>
      <c r="S19" s="184">
        <f>'15.3'!$E20</f>
        <v>65</v>
      </c>
      <c r="T19" s="184">
        <f>'16.3'!$E20</f>
        <v>0</v>
      </c>
      <c r="U19" s="184">
        <f>'17.3'!$E20</f>
        <v>0</v>
      </c>
      <c r="V19" s="184">
        <f>'18.3'!$E20</f>
        <v>120</v>
      </c>
      <c r="W19" s="184">
        <f>'19.3'!$E20</f>
        <v>0</v>
      </c>
      <c r="X19" s="184">
        <f>'20.3'!$E20</f>
        <v>0</v>
      </c>
      <c r="Y19" s="184">
        <f>'21.3'!$E20</f>
        <v>52</v>
      </c>
      <c r="Z19" s="184">
        <f>'22.3'!$E20</f>
        <v>0</v>
      </c>
      <c r="AA19" s="184">
        <f>'23.3'!$E20</f>
        <v>0</v>
      </c>
      <c r="AB19" s="184">
        <f>'24.3'!$E20</f>
        <v>0</v>
      </c>
      <c r="AC19" s="184">
        <f>'25.3'!$E20</f>
        <v>104</v>
      </c>
      <c r="AD19" s="184">
        <f>'26.3'!$E20</f>
        <v>0</v>
      </c>
      <c r="AE19" s="184">
        <f>'27.3'!$E20</f>
        <v>0</v>
      </c>
      <c r="AF19" s="184">
        <f>'28.3'!$E20</f>
        <v>0</v>
      </c>
      <c r="AG19" s="184">
        <f>'29.3'!$E20</f>
        <v>0</v>
      </c>
      <c r="AH19" s="184">
        <f>'30.3'!$E20</f>
        <v>0</v>
      </c>
      <c r="AI19" s="184">
        <f>'31.3'!$E20</f>
        <v>0</v>
      </c>
      <c r="AJ19" s="185">
        <f t="shared" si="0"/>
        <v>919</v>
      </c>
      <c r="AK19" s="34"/>
      <c r="AL19" s="187"/>
      <c r="AM19" s="198"/>
      <c r="AN19" s="198"/>
      <c r="AO19" s="199"/>
      <c r="AP19" s="199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193"/>
      <c r="BN19" s="28"/>
      <c r="BO19" s="7"/>
      <c r="BP19" s="7"/>
      <c r="BQ19" s="7"/>
      <c r="BR19" s="37"/>
      <c r="BS19" s="37"/>
      <c r="BT19" s="37"/>
      <c r="BU19" s="192"/>
      <c r="BV19" s="194"/>
      <c r="BW19" s="195"/>
    </row>
    <row r="20" spans="1:75" ht="17.25" customHeight="1" x14ac:dyDescent="0.25">
      <c r="A20" s="181"/>
      <c r="B20" s="181" t="s">
        <v>259</v>
      </c>
      <c r="C20" s="182" t="s">
        <v>35</v>
      </c>
      <c r="D20" s="183"/>
      <c r="E20" s="184">
        <f>'1.3'!$E9</f>
        <v>0</v>
      </c>
      <c r="F20" s="184">
        <f>'2.3'!$E9</f>
        <v>320</v>
      </c>
      <c r="G20" s="184">
        <f>'3.3'!$E9</f>
        <v>0</v>
      </c>
      <c r="H20" s="184">
        <f>'4.3'!$E9</f>
        <v>0</v>
      </c>
      <c r="I20" s="184">
        <f>'5.3'!$E9</f>
        <v>21</v>
      </c>
      <c r="J20" s="184">
        <f>'6.3'!$E9</f>
        <v>0</v>
      </c>
      <c r="K20" s="184">
        <f>'7.3'!$E9</f>
        <v>16</v>
      </c>
      <c r="L20" s="184">
        <f>'8.3'!$E9</f>
        <v>0</v>
      </c>
      <c r="M20" s="184">
        <f>'9.3'!$E9</f>
        <v>0</v>
      </c>
      <c r="N20" s="184">
        <f>'10.3'!$E9</f>
        <v>0</v>
      </c>
      <c r="O20" s="184">
        <f>'11.3'!$E9</f>
        <v>0</v>
      </c>
      <c r="P20" s="184">
        <f>'12.3'!$E9</f>
        <v>0</v>
      </c>
      <c r="Q20" s="184">
        <f>'13.3'!$E9</f>
        <v>0</v>
      </c>
      <c r="R20" s="184">
        <f>'14.3'!$E9</f>
        <v>0</v>
      </c>
      <c r="S20" s="184">
        <f>'15.3'!$E9</f>
        <v>0</v>
      </c>
      <c r="T20" s="184">
        <f>'16.3'!$E9</f>
        <v>390</v>
      </c>
      <c r="U20" s="184">
        <f>'17.3'!$E9</f>
        <v>0</v>
      </c>
      <c r="V20" s="184">
        <f>'18.3'!$E9</f>
        <v>74</v>
      </c>
      <c r="W20" s="184">
        <f>'19.3'!$E9</f>
        <v>0</v>
      </c>
      <c r="X20" s="184">
        <f>'20.3'!$E9</f>
        <v>105</v>
      </c>
      <c r="Y20" s="184">
        <f>'21.3'!$E9</f>
        <v>0</v>
      </c>
      <c r="Z20" s="184">
        <f>'22.3'!$E9</f>
        <v>0</v>
      </c>
      <c r="AA20" s="184">
        <f>'23.3'!$E9</f>
        <v>260</v>
      </c>
      <c r="AB20" s="184">
        <f>'24.3'!$E9</f>
        <v>0</v>
      </c>
      <c r="AC20" s="184">
        <f>'25.3'!$E9</f>
        <v>0</v>
      </c>
      <c r="AD20" s="184">
        <f>'26.3'!$E9</f>
        <v>130</v>
      </c>
      <c r="AE20" s="184">
        <f>'27.3'!$E9</f>
        <v>0</v>
      </c>
      <c r="AF20" s="184">
        <f>'28.3'!$E9</f>
        <v>0</v>
      </c>
      <c r="AG20" s="184">
        <f>'29.3'!$E9</f>
        <v>0</v>
      </c>
      <c r="AH20" s="184">
        <f>'30.3'!$E9</f>
        <v>0</v>
      </c>
      <c r="AI20" s="184">
        <f>'31.3'!$E9</f>
        <v>0</v>
      </c>
      <c r="AJ20" s="185">
        <f t="shared" si="0"/>
        <v>1316</v>
      </c>
      <c r="AK20" s="186"/>
      <c r="AL20" s="187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90"/>
      <c r="BJ20" s="188"/>
      <c r="BK20" s="188"/>
      <c r="BL20" s="188"/>
      <c r="BM20" s="191"/>
      <c r="BN20" s="188"/>
      <c r="BO20" s="188"/>
      <c r="BP20" s="188"/>
      <c r="BQ20" s="188"/>
      <c r="BR20" s="37"/>
      <c r="BS20" s="37"/>
      <c r="BT20" s="37"/>
      <c r="BU20" s="192"/>
      <c r="BV20" s="194"/>
      <c r="BW20" s="195"/>
    </row>
    <row r="21" spans="1:75" ht="17.25" customHeight="1" x14ac:dyDescent="0.25">
      <c r="A21" s="181"/>
      <c r="B21" s="181" t="s">
        <v>260</v>
      </c>
      <c r="C21" s="182" t="s">
        <v>96</v>
      </c>
      <c r="D21" s="183"/>
      <c r="E21" s="184">
        <f>'1.3'!$E19</f>
        <v>0</v>
      </c>
      <c r="F21" s="184">
        <f>'2.3'!$E19</f>
        <v>0</v>
      </c>
      <c r="G21" s="184">
        <f>'3.3'!$E19</f>
        <v>0</v>
      </c>
      <c r="H21" s="184">
        <f>'4.3'!$E19</f>
        <v>0</v>
      </c>
      <c r="I21" s="184">
        <f>'5.3'!$E19</f>
        <v>0</v>
      </c>
      <c r="J21" s="184">
        <f>'6.3'!$E19</f>
        <v>0</v>
      </c>
      <c r="K21" s="184">
        <f>'7.3'!$E19</f>
        <v>0</v>
      </c>
      <c r="L21" s="184">
        <f>'8.3'!$E19</f>
        <v>0</v>
      </c>
      <c r="M21" s="184">
        <f>'9.3'!$E19</f>
        <v>0</v>
      </c>
      <c r="N21" s="184">
        <f>'10.3'!$E19</f>
        <v>0</v>
      </c>
      <c r="O21" s="184">
        <f>'11.3'!$E19</f>
        <v>0</v>
      </c>
      <c r="P21" s="184">
        <f>'12.3'!$E19</f>
        <v>0</v>
      </c>
      <c r="Q21" s="184">
        <f>'13.3'!$E19</f>
        <v>0</v>
      </c>
      <c r="R21" s="184">
        <f>'14.3'!$E19</f>
        <v>50</v>
      </c>
      <c r="S21" s="184">
        <f>'15.3'!$E19</f>
        <v>0</v>
      </c>
      <c r="T21" s="184">
        <f>'16.3'!$E19</f>
        <v>0</v>
      </c>
      <c r="U21" s="184">
        <f>'17.3'!$E19</f>
        <v>0</v>
      </c>
      <c r="V21" s="184">
        <f>'18.3'!$E19</f>
        <v>0</v>
      </c>
      <c r="W21" s="184">
        <f>'19.3'!$E19</f>
        <v>0</v>
      </c>
      <c r="X21" s="184">
        <f>'20.3'!$E19</f>
        <v>0</v>
      </c>
      <c r="Y21" s="184">
        <f>'21.3'!$E19</f>
        <v>0</v>
      </c>
      <c r="Z21" s="184">
        <f>'22.3'!$E19</f>
        <v>0</v>
      </c>
      <c r="AA21" s="184">
        <f>'23.3'!$E19</f>
        <v>0</v>
      </c>
      <c r="AB21" s="184">
        <f>'24.3'!$E19</f>
        <v>0</v>
      </c>
      <c r="AC21" s="184">
        <f>'25.3'!$E19</f>
        <v>0</v>
      </c>
      <c r="AD21" s="184">
        <f>'26.3'!$E19</f>
        <v>0</v>
      </c>
      <c r="AE21" s="184">
        <f>'27.3'!$E19</f>
        <v>0</v>
      </c>
      <c r="AF21" s="184">
        <f>'28.3'!$E19</f>
        <v>0</v>
      </c>
      <c r="AG21" s="184">
        <f>'29.3'!$E19</f>
        <v>0</v>
      </c>
      <c r="AH21" s="184">
        <f>'30.3'!$E19</f>
        <v>0</v>
      </c>
      <c r="AI21" s="184">
        <f>'31.3'!$E19</f>
        <v>0</v>
      </c>
      <c r="AJ21" s="185">
        <f t="shared" si="0"/>
        <v>50</v>
      </c>
      <c r="AK21" s="34"/>
      <c r="AL21" s="187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193"/>
      <c r="BN21" s="28"/>
      <c r="BO21" s="28"/>
      <c r="BP21" s="28"/>
      <c r="BQ21" s="28"/>
      <c r="BR21" s="37"/>
      <c r="BS21" s="37"/>
      <c r="BT21" s="37"/>
      <c r="BU21" s="192"/>
      <c r="BV21" s="195"/>
      <c r="BW21" s="195"/>
    </row>
    <row r="22" spans="1:75" ht="17.25" customHeight="1" x14ac:dyDescent="0.25">
      <c r="A22" s="181"/>
      <c r="B22" s="181" t="s">
        <v>261</v>
      </c>
      <c r="C22" s="182" t="s">
        <v>33</v>
      </c>
      <c r="D22" s="183"/>
      <c r="E22" s="184">
        <f>'1.3'!$E7</f>
        <v>0</v>
      </c>
      <c r="F22" s="184">
        <f>'2.3'!$E7</f>
        <v>0</v>
      </c>
      <c r="G22" s="184">
        <f>'3.3'!$E7</f>
        <v>0</v>
      </c>
      <c r="H22" s="184">
        <f>'4.3'!$E7</f>
        <v>0</v>
      </c>
      <c r="I22" s="184">
        <f>'5.3'!$E7</f>
        <v>163</v>
      </c>
      <c r="J22" s="184">
        <f>'6.3'!$E7</f>
        <v>77</v>
      </c>
      <c r="K22" s="184">
        <f>'7.3'!$E7</f>
        <v>131</v>
      </c>
      <c r="L22" s="184">
        <f>'8.3'!$E7</f>
        <v>0</v>
      </c>
      <c r="M22" s="184">
        <f>'9.3'!$E7</f>
        <v>0</v>
      </c>
      <c r="N22" s="184">
        <f>'10.3'!$E7</f>
        <v>0</v>
      </c>
      <c r="O22" s="184">
        <f>'11.3'!$E7</f>
        <v>381</v>
      </c>
      <c r="P22" s="184">
        <f>'12.3'!$E7</f>
        <v>178</v>
      </c>
      <c r="Q22" s="184">
        <f>'13.3'!$E7</f>
        <v>327</v>
      </c>
      <c r="R22" s="184">
        <f>'14.3'!$E7</f>
        <v>599</v>
      </c>
      <c r="S22" s="184">
        <f>'15.3'!$E7</f>
        <v>0</v>
      </c>
      <c r="T22" s="184">
        <f>'16.3'!$E7</f>
        <v>240</v>
      </c>
      <c r="U22" s="184">
        <f>'17.3'!$E7</f>
        <v>0</v>
      </c>
      <c r="V22" s="184">
        <f>'18.3'!$E7</f>
        <v>480</v>
      </c>
      <c r="W22" s="184">
        <f>'19.3'!$E7</f>
        <v>0</v>
      </c>
      <c r="X22" s="184">
        <f>'20.3'!$E7</f>
        <v>0</v>
      </c>
      <c r="Y22" s="184">
        <f>'21.3'!$E7</f>
        <v>240</v>
      </c>
      <c r="Z22" s="184">
        <f>'22.3'!$E7</f>
        <v>0</v>
      </c>
      <c r="AA22" s="184">
        <f>'23.3'!$E7</f>
        <v>480</v>
      </c>
      <c r="AB22" s="184">
        <f>'24.3'!$E7</f>
        <v>0</v>
      </c>
      <c r="AC22" s="184">
        <f>'25.3'!$E7</f>
        <v>0</v>
      </c>
      <c r="AD22" s="184">
        <f>'26.3'!$E7</f>
        <v>0</v>
      </c>
      <c r="AE22" s="184">
        <f>'27.3'!$E7</f>
        <v>0</v>
      </c>
      <c r="AF22" s="184">
        <f>'28.3'!$E7</f>
        <v>0</v>
      </c>
      <c r="AG22" s="184">
        <f>'29.3'!$E7</f>
        <v>0</v>
      </c>
      <c r="AH22" s="184">
        <f>'30.3'!$E7</f>
        <v>0</v>
      </c>
      <c r="AI22" s="184">
        <f>'31.3'!$E7</f>
        <v>0</v>
      </c>
      <c r="AJ22" s="185">
        <f t="shared" si="0"/>
        <v>3296</v>
      </c>
      <c r="AK22" s="186"/>
      <c r="AL22" s="187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90"/>
      <c r="BJ22" s="188"/>
      <c r="BK22" s="188"/>
      <c r="BL22" s="188"/>
      <c r="BM22" s="191"/>
      <c r="BN22" s="188"/>
      <c r="BO22" s="188"/>
      <c r="BP22" s="188"/>
      <c r="BQ22" s="188"/>
      <c r="BR22" s="37"/>
      <c r="BS22" s="37"/>
      <c r="BT22" s="37"/>
      <c r="BU22" s="192"/>
      <c r="BV22" s="195"/>
      <c r="BW22" s="195"/>
    </row>
    <row r="23" spans="1:75" ht="17.25" customHeight="1" x14ac:dyDescent="0.25">
      <c r="A23" s="181"/>
      <c r="B23" s="181" t="s">
        <v>262</v>
      </c>
      <c r="C23" s="182" t="s">
        <v>34</v>
      </c>
      <c r="D23" s="183"/>
      <c r="E23" s="184">
        <f>'1.3'!$E8</f>
        <v>0</v>
      </c>
      <c r="F23" s="184">
        <f>'2.3'!$E8</f>
        <v>0</v>
      </c>
      <c r="G23" s="184">
        <f>'3.3'!$E8</f>
        <v>0</v>
      </c>
      <c r="H23" s="184">
        <f>'4.3'!$E8</f>
        <v>0</v>
      </c>
      <c r="I23" s="184">
        <f>'5.3'!$E8</f>
        <v>0</v>
      </c>
      <c r="J23" s="184">
        <f>'6.3'!$E8</f>
        <v>120</v>
      </c>
      <c r="K23" s="184">
        <f>'7.3'!$E8</f>
        <v>0</v>
      </c>
      <c r="L23" s="184">
        <f>'8.3'!$E8</f>
        <v>0</v>
      </c>
      <c r="M23" s="184">
        <f>'9.3'!$E8</f>
        <v>0</v>
      </c>
      <c r="N23" s="184">
        <f>'10.3'!$E8</f>
        <v>0</v>
      </c>
      <c r="O23" s="184">
        <f>'11.3'!$E8</f>
        <v>20</v>
      </c>
      <c r="P23" s="184">
        <f>'12.3'!$E8</f>
        <v>0</v>
      </c>
      <c r="Q23" s="184">
        <f>'13.3'!$E8</f>
        <v>0</v>
      </c>
      <c r="R23" s="184">
        <f>'14.3'!$E8</f>
        <v>100</v>
      </c>
      <c r="S23" s="184">
        <f>'15.3'!$E8</f>
        <v>0</v>
      </c>
      <c r="T23" s="184">
        <f>'16.3'!$E8</f>
        <v>0</v>
      </c>
      <c r="U23" s="184">
        <f>'17.3'!$E8</f>
        <v>0</v>
      </c>
      <c r="V23" s="184">
        <f>'18.3'!$E8</f>
        <v>0</v>
      </c>
      <c r="W23" s="184">
        <f>'19.3'!$E8</f>
        <v>0</v>
      </c>
      <c r="X23" s="184">
        <f>'20.3'!$E8</f>
        <v>0</v>
      </c>
      <c r="Y23" s="184">
        <f>'21.3'!$E8</f>
        <v>62</v>
      </c>
      <c r="Z23" s="184">
        <f>'22.3'!$E8</f>
        <v>0</v>
      </c>
      <c r="AA23" s="184">
        <f>'23.3'!$E8</f>
        <v>0</v>
      </c>
      <c r="AB23" s="184">
        <f>'24.3'!$E8</f>
        <v>0</v>
      </c>
      <c r="AC23" s="184">
        <f>'25.3'!$E8</f>
        <v>0</v>
      </c>
      <c r="AD23" s="184">
        <f>'26.3'!$E8</f>
        <v>48</v>
      </c>
      <c r="AE23" s="184">
        <f>'27.3'!$E8</f>
        <v>0</v>
      </c>
      <c r="AF23" s="184">
        <f>'28.3'!$E8</f>
        <v>0</v>
      </c>
      <c r="AG23" s="184">
        <f>'29.3'!$E8</f>
        <v>0</v>
      </c>
      <c r="AH23" s="184">
        <f>'30.3'!$E8</f>
        <v>0</v>
      </c>
      <c r="AI23" s="184">
        <f>'31.3'!$E8</f>
        <v>0</v>
      </c>
      <c r="AJ23" s="185">
        <f t="shared" si="0"/>
        <v>350</v>
      </c>
      <c r="AK23" s="186"/>
      <c r="AL23" s="187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90"/>
      <c r="BJ23" s="188"/>
      <c r="BK23" s="188"/>
      <c r="BL23" s="188"/>
      <c r="BM23" s="191"/>
      <c r="BN23" s="188"/>
      <c r="BO23" s="188"/>
      <c r="BP23" s="188"/>
      <c r="BQ23" s="188"/>
      <c r="BR23" s="37"/>
      <c r="BS23" s="37"/>
      <c r="BT23" s="37"/>
      <c r="BU23" s="192"/>
    </row>
    <row r="24" spans="1:75" ht="17.25" customHeight="1" x14ac:dyDescent="0.25">
      <c r="A24" s="181"/>
      <c r="B24" s="181"/>
      <c r="C24" s="182" t="s">
        <v>263</v>
      </c>
      <c r="D24" s="183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5">
        <f t="shared" si="0"/>
        <v>0</v>
      </c>
      <c r="AK24" s="34"/>
      <c r="AL24" s="187"/>
      <c r="AM24" s="193"/>
      <c r="AN24" s="193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193"/>
      <c r="BN24" s="28"/>
      <c r="BO24" s="7"/>
      <c r="BP24" s="7"/>
      <c r="BQ24" s="7"/>
      <c r="BR24" s="37"/>
      <c r="BS24" s="37"/>
      <c r="BT24" s="37"/>
      <c r="BU24" s="192"/>
    </row>
    <row r="25" spans="1:75" ht="17.25" customHeight="1" x14ac:dyDescent="0.25">
      <c r="A25" s="181"/>
      <c r="B25" s="181"/>
      <c r="C25" s="182" t="s">
        <v>264</v>
      </c>
      <c r="D25" s="183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5">
        <f t="shared" si="0"/>
        <v>0</v>
      </c>
      <c r="AK25" s="34"/>
      <c r="AL25" s="187"/>
      <c r="AM25" s="193"/>
      <c r="AN25" s="193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193"/>
      <c r="BN25" s="28"/>
      <c r="BO25" s="7"/>
      <c r="BP25" s="7"/>
      <c r="BQ25" s="7"/>
      <c r="BR25" s="37"/>
      <c r="BS25" s="37"/>
      <c r="BT25" s="37"/>
      <c r="BU25" s="192"/>
    </row>
    <row r="26" spans="1:75" ht="17.25" customHeight="1" x14ac:dyDescent="0.25">
      <c r="A26" s="181"/>
      <c r="B26" s="181"/>
      <c r="C26" s="182" t="s">
        <v>265</v>
      </c>
      <c r="D26" s="183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5">
        <f t="shared" si="0"/>
        <v>0</v>
      </c>
      <c r="AK26" s="34"/>
      <c r="AL26" s="187"/>
      <c r="AM26" s="193"/>
      <c r="AN26" s="193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193"/>
      <c r="BN26" s="28"/>
      <c r="BO26" s="7"/>
      <c r="BP26" s="7"/>
      <c r="BQ26" s="7"/>
      <c r="BR26" s="37"/>
      <c r="BS26" s="37"/>
      <c r="BT26" s="37"/>
      <c r="BU26" s="192"/>
    </row>
    <row r="27" spans="1:75" ht="17.25" customHeight="1" x14ac:dyDescent="0.25">
      <c r="A27" s="181"/>
      <c r="B27" s="181"/>
      <c r="C27" s="182" t="s">
        <v>266</v>
      </c>
      <c r="D27" s="183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5">
        <f t="shared" si="0"/>
        <v>0</v>
      </c>
      <c r="AK27" s="34"/>
      <c r="AL27" s="187"/>
      <c r="AM27" s="193"/>
      <c r="AN27" s="193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193"/>
      <c r="BN27" s="28"/>
      <c r="BO27" s="7"/>
      <c r="BP27" s="7"/>
      <c r="BQ27" s="7"/>
      <c r="BR27" s="37"/>
      <c r="BS27" s="37"/>
      <c r="BT27" s="37"/>
      <c r="BU27" s="192"/>
      <c r="BV27" s="195"/>
      <c r="BW27" s="195"/>
    </row>
    <row r="28" spans="1:75" ht="17.25" customHeight="1" x14ac:dyDescent="0.25">
      <c r="A28" s="181"/>
      <c r="B28" s="181"/>
      <c r="C28" s="182" t="s">
        <v>267</v>
      </c>
      <c r="D28" s="183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5">
        <f t="shared" si="0"/>
        <v>0</v>
      </c>
      <c r="AK28" s="34"/>
      <c r="AL28" s="187"/>
      <c r="AM28" s="193"/>
      <c r="AN28" s="193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193"/>
      <c r="BN28" s="28"/>
      <c r="BO28" s="7"/>
      <c r="BP28" s="7"/>
      <c r="BQ28" s="7"/>
      <c r="BR28" s="37"/>
      <c r="BS28" s="37"/>
      <c r="BT28" s="37"/>
      <c r="BU28" s="192"/>
    </row>
    <row r="29" spans="1:75" ht="17.25" customHeight="1" x14ac:dyDescent="0.25">
      <c r="AJ29" s="185">
        <f t="shared" si="0"/>
        <v>0</v>
      </c>
      <c r="AY29" t="s">
        <v>8</v>
      </c>
      <c r="BD29" t="s">
        <v>268</v>
      </c>
    </row>
    <row r="704" spans="34:34" ht="17.25" customHeight="1" x14ac:dyDescent="0.25">
      <c r="AH704" s="208" t="s">
        <v>269</v>
      </c>
    </row>
    <row r="2060" spans="7:26" ht="17.25" customHeight="1" x14ac:dyDescent="0.25">
      <c r="G2060" s="113">
        <f>SUM(G2026:G2059)</f>
        <v>0</v>
      </c>
      <c r="H2060" s="113">
        <f>SUM(H2026:H2059)</f>
        <v>0</v>
      </c>
      <c r="K2060" s="203">
        <f>SUM(K2026:K2059)</f>
        <v>0</v>
      </c>
      <c r="L2060" s="113">
        <f>SUM(L2026:L2059)</f>
        <v>0</v>
      </c>
      <c r="M2060" s="113">
        <f>SUM(M2026:M2059)</f>
        <v>0</v>
      </c>
      <c r="N2060" s="113">
        <f>SUM(N2026:N2059)</f>
        <v>0</v>
      </c>
      <c r="Q2060" s="113">
        <f>SUM(Q2026:Q2059)</f>
        <v>0</v>
      </c>
      <c r="S2060" s="113">
        <f t="shared" ref="S2060:Z2060" si="1">SUM(S2026:S2059)</f>
        <v>0</v>
      </c>
      <c r="T2060" s="113">
        <f t="shared" si="1"/>
        <v>0</v>
      </c>
      <c r="U2060" s="204">
        <f t="shared" si="1"/>
        <v>0</v>
      </c>
      <c r="V2060" s="113">
        <f t="shared" si="1"/>
        <v>0</v>
      </c>
      <c r="W2060" s="113">
        <f t="shared" si="1"/>
        <v>0</v>
      </c>
      <c r="X2060" s="113">
        <f t="shared" si="1"/>
        <v>0</v>
      </c>
      <c r="Y2060" s="113">
        <f t="shared" si="1"/>
        <v>0</v>
      </c>
      <c r="Z2060" s="113">
        <f t="shared" si="1"/>
        <v>0</v>
      </c>
    </row>
    <row r="2555" spans="1:1" ht="17.25" customHeight="1" x14ac:dyDescent="0.25">
      <c r="A2555" s="200">
        <f ca="1">2555:2571</f>
        <v>0</v>
      </c>
    </row>
  </sheetData>
  <mergeCells count="12">
    <mergeCell ref="BT2:BT3"/>
    <mergeCell ref="BU2:BU3"/>
    <mergeCell ref="A1:BU1"/>
    <mergeCell ref="A2:A3"/>
    <mergeCell ref="B2:B3"/>
    <mergeCell ref="C2:C3"/>
    <mergeCell ref="D2:D3"/>
    <mergeCell ref="E2:AK2"/>
    <mergeCell ref="AL2:AL3"/>
    <mergeCell ref="AM2:BQ2"/>
    <mergeCell ref="BR2:BR3"/>
    <mergeCell ref="BS2:BS3"/>
  </mergeCells>
  <conditionalFormatting sqref="E29:E65535">
    <cfRule type="duplicateValues" dxfId="0" priority="1" stopIfTrue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28"/>
  <sheetViews>
    <sheetView zoomScale="85" zoomScaleNormal="85"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AF3" sqref="AF3:AF22"/>
    </sheetView>
  </sheetViews>
  <sheetFormatPr defaultRowHeight="15" x14ac:dyDescent="0.25"/>
  <cols>
    <col min="1" max="1" width="17.5703125" customWidth="1"/>
    <col min="2" max="6" width="11.7109375" customWidth="1"/>
    <col min="7" max="8" width="9.85546875" customWidth="1"/>
    <col min="9" max="9" width="9.140625" customWidth="1"/>
    <col min="15" max="15" width="12.7109375" customWidth="1"/>
    <col min="16" max="16" width="16.42578125" customWidth="1"/>
    <col min="17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3" customWidth="1"/>
  </cols>
  <sheetData>
    <row r="1" spans="1:36" ht="30" customHeight="1" x14ac:dyDescent="0.25">
      <c r="A1" s="120" t="s">
        <v>0</v>
      </c>
      <c r="B1" s="122" t="s">
        <v>21</v>
      </c>
      <c r="C1" s="122" t="s">
        <v>19</v>
      </c>
      <c r="D1" s="122" t="s">
        <v>20</v>
      </c>
      <c r="E1" s="149" t="s">
        <v>208</v>
      </c>
      <c r="F1" s="122" t="s">
        <v>12</v>
      </c>
      <c r="G1" s="122" t="s">
        <v>5</v>
      </c>
      <c r="H1" s="132" t="s">
        <v>17</v>
      </c>
      <c r="I1" s="3" t="s">
        <v>3</v>
      </c>
      <c r="J1" s="3"/>
      <c r="K1" s="3"/>
      <c r="L1" s="23"/>
      <c r="M1" s="3"/>
      <c r="N1" s="3"/>
      <c r="O1" s="133" t="s">
        <v>6</v>
      </c>
      <c r="P1" s="135" t="s">
        <v>4</v>
      </c>
      <c r="Q1" s="5" t="s">
        <v>40</v>
      </c>
      <c r="R1" s="5" t="s">
        <v>16</v>
      </c>
      <c r="S1" s="5" t="s">
        <v>205</v>
      </c>
      <c r="T1" s="5" t="s">
        <v>13</v>
      </c>
      <c r="U1" s="5" t="s">
        <v>9</v>
      </c>
      <c r="V1" s="5" t="s">
        <v>14</v>
      </c>
      <c r="W1" s="5" t="s">
        <v>40</v>
      </c>
      <c r="X1" s="5" t="s">
        <v>16</v>
      </c>
      <c r="Y1" s="5" t="s">
        <v>45</v>
      </c>
      <c r="Z1" s="5" t="s">
        <v>13</v>
      </c>
      <c r="AA1" s="5" t="s">
        <v>9</v>
      </c>
      <c r="AB1" s="5" t="s">
        <v>14</v>
      </c>
      <c r="AC1" s="4" t="s">
        <v>207</v>
      </c>
      <c r="AD1" s="5" t="s">
        <v>46</v>
      </c>
      <c r="AE1" s="5" t="s">
        <v>160</v>
      </c>
      <c r="AF1" s="120" t="s">
        <v>18</v>
      </c>
      <c r="AG1" s="126" t="s">
        <v>10</v>
      </c>
      <c r="AH1" s="126" t="s">
        <v>44</v>
      </c>
      <c r="AI1" s="128" t="s">
        <v>22</v>
      </c>
      <c r="AJ1" s="130" t="s">
        <v>23</v>
      </c>
    </row>
    <row r="2" spans="1:36" x14ac:dyDescent="0.25">
      <c r="A2" s="121"/>
      <c r="B2" s="123"/>
      <c r="C2" s="123"/>
      <c r="D2" s="123"/>
      <c r="E2" s="150"/>
      <c r="F2" s="123"/>
      <c r="G2" s="123"/>
      <c r="H2" s="132"/>
      <c r="I2" s="17" t="s">
        <v>24</v>
      </c>
      <c r="J2" s="17" t="s">
        <v>43</v>
      </c>
      <c r="K2" s="17" t="s">
        <v>1</v>
      </c>
      <c r="L2" s="17" t="s">
        <v>101</v>
      </c>
      <c r="M2" s="2" t="s">
        <v>206</v>
      </c>
      <c r="N2" s="2" t="s">
        <v>7</v>
      </c>
      <c r="O2" s="134"/>
      <c r="P2" s="136"/>
      <c r="Q2" s="4" t="s">
        <v>41</v>
      </c>
      <c r="R2" s="4" t="s">
        <v>41</v>
      </c>
      <c r="S2" s="4" t="s">
        <v>206</v>
      </c>
      <c r="T2" s="4" t="s">
        <v>41</v>
      </c>
      <c r="U2" s="4" t="s">
        <v>41</v>
      </c>
      <c r="V2" s="4" t="s">
        <v>41</v>
      </c>
      <c r="W2" s="4" t="s">
        <v>42</v>
      </c>
      <c r="X2" s="4" t="s">
        <v>98</v>
      </c>
      <c r="Y2" s="4" t="s">
        <v>42</v>
      </c>
      <c r="Z2" s="4" t="s">
        <v>42</v>
      </c>
      <c r="AA2" s="4" t="s">
        <v>42</v>
      </c>
      <c r="AB2" s="4" t="s">
        <v>42</v>
      </c>
      <c r="AC2" s="43"/>
      <c r="AD2" s="43" t="s">
        <v>141</v>
      </c>
      <c r="AE2" s="43" t="s">
        <v>175</v>
      </c>
      <c r="AF2" s="121"/>
      <c r="AG2" s="127"/>
      <c r="AH2" s="127"/>
      <c r="AI2" s="129"/>
      <c r="AJ2" s="131"/>
    </row>
    <row r="3" spans="1:36" s="32" customFormat="1" ht="12" customHeight="1" x14ac:dyDescent="0.25">
      <c r="A3" s="20" t="s">
        <v>28</v>
      </c>
      <c r="B3" s="21">
        <v>33</v>
      </c>
      <c r="C3" s="9">
        <v>7</v>
      </c>
      <c r="D3" s="9">
        <v>59</v>
      </c>
      <c r="E3" s="9">
        <v>12</v>
      </c>
      <c r="F3" s="31">
        <v>741</v>
      </c>
      <c r="G3" s="1">
        <f>'7.3'!AJ3</f>
        <v>38</v>
      </c>
      <c r="H3" s="1">
        <f>SUM(F3:G3:E3)</f>
        <v>791</v>
      </c>
      <c r="I3" s="28">
        <v>41</v>
      </c>
      <c r="J3" s="28"/>
      <c r="K3" s="28"/>
      <c r="L3" s="28"/>
      <c r="M3" s="28"/>
      <c r="N3" s="28">
        <v>160</v>
      </c>
      <c r="O3" s="31">
        <f t="shared" ref="O3:O24" si="0">SUBTOTAL(9,I3:N3)</f>
        <v>201</v>
      </c>
      <c r="P3" s="59">
        <f t="shared" ref="P3:P24" si="1">H3-O3</f>
        <v>590</v>
      </c>
      <c r="Q3" s="27">
        <v>29</v>
      </c>
      <c r="R3" s="27">
        <v>46</v>
      </c>
      <c r="S3" s="27">
        <v>2</v>
      </c>
      <c r="T3" s="27">
        <v>27</v>
      </c>
      <c r="U3" s="27">
        <v>48</v>
      </c>
      <c r="V3" s="27">
        <v>25</v>
      </c>
      <c r="W3" s="27">
        <v>50</v>
      </c>
      <c r="X3" s="27">
        <v>15</v>
      </c>
      <c r="Y3" s="27"/>
      <c r="Z3" s="27"/>
      <c r="AA3" s="27">
        <v>23</v>
      </c>
      <c r="AB3" s="27">
        <v>31</v>
      </c>
      <c r="AC3" s="27"/>
      <c r="AD3" s="27"/>
      <c r="AE3" s="27"/>
      <c r="AF3" s="27">
        <v>4</v>
      </c>
      <c r="AG3" s="29">
        <f>SUM(Q3:AE3)</f>
        <v>296</v>
      </c>
      <c r="AH3" s="26">
        <f t="shared" ref="AH3:AH24" si="2">P3-AG3</f>
        <v>294</v>
      </c>
      <c r="AI3" s="28">
        <f t="shared" ref="AI3:AI24" si="3">(B3*C3)+D3</f>
        <v>290</v>
      </c>
      <c r="AJ3" s="29">
        <f>AI3+AF3-AH3</f>
        <v>0</v>
      </c>
    </row>
    <row r="4" spans="1:36" ht="12" customHeight="1" x14ac:dyDescent="0.25">
      <c r="A4" s="20" t="s">
        <v>29</v>
      </c>
      <c r="B4" s="21">
        <v>70</v>
      </c>
      <c r="C4" s="9">
        <v>3</v>
      </c>
      <c r="D4" s="9">
        <v>42</v>
      </c>
      <c r="E4" s="9">
        <v>12</v>
      </c>
      <c r="F4" s="12">
        <v>1031</v>
      </c>
      <c r="G4" s="1">
        <f>'7.3'!AJ4</f>
        <v>40</v>
      </c>
      <c r="H4" s="1">
        <f>SUM(F4:G4:E4)</f>
        <v>1083</v>
      </c>
      <c r="I4" s="7">
        <v>29</v>
      </c>
      <c r="J4" s="7"/>
      <c r="K4" s="7"/>
      <c r="L4" s="7"/>
      <c r="M4" s="7"/>
      <c r="N4" s="7">
        <v>120</v>
      </c>
      <c r="O4" s="31">
        <f t="shared" si="0"/>
        <v>149</v>
      </c>
      <c r="P4" s="59">
        <f t="shared" si="1"/>
        <v>934</v>
      </c>
      <c r="Q4" s="14">
        <v>65</v>
      </c>
      <c r="R4" s="14">
        <v>65</v>
      </c>
      <c r="S4" s="14">
        <v>3</v>
      </c>
      <c r="T4" s="14">
        <v>58</v>
      </c>
      <c r="U4" s="14">
        <v>64</v>
      </c>
      <c r="V4" s="14">
        <v>64</v>
      </c>
      <c r="W4" s="14">
        <v>92</v>
      </c>
      <c r="X4" s="14">
        <v>44</v>
      </c>
      <c r="Y4" s="14"/>
      <c r="Z4" s="14"/>
      <c r="AA4" s="14">
        <v>127</v>
      </c>
      <c r="AB4" s="14">
        <v>101</v>
      </c>
      <c r="AC4" s="14"/>
      <c r="AD4" s="14"/>
      <c r="AE4" s="14"/>
      <c r="AF4" s="14">
        <v>1</v>
      </c>
      <c r="AG4" s="13">
        <f t="shared" ref="AG4:AG24" si="4">SUM(Q4:AE4)</f>
        <v>683</v>
      </c>
      <c r="AH4" s="26">
        <f t="shared" si="2"/>
        <v>251</v>
      </c>
      <c r="AI4" s="28">
        <f t="shared" si="3"/>
        <v>252</v>
      </c>
      <c r="AJ4" s="29">
        <f t="shared" ref="AJ4:AJ23" si="5">AI4+AF4-AH4</f>
        <v>2</v>
      </c>
    </row>
    <row r="5" spans="1:36" ht="12" customHeight="1" x14ac:dyDescent="0.25">
      <c r="A5" s="20" t="s">
        <v>30</v>
      </c>
      <c r="B5" s="21">
        <v>45</v>
      </c>
      <c r="C5" s="8">
        <v>7</v>
      </c>
      <c r="D5" s="8">
        <v>30</v>
      </c>
      <c r="E5" s="8"/>
      <c r="F5" s="12">
        <v>196</v>
      </c>
      <c r="G5" s="1">
        <f>'7.3'!AJ5</f>
        <v>187</v>
      </c>
      <c r="H5" s="1">
        <f>SUM(F5:G5:E5)</f>
        <v>383</v>
      </c>
      <c r="I5" s="7"/>
      <c r="J5" s="7"/>
      <c r="K5" s="7"/>
      <c r="L5" s="7"/>
      <c r="M5" s="7"/>
      <c r="N5" s="7"/>
      <c r="O5" s="31">
        <f t="shared" si="0"/>
        <v>0</v>
      </c>
      <c r="P5" s="59">
        <f t="shared" si="1"/>
        <v>383</v>
      </c>
      <c r="Q5" s="14"/>
      <c r="R5" s="14">
        <v>3</v>
      </c>
      <c r="S5" s="14">
        <v>1</v>
      </c>
      <c r="T5" s="14">
        <v>5</v>
      </c>
      <c r="U5" s="14">
        <v>8</v>
      </c>
      <c r="V5" s="14">
        <v>5</v>
      </c>
      <c r="W5" s="14">
        <v>3</v>
      </c>
      <c r="X5" s="14">
        <v>2</v>
      </c>
      <c r="Y5" s="14"/>
      <c r="Z5" s="14"/>
      <c r="AA5" s="14">
        <v>3</v>
      </c>
      <c r="AB5" s="14">
        <v>8</v>
      </c>
      <c r="AC5" s="14"/>
      <c r="AD5" s="14"/>
      <c r="AE5" s="14"/>
      <c r="AF5" s="14"/>
      <c r="AG5" s="13">
        <f t="shared" si="4"/>
        <v>38</v>
      </c>
      <c r="AH5" s="26">
        <f t="shared" si="2"/>
        <v>345</v>
      </c>
      <c r="AI5" s="28">
        <f t="shared" si="3"/>
        <v>345</v>
      </c>
      <c r="AJ5" s="29">
        <f t="shared" si="5"/>
        <v>0</v>
      </c>
    </row>
    <row r="6" spans="1:36" ht="12" customHeight="1" x14ac:dyDescent="0.25">
      <c r="A6" s="20" t="s">
        <v>31</v>
      </c>
      <c r="B6" s="21">
        <v>60</v>
      </c>
      <c r="C6" s="8"/>
      <c r="D6" s="8"/>
      <c r="E6" s="8"/>
      <c r="F6" s="12"/>
      <c r="G6" s="1">
        <f>'7.3'!AJ6</f>
        <v>0</v>
      </c>
      <c r="H6" s="1">
        <f>SUM(F6:G6:E6)</f>
        <v>0</v>
      </c>
      <c r="I6" s="7"/>
      <c r="J6" s="7"/>
      <c r="K6" s="7"/>
      <c r="L6" s="7"/>
      <c r="M6" s="7"/>
      <c r="N6" s="7"/>
      <c r="O6" s="31">
        <f t="shared" si="0"/>
        <v>0</v>
      </c>
      <c r="P6" s="59">
        <f t="shared" si="1"/>
        <v>0</v>
      </c>
      <c r="Q6" s="70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3">
        <f t="shared" si="4"/>
        <v>0</v>
      </c>
      <c r="AH6" s="26">
        <f t="shared" si="2"/>
        <v>0</v>
      </c>
      <c r="AI6" s="28">
        <f t="shared" si="3"/>
        <v>0</v>
      </c>
      <c r="AJ6" s="29">
        <f t="shared" si="5"/>
        <v>0</v>
      </c>
    </row>
    <row r="7" spans="1:36" ht="12" customHeight="1" x14ac:dyDescent="0.25">
      <c r="A7" s="20" t="s">
        <v>33</v>
      </c>
      <c r="B7" s="21">
        <v>120</v>
      </c>
      <c r="C7" s="9"/>
      <c r="D7" s="9">
        <v>18</v>
      </c>
      <c r="E7" s="9"/>
      <c r="F7" s="12">
        <v>201</v>
      </c>
      <c r="G7" s="1">
        <f>'7.3'!AJ7</f>
        <v>19</v>
      </c>
      <c r="H7" s="1">
        <f>SUM(F7:G7:E7)</f>
        <v>220</v>
      </c>
      <c r="I7" s="7">
        <v>16</v>
      </c>
      <c r="J7" s="7"/>
      <c r="K7" s="7"/>
      <c r="L7" s="7"/>
      <c r="M7" s="7"/>
      <c r="N7" s="7">
        <v>80</v>
      </c>
      <c r="O7" s="31">
        <f t="shared" si="0"/>
        <v>96</v>
      </c>
      <c r="P7" s="59">
        <f t="shared" si="1"/>
        <v>124</v>
      </c>
      <c r="Q7" s="14"/>
      <c r="R7" s="14"/>
      <c r="S7" s="14">
        <v>1</v>
      </c>
      <c r="T7" s="14"/>
      <c r="U7" s="14"/>
      <c r="V7" s="14"/>
      <c r="W7" s="14">
        <v>39</v>
      </c>
      <c r="X7" s="14"/>
      <c r="Y7" s="14"/>
      <c r="Z7" s="14"/>
      <c r="AA7" s="14">
        <v>30</v>
      </c>
      <c r="AB7" s="14">
        <v>36</v>
      </c>
      <c r="AC7" s="14"/>
      <c r="AD7" s="14"/>
      <c r="AE7" s="14"/>
      <c r="AF7" s="14"/>
      <c r="AG7" s="13">
        <f t="shared" si="4"/>
        <v>106</v>
      </c>
      <c r="AH7" s="26">
        <f t="shared" si="2"/>
        <v>18</v>
      </c>
      <c r="AI7" s="28">
        <f t="shared" si="3"/>
        <v>18</v>
      </c>
      <c r="AJ7" s="29">
        <f t="shared" si="5"/>
        <v>0</v>
      </c>
    </row>
    <row r="8" spans="1:36" ht="12" customHeight="1" x14ac:dyDescent="0.25">
      <c r="A8" s="20" t="s">
        <v>34</v>
      </c>
      <c r="B8" s="21">
        <v>40</v>
      </c>
      <c r="C8" s="8">
        <v>3</v>
      </c>
      <c r="D8" s="8">
        <v>12</v>
      </c>
      <c r="E8" s="8"/>
      <c r="F8" s="12">
        <v>120</v>
      </c>
      <c r="G8" s="1">
        <f>'7.3'!AJ8</f>
        <v>12</v>
      </c>
      <c r="H8" s="1">
        <f>SUM(F8:G8:E8)</f>
        <v>132</v>
      </c>
      <c r="I8" s="7"/>
      <c r="J8" s="7"/>
      <c r="K8" s="7"/>
      <c r="L8" s="7"/>
      <c r="M8" s="7"/>
      <c r="N8" s="7"/>
      <c r="O8" s="31">
        <f t="shared" si="0"/>
        <v>0</v>
      </c>
      <c r="P8" s="59">
        <f t="shared" si="1"/>
        <v>132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3">
        <f t="shared" si="4"/>
        <v>0</v>
      </c>
      <c r="AH8" s="26">
        <f t="shared" si="2"/>
        <v>132</v>
      </c>
      <c r="AI8" s="28">
        <f t="shared" si="3"/>
        <v>132</v>
      </c>
      <c r="AJ8" s="29">
        <f t="shared" si="5"/>
        <v>0</v>
      </c>
    </row>
    <row r="9" spans="1:36" ht="12" customHeight="1" x14ac:dyDescent="0.25">
      <c r="A9" s="20" t="s">
        <v>35</v>
      </c>
      <c r="B9" s="21">
        <v>65</v>
      </c>
      <c r="C9" s="8">
        <v>7</v>
      </c>
      <c r="D9" s="8">
        <v>38</v>
      </c>
      <c r="E9" s="8"/>
      <c r="F9" s="12">
        <v>130</v>
      </c>
      <c r="G9" s="1">
        <f>'7.3'!AJ9</f>
        <v>400</v>
      </c>
      <c r="H9" s="1">
        <f>SUM(F9:G9:E9)</f>
        <v>530</v>
      </c>
      <c r="I9" s="7"/>
      <c r="J9" s="7"/>
      <c r="K9" s="7"/>
      <c r="L9" s="7"/>
      <c r="M9" s="7"/>
      <c r="N9" s="7">
        <v>11</v>
      </c>
      <c r="O9" s="31">
        <f t="shared" si="0"/>
        <v>11</v>
      </c>
      <c r="P9" s="59">
        <f t="shared" si="1"/>
        <v>519</v>
      </c>
      <c r="Q9" s="14"/>
      <c r="R9" s="14">
        <v>11</v>
      </c>
      <c r="S9" s="14"/>
      <c r="T9" s="14"/>
      <c r="U9" s="14">
        <v>6</v>
      </c>
      <c r="V9" s="14">
        <v>3</v>
      </c>
      <c r="W9" s="14">
        <v>3</v>
      </c>
      <c r="X9" s="14"/>
      <c r="Y9" s="14"/>
      <c r="Z9" s="14"/>
      <c r="AA9" s="14">
        <v>3</v>
      </c>
      <c r="AB9" s="14"/>
      <c r="AC9" s="14"/>
      <c r="AD9" s="14"/>
      <c r="AE9" s="14"/>
      <c r="AF9" s="14"/>
      <c r="AG9" s="13">
        <f t="shared" si="4"/>
        <v>26</v>
      </c>
      <c r="AH9" s="26">
        <f t="shared" si="2"/>
        <v>493</v>
      </c>
      <c r="AI9" s="28">
        <f t="shared" si="3"/>
        <v>493</v>
      </c>
      <c r="AJ9" s="29">
        <f t="shared" si="5"/>
        <v>0</v>
      </c>
    </row>
    <row r="10" spans="1:36" ht="12" customHeight="1" x14ac:dyDescent="0.25">
      <c r="A10" s="20" t="s">
        <v>36</v>
      </c>
      <c r="B10" s="21">
        <v>100</v>
      </c>
      <c r="C10" s="8">
        <v>0</v>
      </c>
      <c r="D10" s="8">
        <v>8</v>
      </c>
      <c r="E10" s="8">
        <v>6</v>
      </c>
      <c r="F10" s="12"/>
      <c r="G10" s="1">
        <f>'7.3'!AJ10</f>
        <v>244</v>
      </c>
      <c r="H10" s="1">
        <f>SUM(F10:G10:E10)</f>
        <v>250</v>
      </c>
      <c r="I10" s="7">
        <v>25</v>
      </c>
      <c r="J10" s="7"/>
      <c r="K10" s="7"/>
      <c r="L10" s="7"/>
      <c r="M10" s="7"/>
      <c r="N10" s="7">
        <v>20</v>
      </c>
      <c r="O10" s="31">
        <f t="shared" si="0"/>
        <v>45</v>
      </c>
      <c r="P10" s="59">
        <f t="shared" si="1"/>
        <v>205</v>
      </c>
      <c r="Q10" s="14">
        <v>59</v>
      </c>
      <c r="R10" s="14">
        <v>27</v>
      </c>
      <c r="S10" s="14">
        <v>1</v>
      </c>
      <c r="T10" s="14">
        <v>29</v>
      </c>
      <c r="U10" s="14">
        <v>51</v>
      </c>
      <c r="V10" s="14">
        <v>28</v>
      </c>
      <c r="W10" s="14"/>
      <c r="X10" s="14"/>
      <c r="Y10" s="14"/>
      <c r="Z10" s="14"/>
      <c r="AA10" s="14"/>
      <c r="AB10" s="14"/>
      <c r="AC10" s="14"/>
      <c r="AD10" s="14"/>
      <c r="AE10" s="14"/>
      <c r="AF10" s="14">
        <v>2</v>
      </c>
      <c r="AG10" s="13">
        <f t="shared" si="4"/>
        <v>195</v>
      </c>
      <c r="AH10" s="26">
        <f t="shared" si="2"/>
        <v>10</v>
      </c>
      <c r="AI10" s="28">
        <f t="shared" si="3"/>
        <v>8</v>
      </c>
      <c r="AJ10" s="29">
        <f t="shared" si="5"/>
        <v>0</v>
      </c>
    </row>
    <row r="11" spans="1:36" ht="12" customHeight="1" x14ac:dyDescent="0.25">
      <c r="A11" s="20" t="s">
        <v>37</v>
      </c>
      <c r="B11" s="21">
        <v>85</v>
      </c>
      <c r="C11" s="10"/>
      <c r="D11" s="10">
        <v>11</v>
      </c>
      <c r="E11" s="10"/>
      <c r="F11" s="12">
        <v>10</v>
      </c>
      <c r="G11" s="1">
        <f>'7.3'!AJ11</f>
        <v>1</v>
      </c>
      <c r="H11" s="1">
        <f>SUM(F11:G11:E11)</f>
        <v>11</v>
      </c>
      <c r="I11" s="7"/>
      <c r="J11" s="7"/>
      <c r="K11" s="7"/>
      <c r="L11" s="7"/>
      <c r="M11" s="7"/>
      <c r="N11" s="7"/>
      <c r="O11" s="31">
        <f t="shared" si="0"/>
        <v>0</v>
      </c>
      <c r="P11" s="59">
        <f t="shared" si="1"/>
        <v>11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3">
        <f t="shared" si="4"/>
        <v>0</v>
      </c>
      <c r="AH11" s="26">
        <f t="shared" si="2"/>
        <v>11</v>
      </c>
      <c r="AI11" s="28">
        <f t="shared" si="3"/>
        <v>11</v>
      </c>
      <c r="AJ11" s="29">
        <f t="shared" si="5"/>
        <v>0</v>
      </c>
    </row>
    <row r="12" spans="1:36" ht="12" customHeight="1" x14ac:dyDescent="0.25">
      <c r="A12" s="20" t="s">
        <v>38</v>
      </c>
      <c r="B12" s="21">
        <v>50</v>
      </c>
      <c r="C12" s="10">
        <v>5</v>
      </c>
      <c r="D12" s="10">
        <v>19</v>
      </c>
      <c r="E12" s="10"/>
      <c r="F12" s="12">
        <v>221</v>
      </c>
      <c r="G12" s="1">
        <f>'7.3'!AJ12</f>
        <v>289</v>
      </c>
      <c r="H12" s="1">
        <f>SUM(F12:G12:E12)</f>
        <v>510</v>
      </c>
      <c r="I12" s="7">
        <v>11</v>
      </c>
      <c r="J12" s="7"/>
      <c r="K12" s="7"/>
      <c r="L12" s="7"/>
      <c r="M12" s="7"/>
      <c r="N12" s="7"/>
      <c r="O12" s="31">
        <f t="shared" si="0"/>
        <v>11</v>
      </c>
      <c r="P12" s="59">
        <f t="shared" si="1"/>
        <v>499</v>
      </c>
      <c r="Q12" s="14">
        <v>39</v>
      </c>
      <c r="R12" s="14">
        <v>13</v>
      </c>
      <c r="S12" s="14"/>
      <c r="T12" s="14">
        <v>21</v>
      </c>
      <c r="U12" s="14">
        <v>25</v>
      </c>
      <c r="V12" s="14">
        <v>21</v>
      </c>
      <c r="W12" s="14">
        <v>26</v>
      </c>
      <c r="X12" s="14">
        <v>17</v>
      </c>
      <c r="Y12" s="14"/>
      <c r="Z12" s="14"/>
      <c r="AA12" s="14">
        <v>28</v>
      </c>
      <c r="AB12" s="14">
        <v>40</v>
      </c>
      <c r="AC12" s="14"/>
      <c r="AD12" s="14"/>
      <c r="AE12" s="14"/>
      <c r="AF12" s="14"/>
      <c r="AG12" s="13">
        <f t="shared" si="4"/>
        <v>230</v>
      </c>
      <c r="AH12" s="26">
        <f t="shared" si="2"/>
        <v>269</v>
      </c>
      <c r="AI12" s="28">
        <f t="shared" si="3"/>
        <v>269</v>
      </c>
      <c r="AJ12" s="29">
        <f t="shared" si="5"/>
        <v>0</v>
      </c>
    </row>
    <row r="13" spans="1:36" s="32" customFormat="1" ht="12" customHeight="1" x14ac:dyDescent="0.25">
      <c r="A13" s="20" t="s">
        <v>39</v>
      </c>
      <c r="B13" s="21">
        <v>50</v>
      </c>
      <c r="C13" s="10"/>
      <c r="D13" s="10"/>
      <c r="E13" s="10"/>
      <c r="F13" s="31"/>
      <c r="G13" s="1">
        <f>'7.3'!AJ13</f>
        <v>0</v>
      </c>
      <c r="H13" s="1">
        <f>SUM(F13:G13:E13)</f>
        <v>0</v>
      </c>
      <c r="I13" s="28"/>
      <c r="J13" s="28"/>
      <c r="K13" s="28"/>
      <c r="L13" s="28"/>
      <c r="M13" s="28"/>
      <c r="N13" s="28"/>
      <c r="O13" s="31">
        <f t="shared" si="0"/>
        <v>0</v>
      </c>
      <c r="P13" s="59">
        <f t="shared" si="1"/>
        <v>0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9">
        <f t="shared" si="4"/>
        <v>0</v>
      </c>
      <c r="AH13" s="26">
        <f t="shared" si="2"/>
        <v>0</v>
      </c>
      <c r="AI13" s="28">
        <f t="shared" si="3"/>
        <v>0</v>
      </c>
      <c r="AJ13" s="29">
        <f t="shared" si="5"/>
        <v>0</v>
      </c>
    </row>
    <row r="14" spans="1:36" ht="12" customHeight="1" x14ac:dyDescent="0.25">
      <c r="A14" s="20" t="s">
        <v>25</v>
      </c>
      <c r="B14" s="21">
        <v>45</v>
      </c>
      <c r="C14" s="10"/>
      <c r="D14" s="10"/>
      <c r="E14" s="10"/>
      <c r="F14" s="12"/>
      <c r="G14" s="1">
        <f>'7.3'!AJ14</f>
        <v>0</v>
      </c>
      <c r="H14" s="1">
        <f>SUM(F14:G14:E14)</f>
        <v>0</v>
      </c>
      <c r="I14" s="7"/>
      <c r="J14" s="7"/>
      <c r="K14" s="7"/>
      <c r="L14" s="7"/>
      <c r="M14" s="7"/>
      <c r="N14" s="7"/>
      <c r="O14" s="31">
        <f t="shared" si="0"/>
        <v>0</v>
      </c>
      <c r="P14" s="59">
        <f t="shared" si="1"/>
        <v>0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3">
        <f t="shared" si="4"/>
        <v>0</v>
      </c>
      <c r="AH14" s="26">
        <f t="shared" si="2"/>
        <v>0</v>
      </c>
      <c r="AI14" s="28">
        <f t="shared" si="3"/>
        <v>0</v>
      </c>
      <c r="AJ14" s="29">
        <f t="shared" si="5"/>
        <v>0</v>
      </c>
    </row>
    <row r="15" spans="1:36" ht="12" customHeight="1" x14ac:dyDescent="0.25">
      <c r="A15" s="20" t="s">
        <v>26</v>
      </c>
      <c r="B15" s="21">
        <v>33</v>
      </c>
      <c r="C15" s="10"/>
      <c r="D15" s="10"/>
      <c r="E15" s="10"/>
      <c r="F15" s="12"/>
      <c r="G15" s="1">
        <f>'7.3'!AJ15</f>
        <v>0</v>
      </c>
      <c r="H15" s="1">
        <f>SUM(F15:G15:E15)</f>
        <v>0</v>
      </c>
      <c r="I15" s="7"/>
      <c r="J15" s="7"/>
      <c r="K15" s="7"/>
      <c r="L15" s="7"/>
      <c r="M15" s="7"/>
      <c r="N15" s="7"/>
      <c r="O15" s="31">
        <f t="shared" si="0"/>
        <v>0</v>
      </c>
      <c r="P15" s="59">
        <f t="shared" si="1"/>
        <v>0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3">
        <f t="shared" si="4"/>
        <v>0</v>
      </c>
      <c r="AH15" s="26">
        <f t="shared" si="2"/>
        <v>0</v>
      </c>
      <c r="AI15" s="28">
        <f t="shared" si="3"/>
        <v>0</v>
      </c>
      <c r="AJ15" s="29">
        <f t="shared" si="5"/>
        <v>0</v>
      </c>
    </row>
    <row r="16" spans="1:36" ht="12" customHeight="1" x14ac:dyDescent="0.25">
      <c r="A16" s="20" t="s">
        <v>27</v>
      </c>
      <c r="B16" s="21">
        <v>45</v>
      </c>
      <c r="C16" s="10"/>
      <c r="D16" s="10">
        <v>27</v>
      </c>
      <c r="E16" s="10">
        <v>12</v>
      </c>
      <c r="F16" s="12"/>
      <c r="G16" s="1">
        <f>'7.3'!AJ16</f>
        <v>153</v>
      </c>
      <c r="H16" s="1">
        <f>SUM(F16:G16:E16)</f>
        <v>165</v>
      </c>
      <c r="I16" s="7">
        <v>10</v>
      </c>
      <c r="J16" s="7"/>
      <c r="K16" s="7"/>
      <c r="L16" s="7">
        <v>64</v>
      </c>
      <c r="M16" s="7"/>
      <c r="N16" s="7"/>
      <c r="O16" s="31">
        <f t="shared" si="0"/>
        <v>74</v>
      </c>
      <c r="P16" s="59">
        <f t="shared" si="1"/>
        <v>91</v>
      </c>
      <c r="Q16" s="14">
        <v>15</v>
      </c>
      <c r="R16" s="14">
        <v>4</v>
      </c>
      <c r="S16" s="14"/>
      <c r="T16" s="14">
        <v>24</v>
      </c>
      <c r="U16" s="14"/>
      <c r="V16" s="14"/>
      <c r="W16" s="14"/>
      <c r="X16" s="14"/>
      <c r="Y16" s="14"/>
      <c r="Z16" s="14"/>
      <c r="AA16" s="14">
        <v>8</v>
      </c>
      <c r="AB16" s="14">
        <v>12</v>
      </c>
      <c r="AC16" s="14"/>
      <c r="AD16" s="14"/>
      <c r="AE16" s="14"/>
      <c r="AF16" s="14">
        <v>1</v>
      </c>
      <c r="AG16" s="13">
        <f t="shared" si="4"/>
        <v>63</v>
      </c>
      <c r="AH16" s="26">
        <f t="shared" si="2"/>
        <v>28</v>
      </c>
      <c r="AI16" s="28">
        <f t="shared" si="3"/>
        <v>27</v>
      </c>
      <c r="AJ16" s="29">
        <f t="shared" si="5"/>
        <v>0</v>
      </c>
    </row>
    <row r="17" spans="1:36" s="32" customFormat="1" ht="12" customHeight="1" x14ac:dyDescent="0.25">
      <c r="A17" s="20" t="s">
        <v>48</v>
      </c>
      <c r="B17" s="21">
        <v>100</v>
      </c>
      <c r="C17" s="10"/>
      <c r="D17" s="10"/>
      <c r="E17" s="10"/>
      <c r="F17" s="31"/>
      <c r="G17" s="1">
        <f>'7.3'!AJ17</f>
        <v>0</v>
      </c>
      <c r="H17" s="1">
        <f>SUM(F17:G17:E17)</f>
        <v>0</v>
      </c>
      <c r="I17" s="28"/>
      <c r="J17" s="28"/>
      <c r="K17" s="28"/>
      <c r="L17" s="28"/>
      <c r="M17" s="28"/>
      <c r="N17" s="28"/>
      <c r="O17" s="31">
        <f t="shared" si="0"/>
        <v>0</v>
      </c>
      <c r="P17" s="59">
        <f t="shared" si="1"/>
        <v>0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9">
        <f t="shared" si="4"/>
        <v>0</v>
      </c>
      <c r="AH17" s="26">
        <f t="shared" si="2"/>
        <v>0</v>
      </c>
      <c r="AI17" s="28">
        <f t="shared" si="3"/>
        <v>0</v>
      </c>
      <c r="AJ17" s="29">
        <f t="shared" si="5"/>
        <v>0</v>
      </c>
    </row>
    <row r="18" spans="1:36" s="32" customFormat="1" ht="12" customHeight="1" x14ac:dyDescent="0.25">
      <c r="A18" s="20" t="s">
        <v>49</v>
      </c>
      <c r="B18" s="21">
        <v>100</v>
      </c>
      <c r="C18" s="10"/>
      <c r="D18" s="10">
        <v>20</v>
      </c>
      <c r="E18" s="10"/>
      <c r="F18" s="31"/>
      <c r="G18" s="1">
        <f>'7.3'!AJ18</f>
        <v>35</v>
      </c>
      <c r="H18" s="1">
        <f>SUM(F18:G18:E18)</f>
        <v>35</v>
      </c>
      <c r="I18" s="28"/>
      <c r="J18" s="28"/>
      <c r="K18" s="28"/>
      <c r="L18" s="28"/>
      <c r="M18" s="28"/>
      <c r="N18" s="28"/>
      <c r="O18" s="31">
        <f t="shared" si="0"/>
        <v>0</v>
      </c>
      <c r="P18" s="59">
        <f t="shared" si="1"/>
        <v>35</v>
      </c>
      <c r="Q18" s="27">
        <v>5</v>
      </c>
      <c r="R18" s="27"/>
      <c r="S18" s="27"/>
      <c r="T18" s="27"/>
      <c r="U18" s="27"/>
      <c r="V18" s="27"/>
      <c r="W18" s="27">
        <v>5</v>
      </c>
      <c r="X18" s="27"/>
      <c r="Y18" s="27"/>
      <c r="Z18" s="27"/>
      <c r="AA18" s="27"/>
      <c r="AB18" s="27">
        <v>5</v>
      </c>
      <c r="AC18" s="27"/>
      <c r="AD18" s="27"/>
      <c r="AE18" s="27"/>
      <c r="AF18" s="27"/>
      <c r="AG18" s="29">
        <f t="shared" si="4"/>
        <v>15</v>
      </c>
      <c r="AH18" s="26">
        <f t="shared" si="2"/>
        <v>20</v>
      </c>
      <c r="AI18" s="28">
        <f t="shared" si="3"/>
        <v>20</v>
      </c>
      <c r="AJ18" s="29">
        <f t="shared" si="5"/>
        <v>0</v>
      </c>
    </row>
    <row r="19" spans="1:36" ht="12" customHeight="1" x14ac:dyDescent="0.25">
      <c r="A19" s="20" t="s">
        <v>50</v>
      </c>
      <c r="B19" s="21">
        <v>50</v>
      </c>
      <c r="C19" s="10"/>
      <c r="D19" s="10">
        <v>29</v>
      </c>
      <c r="E19" s="10"/>
      <c r="F19" s="12"/>
      <c r="G19" s="1">
        <f>'7.3'!AJ19</f>
        <v>34</v>
      </c>
      <c r="H19" s="1">
        <f>SUM(F19:G19:E19)</f>
        <v>34</v>
      </c>
      <c r="I19" s="7">
        <v>5</v>
      </c>
      <c r="J19" s="7"/>
      <c r="K19" s="7"/>
      <c r="L19" s="7"/>
      <c r="M19" s="7"/>
      <c r="N19" s="7"/>
      <c r="O19" s="31">
        <f t="shared" si="0"/>
        <v>5</v>
      </c>
      <c r="P19" s="59">
        <f t="shared" si="1"/>
        <v>29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3">
        <f t="shared" si="4"/>
        <v>0</v>
      </c>
      <c r="AH19" s="26">
        <f t="shared" si="2"/>
        <v>29</v>
      </c>
      <c r="AI19" s="28">
        <f t="shared" si="3"/>
        <v>29</v>
      </c>
      <c r="AJ19" s="29">
        <f t="shared" si="5"/>
        <v>0</v>
      </c>
    </row>
    <row r="20" spans="1:36" ht="12" customHeight="1" x14ac:dyDescent="0.25">
      <c r="A20" s="20" t="s">
        <v>47</v>
      </c>
      <c r="B20" s="21">
        <v>33</v>
      </c>
      <c r="C20" s="10"/>
      <c r="D20" s="10"/>
      <c r="E20" s="10"/>
      <c r="F20" s="12"/>
      <c r="G20" s="1">
        <f>'7.3'!AJ20</f>
        <v>14</v>
      </c>
      <c r="H20" s="1">
        <f>SUM(F20:G20:E20)</f>
        <v>14</v>
      </c>
      <c r="I20" s="7">
        <v>10</v>
      </c>
      <c r="J20" s="7"/>
      <c r="K20" s="7"/>
      <c r="L20" s="7"/>
      <c r="M20" s="7"/>
      <c r="N20" s="7"/>
      <c r="O20" s="31">
        <f t="shared" si="0"/>
        <v>10</v>
      </c>
      <c r="P20" s="59">
        <f t="shared" si="1"/>
        <v>4</v>
      </c>
      <c r="Q20" s="14">
        <v>2</v>
      </c>
      <c r="R20" s="14"/>
      <c r="S20" s="14">
        <v>1</v>
      </c>
      <c r="T20" s="14"/>
      <c r="U20" s="14"/>
      <c r="V20" s="14"/>
      <c r="W20" s="14"/>
      <c r="X20" s="14"/>
      <c r="Y20" s="14"/>
      <c r="Z20" s="14"/>
      <c r="AA20" s="14"/>
      <c r="AB20" s="14">
        <v>1</v>
      </c>
      <c r="AC20" s="14"/>
      <c r="AD20" s="14"/>
      <c r="AE20" s="14"/>
      <c r="AF20" s="14"/>
      <c r="AG20" s="13">
        <f t="shared" si="4"/>
        <v>4</v>
      </c>
      <c r="AH20" s="26">
        <f t="shared" si="2"/>
        <v>0</v>
      </c>
      <c r="AI20" s="28">
        <f t="shared" si="3"/>
        <v>0</v>
      </c>
      <c r="AJ20" s="29">
        <f t="shared" si="5"/>
        <v>0</v>
      </c>
    </row>
    <row r="21" spans="1:36" ht="12" customHeight="1" x14ac:dyDescent="0.25">
      <c r="A21" s="20" t="s">
        <v>144</v>
      </c>
      <c r="B21" s="21">
        <v>40</v>
      </c>
      <c r="C21" s="10"/>
      <c r="D21" s="10">
        <v>1</v>
      </c>
      <c r="E21" s="10"/>
      <c r="F21" s="12"/>
      <c r="G21" s="1">
        <f>'7.3'!AJ21</f>
        <v>1</v>
      </c>
      <c r="H21" s="1">
        <f>SUM(F21:G21:E21)</f>
        <v>1</v>
      </c>
      <c r="I21" s="7"/>
      <c r="J21" s="7"/>
      <c r="K21" s="7"/>
      <c r="L21" s="7"/>
      <c r="M21" s="7"/>
      <c r="N21" s="7"/>
      <c r="O21" s="31">
        <f t="shared" si="0"/>
        <v>0</v>
      </c>
      <c r="P21" s="59">
        <f t="shared" si="1"/>
        <v>1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3"/>
      <c r="AH21" s="26">
        <f t="shared" si="2"/>
        <v>1</v>
      </c>
      <c r="AI21" s="28">
        <f t="shared" si="3"/>
        <v>1</v>
      </c>
      <c r="AJ21" s="29">
        <f t="shared" si="5"/>
        <v>0</v>
      </c>
    </row>
    <row r="22" spans="1:36" ht="12" customHeight="1" x14ac:dyDescent="0.25">
      <c r="A22" s="20" t="s">
        <v>145</v>
      </c>
      <c r="B22" s="21">
        <v>40</v>
      </c>
      <c r="C22" s="10"/>
      <c r="D22" s="10"/>
      <c r="E22" s="10"/>
      <c r="F22" s="12"/>
      <c r="G22" s="1">
        <f>'7.3'!AJ22</f>
        <v>0</v>
      </c>
      <c r="H22" s="1">
        <f>SUM(F22:G22:E22)</f>
        <v>0</v>
      </c>
      <c r="I22" s="7"/>
      <c r="J22" s="7"/>
      <c r="K22" s="7"/>
      <c r="L22" s="7"/>
      <c r="M22" s="7"/>
      <c r="N22" s="7"/>
      <c r="O22" s="31">
        <f t="shared" si="0"/>
        <v>0</v>
      </c>
      <c r="P22" s="59">
        <f t="shared" si="1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3">
        <f t="shared" si="4"/>
        <v>0</v>
      </c>
      <c r="AH22" s="26">
        <f t="shared" si="2"/>
        <v>0</v>
      </c>
      <c r="AI22" s="28">
        <f t="shared" si="3"/>
        <v>0</v>
      </c>
      <c r="AJ22" s="29">
        <f t="shared" si="5"/>
        <v>0</v>
      </c>
    </row>
    <row r="23" spans="1:36" ht="12" customHeight="1" x14ac:dyDescent="0.25">
      <c r="A23" s="20" t="s">
        <v>125</v>
      </c>
      <c r="B23" s="21">
        <v>30</v>
      </c>
      <c r="C23" s="10"/>
      <c r="D23" s="10"/>
      <c r="E23" s="10"/>
      <c r="F23" s="12"/>
      <c r="G23" s="1">
        <f>'7.3'!AJ23</f>
        <v>0</v>
      </c>
      <c r="H23" s="1">
        <f>SUM(F23:G23:E23)</f>
        <v>0</v>
      </c>
      <c r="I23" s="7"/>
      <c r="J23" s="7"/>
      <c r="K23" s="7"/>
      <c r="L23" s="7"/>
      <c r="M23" s="7"/>
      <c r="N23" s="7"/>
      <c r="O23" s="31">
        <f t="shared" si="0"/>
        <v>0</v>
      </c>
      <c r="P23" s="59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3">
        <f t="shared" si="4"/>
        <v>0</v>
      </c>
      <c r="AH23" s="26">
        <f t="shared" si="2"/>
        <v>0</v>
      </c>
      <c r="AI23" s="28">
        <f t="shared" si="3"/>
        <v>0</v>
      </c>
      <c r="AJ23" s="29">
        <f t="shared" si="5"/>
        <v>0</v>
      </c>
    </row>
    <row r="24" spans="1:36" ht="12" customHeight="1" x14ac:dyDescent="0.25">
      <c r="A24" s="20" t="s">
        <v>124</v>
      </c>
      <c r="B24" s="21">
        <v>25</v>
      </c>
      <c r="C24" s="10"/>
      <c r="D24" s="10"/>
      <c r="E24" s="10"/>
      <c r="F24" s="12"/>
      <c r="G24" s="1">
        <f>'7.3'!AJ24</f>
        <v>0</v>
      </c>
      <c r="H24" s="22">
        <f t="shared" ref="H24" si="6">SUM(F24:G24)</f>
        <v>0</v>
      </c>
      <c r="I24" s="7"/>
      <c r="J24" s="7"/>
      <c r="K24" s="7"/>
      <c r="L24" s="7"/>
      <c r="M24" s="7"/>
      <c r="N24" s="7"/>
      <c r="O24" s="31">
        <f t="shared" si="0"/>
        <v>0</v>
      </c>
      <c r="P24" s="59">
        <f t="shared" si="1"/>
        <v>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3">
        <f t="shared" si="4"/>
        <v>0</v>
      </c>
      <c r="AH24" s="26">
        <f t="shared" si="2"/>
        <v>0</v>
      </c>
      <c r="AI24" s="28">
        <f t="shared" si="3"/>
        <v>0</v>
      </c>
      <c r="AJ24" s="13">
        <f t="shared" ref="AJ24" si="7">AI24+AF24-AH24</f>
        <v>0</v>
      </c>
    </row>
    <row r="25" spans="1:36" ht="12" customHeight="1" x14ac:dyDescent="0.25">
      <c r="F25" s="19">
        <f t="shared" ref="F25:AJ25" si="8">SUM(F3:F24)</f>
        <v>2650</v>
      </c>
      <c r="G25" s="19">
        <f t="shared" si="8"/>
        <v>1467</v>
      </c>
      <c r="H25" s="19">
        <f t="shared" si="8"/>
        <v>4159</v>
      </c>
      <c r="I25" s="19">
        <f t="shared" si="8"/>
        <v>147</v>
      </c>
      <c r="J25" s="19">
        <f t="shared" si="8"/>
        <v>0</v>
      </c>
      <c r="K25" s="19">
        <f t="shared" si="8"/>
        <v>0</v>
      </c>
      <c r="L25" s="19">
        <f t="shared" si="8"/>
        <v>64</v>
      </c>
      <c r="M25" s="19">
        <f t="shared" si="8"/>
        <v>0</v>
      </c>
      <c r="N25" s="19">
        <f t="shared" si="8"/>
        <v>391</v>
      </c>
      <c r="O25" s="19">
        <f t="shared" si="8"/>
        <v>602</v>
      </c>
      <c r="P25" s="19">
        <f t="shared" si="8"/>
        <v>3557</v>
      </c>
      <c r="Q25" s="19">
        <f t="shared" si="8"/>
        <v>214</v>
      </c>
      <c r="R25" s="19">
        <f t="shared" si="8"/>
        <v>169</v>
      </c>
      <c r="S25" s="19">
        <f t="shared" si="8"/>
        <v>9</v>
      </c>
      <c r="T25" s="19">
        <f t="shared" si="8"/>
        <v>164</v>
      </c>
      <c r="U25" s="19">
        <f t="shared" si="8"/>
        <v>202</v>
      </c>
      <c r="V25" s="19">
        <f t="shared" si="8"/>
        <v>146</v>
      </c>
      <c r="W25" s="19">
        <f t="shared" si="8"/>
        <v>218</v>
      </c>
      <c r="X25" s="19">
        <f t="shared" si="8"/>
        <v>78</v>
      </c>
      <c r="Y25" s="19">
        <f t="shared" si="8"/>
        <v>0</v>
      </c>
      <c r="Z25" s="19">
        <f t="shared" si="8"/>
        <v>0</v>
      </c>
      <c r="AA25" s="19">
        <f t="shared" si="8"/>
        <v>222</v>
      </c>
      <c r="AB25" s="19">
        <f t="shared" si="8"/>
        <v>234</v>
      </c>
      <c r="AC25" s="19">
        <f t="shared" si="8"/>
        <v>0</v>
      </c>
      <c r="AD25" s="19">
        <f t="shared" si="8"/>
        <v>0</v>
      </c>
      <c r="AE25" s="19">
        <f t="shared" si="8"/>
        <v>0</v>
      </c>
      <c r="AF25" s="19">
        <f t="shared" si="8"/>
        <v>8</v>
      </c>
      <c r="AG25" s="19">
        <f t="shared" si="8"/>
        <v>1656</v>
      </c>
      <c r="AH25" s="19">
        <f t="shared" si="8"/>
        <v>1901</v>
      </c>
      <c r="AI25" s="19">
        <f t="shared" si="8"/>
        <v>1895</v>
      </c>
      <c r="AJ25" s="19">
        <f t="shared" si="8"/>
        <v>2</v>
      </c>
    </row>
    <row r="28" spans="1:36" x14ac:dyDescent="0.25">
      <c r="O28" t="s">
        <v>8</v>
      </c>
      <c r="Q28" s="18"/>
      <c r="R28" s="18"/>
      <c r="S28" s="18"/>
      <c r="T28" s="18"/>
      <c r="U28" s="18"/>
    </row>
  </sheetData>
  <mergeCells count="15">
    <mergeCell ref="AF1:AF2"/>
    <mergeCell ref="AG1:AG2"/>
    <mergeCell ref="AH1:AH2"/>
    <mergeCell ref="AI1:AI2"/>
    <mergeCell ref="AJ1:AJ2"/>
    <mergeCell ref="G1:G2"/>
    <mergeCell ref="H1:H2"/>
    <mergeCell ref="O1:O2"/>
    <mergeCell ref="P1:P2"/>
    <mergeCell ref="A1:A2"/>
    <mergeCell ref="B1:B2"/>
    <mergeCell ref="C1:C2"/>
    <mergeCell ref="F1:F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8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C3" sqref="AC3:AC21"/>
    </sheetView>
  </sheetViews>
  <sheetFormatPr defaultRowHeight="15" x14ac:dyDescent="0.25"/>
  <cols>
    <col min="1" max="1" width="21.42578125" customWidth="1"/>
    <col min="2" max="2" width="12.140625" customWidth="1"/>
    <col min="3" max="3" width="11.140625" customWidth="1"/>
    <col min="4" max="4" width="10.28515625" customWidth="1"/>
    <col min="5" max="5" width="13" customWidth="1"/>
    <col min="6" max="6" width="17.140625" customWidth="1"/>
    <col min="7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7109375" customWidth="1"/>
    <col min="33" max="33" width="17.7109375" customWidth="1"/>
    <col min="37" max="37" width="24.42578125" bestFit="1" customWidth="1"/>
  </cols>
  <sheetData>
    <row r="1" spans="1:38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 t="s">
        <v>110</v>
      </c>
      <c r="S1" s="5" t="s">
        <v>13</v>
      </c>
      <c r="T1" s="5" t="s">
        <v>211</v>
      </c>
      <c r="U1" s="5" t="s">
        <v>14</v>
      </c>
      <c r="V1" s="5" t="s">
        <v>40</v>
      </c>
      <c r="W1" s="5" t="s">
        <v>212</v>
      </c>
      <c r="X1" s="5" t="s">
        <v>13</v>
      </c>
      <c r="Y1" s="5" t="s">
        <v>45</v>
      </c>
      <c r="Z1" s="5" t="s">
        <v>9</v>
      </c>
      <c r="AA1" s="5" t="s">
        <v>14</v>
      </c>
      <c r="AB1" s="4" t="s">
        <v>209</v>
      </c>
      <c r="AC1" s="120" t="s">
        <v>18</v>
      </c>
      <c r="AD1" s="126" t="s">
        <v>10</v>
      </c>
      <c r="AE1" s="126" t="s">
        <v>44</v>
      </c>
      <c r="AF1" s="128" t="s">
        <v>22</v>
      </c>
      <c r="AG1" s="130" t="s">
        <v>23</v>
      </c>
    </row>
    <row r="2" spans="1:38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101</v>
      </c>
      <c r="J2" s="17" t="s">
        <v>15</v>
      </c>
      <c r="K2" s="17" t="s">
        <v>1</v>
      </c>
      <c r="L2" s="2" t="s">
        <v>2</v>
      </c>
      <c r="M2" s="2" t="s">
        <v>7</v>
      </c>
      <c r="N2" s="134"/>
      <c r="O2" s="136"/>
      <c r="P2" s="4" t="s">
        <v>90</v>
      </c>
      <c r="Q2" s="4" t="s">
        <v>41</v>
      </c>
      <c r="R2" s="4" t="s">
        <v>98</v>
      </c>
      <c r="S2" s="4" t="s">
        <v>41</v>
      </c>
      <c r="T2" s="4" t="s">
        <v>90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16" t="s">
        <v>210</v>
      </c>
      <c r="AC2" s="121"/>
      <c r="AD2" s="127"/>
      <c r="AE2" s="127"/>
      <c r="AF2" s="129"/>
      <c r="AG2" s="131"/>
    </row>
    <row r="3" spans="1:38" s="32" customFormat="1" ht="12.75" customHeight="1" x14ac:dyDescent="0.25">
      <c r="A3" s="20" t="s">
        <v>28</v>
      </c>
      <c r="B3" s="21">
        <v>33</v>
      </c>
      <c r="C3" s="9">
        <v>5</v>
      </c>
      <c r="D3" s="9">
        <v>53</v>
      </c>
      <c r="E3" s="31">
        <v>381</v>
      </c>
      <c r="F3" s="1">
        <f>'8.3'!AI3</f>
        <v>290</v>
      </c>
      <c r="G3" s="1">
        <f>SUM(E3:F3)</f>
        <v>671</v>
      </c>
      <c r="H3" s="28"/>
      <c r="I3" s="28"/>
      <c r="J3" s="28">
        <v>5</v>
      </c>
      <c r="K3" s="28"/>
      <c r="L3" s="28"/>
      <c r="M3" s="28"/>
      <c r="N3" s="31">
        <f t="shared" ref="N3:N24" si="0">SUBTOTAL(9,H3:M3)</f>
        <v>5</v>
      </c>
      <c r="O3" s="59">
        <f t="shared" ref="O3:O24" si="1">G3-N3</f>
        <v>666</v>
      </c>
      <c r="P3" s="27">
        <v>67</v>
      </c>
      <c r="Q3" s="27">
        <v>57</v>
      </c>
      <c r="R3" s="27"/>
      <c r="S3" s="27">
        <v>34</v>
      </c>
      <c r="T3" s="27">
        <v>54</v>
      </c>
      <c r="U3" s="44">
        <v>22</v>
      </c>
      <c r="V3" s="44">
        <v>59</v>
      </c>
      <c r="W3" s="44">
        <v>5</v>
      </c>
      <c r="X3" s="44">
        <v>37</v>
      </c>
      <c r="Y3" s="44">
        <v>24</v>
      </c>
      <c r="Z3" s="44">
        <v>49</v>
      </c>
      <c r="AA3" s="44">
        <v>38</v>
      </c>
      <c r="AB3" s="44"/>
      <c r="AC3" s="27">
        <v>2</v>
      </c>
      <c r="AD3" s="29">
        <f>SUM(P3:AB3)</f>
        <v>446</v>
      </c>
      <c r="AE3" s="26">
        <f>O3-AD3</f>
        <v>220</v>
      </c>
      <c r="AF3" s="28">
        <f>(B3*C3)+D3</f>
        <v>218</v>
      </c>
      <c r="AG3" s="29">
        <f>AF3+AC3-AE3</f>
        <v>0</v>
      </c>
      <c r="AI3" s="71"/>
      <c r="AK3" s="55"/>
      <c r="AL3" s="72"/>
    </row>
    <row r="4" spans="1:38" s="32" customFormat="1" ht="12.75" customHeight="1" x14ac:dyDescent="0.25">
      <c r="A4" s="20" t="s">
        <v>29</v>
      </c>
      <c r="B4" s="21">
        <v>70</v>
      </c>
      <c r="C4" s="9">
        <v>10</v>
      </c>
      <c r="D4" s="9">
        <v>10</v>
      </c>
      <c r="E4" s="31">
        <v>1120</v>
      </c>
      <c r="F4" s="1">
        <f>'8.3'!AI4</f>
        <v>252</v>
      </c>
      <c r="G4" s="1">
        <f t="shared" ref="G4:G23" si="2">SUM(E4:F4)</f>
        <v>1372</v>
      </c>
      <c r="H4" s="28"/>
      <c r="I4" s="28"/>
      <c r="J4" s="28"/>
      <c r="K4" s="28"/>
      <c r="L4" s="28">
        <v>10</v>
      </c>
      <c r="M4" s="28"/>
      <c r="N4" s="31">
        <f t="shared" si="0"/>
        <v>10</v>
      </c>
      <c r="O4" s="59">
        <f t="shared" si="1"/>
        <v>1362</v>
      </c>
      <c r="P4" s="27">
        <v>48</v>
      </c>
      <c r="Q4" s="27">
        <v>77</v>
      </c>
      <c r="R4" s="27"/>
      <c r="S4" s="27">
        <v>54</v>
      </c>
      <c r="T4" s="27">
        <v>114</v>
      </c>
      <c r="U4" s="27">
        <v>34</v>
      </c>
      <c r="V4" s="27">
        <v>84</v>
      </c>
      <c r="W4" s="27">
        <v>5</v>
      </c>
      <c r="X4" s="27">
        <v>44</v>
      </c>
      <c r="Y4" s="27">
        <v>41</v>
      </c>
      <c r="Z4" s="27">
        <v>88</v>
      </c>
      <c r="AA4" s="27">
        <v>63</v>
      </c>
      <c r="AB4" s="27"/>
      <c r="AC4" s="27"/>
      <c r="AD4" s="29">
        <f t="shared" ref="AD4:AD24" si="3">SUM(P4:AB4)</f>
        <v>652</v>
      </c>
      <c r="AE4" s="26">
        <f t="shared" ref="AE4:AE24" si="4">O4-AD4</f>
        <v>710</v>
      </c>
      <c r="AF4" s="28">
        <f t="shared" ref="AF4:AF24" si="5">(B4*C4)+D4</f>
        <v>710</v>
      </c>
      <c r="AG4" s="29">
        <f t="shared" ref="AG4:AG24" si="6">AF4+AC4-AE4</f>
        <v>0</v>
      </c>
      <c r="AI4" s="71"/>
      <c r="AK4" s="55"/>
      <c r="AL4" s="72"/>
    </row>
    <row r="5" spans="1:38" ht="12.75" customHeight="1" x14ac:dyDescent="0.25">
      <c r="A5" s="20" t="s">
        <v>30</v>
      </c>
      <c r="B5" s="21">
        <v>45</v>
      </c>
      <c r="C5" s="8">
        <v>3</v>
      </c>
      <c r="D5" s="8">
        <v>46</v>
      </c>
      <c r="E5" s="12"/>
      <c r="F5" s="1">
        <f>'8.3'!AI5</f>
        <v>345</v>
      </c>
      <c r="G5" s="1">
        <f t="shared" si="2"/>
        <v>345</v>
      </c>
      <c r="H5" s="7"/>
      <c r="I5" s="7"/>
      <c r="J5" s="7"/>
      <c r="K5" s="7"/>
      <c r="L5" s="7">
        <v>10</v>
      </c>
      <c r="M5" s="7"/>
      <c r="N5" s="31">
        <f t="shared" si="0"/>
        <v>10</v>
      </c>
      <c r="O5" s="59">
        <f t="shared" si="1"/>
        <v>335</v>
      </c>
      <c r="P5" s="14">
        <v>35</v>
      </c>
      <c r="Q5" s="14">
        <v>27</v>
      </c>
      <c r="R5" s="14"/>
      <c r="S5" s="14">
        <v>8</v>
      </c>
      <c r="T5" s="14">
        <v>2</v>
      </c>
      <c r="U5" s="14">
        <v>25</v>
      </c>
      <c r="V5" s="14">
        <v>30</v>
      </c>
      <c r="W5" s="14">
        <v>5</v>
      </c>
      <c r="X5" s="14">
        <v>2</v>
      </c>
      <c r="Y5" s="14">
        <v>10</v>
      </c>
      <c r="Z5" s="14"/>
      <c r="AA5" s="14">
        <v>9</v>
      </c>
      <c r="AB5" s="14"/>
      <c r="AC5" s="14">
        <v>1</v>
      </c>
      <c r="AD5" s="29">
        <f t="shared" si="3"/>
        <v>153</v>
      </c>
      <c r="AE5" s="26">
        <f t="shared" si="4"/>
        <v>182</v>
      </c>
      <c r="AF5" s="28">
        <f t="shared" si="5"/>
        <v>181</v>
      </c>
      <c r="AG5" s="29">
        <f t="shared" si="6"/>
        <v>0</v>
      </c>
      <c r="AI5" s="50"/>
      <c r="AK5" s="55"/>
      <c r="AL5" s="56"/>
    </row>
    <row r="6" spans="1:38" ht="12.75" customHeight="1" x14ac:dyDescent="0.25">
      <c r="A6" s="20" t="s">
        <v>31</v>
      </c>
      <c r="B6" s="21">
        <v>60</v>
      </c>
      <c r="C6" s="8"/>
      <c r="D6" s="8"/>
      <c r="E6" s="12"/>
      <c r="F6" s="1">
        <f>'8.3'!AI6</f>
        <v>0</v>
      </c>
      <c r="G6" s="1">
        <f t="shared" si="2"/>
        <v>0</v>
      </c>
      <c r="H6" s="7"/>
      <c r="I6" s="7"/>
      <c r="J6" s="7"/>
      <c r="K6" s="7"/>
      <c r="L6" s="7"/>
      <c r="M6" s="7"/>
      <c r="N6" s="31">
        <f t="shared" si="0"/>
        <v>0</v>
      </c>
      <c r="O6" s="59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9">
        <f t="shared" si="3"/>
        <v>0</v>
      </c>
      <c r="AE6" s="26">
        <f t="shared" si="4"/>
        <v>0</v>
      </c>
      <c r="AF6" s="28">
        <f t="shared" si="5"/>
        <v>0</v>
      </c>
      <c r="AG6" s="29">
        <f t="shared" si="6"/>
        <v>0</v>
      </c>
      <c r="AI6" s="50"/>
      <c r="AK6" s="55"/>
      <c r="AL6" s="56"/>
    </row>
    <row r="7" spans="1:38" ht="12.75" customHeight="1" x14ac:dyDescent="0.25">
      <c r="A7" s="20" t="s">
        <v>33</v>
      </c>
      <c r="B7" s="21">
        <v>120</v>
      </c>
      <c r="C7" s="9"/>
      <c r="D7" s="9">
        <v>11</v>
      </c>
      <c r="E7" s="12"/>
      <c r="F7" s="1">
        <f>'8.3'!AI7</f>
        <v>18</v>
      </c>
      <c r="G7" s="1">
        <f t="shared" si="2"/>
        <v>18</v>
      </c>
      <c r="H7" s="7"/>
      <c r="I7" s="7"/>
      <c r="J7" s="7"/>
      <c r="K7" s="7"/>
      <c r="L7" s="7"/>
      <c r="M7" s="7"/>
      <c r="N7" s="31">
        <f t="shared" si="0"/>
        <v>0</v>
      </c>
      <c r="O7" s="59">
        <f t="shared" si="1"/>
        <v>18</v>
      </c>
      <c r="P7" s="14"/>
      <c r="Q7" s="14"/>
      <c r="R7" s="14"/>
      <c r="S7" s="14">
        <v>6</v>
      </c>
      <c r="T7" s="14"/>
      <c r="U7" s="14"/>
      <c r="V7" s="14"/>
      <c r="W7" s="14"/>
      <c r="X7" s="14"/>
      <c r="Y7" s="14"/>
      <c r="Z7" s="14"/>
      <c r="AA7" s="14">
        <v>1</v>
      </c>
      <c r="AB7" s="14"/>
      <c r="AC7" s="14"/>
      <c r="AD7" s="29">
        <f t="shared" si="3"/>
        <v>7</v>
      </c>
      <c r="AE7" s="26">
        <f t="shared" si="4"/>
        <v>11</v>
      </c>
      <c r="AF7" s="28">
        <f t="shared" si="5"/>
        <v>11</v>
      </c>
      <c r="AG7" s="29">
        <f t="shared" si="6"/>
        <v>0</v>
      </c>
      <c r="AI7" s="50"/>
      <c r="AK7" s="55"/>
      <c r="AL7" s="56"/>
    </row>
    <row r="8" spans="1:38" ht="12.75" customHeight="1" x14ac:dyDescent="0.25">
      <c r="A8" s="20" t="s">
        <v>34</v>
      </c>
      <c r="B8" s="21">
        <v>40</v>
      </c>
      <c r="C8" s="8">
        <v>1</v>
      </c>
      <c r="D8" s="8">
        <v>32</v>
      </c>
      <c r="E8" s="12"/>
      <c r="F8" s="1">
        <f>'8.3'!AI8</f>
        <v>132</v>
      </c>
      <c r="G8" s="1">
        <f t="shared" si="2"/>
        <v>132</v>
      </c>
      <c r="H8" s="7"/>
      <c r="I8" s="7"/>
      <c r="J8" s="7"/>
      <c r="K8" s="7"/>
      <c r="L8" s="7"/>
      <c r="M8" s="7"/>
      <c r="N8" s="31">
        <f t="shared" si="0"/>
        <v>0</v>
      </c>
      <c r="O8" s="59">
        <f t="shared" si="1"/>
        <v>132</v>
      </c>
      <c r="P8" s="14"/>
      <c r="Q8" s="14">
        <v>20</v>
      </c>
      <c r="R8" s="14"/>
      <c r="S8" s="14"/>
      <c r="T8" s="14">
        <v>20</v>
      </c>
      <c r="U8" s="14">
        <v>20</v>
      </c>
      <c r="V8" s="14"/>
      <c r="W8" s="14"/>
      <c r="X8" s="14"/>
      <c r="Y8" s="14"/>
      <c r="Z8" s="14"/>
      <c r="AA8" s="14"/>
      <c r="AB8" s="14"/>
      <c r="AC8" s="14"/>
      <c r="AD8" s="29">
        <f t="shared" si="3"/>
        <v>60</v>
      </c>
      <c r="AE8" s="26">
        <f t="shared" si="4"/>
        <v>72</v>
      </c>
      <c r="AF8" s="28">
        <f t="shared" si="5"/>
        <v>72</v>
      </c>
      <c r="AG8" s="29">
        <f t="shared" si="6"/>
        <v>0</v>
      </c>
      <c r="AI8" s="50"/>
      <c r="AK8" s="61"/>
      <c r="AL8" s="56"/>
    </row>
    <row r="9" spans="1:38" s="32" customFormat="1" ht="12.75" customHeight="1" x14ac:dyDescent="0.25">
      <c r="A9" s="20" t="s">
        <v>35</v>
      </c>
      <c r="B9" s="21">
        <v>65</v>
      </c>
      <c r="C9" s="8">
        <v>6</v>
      </c>
      <c r="D9" s="8">
        <v>65</v>
      </c>
      <c r="E9" s="31"/>
      <c r="F9" s="1">
        <f>'8.3'!AI9</f>
        <v>493</v>
      </c>
      <c r="G9" s="1">
        <f t="shared" si="2"/>
        <v>493</v>
      </c>
      <c r="H9" s="28"/>
      <c r="I9" s="28"/>
      <c r="J9" s="28"/>
      <c r="K9" s="28"/>
      <c r="L9" s="28"/>
      <c r="M9" s="28"/>
      <c r="N9" s="31">
        <f t="shared" si="0"/>
        <v>0</v>
      </c>
      <c r="O9" s="59">
        <f t="shared" si="1"/>
        <v>493</v>
      </c>
      <c r="P9" s="27"/>
      <c r="Q9" s="27">
        <v>10</v>
      </c>
      <c r="R9" s="27"/>
      <c r="S9" s="27">
        <v>3</v>
      </c>
      <c r="T9" s="27"/>
      <c r="U9" s="27"/>
      <c r="V9" s="27">
        <v>0</v>
      </c>
      <c r="W9" s="27"/>
      <c r="X9" s="27">
        <v>15</v>
      </c>
      <c r="Y9" s="27"/>
      <c r="Z9" s="27"/>
      <c r="AA9" s="27">
        <v>10</v>
      </c>
      <c r="AB9" s="27"/>
      <c r="AC9" s="27"/>
      <c r="AD9" s="29">
        <f t="shared" si="3"/>
        <v>38</v>
      </c>
      <c r="AE9" s="26">
        <f t="shared" si="4"/>
        <v>455</v>
      </c>
      <c r="AF9" s="28">
        <f t="shared" si="5"/>
        <v>455</v>
      </c>
      <c r="AG9" s="29">
        <f t="shared" si="6"/>
        <v>0</v>
      </c>
      <c r="AI9" s="71"/>
      <c r="AK9" s="55"/>
      <c r="AL9" s="72"/>
    </row>
    <row r="10" spans="1:38" s="32" customFormat="1" ht="12.75" customHeight="1" x14ac:dyDescent="0.25">
      <c r="A10" s="20" t="s">
        <v>36</v>
      </c>
      <c r="B10" s="21">
        <v>100</v>
      </c>
      <c r="C10" s="8">
        <v>1</v>
      </c>
      <c r="D10" s="8">
        <v>28</v>
      </c>
      <c r="E10" s="31">
        <v>548</v>
      </c>
      <c r="F10" s="1">
        <f>'8.3'!AI10</f>
        <v>8</v>
      </c>
      <c r="G10" s="1">
        <f t="shared" si="2"/>
        <v>556</v>
      </c>
      <c r="H10" s="28"/>
      <c r="I10" s="28"/>
      <c r="J10" s="28"/>
      <c r="K10" s="28"/>
      <c r="L10" s="28"/>
      <c r="M10" s="28"/>
      <c r="N10" s="31">
        <f t="shared" si="0"/>
        <v>0</v>
      </c>
      <c r="O10" s="59">
        <f t="shared" si="1"/>
        <v>556</v>
      </c>
      <c r="P10" s="27">
        <v>59</v>
      </c>
      <c r="Q10" s="27">
        <v>63</v>
      </c>
      <c r="R10" s="27"/>
      <c r="S10" s="27">
        <v>51</v>
      </c>
      <c r="T10" s="44">
        <v>40</v>
      </c>
      <c r="U10" s="44">
        <v>40</v>
      </c>
      <c r="V10" s="44">
        <v>64</v>
      </c>
      <c r="W10" s="44">
        <v>10</v>
      </c>
      <c r="X10" s="44">
        <v>28</v>
      </c>
      <c r="Y10" s="44">
        <v>14</v>
      </c>
      <c r="Z10" s="44">
        <v>26</v>
      </c>
      <c r="AA10" s="44">
        <v>31</v>
      </c>
      <c r="AB10" s="44"/>
      <c r="AC10" s="27">
        <v>2</v>
      </c>
      <c r="AD10" s="29">
        <f t="shared" si="3"/>
        <v>426</v>
      </c>
      <c r="AE10" s="26">
        <f t="shared" si="4"/>
        <v>130</v>
      </c>
      <c r="AF10" s="28">
        <f t="shared" si="5"/>
        <v>128</v>
      </c>
      <c r="AG10" s="29">
        <f t="shared" si="6"/>
        <v>0</v>
      </c>
      <c r="AI10" s="71"/>
      <c r="AK10" s="57"/>
      <c r="AL10" s="72"/>
    </row>
    <row r="11" spans="1:38" ht="12.75" customHeight="1" x14ac:dyDescent="0.25">
      <c r="A11" s="20" t="s">
        <v>37</v>
      </c>
      <c r="B11" s="21">
        <v>85</v>
      </c>
      <c r="C11" s="10">
        <v>0</v>
      </c>
      <c r="D11" s="10">
        <v>8</v>
      </c>
      <c r="E11" s="12"/>
      <c r="F11" s="1">
        <f>'8.3'!AI11</f>
        <v>11</v>
      </c>
      <c r="G11" s="1">
        <f t="shared" si="2"/>
        <v>11</v>
      </c>
      <c r="H11" s="7"/>
      <c r="I11" s="7"/>
      <c r="J11" s="7"/>
      <c r="K11" s="7"/>
      <c r="L11" s="7"/>
      <c r="M11" s="7"/>
      <c r="N11" s="31">
        <f t="shared" si="0"/>
        <v>0</v>
      </c>
      <c r="O11" s="59">
        <f t="shared" si="1"/>
        <v>11</v>
      </c>
      <c r="P11" s="14"/>
      <c r="Q11" s="14"/>
      <c r="R11" s="14"/>
      <c r="S11" s="27"/>
      <c r="T11" s="27"/>
      <c r="U11" s="27"/>
      <c r="V11" s="27"/>
      <c r="W11" s="14"/>
      <c r="X11" s="14"/>
      <c r="Y11" s="14"/>
      <c r="Z11" s="14"/>
      <c r="AA11" s="14">
        <v>3</v>
      </c>
      <c r="AB11" s="14"/>
      <c r="AC11" s="14"/>
      <c r="AD11" s="29">
        <f t="shared" si="3"/>
        <v>3</v>
      </c>
      <c r="AE11" s="26">
        <f t="shared" si="4"/>
        <v>8</v>
      </c>
      <c r="AF11" s="28">
        <f t="shared" si="5"/>
        <v>8</v>
      </c>
      <c r="AG11" s="29">
        <f t="shared" si="6"/>
        <v>0</v>
      </c>
      <c r="AI11" s="50"/>
      <c r="AK11" s="57"/>
      <c r="AL11" s="56"/>
    </row>
    <row r="12" spans="1:38" ht="12.75" customHeight="1" x14ac:dyDescent="0.25">
      <c r="A12" s="20" t="s">
        <v>38</v>
      </c>
      <c r="B12" s="21">
        <v>50</v>
      </c>
      <c r="C12" s="10">
        <v>7</v>
      </c>
      <c r="D12" s="10">
        <v>25</v>
      </c>
      <c r="E12" s="12">
        <v>270</v>
      </c>
      <c r="F12" s="1">
        <f>'8.3'!AI12</f>
        <v>269</v>
      </c>
      <c r="G12" s="1">
        <f t="shared" si="2"/>
        <v>539</v>
      </c>
      <c r="H12" s="7"/>
      <c r="I12" s="7"/>
      <c r="J12" s="7"/>
      <c r="K12" s="7"/>
      <c r="L12" s="7"/>
      <c r="M12" s="7"/>
      <c r="N12" s="31">
        <f t="shared" si="0"/>
        <v>0</v>
      </c>
      <c r="O12" s="59">
        <f t="shared" si="1"/>
        <v>539</v>
      </c>
      <c r="P12" s="14">
        <v>16</v>
      </c>
      <c r="Q12" s="14">
        <v>30</v>
      </c>
      <c r="R12" s="14"/>
      <c r="S12" s="27"/>
      <c r="T12" s="27">
        <v>16</v>
      </c>
      <c r="U12" s="27">
        <v>9</v>
      </c>
      <c r="V12" s="27">
        <v>31</v>
      </c>
      <c r="W12" s="14">
        <v>5</v>
      </c>
      <c r="X12" s="14">
        <v>11</v>
      </c>
      <c r="Y12" s="14"/>
      <c r="Z12" s="14">
        <v>22</v>
      </c>
      <c r="AA12" s="14">
        <v>23</v>
      </c>
      <c r="AB12" s="14"/>
      <c r="AC12" s="14">
        <v>1</v>
      </c>
      <c r="AD12" s="29">
        <f t="shared" si="3"/>
        <v>163</v>
      </c>
      <c r="AE12" s="26">
        <f t="shared" si="4"/>
        <v>376</v>
      </c>
      <c r="AF12" s="28">
        <f t="shared" si="5"/>
        <v>375</v>
      </c>
      <c r="AG12" s="29">
        <f t="shared" si="6"/>
        <v>0</v>
      </c>
      <c r="AI12" s="50"/>
      <c r="AK12" s="62"/>
      <c r="AL12" s="56"/>
    </row>
    <row r="13" spans="1:38" ht="12.75" customHeight="1" x14ac:dyDescent="0.25">
      <c r="A13" s="20" t="s">
        <v>39</v>
      </c>
      <c r="B13" s="21">
        <v>50</v>
      </c>
      <c r="C13" s="10"/>
      <c r="D13" s="10"/>
      <c r="E13" s="12"/>
      <c r="F13" s="1">
        <f>'8.3'!AI13</f>
        <v>0</v>
      </c>
      <c r="G13" s="1">
        <f t="shared" si="2"/>
        <v>0</v>
      </c>
      <c r="H13" s="7"/>
      <c r="I13" s="7"/>
      <c r="J13" s="7"/>
      <c r="K13" s="7"/>
      <c r="L13" s="7"/>
      <c r="M13" s="7"/>
      <c r="N13" s="31">
        <f t="shared" si="0"/>
        <v>0</v>
      </c>
      <c r="O13" s="59">
        <f t="shared" si="1"/>
        <v>0</v>
      </c>
      <c r="P13" s="14"/>
      <c r="Q13" s="14"/>
      <c r="R13" s="14"/>
      <c r="S13" s="27"/>
      <c r="T13" s="27"/>
      <c r="U13" s="27"/>
      <c r="V13" s="27"/>
      <c r="W13" s="27"/>
      <c r="X13" s="14"/>
      <c r="Y13" s="14"/>
      <c r="Z13" s="14"/>
      <c r="AA13" s="27"/>
      <c r="AB13" s="14"/>
      <c r="AC13" s="14"/>
      <c r="AD13" s="29">
        <f t="shared" si="3"/>
        <v>0</v>
      </c>
      <c r="AE13" s="26">
        <f t="shared" si="4"/>
        <v>0</v>
      </c>
      <c r="AF13" s="28">
        <f t="shared" si="5"/>
        <v>0</v>
      </c>
      <c r="AG13" s="29">
        <f t="shared" si="6"/>
        <v>0</v>
      </c>
      <c r="AI13" s="50"/>
      <c r="AK13" s="57"/>
      <c r="AL13" s="56"/>
    </row>
    <row r="14" spans="1:38" s="32" customFormat="1" ht="12.75" customHeight="1" x14ac:dyDescent="0.25">
      <c r="A14" s="20" t="s">
        <v>25</v>
      </c>
      <c r="B14" s="21">
        <v>45</v>
      </c>
      <c r="C14" s="10"/>
      <c r="D14" s="10"/>
      <c r="E14" s="31"/>
      <c r="F14" s="1">
        <f>'8.3'!AI14</f>
        <v>0</v>
      </c>
      <c r="G14" s="1">
        <f t="shared" si="2"/>
        <v>0</v>
      </c>
      <c r="H14" s="28"/>
      <c r="I14" s="28"/>
      <c r="J14" s="28"/>
      <c r="K14" s="28"/>
      <c r="L14" s="28"/>
      <c r="M14" s="28"/>
      <c r="N14" s="31">
        <f t="shared" si="0"/>
        <v>0</v>
      </c>
      <c r="O14" s="59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>
        <f t="shared" si="3"/>
        <v>0</v>
      </c>
      <c r="AE14" s="26">
        <f t="shared" si="4"/>
        <v>0</v>
      </c>
      <c r="AF14" s="28">
        <f t="shared" si="5"/>
        <v>0</v>
      </c>
      <c r="AG14" s="29">
        <f t="shared" si="6"/>
        <v>0</v>
      </c>
      <c r="AI14" s="71"/>
    </row>
    <row r="15" spans="1:38" ht="12.75" customHeight="1" x14ac:dyDescent="0.25">
      <c r="A15" s="20" t="s">
        <v>26</v>
      </c>
      <c r="B15" s="21">
        <v>33</v>
      </c>
      <c r="C15" s="10"/>
      <c r="D15" s="10"/>
      <c r="E15" s="12"/>
      <c r="F15" s="1">
        <f>'8.3'!AI15</f>
        <v>0</v>
      </c>
      <c r="G15" s="1">
        <f t="shared" si="2"/>
        <v>0</v>
      </c>
      <c r="H15" s="7"/>
      <c r="I15" s="7"/>
      <c r="J15" s="7"/>
      <c r="K15" s="7"/>
      <c r="L15" s="7"/>
      <c r="M15" s="7"/>
      <c r="N15" s="31">
        <f t="shared" si="0"/>
        <v>0</v>
      </c>
      <c r="O15" s="59">
        <f t="shared" si="1"/>
        <v>0</v>
      </c>
      <c r="P15" s="14"/>
      <c r="Q15" s="14"/>
      <c r="R15" s="14"/>
      <c r="S15" s="27"/>
      <c r="T15" s="27"/>
      <c r="U15" s="27"/>
      <c r="V15" s="27"/>
      <c r="W15" s="14"/>
      <c r="X15" s="14"/>
      <c r="Y15" s="14"/>
      <c r="Z15" s="14"/>
      <c r="AA15" s="14"/>
      <c r="AB15" s="14"/>
      <c r="AC15" s="14"/>
      <c r="AD15" s="29">
        <f t="shared" si="3"/>
        <v>0</v>
      </c>
      <c r="AE15" s="26">
        <f t="shared" si="4"/>
        <v>0</v>
      </c>
      <c r="AF15" s="28">
        <f t="shared" si="5"/>
        <v>0</v>
      </c>
      <c r="AG15" s="29">
        <f t="shared" si="6"/>
        <v>0</v>
      </c>
      <c r="AI15" s="50"/>
    </row>
    <row r="16" spans="1:38" ht="12.75" customHeight="1" x14ac:dyDescent="0.25">
      <c r="A16" s="20" t="s">
        <v>27</v>
      </c>
      <c r="B16" s="21">
        <v>45</v>
      </c>
      <c r="C16" s="10">
        <v>4</v>
      </c>
      <c r="D16" s="10">
        <v>12</v>
      </c>
      <c r="E16" s="12">
        <v>236</v>
      </c>
      <c r="F16" s="1">
        <f>'8.3'!AI16</f>
        <v>27</v>
      </c>
      <c r="G16" s="1">
        <f t="shared" si="2"/>
        <v>263</v>
      </c>
      <c r="H16" s="7"/>
      <c r="I16" s="7"/>
      <c r="J16" s="7"/>
      <c r="K16" s="7"/>
      <c r="L16" s="7"/>
      <c r="M16" s="7"/>
      <c r="N16" s="31">
        <f t="shared" si="0"/>
        <v>0</v>
      </c>
      <c r="O16" s="59">
        <f t="shared" si="1"/>
        <v>263</v>
      </c>
      <c r="P16" s="14">
        <v>5</v>
      </c>
      <c r="Q16" s="14">
        <v>3</v>
      </c>
      <c r="R16" s="14"/>
      <c r="S16" s="27">
        <v>31</v>
      </c>
      <c r="T16" s="27"/>
      <c r="U16" s="27">
        <v>8</v>
      </c>
      <c r="V16" s="27">
        <v>11</v>
      </c>
      <c r="W16" s="14"/>
      <c r="X16" s="14"/>
      <c r="Y16" s="14">
        <v>9</v>
      </c>
      <c r="Z16" s="27"/>
      <c r="AA16" s="14">
        <v>3</v>
      </c>
      <c r="AB16" s="14"/>
      <c r="AC16" s="14">
        <v>1</v>
      </c>
      <c r="AD16" s="29">
        <f t="shared" si="3"/>
        <v>70</v>
      </c>
      <c r="AE16" s="26">
        <f t="shared" si="4"/>
        <v>193</v>
      </c>
      <c r="AF16" s="28">
        <f t="shared" si="5"/>
        <v>192</v>
      </c>
      <c r="AG16" s="29">
        <f t="shared" si="6"/>
        <v>0</v>
      </c>
      <c r="AI16" s="50"/>
    </row>
    <row r="17" spans="1:35" ht="12.75" customHeight="1" x14ac:dyDescent="0.25">
      <c r="A17" s="20" t="s">
        <v>48</v>
      </c>
      <c r="B17" s="21">
        <v>100</v>
      </c>
      <c r="C17" s="10"/>
      <c r="D17" s="10"/>
      <c r="E17" s="12"/>
      <c r="F17" s="1">
        <f>'8.3'!AI17</f>
        <v>0</v>
      </c>
      <c r="G17" s="1">
        <f t="shared" si="2"/>
        <v>0</v>
      </c>
      <c r="H17" s="7"/>
      <c r="I17" s="7"/>
      <c r="J17" s="7"/>
      <c r="K17" s="7"/>
      <c r="L17" s="7"/>
      <c r="M17" s="7"/>
      <c r="N17" s="31">
        <f t="shared" si="0"/>
        <v>0</v>
      </c>
      <c r="O17" s="59">
        <f t="shared" si="1"/>
        <v>0</v>
      </c>
      <c r="P17" s="14"/>
      <c r="Q17" s="14"/>
      <c r="R17" s="14"/>
      <c r="S17" s="27"/>
      <c r="T17" s="27"/>
      <c r="U17" s="27"/>
      <c r="V17" s="27"/>
      <c r="W17" s="14"/>
      <c r="X17" s="14"/>
      <c r="Y17" s="14"/>
      <c r="Z17" s="14"/>
      <c r="AA17" s="14"/>
      <c r="AB17" s="14"/>
      <c r="AC17" s="14"/>
      <c r="AD17" s="29">
        <f t="shared" si="3"/>
        <v>0</v>
      </c>
      <c r="AE17" s="26">
        <f t="shared" si="4"/>
        <v>0</v>
      </c>
      <c r="AF17" s="28">
        <f t="shared" si="5"/>
        <v>0</v>
      </c>
      <c r="AG17" s="29">
        <f t="shared" si="6"/>
        <v>0</v>
      </c>
      <c r="AI17" s="50"/>
    </row>
    <row r="18" spans="1:35" ht="12.75" customHeight="1" x14ac:dyDescent="0.25">
      <c r="A18" s="20" t="s">
        <v>49</v>
      </c>
      <c r="B18" s="21">
        <v>100</v>
      </c>
      <c r="C18" s="10"/>
      <c r="D18" s="10">
        <v>3</v>
      </c>
      <c r="E18" s="12"/>
      <c r="F18" s="1">
        <f>'8.3'!AI18</f>
        <v>20</v>
      </c>
      <c r="G18" s="1">
        <f t="shared" si="2"/>
        <v>20</v>
      </c>
      <c r="H18" s="7"/>
      <c r="I18" s="7"/>
      <c r="J18" s="7"/>
      <c r="K18" s="7"/>
      <c r="L18" s="7"/>
      <c r="M18" s="7"/>
      <c r="N18" s="31">
        <f t="shared" si="0"/>
        <v>0</v>
      </c>
      <c r="O18" s="59">
        <f t="shared" si="1"/>
        <v>20</v>
      </c>
      <c r="P18" s="14">
        <v>8</v>
      </c>
      <c r="Q18" s="14"/>
      <c r="R18" s="14"/>
      <c r="S18" s="27"/>
      <c r="T18" s="27"/>
      <c r="U18" s="27"/>
      <c r="V18" s="27">
        <v>3</v>
      </c>
      <c r="W18" s="14"/>
      <c r="X18" s="14">
        <v>3</v>
      </c>
      <c r="Y18" s="14"/>
      <c r="Z18" s="14">
        <v>1</v>
      </c>
      <c r="AA18" s="14">
        <v>2</v>
      </c>
      <c r="AB18" s="14"/>
      <c r="AC18" s="14"/>
      <c r="AD18" s="29">
        <f t="shared" si="3"/>
        <v>17</v>
      </c>
      <c r="AE18" s="26">
        <f t="shared" si="4"/>
        <v>3</v>
      </c>
      <c r="AF18" s="28">
        <f t="shared" si="5"/>
        <v>3</v>
      </c>
      <c r="AG18" s="29">
        <f t="shared" si="6"/>
        <v>0</v>
      </c>
      <c r="AI18" s="50"/>
    </row>
    <row r="19" spans="1:35" ht="12.75" customHeight="1" x14ac:dyDescent="0.25">
      <c r="A19" s="20" t="s">
        <v>50</v>
      </c>
      <c r="B19" s="21">
        <v>50</v>
      </c>
      <c r="C19" s="10"/>
      <c r="D19" s="10">
        <v>8</v>
      </c>
      <c r="E19" s="12"/>
      <c r="F19" s="1">
        <f>'8.3'!AI19</f>
        <v>29</v>
      </c>
      <c r="G19" s="1">
        <f t="shared" si="2"/>
        <v>29</v>
      </c>
      <c r="H19" s="7"/>
      <c r="I19" s="7"/>
      <c r="J19" s="7"/>
      <c r="K19" s="7"/>
      <c r="L19" s="7"/>
      <c r="M19" s="7"/>
      <c r="N19" s="31">
        <f t="shared" si="0"/>
        <v>0</v>
      </c>
      <c r="O19" s="59">
        <f t="shared" si="1"/>
        <v>29</v>
      </c>
      <c r="P19" s="14">
        <v>15</v>
      </c>
      <c r="Q19" s="14"/>
      <c r="R19" s="14"/>
      <c r="S19" s="14"/>
      <c r="T19" s="14"/>
      <c r="U19" s="14"/>
      <c r="V19" s="14"/>
      <c r="W19" s="14"/>
      <c r="X19" s="14"/>
      <c r="Y19" s="14"/>
      <c r="Z19" s="14">
        <v>6</v>
      </c>
      <c r="AA19" s="14"/>
      <c r="AB19" s="14"/>
      <c r="AC19" s="14"/>
      <c r="AD19" s="29">
        <f t="shared" si="3"/>
        <v>21</v>
      </c>
      <c r="AE19" s="26">
        <f t="shared" si="4"/>
        <v>8</v>
      </c>
      <c r="AF19" s="28">
        <f t="shared" si="5"/>
        <v>8</v>
      </c>
      <c r="AG19" s="29">
        <f t="shared" si="6"/>
        <v>0</v>
      </c>
      <c r="AI19" s="50"/>
    </row>
    <row r="20" spans="1:35" ht="12.75" customHeight="1" x14ac:dyDescent="0.25">
      <c r="A20" s="20" t="s">
        <v>47</v>
      </c>
      <c r="B20" s="21">
        <v>33</v>
      </c>
      <c r="C20" s="10">
        <v>1</v>
      </c>
      <c r="D20" s="10">
        <v>22</v>
      </c>
      <c r="E20" s="12">
        <v>110</v>
      </c>
      <c r="F20" s="1">
        <f>'8.3'!AI20</f>
        <v>0</v>
      </c>
      <c r="G20" s="1">
        <f t="shared" si="2"/>
        <v>110</v>
      </c>
      <c r="H20" s="7"/>
      <c r="I20" s="7"/>
      <c r="J20" s="7"/>
      <c r="K20" s="7"/>
      <c r="L20" s="7"/>
      <c r="M20" s="7"/>
      <c r="N20" s="31">
        <f t="shared" si="0"/>
        <v>0</v>
      </c>
      <c r="O20" s="59">
        <f t="shared" si="1"/>
        <v>110</v>
      </c>
      <c r="P20" s="14">
        <v>7</v>
      </c>
      <c r="Q20" s="14">
        <v>8</v>
      </c>
      <c r="R20" s="14"/>
      <c r="S20" s="14">
        <v>3</v>
      </c>
      <c r="T20" s="14"/>
      <c r="U20" s="14">
        <v>8</v>
      </c>
      <c r="V20" s="14">
        <v>6</v>
      </c>
      <c r="W20" s="14"/>
      <c r="X20" s="14">
        <v>3</v>
      </c>
      <c r="Y20" s="14"/>
      <c r="Z20" s="14">
        <v>16</v>
      </c>
      <c r="AA20" s="14">
        <v>4</v>
      </c>
      <c r="AB20" s="14"/>
      <c r="AC20" s="14"/>
      <c r="AD20" s="29">
        <f t="shared" si="3"/>
        <v>55</v>
      </c>
      <c r="AE20" s="26">
        <f t="shared" si="4"/>
        <v>55</v>
      </c>
      <c r="AF20" s="28">
        <f t="shared" si="5"/>
        <v>55</v>
      </c>
      <c r="AG20" s="29">
        <f t="shared" si="6"/>
        <v>0</v>
      </c>
      <c r="AI20" s="50"/>
    </row>
    <row r="21" spans="1:35" ht="12.75" customHeight="1" x14ac:dyDescent="0.25">
      <c r="A21" s="20" t="s">
        <v>144</v>
      </c>
      <c r="B21" s="21">
        <v>40</v>
      </c>
      <c r="C21" s="10"/>
      <c r="D21" s="10">
        <v>1</v>
      </c>
      <c r="E21" s="12"/>
      <c r="F21" s="1">
        <f>'8.3'!AI21</f>
        <v>1</v>
      </c>
      <c r="G21" s="1">
        <f t="shared" si="2"/>
        <v>1</v>
      </c>
      <c r="H21" s="7"/>
      <c r="I21" s="7"/>
      <c r="J21" s="7"/>
      <c r="K21" s="7"/>
      <c r="L21" s="7"/>
      <c r="M21" s="7"/>
      <c r="N21" s="31">
        <f t="shared" si="0"/>
        <v>0</v>
      </c>
      <c r="O21" s="59">
        <f t="shared" si="1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3"/>
        <v>0</v>
      </c>
      <c r="AE21" s="26">
        <f t="shared" si="4"/>
        <v>1</v>
      </c>
      <c r="AF21" s="28">
        <f t="shared" si="5"/>
        <v>1</v>
      </c>
      <c r="AG21" s="29">
        <f t="shared" si="6"/>
        <v>0</v>
      </c>
      <c r="AI21" s="50"/>
    </row>
    <row r="22" spans="1:35" ht="12.75" customHeight="1" x14ac:dyDescent="0.25">
      <c r="A22" s="20" t="s">
        <v>145</v>
      </c>
      <c r="B22" s="21">
        <v>40</v>
      </c>
      <c r="C22" s="10"/>
      <c r="D22" s="10"/>
      <c r="E22" s="12"/>
      <c r="F22" s="1">
        <f>'8.3'!AI22</f>
        <v>0</v>
      </c>
      <c r="G22" s="1">
        <f t="shared" si="2"/>
        <v>0</v>
      </c>
      <c r="H22" s="7"/>
      <c r="I22" s="7"/>
      <c r="J22" s="7"/>
      <c r="K22" s="7"/>
      <c r="L22" s="7"/>
      <c r="M22" s="7"/>
      <c r="N22" s="31">
        <f t="shared" si="0"/>
        <v>0</v>
      </c>
      <c r="O22" s="59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3"/>
        <v>0</v>
      </c>
      <c r="AE22" s="26">
        <f t="shared" si="4"/>
        <v>0</v>
      </c>
      <c r="AF22" s="28">
        <f t="shared" si="5"/>
        <v>0</v>
      </c>
      <c r="AG22" s="29">
        <f t="shared" si="6"/>
        <v>0</v>
      </c>
      <c r="AI22" s="50"/>
    </row>
    <row r="23" spans="1:35" ht="12.75" customHeight="1" x14ac:dyDescent="0.25">
      <c r="A23" s="20" t="s">
        <v>125</v>
      </c>
      <c r="B23" s="21">
        <v>30</v>
      </c>
      <c r="C23" s="10"/>
      <c r="D23" s="10"/>
      <c r="E23" s="12"/>
      <c r="F23" s="1">
        <f>'8.3'!AI23</f>
        <v>0</v>
      </c>
      <c r="G23" s="1">
        <f t="shared" si="2"/>
        <v>0</v>
      </c>
      <c r="H23" s="7"/>
      <c r="I23" s="7"/>
      <c r="J23" s="7"/>
      <c r="K23" s="7"/>
      <c r="L23" s="7"/>
      <c r="M23" s="7"/>
      <c r="N23" s="31">
        <f t="shared" si="0"/>
        <v>0</v>
      </c>
      <c r="O23" s="59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3"/>
        <v>0</v>
      </c>
      <c r="AE23" s="26">
        <f t="shared" si="4"/>
        <v>0</v>
      </c>
      <c r="AF23" s="28">
        <f t="shared" si="5"/>
        <v>0</v>
      </c>
      <c r="AG23" s="29">
        <f t="shared" si="6"/>
        <v>0</v>
      </c>
      <c r="AI23" s="50"/>
    </row>
    <row r="24" spans="1:35" ht="12.75" customHeight="1" x14ac:dyDescent="0.25">
      <c r="A24" s="20" t="s">
        <v>124</v>
      </c>
      <c r="B24" s="21">
        <v>25</v>
      </c>
      <c r="C24" s="10"/>
      <c r="D24" s="10"/>
      <c r="E24" s="12"/>
      <c r="F24" s="1">
        <f>'8.3'!AI24</f>
        <v>0</v>
      </c>
      <c r="G24" s="1">
        <f>SUM(E24:F24)</f>
        <v>0</v>
      </c>
      <c r="H24" s="7"/>
      <c r="I24" s="7"/>
      <c r="J24" s="7"/>
      <c r="K24" s="7"/>
      <c r="L24" s="7"/>
      <c r="M24" s="7"/>
      <c r="N24" s="31">
        <f t="shared" si="0"/>
        <v>0</v>
      </c>
      <c r="O24" s="59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3"/>
        <v>0</v>
      </c>
      <c r="AE24" s="26">
        <f t="shared" si="4"/>
        <v>0</v>
      </c>
      <c r="AF24" s="28">
        <f t="shared" si="5"/>
        <v>0</v>
      </c>
      <c r="AG24" s="29">
        <f t="shared" si="6"/>
        <v>0</v>
      </c>
      <c r="AI24" s="50"/>
    </row>
    <row r="25" spans="1:35" ht="12.75" customHeight="1" x14ac:dyDescent="0.25">
      <c r="E25" s="19">
        <f t="shared" ref="E25:AG25" si="7">SUM(E3:E24)</f>
        <v>2665</v>
      </c>
      <c r="F25" s="19">
        <f t="shared" si="7"/>
        <v>1895</v>
      </c>
      <c r="G25" s="19">
        <f t="shared" si="7"/>
        <v>4560</v>
      </c>
      <c r="H25" s="19">
        <f t="shared" si="7"/>
        <v>0</v>
      </c>
      <c r="I25" s="19">
        <f t="shared" si="7"/>
        <v>0</v>
      </c>
      <c r="J25" s="19">
        <f t="shared" si="7"/>
        <v>5</v>
      </c>
      <c r="K25" s="19">
        <f t="shared" si="7"/>
        <v>0</v>
      </c>
      <c r="L25" s="19">
        <f t="shared" si="7"/>
        <v>20</v>
      </c>
      <c r="M25" s="19">
        <f t="shared" si="7"/>
        <v>0</v>
      </c>
      <c r="N25" s="19">
        <f t="shared" si="7"/>
        <v>25</v>
      </c>
      <c r="O25" s="19">
        <f t="shared" si="7"/>
        <v>4535</v>
      </c>
      <c r="P25" s="19">
        <f t="shared" si="7"/>
        <v>260</v>
      </c>
      <c r="Q25" s="19">
        <f t="shared" si="7"/>
        <v>295</v>
      </c>
      <c r="R25" s="19">
        <f t="shared" si="7"/>
        <v>0</v>
      </c>
      <c r="S25" s="19">
        <f t="shared" si="7"/>
        <v>190</v>
      </c>
      <c r="T25" s="19">
        <f t="shared" si="7"/>
        <v>246</v>
      </c>
      <c r="U25" s="19">
        <f t="shared" si="7"/>
        <v>166</v>
      </c>
      <c r="V25" s="19">
        <f t="shared" si="7"/>
        <v>288</v>
      </c>
      <c r="W25" s="19">
        <f t="shared" si="7"/>
        <v>30</v>
      </c>
      <c r="X25" s="19">
        <f t="shared" si="7"/>
        <v>143</v>
      </c>
      <c r="Y25" s="19">
        <f t="shared" si="7"/>
        <v>98</v>
      </c>
      <c r="Z25" s="19">
        <f t="shared" si="7"/>
        <v>208</v>
      </c>
      <c r="AA25" s="19">
        <f t="shared" si="7"/>
        <v>187</v>
      </c>
      <c r="AB25" s="19">
        <f t="shared" si="7"/>
        <v>0</v>
      </c>
      <c r="AC25" s="19">
        <f t="shared" si="7"/>
        <v>7</v>
      </c>
      <c r="AD25" s="19">
        <f t="shared" si="7"/>
        <v>2111</v>
      </c>
      <c r="AE25" s="19">
        <f t="shared" si="7"/>
        <v>2424</v>
      </c>
      <c r="AF25" s="19">
        <f t="shared" si="7"/>
        <v>2417</v>
      </c>
      <c r="AG25" s="19">
        <f t="shared" si="7"/>
        <v>0</v>
      </c>
      <c r="AI25" s="50"/>
    </row>
    <row r="28" spans="1:35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5" x14ac:dyDescent="0.25"/>
  <cols>
    <col min="1" max="1" width="21.140625" customWidth="1"/>
    <col min="2" max="2" width="10.28515625" customWidth="1"/>
    <col min="3" max="3" width="11.7109375" customWidth="1"/>
    <col min="4" max="4" width="13.5703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7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102</v>
      </c>
      <c r="Q1" s="5" t="s">
        <v>16</v>
      </c>
      <c r="R1" s="5" t="s">
        <v>16</v>
      </c>
      <c r="S1" s="5" t="s">
        <v>13</v>
      </c>
      <c r="T1" s="5" t="s">
        <v>9</v>
      </c>
      <c r="U1" s="5" t="s">
        <v>14</v>
      </c>
      <c r="V1" s="5" t="s">
        <v>102</v>
      </c>
      <c r="W1" s="5" t="s">
        <v>16</v>
      </c>
      <c r="X1" s="5" t="s">
        <v>99</v>
      </c>
      <c r="Y1" s="5" t="s">
        <v>13</v>
      </c>
      <c r="Z1" s="5" t="s">
        <v>9</v>
      </c>
      <c r="AA1" s="5" t="s">
        <v>123</v>
      </c>
      <c r="AB1" s="4" t="s">
        <v>95</v>
      </c>
      <c r="AC1" s="5"/>
      <c r="AD1" s="120" t="s">
        <v>18</v>
      </c>
      <c r="AE1" s="126" t="s">
        <v>10</v>
      </c>
      <c r="AF1" s="126" t="s">
        <v>44</v>
      </c>
      <c r="AG1" s="128" t="s">
        <v>22</v>
      </c>
      <c r="AH1" s="130" t="s">
        <v>23</v>
      </c>
    </row>
    <row r="2" spans="1:37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43</v>
      </c>
      <c r="J2" s="17" t="s">
        <v>101</v>
      </c>
      <c r="K2" s="17" t="s">
        <v>1</v>
      </c>
      <c r="L2" s="2" t="s">
        <v>2</v>
      </c>
      <c r="M2" s="2" t="s">
        <v>128</v>
      </c>
      <c r="N2" s="134"/>
      <c r="O2" s="136"/>
      <c r="P2" s="4" t="s">
        <v>41</v>
      </c>
      <c r="Q2" s="4" t="s">
        <v>41</v>
      </c>
      <c r="R2" s="4" t="s">
        <v>98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90</v>
      </c>
      <c r="Y2" s="4" t="s">
        <v>42</v>
      </c>
      <c r="Z2" s="4" t="s">
        <v>42</v>
      </c>
      <c r="AA2" s="5" t="s">
        <v>42</v>
      </c>
      <c r="AB2" s="16"/>
      <c r="AC2" s="16"/>
      <c r="AD2" s="121"/>
      <c r="AE2" s="127"/>
      <c r="AF2" s="127"/>
      <c r="AG2" s="129"/>
      <c r="AH2" s="131"/>
    </row>
    <row r="3" spans="1:37" ht="12.75" customHeight="1" x14ac:dyDescent="0.25">
      <c r="A3" s="20" t="s">
        <v>28</v>
      </c>
      <c r="B3" s="21">
        <v>33</v>
      </c>
      <c r="C3" s="9">
        <v>5</v>
      </c>
      <c r="D3" s="9">
        <v>53</v>
      </c>
      <c r="E3" s="12"/>
      <c r="F3" s="1">
        <f>'9.3'!AF3</f>
        <v>218</v>
      </c>
      <c r="G3" s="22">
        <f t="shared" ref="G3:G23" si="0">SUM(E3:F3)</f>
        <v>218</v>
      </c>
      <c r="H3" s="7"/>
      <c r="I3" s="7"/>
      <c r="J3" s="7"/>
      <c r="K3" s="7"/>
      <c r="L3" s="7"/>
      <c r="M3" s="7"/>
      <c r="N3" s="6">
        <f t="shared" ref="N3:N23" si="1">SUBTOTAL(9,H3:M3)</f>
        <v>0</v>
      </c>
      <c r="O3" s="11">
        <f t="shared" ref="O3:O23" si="2">G3-N3</f>
        <v>218</v>
      </c>
      <c r="P3" s="14"/>
      <c r="Q3" s="14"/>
      <c r="R3" s="14"/>
      <c r="S3" s="14"/>
      <c r="T3" s="14"/>
      <c r="U3" s="25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23" si="3">O3-AE3</f>
        <v>218</v>
      </c>
      <c r="AG3" s="7">
        <f t="shared" ref="AG3:AG5" si="4">(B3*C3)+D3</f>
        <v>218</v>
      </c>
      <c r="AH3" s="13">
        <f>AG3+AD3-AF3</f>
        <v>0</v>
      </c>
    </row>
    <row r="4" spans="1:37" ht="12.75" customHeight="1" x14ac:dyDescent="0.25">
      <c r="A4" s="20" t="s">
        <v>29</v>
      </c>
      <c r="B4" s="21">
        <v>70</v>
      </c>
      <c r="C4" s="9">
        <v>10</v>
      </c>
      <c r="D4" s="9">
        <v>10</v>
      </c>
      <c r="E4" s="12"/>
      <c r="F4" s="1">
        <f>'9.3'!AF4</f>
        <v>710</v>
      </c>
      <c r="G4" s="22">
        <f t="shared" si="0"/>
        <v>710</v>
      </c>
      <c r="H4" s="7"/>
      <c r="I4" s="7"/>
      <c r="J4" s="7"/>
      <c r="K4" s="7"/>
      <c r="L4" s="7"/>
      <c r="M4" s="7"/>
      <c r="N4" s="6">
        <f t="shared" si="1"/>
        <v>0</v>
      </c>
      <c r="O4" s="11">
        <f t="shared" si="2"/>
        <v>710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4" si="5">SUM(P4:AC4)</f>
        <v>0</v>
      </c>
      <c r="AF4" s="15">
        <f t="shared" si="3"/>
        <v>710</v>
      </c>
      <c r="AG4" s="7">
        <f t="shared" si="4"/>
        <v>710</v>
      </c>
      <c r="AH4" s="13">
        <f t="shared" ref="AH4:AH5" si="6">AG4+AD4-AF4</f>
        <v>0</v>
      </c>
    </row>
    <row r="5" spans="1:37" ht="12.75" customHeight="1" x14ac:dyDescent="0.25">
      <c r="A5" s="20" t="s">
        <v>30</v>
      </c>
      <c r="B5" s="21">
        <v>45</v>
      </c>
      <c r="C5" s="8">
        <v>3</v>
      </c>
      <c r="D5" s="8">
        <v>46</v>
      </c>
      <c r="E5" s="12"/>
      <c r="F5" s="1">
        <f>'9.3'!AF5</f>
        <v>181</v>
      </c>
      <c r="G5" s="22">
        <f t="shared" si="0"/>
        <v>181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181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5"/>
        <v>0</v>
      </c>
      <c r="AF5" s="15">
        <f t="shared" si="3"/>
        <v>181</v>
      </c>
      <c r="AG5" s="7">
        <f t="shared" si="4"/>
        <v>181</v>
      </c>
      <c r="AH5" s="13">
        <f t="shared" si="6"/>
        <v>0</v>
      </c>
      <c r="AK5" t="s">
        <v>176</v>
      </c>
    </row>
    <row r="6" spans="1:37" ht="12.75" customHeight="1" x14ac:dyDescent="0.25">
      <c r="A6" s="20" t="s">
        <v>31</v>
      </c>
      <c r="B6" s="21">
        <v>60</v>
      </c>
      <c r="C6" s="8"/>
      <c r="D6" s="8"/>
      <c r="E6" s="12"/>
      <c r="F6" s="1">
        <f>'9.3'!AF6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3"/>
        <v>0</v>
      </c>
      <c r="AG6" s="7">
        <f>(B6*C6)+D6</f>
        <v>0</v>
      </c>
      <c r="AH6" s="13">
        <f>AG6+AD6-AF6</f>
        <v>0</v>
      </c>
    </row>
    <row r="7" spans="1:37" ht="12.75" customHeight="1" x14ac:dyDescent="0.25">
      <c r="A7" s="20" t="s">
        <v>33</v>
      </c>
      <c r="B7" s="21">
        <v>120</v>
      </c>
      <c r="C7" s="9"/>
      <c r="D7" s="9">
        <v>11</v>
      </c>
      <c r="E7" s="12"/>
      <c r="F7" s="1">
        <f>'9.3'!AF7</f>
        <v>11</v>
      </c>
      <c r="G7" s="22">
        <f t="shared" si="0"/>
        <v>11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11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5"/>
        <v>0</v>
      </c>
      <c r="AF7" s="15">
        <f t="shared" si="3"/>
        <v>11</v>
      </c>
      <c r="AG7" s="7">
        <f t="shared" ref="AG7:AG23" si="7">(B7*C7)+D7</f>
        <v>11</v>
      </c>
      <c r="AH7" s="13">
        <f t="shared" ref="AH7:AH23" si="8">AG7+AD7-AF7</f>
        <v>0</v>
      </c>
    </row>
    <row r="8" spans="1:37" ht="12.75" customHeight="1" x14ac:dyDescent="0.25">
      <c r="A8" s="20" t="s">
        <v>34</v>
      </c>
      <c r="B8" s="21">
        <v>40</v>
      </c>
      <c r="C8" s="8">
        <v>1</v>
      </c>
      <c r="D8" s="8">
        <v>32</v>
      </c>
      <c r="E8" s="12"/>
      <c r="F8" s="1">
        <f>'9.3'!AF8</f>
        <v>72</v>
      </c>
      <c r="G8" s="22">
        <f t="shared" si="0"/>
        <v>72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72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5"/>
        <v>0</v>
      </c>
      <c r="AF8" s="15">
        <f t="shared" si="3"/>
        <v>72</v>
      </c>
      <c r="AG8" s="7">
        <f t="shared" si="7"/>
        <v>72</v>
      </c>
      <c r="AH8" s="13">
        <f t="shared" si="8"/>
        <v>0</v>
      </c>
    </row>
    <row r="9" spans="1:37" ht="12.75" customHeight="1" x14ac:dyDescent="0.25">
      <c r="A9" s="20" t="s">
        <v>35</v>
      </c>
      <c r="B9" s="21">
        <v>65</v>
      </c>
      <c r="C9" s="8">
        <v>6</v>
      </c>
      <c r="D9" s="8">
        <v>65</v>
      </c>
      <c r="E9" s="12"/>
      <c r="F9" s="1">
        <f>'9.3'!AF9</f>
        <v>455</v>
      </c>
      <c r="G9" s="22">
        <f t="shared" si="0"/>
        <v>455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455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5"/>
        <v>0</v>
      </c>
      <c r="AF9" s="15">
        <f t="shared" si="3"/>
        <v>455</v>
      </c>
      <c r="AG9" s="7">
        <f t="shared" si="7"/>
        <v>455</v>
      </c>
      <c r="AH9" s="13">
        <f t="shared" si="8"/>
        <v>0</v>
      </c>
    </row>
    <row r="10" spans="1:37" ht="12.75" customHeight="1" x14ac:dyDescent="0.25">
      <c r="A10" s="20" t="s">
        <v>36</v>
      </c>
      <c r="B10" s="21">
        <v>100</v>
      </c>
      <c r="C10" s="8">
        <v>1</v>
      </c>
      <c r="D10" s="8">
        <v>28</v>
      </c>
      <c r="E10" s="12"/>
      <c r="F10" s="1">
        <f>'9.3'!AF10</f>
        <v>128</v>
      </c>
      <c r="G10" s="22">
        <f t="shared" si="0"/>
        <v>128</v>
      </c>
      <c r="H10" s="7"/>
      <c r="I10" s="7"/>
      <c r="J10" s="7"/>
      <c r="K10" s="7"/>
      <c r="L10" s="7"/>
      <c r="M10" s="7"/>
      <c r="N10" s="6">
        <f t="shared" si="1"/>
        <v>0</v>
      </c>
      <c r="O10" s="11">
        <f t="shared" si="2"/>
        <v>128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5"/>
        <v>0</v>
      </c>
      <c r="AF10" s="15">
        <f t="shared" si="3"/>
        <v>128</v>
      </c>
      <c r="AG10" s="7">
        <f t="shared" si="7"/>
        <v>128</v>
      </c>
      <c r="AH10" s="13">
        <f t="shared" si="8"/>
        <v>0</v>
      </c>
    </row>
    <row r="11" spans="1:37" ht="12.75" customHeight="1" x14ac:dyDescent="0.25">
      <c r="A11" s="20" t="s">
        <v>37</v>
      </c>
      <c r="B11" s="21">
        <v>85</v>
      </c>
      <c r="C11" s="10">
        <v>0</v>
      </c>
      <c r="D11" s="10">
        <v>8</v>
      </c>
      <c r="E11" s="12"/>
      <c r="F11" s="1">
        <f>'9.3'!AF11</f>
        <v>8</v>
      </c>
      <c r="G11" s="22">
        <f t="shared" si="0"/>
        <v>8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8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5"/>
        <v>0</v>
      </c>
      <c r="AF11" s="15">
        <f t="shared" si="3"/>
        <v>8</v>
      </c>
      <c r="AG11" s="7">
        <f t="shared" si="7"/>
        <v>8</v>
      </c>
      <c r="AH11" s="13">
        <f t="shared" si="8"/>
        <v>0</v>
      </c>
    </row>
    <row r="12" spans="1:37" ht="12.75" customHeight="1" x14ac:dyDescent="0.25">
      <c r="A12" s="20" t="s">
        <v>38</v>
      </c>
      <c r="B12" s="21">
        <v>50</v>
      </c>
      <c r="C12" s="10">
        <v>7</v>
      </c>
      <c r="D12" s="10">
        <v>25</v>
      </c>
      <c r="E12" s="12"/>
      <c r="F12" s="1">
        <f>'9.3'!AF12</f>
        <v>375</v>
      </c>
      <c r="G12" s="22">
        <f t="shared" si="0"/>
        <v>375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375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25"/>
      <c r="AC12" s="14"/>
      <c r="AD12" s="14"/>
      <c r="AE12" s="13">
        <f t="shared" si="5"/>
        <v>0</v>
      </c>
      <c r="AF12" s="15">
        <f t="shared" si="3"/>
        <v>375</v>
      </c>
      <c r="AG12" s="7">
        <f t="shared" si="7"/>
        <v>375</v>
      </c>
      <c r="AH12" s="13">
        <f t="shared" si="8"/>
        <v>0</v>
      </c>
    </row>
    <row r="13" spans="1:37" ht="12.75" customHeight="1" x14ac:dyDescent="0.25">
      <c r="A13" s="20" t="s">
        <v>39</v>
      </c>
      <c r="B13" s="21">
        <v>50</v>
      </c>
      <c r="C13" s="10"/>
      <c r="D13" s="10"/>
      <c r="E13" s="12"/>
      <c r="F13" s="1">
        <f>'9.3'!AF13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3"/>
        <v>0</v>
      </c>
      <c r="AG13" s="7">
        <f t="shared" si="7"/>
        <v>0</v>
      </c>
      <c r="AH13" s="13">
        <f t="shared" si="8"/>
        <v>0</v>
      </c>
    </row>
    <row r="14" spans="1:37" ht="12.75" customHeight="1" x14ac:dyDescent="0.25">
      <c r="A14" s="20" t="s">
        <v>25</v>
      </c>
      <c r="B14" s="21">
        <v>45</v>
      </c>
      <c r="C14" s="10"/>
      <c r="D14" s="10"/>
      <c r="E14" s="12"/>
      <c r="F14" s="1">
        <f>'9.3'!AF14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0</v>
      </c>
      <c r="AF14" s="15">
        <f t="shared" si="3"/>
        <v>0</v>
      </c>
      <c r="AG14" s="7">
        <f t="shared" si="7"/>
        <v>0</v>
      </c>
      <c r="AH14" s="13">
        <f t="shared" si="8"/>
        <v>0</v>
      </c>
    </row>
    <row r="15" spans="1:37" ht="12.75" customHeight="1" x14ac:dyDescent="0.25">
      <c r="A15" s="20" t="s">
        <v>26</v>
      </c>
      <c r="B15" s="21">
        <v>33</v>
      </c>
      <c r="C15" s="10"/>
      <c r="D15" s="10"/>
      <c r="E15" s="12"/>
      <c r="F15" s="1">
        <f>'9.3'!AF15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0</v>
      </c>
      <c r="AF15" s="15">
        <f t="shared" si="3"/>
        <v>0</v>
      </c>
      <c r="AG15" s="7">
        <f t="shared" si="7"/>
        <v>0</v>
      </c>
      <c r="AH15" s="13">
        <f t="shared" si="8"/>
        <v>0</v>
      </c>
    </row>
    <row r="16" spans="1:37" ht="12.75" customHeight="1" x14ac:dyDescent="0.25">
      <c r="A16" s="20" t="s">
        <v>27</v>
      </c>
      <c r="B16" s="21">
        <v>45</v>
      </c>
      <c r="C16" s="10">
        <v>4</v>
      </c>
      <c r="D16" s="10">
        <v>12</v>
      </c>
      <c r="E16" s="12"/>
      <c r="F16" s="1">
        <f>'9.3'!AF16</f>
        <v>192</v>
      </c>
      <c r="G16" s="22">
        <f t="shared" si="0"/>
        <v>192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192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5"/>
        <v>0</v>
      </c>
      <c r="AF16" s="15">
        <f t="shared" si="3"/>
        <v>192</v>
      </c>
      <c r="AG16" s="7">
        <f t="shared" si="7"/>
        <v>192</v>
      </c>
      <c r="AH16" s="13">
        <f t="shared" si="8"/>
        <v>0</v>
      </c>
    </row>
    <row r="17" spans="1:35" ht="12.75" customHeight="1" x14ac:dyDescent="0.25">
      <c r="A17" s="20" t="s">
        <v>48</v>
      </c>
      <c r="B17" s="21">
        <v>100</v>
      </c>
      <c r="C17" s="10"/>
      <c r="D17" s="10"/>
      <c r="E17" s="12"/>
      <c r="F17" s="1">
        <f>'9.3'!AF17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/>
      <c r="AE17" s="13">
        <f t="shared" si="5"/>
        <v>0</v>
      </c>
      <c r="AF17" s="15">
        <f t="shared" si="3"/>
        <v>0</v>
      </c>
      <c r="AG17" s="7">
        <f t="shared" si="7"/>
        <v>0</v>
      </c>
      <c r="AH17" s="13">
        <f t="shared" si="8"/>
        <v>0</v>
      </c>
      <c r="AI17" s="42"/>
    </row>
    <row r="18" spans="1:35" ht="12.75" customHeight="1" x14ac:dyDescent="0.25">
      <c r="A18" s="20" t="s">
        <v>49</v>
      </c>
      <c r="B18" s="21">
        <v>100</v>
      </c>
      <c r="C18" s="10"/>
      <c r="D18" s="10">
        <v>3</v>
      </c>
      <c r="E18" s="12"/>
      <c r="F18" s="1">
        <f>'9.3'!AF18</f>
        <v>3</v>
      </c>
      <c r="G18" s="22">
        <f t="shared" si="0"/>
        <v>3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/>
      <c r="AE18" s="13">
        <f t="shared" si="5"/>
        <v>0</v>
      </c>
      <c r="AF18" s="15">
        <f t="shared" si="3"/>
        <v>3</v>
      </c>
      <c r="AG18" s="7">
        <f t="shared" si="7"/>
        <v>3</v>
      </c>
      <c r="AH18" s="13">
        <f t="shared" si="8"/>
        <v>0</v>
      </c>
      <c r="AI18" s="42"/>
    </row>
    <row r="19" spans="1:35" ht="12.75" customHeight="1" x14ac:dyDescent="0.25">
      <c r="A19" s="20" t="s">
        <v>50</v>
      </c>
      <c r="B19" s="21">
        <v>50</v>
      </c>
      <c r="C19" s="10"/>
      <c r="D19" s="10">
        <v>8</v>
      </c>
      <c r="E19" s="12"/>
      <c r="F19" s="1">
        <f>'9.3'!AF19</f>
        <v>8</v>
      </c>
      <c r="G19" s="22">
        <f t="shared" si="0"/>
        <v>8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/>
      <c r="AE19" s="13">
        <f t="shared" si="5"/>
        <v>0</v>
      </c>
      <c r="AF19" s="15">
        <f t="shared" si="3"/>
        <v>8</v>
      </c>
      <c r="AG19" s="7">
        <f t="shared" si="7"/>
        <v>8</v>
      </c>
      <c r="AH19" s="13">
        <f t="shared" si="8"/>
        <v>0</v>
      </c>
      <c r="AI19" s="42"/>
    </row>
    <row r="20" spans="1:35" ht="12.75" customHeight="1" x14ac:dyDescent="0.25">
      <c r="A20" s="20" t="s">
        <v>47</v>
      </c>
      <c r="B20" s="21">
        <v>33</v>
      </c>
      <c r="C20" s="10">
        <v>1</v>
      </c>
      <c r="D20" s="10">
        <v>22</v>
      </c>
      <c r="E20" s="12"/>
      <c r="F20" s="1">
        <f>'9.3'!AF20</f>
        <v>55</v>
      </c>
      <c r="G20" s="22">
        <f t="shared" si="0"/>
        <v>55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55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/>
      <c r="AE20" s="13">
        <f t="shared" si="5"/>
        <v>0</v>
      </c>
      <c r="AF20" s="15">
        <f t="shared" si="3"/>
        <v>55</v>
      </c>
      <c r="AG20" s="7">
        <f t="shared" si="7"/>
        <v>55</v>
      </c>
      <c r="AH20" s="13">
        <f t="shared" si="8"/>
        <v>0</v>
      </c>
      <c r="AI20" s="42"/>
    </row>
    <row r="21" spans="1:35" ht="12.75" customHeight="1" x14ac:dyDescent="0.25">
      <c r="A21" s="20" t="s">
        <v>144</v>
      </c>
      <c r="B21" s="21">
        <v>40</v>
      </c>
      <c r="C21" s="10"/>
      <c r="D21" s="10">
        <v>1</v>
      </c>
      <c r="E21" s="12"/>
      <c r="F21" s="1">
        <f>'9.3'!AF21</f>
        <v>1</v>
      </c>
      <c r="G21" s="22">
        <f t="shared" si="0"/>
        <v>1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/>
      <c r="AE21" s="13">
        <f t="shared" si="5"/>
        <v>0</v>
      </c>
      <c r="AF21" s="15">
        <f t="shared" si="3"/>
        <v>1</v>
      </c>
      <c r="AG21" s="7">
        <f t="shared" si="7"/>
        <v>1</v>
      </c>
      <c r="AH21" s="13">
        <f t="shared" si="8"/>
        <v>0</v>
      </c>
      <c r="AI21" s="50"/>
    </row>
    <row r="22" spans="1:35" ht="12.75" customHeight="1" x14ac:dyDescent="0.25">
      <c r="A22" s="20" t="s">
        <v>145</v>
      </c>
      <c r="B22" s="21">
        <v>40</v>
      </c>
      <c r="C22" s="10"/>
      <c r="D22" s="10"/>
      <c r="E22" s="12"/>
      <c r="F22" s="1">
        <f>'9.3'!AF22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/>
      <c r="AE22" s="13">
        <f t="shared" si="5"/>
        <v>0</v>
      </c>
      <c r="AF22" s="15">
        <f t="shared" si="3"/>
        <v>0</v>
      </c>
      <c r="AG22" s="7">
        <f t="shared" si="7"/>
        <v>0</v>
      </c>
      <c r="AH22" s="13">
        <f t="shared" si="8"/>
        <v>0</v>
      </c>
      <c r="AI22" s="50"/>
    </row>
    <row r="23" spans="1:35" ht="12.75" customHeight="1" x14ac:dyDescent="0.25">
      <c r="A23" s="20" t="s">
        <v>125</v>
      </c>
      <c r="B23" s="21">
        <v>30</v>
      </c>
      <c r="C23" s="10"/>
      <c r="D23" s="10"/>
      <c r="E23" s="12"/>
      <c r="F23" s="1">
        <f>'9.3'!AF23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/>
      <c r="AE23" s="13">
        <f t="shared" si="5"/>
        <v>0</v>
      </c>
      <c r="AF23" s="15">
        <f t="shared" si="3"/>
        <v>0</v>
      </c>
      <c r="AG23" s="7">
        <f t="shared" si="7"/>
        <v>0</v>
      </c>
      <c r="AH23" s="13">
        <f t="shared" si="8"/>
        <v>0</v>
      </c>
      <c r="AI23" s="50"/>
    </row>
    <row r="24" spans="1:35" ht="12.75" customHeight="1" x14ac:dyDescent="0.25">
      <c r="A24" s="20" t="s">
        <v>124</v>
      </c>
      <c r="B24" s="21">
        <v>25</v>
      </c>
      <c r="C24" s="10"/>
      <c r="D24" s="10"/>
      <c r="E24" s="12"/>
      <c r="F24" s="1">
        <f>'9.3'!AF24</f>
        <v>0</v>
      </c>
      <c r="G24" s="22">
        <f t="shared" ref="G24" si="9">SUM(E24:F24)</f>
        <v>0</v>
      </c>
      <c r="H24" s="7"/>
      <c r="I24" s="7"/>
      <c r="J24" s="7"/>
      <c r="K24" s="7"/>
      <c r="L24" s="7"/>
      <c r="M24" s="7"/>
      <c r="N24" s="6">
        <f t="shared" ref="N24" si="10">SUBTOTAL(9,H24:M24)</f>
        <v>0</v>
      </c>
      <c r="O24" s="11">
        <f t="shared" ref="O24" si="11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/>
      <c r="AE24" s="13">
        <f t="shared" si="5"/>
        <v>0</v>
      </c>
      <c r="AF24" s="15">
        <f t="shared" ref="AF24" si="12">O24-AE24</f>
        <v>0</v>
      </c>
      <c r="AG24" s="7">
        <f t="shared" ref="AG24" si="13">(B24*C24)+D24</f>
        <v>0</v>
      </c>
      <c r="AH24" s="13">
        <f t="shared" ref="AH24" si="14">AG24+AD24-AF24</f>
        <v>0</v>
      </c>
      <c r="AI24" s="50"/>
    </row>
    <row r="25" spans="1:35" ht="12.75" customHeight="1" x14ac:dyDescent="0.25">
      <c r="E25" s="19">
        <f t="shared" ref="E25:AH25" si="15">SUM(E3:E24)</f>
        <v>0</v>
      </c>
      <c r="F25" s="19">
        <f t="shared" si="15"/>
        <v>2417</v>
      </c>
      <c r="G25" s="19">
        <f t="shared" si="15"/>
        <v>2417</v>
      </c>
      <c r="H25" s="19">
        <f t="shared" si="15"/>
        <v>0</v>
      </c>
      <c r="I25" s="19">
        <f t="shared" si="15"/>
        <v>0</v>
      </c>
      <c r="J25" s="19">
        <f t="shared" si="15"/>
        <v>0</v>
      </c>
      <c r="K25" s="19">
        <f t="shared" si="15"/>
        <v>0</v>
      </c>
      <c r="L25" s="19">
        <f t="shared" si="15"/>
        <v>0</v>
      </c>
      <c r="M25" s="19">
        <f t="shared" si="15"/>
        <v>0</v>
      </c>
      <c r="N25" s="19">
        <f t="shared" si="15"/>
        <v>0</v>
      </c>
      <c r="O25" s="19">
        <f t="shared" si="15"/>
        <v>2417</v>
      </c>
      <c r="P25" s="19">
        <f t="shared" si="15"/>
        <v>0</v>
      </c>
      <c r="Q25" s="19">
        <f t="shared" si="15"/>
        <v>0</v>
      </c>
      <c r="R25" s="19">
        <f t="shared" si="15"/>
        <v>0</v>
      </c>
      <c r="S25" s="19">
        <f t="shared" si="15"/>
        <v>0</v>
      </c>
      <c r="T25" s="19">
        <f t="shared" si="15"/>
        <v>0</v>
      </c>
      <c r="U25" s="19">
        <f t="shared" si="15"/>
        <v>0</v>
      </c>
      <c r="V25" s="19">
        <f t="shared" si="15"/>
        <v>0</v>
      </c>
      <c r="W25" s="19">
        <f t="shared" si="15"/>
        <v>0</v>
      </c>
      <c r="X25" s="19">
        <f t="shared" si="15"/>
        <v>0</v>
      </c>
      <c r="Y25" s="19">
        <f t="shared" si="15"/>
        <v>0</v>
      </c>
      <c r="Z25" s="19">
        <f t="shared" si="15"/>
        <v>0</v>
      </c>
      <c r="AA25" s="19">
        <f t="shared" si="15"/>
        <v>0</v>
      </c>
      <c r="AB25" s="19">
        <f t="shared" si="15"/>
        <v>0</v>
      </c>
      <c r="AC25" s="19">
        <f t="shared" si="15"/>
        <v>0</v>
      </c>
      <c r="AD25" s="19">
        <f t="shared" si="15"/>
        <v>0</v>
      </c>
      <c r="AE25" s="19">
        <f t="shared" si="15"/>
        <v>0</v>
      </c>
      <c r="AF25" s="19">
        <f t="shared" si="15"/>
        <v>2417</v>
      </c>
      <c r="AG25" s="19">
        <f t="shared" si="15"/>
        <v>2417</v>
      </c>
      <c r="AH25" s="19">
        <f t="shared" si="15"/>
        <v>0</v>
      </c>
    </row>
    <row r="28" spans="1:35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8"/>
  <sheetViews>
    <sheetView zoomScale="85" zoomScaleNormal="85" workbookViewId="0">
      <pane xSplit="4" ySplit="2" topLeftCell="U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8.42578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151" t="s">
        <v>3</v>
      </c>
      <c r="I1" s="152"/>
      <c r="J1" s="152"/>
      <c r="K1" s="152"/>
      <c r="L1" s="152"/>
      <c r="M1" s="153"/>
      <c r="N1" s="133" t="s">
        <v>6</v>
      </c>
      <c r="O1" s="135" t="s">
        <v>4</v>
      </c>
      <c r="P1" s="5" t="s">
        <v>40</v>
      </c>
      <c r="Q1" s="5" t="s">
        <v>16</v>
      </c>
      <c r="R1" s="5" t="s">
        <v>211</v>
      </c>
      <c r="S1" s="5" t="s">
        <v>179</v>
      </c>
      <c r="T1" s="5" t="s">
        <v>14</v>
      </c>
      <c r="U1" s="5" t="s">
        <v>214</v>
      </c>
      <c r="V1" s="5" t="s">
        <v>40</v>
      </c>
      <c r="W1" s="5" t="s">
        <v>16</v>
      </c>
      <c r="X1" s="5" t="s">
        <v>45</v>
      </c>
      <c r="Y1" s="5" t="s">
        <v>13</v>
      </c>
      <c r="Z1" s="5" t="s">
        <v>9</v>
      </c>
      <c r="AA1" s="5" t="s">
        <v>14</v>
      </c>
      <c r="AB1" s="4" t="s">
        <v>213</v>
      </c>
      <c r="AC1" s="138" t="s">
        <v>18</v>
      </c>
      <c r="AD1" s="126" t="s">
        <v>10</v>
      </c>
      <c r="AE1" s="126" t="s">
        <v>44</v>
      </c>
      <c r="AF1" s="128" t="s">
        <v>22</v>
      </c>
      <c r="AG1" s="130" t="s">
        <v>23</v>
      </c>
    </row>
    <row r="2" spans="1:33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120</v>
      </c>
      <c r="J2" s="17" t="s">
        <v>15</v>
      </c>
      <c r="K2" s="17" t="s">
        <v>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90</v>
      </c>
      <c r="S2" s="4" t="s">
        <v>97</v>
      </c>
      <c r="T2" s="4" t="s">
        <v>98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43"/>
      <c r="AC2" s="138"/>
      <c r="AD2" s="127"/>
      <c r="AE2" s="127"/>
      <c r="AF2" s="129"/>
      <c r="AG2" s="131"/>
    </row>
    <row r="3" spans="1:33" s="32" customFormat="1" ht="12" customHeight="1" x14ac:dyDescent="0.25">
      <c r="A3" s="20" t="s">
        <v>28</v>
      </c>
      <c r="B3" s="21">
        <v>33</v>
      </c>
      <c r="C3" s="9">
        <v>3</v>
      </c>
      <c r="D3" s="9">
        <v>51</v>
      </c>
      <c r="E3" s="31">
        <v>468</v>
      </c>
      <c r="F3" s="1">
        <f>'10.3'!AG3</f>
        <v>218</v>
      </c>
      <c r="G3" s="22">
        <f>SUM(E3:F3)</f>
        <v>686</v>
      </c>
      <c r="H3" s="7">
        <v>36</v>
      </c>
      <c r="I3" s="7">
        <v>213</v>
      </c>
      <c r="J3" s="7"/>
      <c r="K3" s="7">
        <v>40</v>
      </c>
      <c r="L3" s="7">
        <v>75</v>
      </c>
      <c r="M3" s="7"/>
      <c r="N3" s="6">
        <f t="shared" ref="N3:N23" si="0">SUBTOTAL(9,H3:M3)</f>
        <v>364</v>
      </c>
      <c r="O3" s="11">
        <f t="shared" ref="O3:O23" si="1">G3-N3</f>
        <v>322</v>
      </c>
      <c r="P3" s="27"/>
      <c r="Q3" s="27">
        <v>20</v>
      </c>
      <c r="R3" s="27">
        <v>60</v>
      </c>
      <c r="S3" s="27"/>
      <c r="T3" s="27"/>
      <c r="U3" s="27"/>
      <c r="V3" s="27">
        <v>20</v>
      </c>
      <c r="W3" s="27">
        <v>24</v>
      </c>
      <c r="X3" s="27"/>
      <c r="Y3" s="27">
        <v>8</v>
      </c>
      <c r="Z3" s="27">
        <v>40</v>
      </c>
      <c r="AA3" s="27"/>
      <c r="AB3" s="27"/>
      <c r="AC3" s="27"/>
      <c r="AD3" s="29">
        <f>SUM(P3:AB3)</f>
        <v>172</v>
      </c>
      <c r="AE3" s="26">
        <f t="shared" ref="AE3:AE24" si="2">O3-AD3</f>
        <v>150</v>
      </c>
      <c r="AF3" s="7">
        <f t="shared" ref="AF3:AF23" si="3">(B3*C3)+D3</f>
        <v>150</v>
      </c>
      <c r="AG3" s="29">
        <f>AF3+AC3-AE3</f>
        <v>0</v>
      </c>
    </row>
    <row r="4" spans="1:33" ht="12" customHeight="1" x14ac:dyDescent="0.25">
      <c r="A4" s="20" t="s">
        <v>29</v>
      </c>
      <c r="B4" s="21">
        <v>70</v>
      </c>
      <c r="C4" s="9">
        <v>6</v>
      </c>
      <c r="D4" s="9">
        <v>13</v>
      </c>
      <c r="E4" s="12">
        <v>475</v>
      </c>
      <c r="F4" s="1">
        <f>'10.3'!AG4</f>
        <v>710</v>
      </c>
      <c r="G4" s="22">
        <f t="shared" ref="G4:G20" si="4">SUM(E4:F4)</f>
        <v>1185</v>
      </c>
      <c r="H4" s="7">
        <v>33</v>
      </c>
      <c r="I4" s="7">
        <v>297</v>
      </c>
      <c r="J4" s="7"/>
      <c r="K4" s="7">
        <v>80</v>
      </c>
      <c r="L4" s="7">
        <v>65</v>
      </c>
      <c r="M4" s="7"/>
      <c r="N4" s="6">
        <f t="shared" si="0"/>
        <v>475</v>
      </c>
      <c r="O4" s="11">
        <f t="shared" si="1"/>
        <v>710</v>
      </c>
      <c r="P4" s="25"/>
      <c r="Q4" s="14">
        <v>47</v>
      </c>
      <c r="R4" s="25">
        <v>92</v>
      </c>
      <c r="S4" s="25"/>
      <c r="T4" s="25"/>
      <c r="U4" s="25">
        <v>8</v>
      </c>
      <c r="V4" s="25">
        <v>10</v>
      </c>
      <c r="W4" s="14">
        <v>46</v>
      </c>
      <c r="X4" s="14"/>
      <c r="Y4" s="14">
        <v>27</v>
      </c>
      <c r="Z4" s="25">
        <v>48</v>
      </c>
      <c r="AA4" s="25"/>
      <c r="AB4" s="14"/>
      <c r="AC4" s="14">
        <v>2</v>
      </c>
      <c r="AD4" s="29">
        <f t="shared" ref="AD4:AD24" si="5">SUM(P4:AB4)</f>
        <v>278</v>
      </c>
      <c r="AE4" s="26">
        <f t="shared" si="2"/>
        <v>432</v>
      </c>
      <c r="AF4" s="7">
        <f t="shared" si="3"/>
        <v>433</v>
      </c>
      <c r="AG4" s="29">
        <f t="shared" ref="AG4:AG23" si="6">AF4+AC4-AE4</f>
        <v>3</v>
      </c>
    </row>
    <row r="5" spans="1:33" ht="12" customHeight="1" x14ac:dyDescent="0.25">
      <c r="A5" s="20" t="s">
        <v>30</v>
      </c>
      <c r="B5" s="21">
        <v>45</v>
      </c>
      <c r="C5" s="8">
        <v>3</v>
      </c>
      <c r="D5" s="8">
        <v>14</v>
      </c>
      <c r="E5" s="12">
        <v>145</v>
      </c>
      <c r="F5" s="1">
        <f>'10.3'!AG5</f>
        <v>181</v>
      </c>
      <c r="G5" s="22">
        <f t="shared" si="4"/>
        <v>326</v>
      </c>
      <c r="H5" s="7"/>
      <c r="I5" s="7"/>
      <c r="J5" s="7"/>
      <c r="K5" s="7">
        <v>100</v>
      </c>
      <c r="L5" s="7">
        <v>45</v>
      </c>
      <c r="M5" s="7"/>
      <c r="N5" s="6">
        <f t="shared" si="0"/>
        <v>145</v>
      </c>
      <c r="O5" s="11">
        <f t="shared" si="1"/>
        <v>181</v>
      </c>
      <c r="P5" s="14"/>
      <c r="Q5" s="14"/>
      <c r="R5" s="14"/>
      <c r="S5" s="14"/>
      <c r="T5" s="14"/>
      <c r="U5" s="14"/>
      <c r="V5" s="14">
        <v>22</v>
      </c>
      <c r="W5" s="14">
        <v>5</v>
      </c>
      <c r="X5" s="14"/>
      <c r="Y5" s="14">
        <v>5</v>
      </c>
      <c r="Z5" s="14"/>
      <c r="AA5" s="14"/>
      <c r="AB5" s="14"/>
      <c r="AC5" s="14"/>
      <c r="AD5" s="29">
        <f t="shared" si="5"/>
        <v>32</v>
      </c>
      <c r="AE5" s="26">
        <f t="shared" si="2"/>
        <v>149</v>
      </c>
      <c r="AF5" s="7">
        <f t="shared" si="3"/>
        <v>149</v>
      </c>
      <c r="AG5" s="29">
        <f t="shared" si="6"/>
        <v>0</v>
      </c>
    </row>
    <row r="6" spans="1:33" ht="12" customHeight="1" x14ac:dyDescent="0.25">
      <c r="A6" s="20" t="s">
        <v>31</v>
      </c>
      <c r="B6" s="21">
        <v>60</v>
      </c>
      <c r="C6" s="8"/>
      <c r="D6" s="8"/>
      <c r="E6" s="12"/>
      <c r="F6" s="1">
        <f>'10.3'!AG6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9">
        <f t="shared" si="5"/>
        <v>0</v>
      </c>
      <c r="AE6" s="26">
        <f t="shared" si="2"/>
        <v>0</v>
      </c>
      <c r="AF6" s="7">
        <f t="shared" si="3"/>
        <v>0</v>
      </c>
      <c r="AG6" s="29">
        <f t="shared" si="6"/>
        <v>0</v>
      </c>
    </row>
    <row r="7" spans="1:33" s="32" customFormat="1" ht="12" customHeight="1" x14ac:dyDescent="0.25">
      <c r="A7" s="20" t="s">
        <v>33</v>
      </c>
      <c r="B7" s="21">
        <v>120</v>
      </c>
      <c r="C7" s="9">
        <v>1</v>
      </c>
      <c r="D7" s="9">
        <v>97</v>
      </c>
      <c r="E7" s="31">
        <v>381</v>
      </c>
      <c r="F7" s="1">
        <f>'10.3'!AG7</f>
        <v>11</v>
      </c>
      <c r="G7" s="22">
        <f t="shared" si="4"/>
        <v>392</v>
      </c>
      <c r="H7" s="7">
        <v>28</v>
      </c>
      <c r="I7" s="7">
        <v>112</v>
      </c>
      <c r="J7" s="7"/>
      <c r="K7" s="7"/>
      <c r="L7" s="7"/>
      <c r="M7" s="7"/>
      <c r="N7" s="6">
        <f t="shared" si="0"/>
        <v>140</v>
      </c>
      <c r="O7" s="11">
        <f t="shared" si="1"/>
        <v>252</v>
      </c>
      <c r="P7" s="27"/>
      <c r="Q7" s="27"/>
      <c r="R7" s="27">
        <v>11</v>
      </c>
      <c r="S7" s="27"/>
      <c r="T7" s="27"/>
      <c r="U7" s="27">
        <v>8</v>
      </c>
      <c r="V7" s="27">
        <v>10</v>
      </c>
      <c r="W7" s="27"/>
      <c r="X7" s="27"/>
      <c r="Y7" s="27">
        <v>7</v>
      </c>
      <c r="Z7" s="27"/>
      <c r="AA7" s="27"/>
      <c r="AB7" s="27"/>
      <c r="AC7" s="27"/>
      <c r="AD7" s="29">
        <f t="shared" si="5"/>
        <v>36</v>
      </c>
      <c r="AE7" s="26">
        <f t="shared" si="2"/>
        <v>216</v>
      </c>
      <c r="AF7" s="28">
        <f t="shared" si="3"/>
        <v>217</v>
      </c>
      <c r="AG7" s="29">
        <f t="shared" si="6"/>
        <v>1</v>
      </c>
    </row>
    <row r="8" spans="1:33" ht="12" customHeight="1" x14ac:dyDescent="0.25">
      <c r="A8" s="20" t="s">
        <v>34</v>
      </c>
      <c r="B8" s="21">
        <v>40</v>
      </c>
      <c r="C8" s="8">
        <v>1</v>
      </c>
      <c r="D8" s="8">
        <v>32</v>
      </c>
      <c r="E8" s="12">
        <v>20</v>
      </c>
      <c r="F8" s="1">
        <f>'10.3'!AG8</f>
        <v>72</v>
      </c>
      <c r="G8" s="22">
        <f t="shared" si="4"/>
        <v>92</v>
      </c>
      <c r="H8" s="7"/>
      <c r="I8" s="7"/>
      <c r="J8" s="7"/>
      <c r="K8" s="7">
        <v>20</v>
      </c>
      <c r="L8" s="7"/>
      <c r="M8" s="7"/>
      <c r="N8" s="6">
        <f t="shared" si="0"/>
        <v>20</v>
      </c>
      <c r="O8" s="11">
        <f t="shared" si="1"/>
        <v>72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9">
        <f t="shared" si="5"/>
        <v>0</v>
      </c>
      <c r="AE8" s="26">
        <f t="shared" si="2"/>
        <v>72</v>
      </c>
      <c r="AF8" s="7">
        <f t="shared" si="3"/>
        <v>72</v>
      </c>
      <c r="AG8" s="29">
        <f t="shared" si="6"/>
        <v>0</v>
      </c>
    </row>
    <row r="9" spans="1:33" ht="12" customHeight="1" x14ac:dyDescent="0.25">
      <c r="A9" s="20" t="s">
        <v>35</v>
      </c>
      <c r="B9" s="21">
        <v>65</v>
      </c>
      <c r="C9" s="8">
        <v>5</v>
      </c>
      <c r="D9" s="8">
        <v>13</v>
      </c>
      <c r="E9" s="12"/>
      <c r="F9" s="1">
        <f>'10.3'!AG9</f>
        <v>455</v>
      </c>
      <c r="G9" s="22">
        <f t="shared" si="4"/>
        <v>455</v>
      </c>
      <c r="H9" s="7">
        <v>4</v>
      </c>
      <c r="I9" s="7">
        <v>113</v>
      </c>
      <c r="J9" s="7"/>
      <c r="K9" s="7"/>
      <c r="L9" s="7"/>
      <c r="M9" s="7"/>
      <c r="N9" s="6">
        <f t="shared" si="0"/>
        <v>117</v>
      </c>
      <c r="O9" s="11">
        <f t="shared" si="1"/>
        <v>338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29">
        <f t="shared" si="5"/>
        <v>0</v>
      </c>
      <c r="AE9" s="26">
        <f t="shared" si="2"/>
        <v>338</v>
      </c>
      <c r="AF9" s="7">
        <f t="shared" si="3"/>
        <v>338</v>
      </c>
      <c r="AG9" s="29">
        <f t="shared" si="6"/>
        <v>0</v>
      </c>
    </row>
    <row r="10" spans="1:33" ht="12" customHeight="1" x14ac:dyDescent="0.25">
      <c r="A10" s="20" t="s">
        <v>36</v>
      </c>
      <c r="B10" s="21">
        <v>100</v>
      </c>
      <c r="C10" s="8">
        <v>1</v>
      </c>
      <c r="D10" s="8">
        <v>80</v>
      </c>
      <c r="E10" s="12">
        <v>474</v>
      </c>
      <c r="F10" s="1">
        <f>'10.3'!AG10</f>
        <v>128</v>
      </c>
      <c r="G10" s="22">
        <f t="shared" si="4"/>
        <v>602</v>
      </c>
      <c r="H10" s="7">
        <v>49</v>
      </c>
      <c r="I10" s="7">
        <v>180</v>
      </c>
      <c r="J10" s="7"/>
      <c r="K10" s="7">
        <v>20</v>
      </c>
      <c r="L10" s="7">
        <v>25</v>
      </c>
      <c r="M10" s="7"/>
      <c r="N10" s="6">
        <f t="shared" si="0"/>
        <v>274</v>
      </c>
      <c r="O10" s="11">
        <f t="shared" si="1"/>
        <v>328</v>
      </c>
      <c r="P10" s="14"/>
      <c r="Q10" s="14">
        <v>31</v>
      </c>
      <c r="R10" s="14">
        <v>44</v>
      </c>
      <c r="S10" s="14">
        <v>3</v>
      </c>
      <c r="T10" s="14"/>
      <c r="U10" s="14">
        <v>8</v>
      </c>
      <c r="V10" s="14">
        <v>10</v>
      </c>
      <c r="W10" s="14">
        <v>21</v>
      </c>
      <c r="X10" s="14"/>
      <c r="Y10" s="14">
        <v>11</v>
      </c>
      <c r="Z10" s="14">
        <v>20</v>
      </c>
      <c r="AA10" s="14"/>
      <c r="AB10" s="14"/>
      <c r="AC10" s="14">
        <v>1</v>
      </c>
      <c r="AD10" s="29">
        <f t="shared" si="5"/>
        <v>148</v>
      </c>
      <c r="AE10" s="26">
        <f t="shared" si="2"/>
        <v>180</v>
      </c>
      <c r="AF10" s="7">
        <f t="shared" si="3"/>
        <v>180</v>
      </c>
      <c r="AG10" s="29">
        <f t="shared" si="6"/>
        <v>1</v>
      </c>
    </row>
    <row r="11" spans="1:33" ht="12" customHeight="1" x14ac:dyDescent="0.25">
      <c r="A11" s="20" t="s">
        <v>37</v>
      </c>
      <c r="B11" s="21">
        <v>85</v>
      </c>
      <c r="C11" s="10">
        <v>1</v>
      </c>
      <c r="D11" s="10">
        <v>6</v>
      </c>
      <c r="E11" s="12">
        <v>244</v>
      </c>
      <c r="F11" s="1">
        <f>'10.3'!AG11</f>
        <v>8</v>
      </c>
      <c r="G11" s="22">
        <f t="shared" si="4"/>
        <v>252</v>
      </c>
      <c r="H11" s="7">
        <v>11</v>
      </c>
      <c r="I11" s="7">
        <v>143</v>
      </c>
      <c r="J11" s="7"/>
      <c r="K11" s="7"/>
      <c r="L11" s="7"/>
      <c r="M11" s="7"/>
      <c r="N11" s="6">
        <f t="shared" si="0"/>
        <v>154</v>
      </c>
      <c r="O11" s="11">
        <f t="shared" si="1"/>
        <v>98</v>
      </c>
      <c r="P11" s="14"/>
      <c r="Q11" s="14"/>
      <c r="R11" s="14"/>
      <c r="S11" s="14"/>
      <c r="T11" s="14"/>
      <c r="U11" s="14"/>
      <c r="V11" s="14"/>
      <c r="W11" s="14"/>
      <c r="X11" s="14"/>
      <c r="Y11" s="14">
        <v>3</v>
      </c>
      <c r="Z11" s="14"/>
      <c r="AA11" s="14"/>
      <c r="AB11" s="14">
        <v>4</v>
      </c>
      <c r="AC11" s="14"/>
      <c r="AD11" s="29">
        <f t="shared" si="5"/>
        <v>7</v>
      </c>
      <c r="AE11" s="26">
        <f t="shared" si="2"/>
        <v>91</v>
      </c>
      <c r="AF11" s="7">
        <f t="shared" si="3"/>
        <v>91</v>
      </c>
      <c r="AG11" s="29">
        <f t="shared" si="6"/>
        <v>0</v>
      </c>
    </row>
    <row r="12" spans="1:33" s="32" customFormat="1" ht="12" customHeight="1" x14ac:dyDescent="0.25">
      <c r="A12" s="20" t="s">
        <v>38</v>
      </c>
      <c r="B12" s="21">
        <v>50</v>
      </c>
      <c r="C12" s="10">
        <v>5</v>
      </c>
      <c r="D12" s="10">
        <v>23</v>
      </c>
      <c r="E12" s="31">
        <v>107</v>
      </c>
      <c r="F12" s="1">
        <f>'10.3'!AG12</f>
        <v>375</v>
      </c>
      <c r="G12" s="22">
        <f t="shared" si="4"/>
        <v>482</v>
      </c>
      <c r="H12" s="7">
        <v>21</v>
      </c>
      <c r="I12" s="7">
        <v>86</v>
      </c>
      <c r="J12" s="7"/>
      <c r="K12" s="7"/>
      <c r="L12" s="7"/>
      <c r="M12" s="7"/>
      <c r="N12" s="6">
        <f t="shared" si="0"/>
        <v>107</v>
      </c>
      <c r="O12" s="11">
        <f t="shared" si="1"/>
        <v>375</v>
      </c>
      <c r="P12" s="27"/>
      <c r="Q12" s="27">
        <v>22</v>
      </c>
      <c r="R12" s="27">
        <v>32</v>
      </c>
      <c r="S12" s="27"/>
      <c r="T12" s="27"/>
      <c r="U12" s="27">
        <v>8</v>
      </c>
      <c r="V12" s="27"/>
      <c r="W12" s="27">
        <v>26</v>
      </c>
      <c r="X12" s="27"/>
      <c r="Y12" s="27">
        <v>2</v>
      </c>
      <c r="Z12" s="27">
        <v>12</v>
      </c>
      <c r="AA12" s="27"/>
      <c r="AB12" s="27"/>
      <c r="AC12" s="27"/>
      <c r="AD12" s="29">
        <f t="shared" si="5"/>
        <v>102</v>
      </c>
      <c r="AE12" s="26">
        <f t="shared" si="2"/>
        <v>273</v>
      </c>
      <c r="AF12" s="28">
        <f t="shared" si="3"/>
        <v>273</v>
      </c>
      <c r="AG12" s="29">
        <f t="shared" si="6"/>
        <v>0</v>
      </c>
    </row>
    <row r="13" spans="1:33" ht="12" customHeight="1" x14ac:dyDescent="0.25">
      <c r="A13" s="20" t="s">
        <v>39</v>
      </c>
      <c r="B13" s="21">
        <v>50</v>
      </c>
      <c r="C13" s="10"/>
      <c r="D13" s="10"/>
      <c r="E13" s="12"/>
      <c r="F13" s="1">
        <f>'10.3'!AG13</f>
        <v>0</v>
      </c>
      <c r="G13" s="22">
        <f t="shared" si="4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29">
        <f t="shared" si="5"/>
        <v>0</v>
      </c>
      <c r="AE13" s="26">
        <f t="shared" si="2"/>
        <v>0</v>
      </c>
      <c r="AF13" s="7">
        <f t="shared" si="3"/>
        <v>0</v>
      </c>
      <c r="AG13" s="29">
        <f t="shared" si="6"/>
        <v>0</v>
      </c>
    </row>
    <row r="14" spans="1:33" s="32" customFormat="1" ht="12" customHeight="1" x14ac:dyDescent="0.25">
      <c r="A14" s="20" t="s">
        <v>25</v>
      </c>
      <c r="B14" s="21">
        <v>45</v>
      </c>
      <c r="C14" s="10"/>
      <c r="D14" s="10"/>
      <c r="E14" s="31"/>
      <c r="F14" s="1">
        <f>'10.3'!AG14</f>
        <v>0</v>
      </c>
      <c r="G14" s="22">
        <f t="shared" si="4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30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>
        <f t="shared" si="5"/>
        <v>0</v>
      </c>
      <c r="AE14" s="26">
        <f t="shared" si="2"/>
        <v>0</v>
      </c>
      <c r="AF14" s="28">
        <f t="shared" si="3"/>
        <v>0</v>
      </c>
      <c r="AG14" s="29">
        <f t="shared" si="6"/>
        <v>0</v>
      </c>
    </row>
    <row r="15" spans="1:33" ht="12" customHeight="1" x14ac:dyDescent="0.25">
      <c r="A15" s="20" t="s">
        <v>26</v>
      </c>
      <c r="B15" s="21">
        <v>33</v>
      </c>
      <c r="C15" s="10"/>
      <c r="D15" s="10"/>
      <c r="E15" s="12"/>
      <c r="F15" s="1">
        <f>'10.3'!AG15</f>
        <v>0</v>
      </c>
      <c r="G15" s="22">
        <f t="shared" si="4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29">
        <f t="shared" si="5"/>
        <v>0</v>
      </c>
      <c r="AE15" s="26">
        <f t="shared" si="2"/>
        <v>0</v>
      </c>
      <c r="AF15" s="7">
        <f t="shared" si="3"/>
        <v>0</v>
      </c>
      <c r="AG15" s="29">
        <f t="shared" si="6"/>
        <v>0</v>
      </c>
    </row>
    <row r="16" spans="1:33" ht="12" customHeight="1" x14ac:dyDescent="0.25">
      <c r="A16" s="20" t="s">
        <v>27</v>
      </c>
      <c r="B16" s="21">
        <v>45</v>
      </c>
      <c r="C16" s="10">
        <v>2</v>
      </c>
      <c r="D16" s="10">
        <v>27</v>
      </c>
      <c r="E16" s="12"/>
      <c r="F16" s="1">
        <f>'10.3'!AG16</f>
        <v>192</v>
      </c>
      <c r="G16" s="22">
        <f t="shared" si="4"/>
        <v>192</v>
      </c>
      <c r="H16" s="7">
        <v>5</v>
      </c>
      <c r="I16" s="7">
        <v>50</v>
      </c>
      <c r="J16" s="7"/>
      <c r="K16" s="7"/>
      <c r="L16" s="7"/>
      <c r="M16" s="7"/>
      <c r="N16" s="6">
        <f t="shared" si="0"/>
        <v>55</v>
      </c>
      <c r="O16" s="11">
        <f t="shared" si="1"/>
        <v>137</v>
      </c>
      <c r="P16" s="14"/>
      <c r="Q16" s="14">
        <v>4</v>
      </c>
      <c r="R16" s="14"/>
      <c r="S16" s="14"/>
      <c r="T16" s="14"/>
      <c r="U16" s="14"/>
      <c r="V16" s="14">
        <v>12</v>
      </c>
      <c r="W16" s="14"/>
      <c r="X16" s="14"/>
      <c r="Y16" s="14"/>
      <c r="Z16" s="14">
        <v>4</v>
      </c>
      <c r="AA16" s="14"/>
      <c r="AB16" s="14"/>
      <c r="AC16" s="14"/>
      <c r="AD16" s="29">
        <f t="shared" si="5"/>
        <v>20</v>
      </c>
      <c r="AE16" s="26">
        <f t="shared" si="2"/>
        <v>117</v>
      </c>
      <c r="AF16" s="7">
        <f t="shared" si="3"/>
        <v>117</v>
      </c>
      <c r="AG16" s="29">
        <f t="shared" si="6"/>
        <v>0</v>
      </c>
    </row>
    <row r="17" spans="1:33" ht="12" customHeight="1" x14ac:dyDescent="0.25">
      <c r="A17" s="20" t="s">
        <v>48</v>
      </c>
      <c r="B17" s="21">
        <v>100</v>
      </c>
      <c r="C17" s="10"/>
      <c r="D17" s="10"/>
      <c r="E17" s="12"/>
      <c r="F17" s="1">
        <f>'10.3'!AG17</f>
        <v>0</v>
      </c>
      <c r="G17" s="22">
        <f t="shared" si="4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29">
        <f t="shared" si="5"/>
        <v>0</v>
      </c>
      <c r="AE17" s="26">
        <f t="shared" si="2"/>
        <v>0</v>
      </c>
      <c r="AF17" s="7">
        <f t="shared" si="3"/>
        <v>0</v>
      </c>
      <c r="AG17" s="29">
        <f t="shared" si="6"/>
        <v>0</v>
      </c>
    </row>
    <row r="18" spans="1:33" ht="12" customHeight="1" x14ac:dyDescent="0.25">
      <c r="A18" s="20" t="s">
        <v>49</v>
      </c>
      <c r="B18" s="21">
        <v>100</v>
      </c>
      <c r="C18" s="10"/>
      <c r="D18" s="10">
        <v>1</v>
      </c>
      <c r="E18" s="12"/>
      <c r="F18" s="1">
        <f>'10.3'!AG18</f>
        <v>3</v>
      </c>
      <c r="G18" s="22">
        <f t="shared" si="4"/>
        <v>3</v>
      </c>
      <c r="H18" s="7"/>
      <c r="I18" s="7"/>
      <c r="J18" s="7"/>
      <c r="K18" s="7"/>
      <c r="L18" s="7">
        <v>2</v>
      </c>
      <c r="M18" s="7"/>
      <c r="N18" s="6">
        <f t="shared" si="0"/>
        <v>2</v>
      </c>
      <c r="O18" s="11">
        <f t="shared" si="1"/>
        <v>1</v>
      </c>
      <c r="P18" s="25"/>
      <c r="Q18" s="14"/>
      <c r="R18" s="25"/>
      <c r="S18" s="14"/>
      <c r="T18" s="25"/>
      <c r="U18" s="14"/>
      <c r="V18" s="14"/>
      <c r="W18" s="25"/>
      <c r="X18" s="14"/>
      <c r="Y18" s="25"/>
      <c r="Z18" s="25"/>
      <c r="AA18" s="25"/>
      <c r="AB18" s="14"/>
      <c r="AC18" s="14"/>
      <c r="AD18" s="29">
        <f t="shared" si="5"/>
        <v>0</v>
      </c>
      <c r="AE18" s="26">
        <f t="shared" si="2"/>
        <v>1</v>
      </c>
      <c r="AF18" s="7">
        <f t="shared" si="3"/>
        <v>1</v>
      </c>
      <c r="AG18" s="29">
        <f t="shared" si="6"/>
        <v>0</v>
      </c>
    </row>
    <row r="19" spans="1:33" ht="12" customHeight="1" x14ac:dyDescent="0.25">
      <c r="A19" s="20" t="s">
        <v>50</v>
      </c>
      <c r="B19" s="21">
        <v>50</v>
      </c>
      <c r="C19" s="10"/>
      <c r="D19" s="10"/>
      <c r="E19" s="12"/>
      <c r="F19" s="1">
        <f>'10.3'!AG19</f>
        <v>8</v>
      </c>
      <c r="G19" s="22">
        <f t="shared" si="4"/>
        <v>8</v>
      </c>
      <c r="H19" s="7">
        <v>8</v>
      </c>
      <c r="I19" s="7"/>
      <c r="J19" s="7"/>
      <c r="K19" s="7"/>
      <c r="L19" s="7"/>
      <c r="M19" s="7"/>
      <c r="N19" s="6">
        <f t="shared" si="0"/>
        <v>8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9">
        <f t="shared" si="5"/>
        <v>0</v>
      </c>
      <c r="AE19" s="26">
        <f t="shared" si="2"/>
        <v>0</v>
      </c>
      <c r="AF19" s="7">
        <f t="shared" si="3"/>
        <v>0</v>
      </c>
      <c r="AG19" s="29">
        <f t="shared" si="6"/>
        <v>0</v>
      </c>
    </row>
    <row r="20" spans="1:33" ht="12" customHeight="1" x14ac:dyDescent="0.25">
      <c r="A20" s="20" t="s">
        <v>47</v>
      </c>
      <c r="B20" s="21">
        <v>33</v>
      </c>
      <c r="C20" s="10"/>
      <c r="D20" s="10">
        <v>23</v>
      </c>
      <c r="E20" s="12"/>
      <c r="F20" s="1">
        <f>'10.3'!AG20</f>
        <v>55</v>
      </c>
      <c r="G20" s="22">
        <f t="shared" si="4"/>
        <v>55</v>
      </c>
      <c r="H20" s="7">
        <v>8</v>
      </c>
      <c r="I20" s="7">
        <v>16</v>
      </c>
      <c r="J20" s="7"/>
      <c r="K20" s="7"/>
      <c r="L20" s="7"/>
      <c r="M20" s="7"/>
      <c r="N20" s="6">
        <f t="shared" si="0"/>
        <v>24</v>
      </c>
      <c r="O20" s="11">
        <f t="shared" si="1"/>
        <v>31</v>
      </c>
      <c r="P20" s="25"/>
      <c r="Q20" s="14"/>
      <c r="R20" s="25"/>
      <c r="S20" s="14"/>
      <c r="T20" s="25"/>
      <c r="U20" s="25"/>
      <c r="V20" s="14"/>
      <c r="W20" s="25">
        <v>4</v>
      </c>
      <c r="X20" s="14"/>
      <c r="Y20" s="25"/>
      <c r="Z20" s="25">
        <v>4</v>
      </c>
      <c r="AA20" s="25"/>
      <c r="AB20" s="14"/>
      <c r="AC20" s="14"/>
      <c r="AD20" s="29">
        <f t="shared" si="5"/>
        <v>8</v>
      </c>
      <c r="AE20" s="26">
        <f t="shared" si="2"/>
        <v>23</v>
      </c>
      <c r="AF20" s="7">
        <f t="shared" si="3"/>
        <v>23</v>
      </c>
      <c r="AG20" s="29">
        <f t="shared" si="6"/>
        <v>0</v>
      </c>
    </row>
    <row r="21" spans="1:33" ht="12" customHeight="1" x14ac:dyDescent="0.25">
      <c r="A21" s="20" t="s">
        <v>144</v>
      </c>
      <c r="B21" s="21">
        <v>40</v>
      </c>
      <c r="C21" s="10"/>
      <c r="D21" s="10">
        <v>1</v>
      </c>
      <c r="E21" s="12"/>
      <c r="F21" s="1">
        <f>'10.3'!AG21</f>
        <v>1</v>
      </c>
      <c r="G21" s="22">
        <f t="shared" ref="G21:G23" si="7">SUM(E21:F21)</f>
        <v>1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5"/>
        <v>0</v>
      </c>
      <c r="AE21" s="26">
        <f t="shared" si="2"/>
        <v>1</v>
      </c>
      <c r="AF21" s="7">
        <f t="shared" si="3"/>
        <v>1</v>
      </c>
      <c r="AG21" s="29">
        <f t="shared" si="6"/>
        <v>0</v>
      </c>
    </row>
    <row r="22" spans="1:33" ht="12" customHeight="1" x14ac:dyDescent="0.25">
      <c r="A22" s="20" t="s">
        <v>145</v>
      </c>
      <c r="B22" s="21">
        <v>40</v>
      </c>
      <c r="C22" s="10"/>
      <c r="D22" s="10"/>
      <c r="E22" s="12"/>
      <c r="F22" s="1">
        <f>'10.3'!AG22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5"/>
        <v>0</v>
      </c>
      <c r="AE22" s="26">
        <f t="shared" si="2"/>
        <v>0</v>
      </c>
      <c r="AF22" s="7">
        <f t="shared" si="3"/>
        <v>0</v>
      </c>
      <c r="AG22" s="29">
        <f t="shared" si="6"/>
        <v>0</v>
      </c>
    </row>
    <row r="23" spans="1:33" ht="12" customHeight="1" x14ac:dyDescent="0.25">
      <c r="A23" s="20" t="s">
        <v>125</v>
      </c>
      <c r="B23" s="21">
        <v>30</v>
      </c>
      <c r="C23" s="10"/>
      <c r="D23" s="10"/>
      <c r="E23" s="12"/>
      <c r="F23" s="1">
        <f>'10.3'!AG23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5"/>
        <v>0</v>
      </c>
      <c r="AE23" s="26">
        <f t="shared" si="2"/>
        <v>0</v>
      </c>
      <c r="AF23" s="7">
        <f t="shared" si="3"/>
        <v>0</v>
      </c>
      <c r="AG23" s="29">
        <f t="shared" si="6"/>
        <v>0</v>
      </c>
    </row>
    <row r="24" spans="1:33" ht="12" customHeight="1" x14ac:dyDescent="0.25">
      <c r="A24" s="20" t="s">
        <v>124</v>
      </c>
      <c r="B24" s="21">
        <v>25</v>
      </c>
      <c r="C24" s="10"/>
      <c r="D24" s="10"/>
      <c r="E24" s="12"/>
      <c r="F24" s="1">
        <f>'10.3'!AG24</f>
        <v>0</v>
      </c>
      <c r="G24" s="22">
        <f t="shared" ref="G24" si="8">SUM(E24:F24)</f>
        <v>0</v>
      </c>
      <c r="H24" s="7"/>
      <c r="I24" s="7"/>
      <c r="J24" s="7"/>
      <c r="K24" s="7"/>
      <c r="L24" s="7"/>
      <c r="M24" s="7"/>
      <c r="N24" s="6">
        <f t="shared" ref="N24" si="9">SUBTOTAL(9,H24:M24)</f>
        <v>0</v>
      </c>
      <c r="O24" s="11">
        <f t="shared" ref="O24" si="10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5"/>
        <v>0</v>
      </c>
      <c r="AE24" s="26">
        <f t="shared" si="2"/>
        <v>0</v>
      </c>
      <c r="AF24" s="7">
        <f t="shared" ref="AF24" si="11">(B24*C24)+D24</f>
        <v>0</v>
      </c>
      <c r="AG24" s="13">
        <f t="shared" ref="AG24" si="12">AF24+AC24-AE24</f>
        <v>0</v>
      </c>
    </row>
    <row r="25" spans="1:33" ht="12" customHeight="1" x14ac:dyDescent="0.25">
      <c r="E25" s="19">
        <f t="shared" ref="E25:AG25" si="13">SUM(E3:E23)</f>
        <v>2314</v>
      </c>
      <c r="F25" s="19">
        <f t="shared" si="13"/>
        <v>2417</v>
      </c>
      <c r="G25" s="19">
        <f t="shared" si="13"/>
        <v>4731</v>
      </c>
      <c r="H25" s="19">
        <f t="shared" si="13"/>
        <v>203</v>
      </c>
      <c r="I25" s="19">
        <f t="shared" si="13"/>
        <v>1210</v>
      </c>
      <c r="J25" s="19">
        <f t="shared" si="13"/>
        <v>0</v>
      </c>
      <c r="K25" s="19">
        <f t="shared" si="13"/>
        <v>260</v>
      </c>
      <c r="L25" s="19">
        <f t="shared" si="13"/>
        <v>212</v>
      </c>
      <c r="M25" s="19">
        <f t="shared" si="13"/>
        <v>0</v>
      </c>
      <c r="N25" s="19">
        <f t="shared" si="13"/>
        <v>1885</v>
      </c>
      <c r="O25" s="19">
        <f t="shared" si="13"/>
        <v>2846</v>
      </c>
      <c r="P25" s="19">
        <f t="shared" si="13"/>
        <v>0</v>
      </c>
      <c r="Q25" s="19">
        <f t="shared" si="13"/>
        <v>124</v>
      </c>
      <c r="R25" s="19">
        <f t="shared" si="13"/>
        <v>239</v>
      </c>
      <c r="S25" s="19">
        <f t="shared" si="13"/>
        <v>3</v>
      </c>
      <c r="T25" s="19">
        <f t="shared" si="13"/>
        <v>0</v>
      </c>
      <c r="U25" s="19">
        <f t="shared" si="13"/>
        <v>32</v>
      </c>
      <c r="V25" s="19">
        <f t="shared" si="13"/>
        <v>84</v>
      </c>
      <c r="W25" s="19">
        <f t="shared" si="13"/>
        <v>126</v>
      </c>
      <c r="X25" s="19">
        <f t="shared" si="13"/>
        <v>0</v>
      </c>
      <c r="Y25" s="19">
        <f t="shared" si="13"/>
        <v>63</v>
      </c>
      <c r="Z25" s="19">
        <f t="shared" si="13"/>
        <v>128</v>
      </c>
      <c r="AA25" s="19">
        <f t="shared" si="13"/>
        <v>0</v>
      </c>
      <c r="AB25" s="19">
        <f t="shared" si="13"/>
        <v>4</v>
      </c>
      <c r="AC25" s="19">
        <f t="shared" si="13"/>
        <v>3</v>
      </c>
      <c r="AD25" s="19">
        <f t="shared" si="13"/>
        <v>803</v>
      </c>
      <c r="AE25" s="19">
        <f t="shared" si="13"/>
        <v>2043</v>
      </c>
      <c r="AF25" s="19">
        <f t="shared" si="13"/>
        <v>2045</v>
      </c>
      <c r="AG25" s="19">
        <f t="shared" si="13"/>
        <v>5</v>
      </c>
    </row>
    <row r="28" spans="1:33" x14ac:dyDescent="0.25">
      <c r="N28" t="s">
        <v>8</v>
      </c>
      <c r="P28" s="18"/>
      <c r="Q28" s="18"/>
      <c r="R28" s="18"/>
      <c r="S28" s="18"/>
      <c r="T28" s="18"/>
    </row>
  </sheetData>
  <mergeCells count="15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H1:M1"/>
  </mergeCell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8"/>
  <sheetViews>
    <sheetView zoomScale="85" zoomScaleNormal="85" workbookViewId="0">
      <pane xSplit="4" topLeftCell="S1" activePane="topRight" state="frozen"/>
      <selection pane="topRight" activeCell="AC3" sqref="AC3:AC20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8.42578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 t="s">
        <v>13</v>
      </c>
      <c r="S1" s="5" t="s">
        <v>215</v>
      </c>
      <c r="T1" s="5" t="s">
        <v>9</v>
      </c>
      <c r="U1" s="5" t="s">
        <v>14</v>
      </c>
      <c r="V1" s="5" t="s">
        <v>140</v>
      </c>
      <c r="W1" s="5" t="s">
        <v>142</v>
      </c>
      <c r="X1" s="5" t="s">
        <v>45</v>
      </c>
      <c r="Y1" s="5" t="s">
        <v>13</v>
      </c>
      <c r="Z1" s="5" t="s">
        <v>9</v>
      </c>
      <c r="AA1" s="5" t="s">
        <v>14</v>
      </c>
      <c r="AB1" s="4" t="s">
        <v>118</v>
      </c>
      <c r="AC1" s="120" t="s">
        <v>18</v>
      </c>
      <c r="AD1" s="126" t="s">
        <v>10</v>
      </c>
      <c r="AE1" s="126" t="s">
        <v>44</v>
      </c>
      <c r="AF1" s="128" t="s">
        <v>22</v>
      </c>
      <c r="AG1" s="130" t="s">
        <v>23</v>
      </c>
    </row>
    <row r="2" spans="1:33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43</v>
      </c>
      <c r="J2" s="17" t="s">
        <v>15</v>
      </c>
      <c r="K2" s="17" t="s">
        <v>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41</v>
      </c>
      <c r="S2" s="4" t="s">
        <v>42</v>
      </c>
      <c r="T2" s="4" t="s">
        <v>41</v>
      </c>
      <c r="U2" s="4" t="s">
        <v>42</v>
      </c>
      <c r="V2" s="4" t="s">
        <v>216</v>
      </c>
      <c r="W2" s="4" t="s">
        <v>97</v>
      </c>
      <c r="X2" s="4" t="s">
        <v>42</v>
      </c>
      <c r="Y2" s="4" t="s">
        <v>42</v>
      </c>
      <c r="Z2" s="4" t="s">
        <v>104</v>
      </c>
      <c r="AA2" s="4" t="s">
        <v>42</v>
      </c>
      <c r="AB2" s="16" t="s">
        <v>119</v>
      </c>
      <c r="AC2" s="121"/>
      <c r="AD2" s="127"/>
      <c r="AE2" s="127"/>
      <c r="AF2" s="129"/>
      <c r="AG2" s="131"/>
    </row>
    <row r="3" spans="1:33" ht="12" customHeight="1" x14ac:dyDescent="0.25">
      <c r="A3" s="20" t="s">
        <v>28</v>
      </c>
      <c r="B3" s="21">
        <v>33</v>
      </c>
      <c r="C3" s="9">
        <v>3</v>
      </c>
      <c r="D3" s="9">
        <v>58</v>
      </c>
      <c r="E3" s="12">
        <v>520</v>
      </c>
      <c r="F3" s="1">
        <f>'11.3'!AF3</f>
        <v>150</v>
      </c>
      <c r="G3" s="22">
        <f>SUM(E3:F3)</f>
        <v>670</v>
      </c>
      <c r="H3" s="7">
        <v>72</v>
      </c>
      <c r="I3" s="7"/>
      <c r="J3" s="7">
        <v>40</v>
      </c>
      <c r="K3" s="7"/>
      <c r="L3" s="7">
        <v>66</v>
      </c>
      <c r="M3" s="7">
        <v>90</v>
      </c>
      <c r="N3" s="6">
        <f t="shared" ref="N3:N23" si="0">SUBTOTAL(9,H3:M3)</f>
        <v>268</v>
      </c>
      <c r="O3" s="11">
        <f t="shared" ref="O3:O23" si="1">G3-N3</f>
        <v>402</v>
      </c>
      <c r="P3" s="14">
        <v>34</v>
      </c>
      <c r="Q3" s="14">
        <v>48</v>
      </c>
      <c r="R3" s="14">
        <v>33</v>
      </c>
      <c r="S3" s="14">
        <v>45</v>
      </c>
      <c r="T3" s="14">
        <v>44</v>
      </c>
      <c r="U3" s="14">
        <v>23</v>
      </c>
      <c r="V3" s="14">
        <v>2</v>
      </c>
      <c r="W3" s="14">
        <v>2</v>
      </c>
      <c r="X3" s="14"/>
      <c r="Y3" s="14">
        <v>8</v>
      </c>
      <c r="Z3" s="14"/>
      <c r="AA3" s="14"/>
      <c r="AB3" s="14"/>
      <c r="AC3" s="14">
        <v>6</v>
      </c>
      <c r="AD3" s="13">
        <f>SUM(P3:AB3)</f>
        <v>239</v>
      </c>
      <c r="AE3" s="15">
        <f>O3-AD3</f>
        <v>163</v>
      </c>
      <c r="AF3" s="7">
        <f t="shared" ref="AF3:AF23" si="2">(B3*C3)+D3</f>
        <v>157</v>
      </c>
      <c r="AG3" s="13">
        <f>AF3+AC3-AE3</f>
        <v>0</v>
      </c>
    </row>
    <row r="4" spans="1:33" ht="12" customHeight="1" x14ac:dyDescent="0.25">
      <c r="A4" s="20" t="s">
        <v>29</v>
      </c>
      <c r="B4" s="21">
        <v>70</v>
      </c>
      <c r="C4" s="9">
        <v>9</v>
      </c>
      <c r="D4" s="9">
        <v>44</v>
      </c>
      <c r="E4" s="12">
        <v>980</v>
      </c>
      <c r="F4" s="1">
        <f>'11.3'!AF4</f>
        <v>433</v>
      </c>
      <c r="G4" s="22">
        <f t="shared" ref="G4:G23" si="3">SUM(E4:F4)</f>
        <v>1413</v>
      </c>
      <c r="H4" s="7">
        <v>200</v>
      </c>
      <c r="I4" s="7"/>
      <c r="J4" s="7"/>
      <c r="K4" s="7"/>
      <c r="L4" s="7">
        <v>47</v>
      </c>
      <c r="M4" s="7">
        <v>80</v>
      </c>
      <c r="N4" s="6">
        <f t="shared" si="0"/>
        <v>327</v>
      </c>
      <c r="O4" s="11">
        <f t="shared" si="1"/>
        <v>1086</v>
      </c>
      <c r="P4" s="14">
        <v>28</v>
      </c>
      <c r="Q4" s="14">
        <v>65</v>
      </c>
      <c r="R4" s="14">
        <v>54</v>
      </c>
      <c r="S4" s="14">
        <v>50</v>
      </c>
      <c r="T4" s="14">
        <v>75</v>
      </c>
      <c r="U4" s="14">
        <v>91</v>
      </c>
      <c r="V4" s="14">
        <v>2</v>
      </c>
      <c r="W4" s="14"/>
      <c r="X4" s="14"/>
      <c r="Y4" s="14">
        <v>45</v>
      </c>
      <c r="Z4" s="14"/>
      <c r="AA4" s="14"/>
      <c r="AB4" s="14"/>
      <c r="AC4" s="14">
        <v>2</v>
      </c>
      <c r="AD4" s="13">
        <f t="shared" ref="AD4:AD24" si="4">SUM(P4:AB4)</f>
        <v>410</v>
      </c>
      <c r="AE4" s="15">
        <f t="shared" ref="AE4:AE23" si="5">O4-AD4</f>
        <v>676</v>
      </c>
      <c r="AF4" s="7">
        <f t="shared" si="2"/>
        <v>674</v>
      </c>
      <c r="AG4" s="13">
        <f t="shared" ref="AG4:AG23" si="6">AF4+AC4-AE4</f>
        <v>0</v>
      </c>
    </row>
    <row r="5" spans="1:33" ht="12" customHeight="1" x14ac:dyDescent="0.25">
      <c r="A5" s="20" t="s">
        <v>30</v>
      </c>
      <c r="B5" s="21">
        <v>45</v>
      </c>
      <c r="C5" s="8"/>
      <c r="D5" s="8">
        <v>18</v>
      </c>
      <c r="E5" s="12">
        <v>14</v>
      </c>
      <c r="F5" s="1">
        <f>'11.3'!AF5</f>
        <v>149</v>
      </c>
      <c r="G5" s="22">
        <f t="shared" si="3"/>
        <v>163</v>
      </c>
      <c r="H5" s="7"/>
      <c r="I5" s="7"/>
      <c r="J5" s="7">
        <v>40</v>
      </c>
      <c r="K5" s="7"/>
      <c r="L5" s="7">
        <v>28</v>
      </c>
      <c r="M5" s="7"/>
      <c r="N5" s="6">
        <f t="shared" si="0"/>
        <v>68</v>
      </c>
      <c r="O5" s="11">
        <f t="shared" si="1"/>
        <v>95</v>
      </c>
      <c r="P5" s="14">
        <v>30</v>
      </c>
      <c r="Q5" s="14">
        <v>5</v>
      </c>
      <c r="R5" s="14">
        <v>20</v>
      </c>
      <c r="S5" s="14">
        <v>5</v>
      </c>
      <c r="T5" s="14">
        <v>13</v>
      </c>
      <c r="U5" s="14">
        <v>4</v>
      </c>
      <c r="V5" s="14"/>
      <c r="W5" s="14"/>
      <c r="X5" s="14"/>
      <c r="Y5" s="14"/>
      <c r="Z5" s="14"/>
      <c r="AA5" s="14"/>
      <c r="AB5" s="14"/>
      <c r="AC5" s="14"/>
      <c r="AD5" s="13">
        <f t="shared" si="4"/>
        <v>77</v>
      </c>
      <c r="AE5" s="15">
        <f t="shared" si="5"/>
        <v>18</v>
      </c>
      <c r="AF5" s="7">
        <f t="shared" si="2"/>
        <v>18</v>
      </c>
      <c r="AG5" s="13">
        <f t="shared" si="6"/>
        <v>0</v>
      </c>
    </row>
    <row r="6" spans="1:33" ht="12" customHeight="1" x14ac:dyDescent="0.25">
      <c r="A6" s="20" t="s">
        <v>31</v>
      </c>
      <c r="B6" s="21">
        <v>60</v>
      </c>
      <c r="C6" s="8"/>
      <c r="D6" s="8"/>
      <c r="E6" s="12"/>
      <c r="F6" s="1">
        <f>'11.3'!AF6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5"/>
        <v>0</v>
      </c>
      <c r="AF6" s="7">
        <f t="shared" si="2"/>
        <v>0</v>
      </c>
      <c r="AG6" s="13">
        <f t="shared" si="6"/>
        <v>0</v>
      </c>
    </row>
    <row r="7" spans="1:33" ht="12" customHeight="1" x14ac:dyDescent="0.25">
      <c r="A7" s="20" t="s">
        <v>33</v>
      </c>
      <c r="B7" s="21">
        <v>120</v>
      </c>
      <c r="C7" s="9">
        <v>1</v>
      </c>
      <c r="D7" s="9">
        <v>14</v>
      </c>
      <c r="E7" s="12">
        <v>178</v>
      </c>
      <c r="F7" s="1">
        <f>'11.3'!AF7</f>
        <v>217</v>
      </c>
      <c r="G7" s="22">
        <f t="shared" si="3"/>
        <v>395</v>
      </c>
      <c r="H7" s="7">
        <v>20</v>
      </c>
      <c r="I7" s="7"/>
      <c r="J7" s="7"/>
      <c r="K7" s="7"/>
      <c r="L7" s="7"/>
      <c r="M7" s="7">
        <v>40</v>
      </c>
      <c r="N7" s="6">
        <f t="shared" si="0"/>
        <v>60</v>
      </c>
      <c r="O7" s="11">
        <f t="shared" si="1"/>
        <v>335</v>
      </c>
      <c r="P7" s="14">
        <v>10</v>
      </c>
      <c r="Q7" s="14">
        <v>34</v>
      </c>
      <c r="R7" s="14">
        <v>23</v>
      </c>
      <c r="S7" s="14"/>
      <c r="T7" s="14">
        <v>52</v>
      </c>
      <c r="U7" s="14">
        <v>54</v>
      </c>
      <c r="V7" s="14"/>
      <c r="W7" s="14"/>
      <c r="X7" s="14"/>
      <c r="Y7" s="14">
        <v>25</v>
      </c>
      <c r="Z7" s="14"/>
      <c r="AA7" s="14"/>
      <c r="AB7" s="14"/>
      <c r="AC7" s="14">
        <v>3</v>
      </c>
      <c r="AD7" s="13">
        <f t="shared" si="4"/>
        <v>198</v>
      </c>
      <c r="AE7" s="15">
        <f t="shared" si="5"/>
        <v>137</v>
      </c>
      <c r="AF7" s="7">
        <f t="shared" si="2"/>
        <v>134</v>
      </c>
      <c r="AG7" s="13">
        <f t="shared" si="6"/>
        <v>0</v>
      </c>
    </row>
    <row r="8" spans="1:33" ht="12" customHeight="1" x14ac:dyDescent="0.25">
      <c r="A8" s="20" t="s">
        <v>34</v>
      </c>
      <c r="B8" s="21">
        <v>40</v>
      </c>
      <c r="C8" s="8"/>
      <c r="D8" s="8">
        <v>27</v>
      </c>
      <c r="E8" s="12"/>
      <c r="F8" s="1">
        <f>'11.3'!AF8</f>
        <v>72</v>
      </c>
      <c r="G8" s="22">
        <f t="shared" si="3"/>
        <v>72</v>
      </c>
      <c r="H8" s="7"/>
      <c r="I8" s="7"/>
      <c r="J8" s="7">
        <v>35</v>
      </c>
      <c r="K8" s="7"/>
      <c r="L8" s="7"/>
      <c r="M8" s="7"/>
      <c r="N8" s="6">
        <f t="shared" si="0"/>
        <v>35</v>
      </c>
      <c r="O8" s="11">
        <f t="shared" si="1"/>
        <v>37</v>
      </c>
      <c r="P8" s="14"/>
      <c r="Q8" s="14"/>
      <c r="R8" s="14"/>
      <c r="S8" s="14">
        <v>10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10</v>
      </c>
      <c r="AE8" s="15">
        <f t="shared" si="5"/>
        <v>27</v>
      </c>
      <c r="AF8" s="7">
        <f t="shared" si="2"/>
        <v>27</v>
      </c>
      <c r="AG8" s="13">
        <f t="shared" si="6"/>
        <v>0</v>
      </c>
    </row>
    <row r="9" spans="1:33" ht="12" customHeight="1" x14ac:dyDescent="0.25">
      <c r="A9" s="20" t="s">
        <v>35</v>
      </c>
      <c r="B9" s="21">
        <v>65</v>
      </c>
      <c r="C9" s="8">
        <v>3</v>
      </c>
      <c r="D9" s="8">
        <v>41</v>
      </c>
      <c r="E9" s="12"/>
      <c r="F9" s="1">
        <f>'11.3'!AF9</f>
        <v>338</v>
      </c>
      <c r="G9" s="22">
        <f t="shared" si="3"/>
        <v>338</v>
      </c>
      <c r="H9" s="7">
        <v>51</v>
      </c>
      <c r="I9" s="7"/>
      <c r="J9" s="7"/>
      <c r="K9" s="7"/>
      <c r="L9" s="7"/>
      <c r="M9" s="7">
        <v>25</v>
      </c>
      <c r="N9" s="6">
        <f t="shared" si="0"/>
        <v>76</v>
      </c>
      <c r="O9" s="11">
        <f t="shared" si="1"/>
        <v>262</v>
      </c>
      <c r="P9" s="14">
        <v>1</v>
      </c>
      <c r="Q9" s="14">
        <v>6</v>
      </c>
      <c r="R9" s="14">
        <v>13</v>
      </c>
      <c r="S9" s="14">
        <v>3</v>
      </c>
      <c r="T9" s="14"/>
      <c r="U9" s="14">
        <v>3</v>
      </c>
      <c r="V9" s="14"/>
      <c r="W9" s="14"/>
      <c r="X9" s="14"/>
      <c r="Y9" s="14"/>
      <c r="Z9" s="14"/>
      <c r="AA9" s="14"/>
      <c r="AB9" s="14"/>
      <c r="AC9" s="14"/>
      <c r="AD9" s="13">
        <f t="shared" si="4"/>
        <v>26</v>
      </c>
      <c r="AE9" s="15">
        <f t="shared" si="5"/>
        <v>236</v>
      </c>
      <c r="AF9" s="7">
        <f t="shared" si="2"/>
        <v>236</v>
      </c>
      <c r="AG9" s="13">
        <f t="shared" si="6"/>
        <v>0</v>
      </c>
    </row>
    <row r="10" spans="1:33" ht="12" customHeight="1" x14ac:dyDescent="0.25">
      <c r="A10" s="20" t="s">
        <v>36</v>
      </c>
      <c r="B10" s="21">
        <v>100</v>
      </c>
      <c r="C10" s="8">
        <v>2</v>
      </c>
      <c r="D10" s="8">
        <v>0</v>
      </c>
      <c r="E10" s="12">
        <v>402</v>
      </c>
      <c r="F10" s="1">
        <f>'11.3'!AF10</f>
        <v>180</v>
      </c>
      <c r="G10" s="22">
        <f t="shared" si="3"/>
        <v>582</v>
      </c>
      <c r="H10" s="7">
        <v>58</v>
      </c>
      <c r="I10" s="7"/>
      <c r="J10" s="7"/>
      <c r="K10" s="7"/>
      <c r="L10" s="7">
        <v>15</v>
      </c>
      <c r="M10" s="7">
        <v>24</v>
      </c>
      <c r="N10" s="6">
        <f t="shared" si="0"/>
        <v>97</v>
      </c>
      <c r="O10" s="11">
        <f t="shared" si="1"/>
        <v>485</v>
      </c>
      <c r="P10" s="14">
        <v>13</v>
      </c>
      <c r="Q10" s="14">
        <v>41</v>
      </c>
      <c r="R10" s="14">
        <v>41</v>
      </c>
      <c r="S10" s="14">
        <v>32</v>
      </c>
      <c r="T10" s="14">
        <v>53</v>
      </c>
      <c r="U10" s="14">
        <v>63</v>
      </c>
      <c r="V10" s="14">
        <v>2</v>
      </c>
      <c r="W10" s="14"/>
      <c r="X10" s="14"/>
      <c r="Y10" s="14">
        <v>40</v>
      </c>
      <c r="Z10" s="14"/>
      <c r="AA10" s="14"/>
      <c r="AB10" s="14"/>
      <c r="AC10" s="14"/>
      <c r="AD10" s="13">
        <f t="shared" si="4"/>
        <v>285</v>
      </c>
      <c r="AE10" s="15">
        <f t="shared" si="5"/>
        <v>200</v>
      </c>
      <c r="AF10" s="7">
        <f t="shared" si="2"/>
        <v>200</v>
      </c>
      <c r="AG10" s="13">
        <f t="shared" si="6"/>
        <v>0</v>
      </c>
    </row>
    <row r="11" spans="1:33" ht="12" customHeight="1" x14ac:dyDescent="0.25">
      <c r="A11" s="20" t="s">
        <v>37</v>
      </c>
      <c r="B11" s="21">
        <v>85</v>
      </c>
      <c r="C11" s="10">
        <v>1</v>
      </c>
      <c r="D11" s="10">
        <v>48</v>
      </c>
      <c r="E11" s="12">
        <v>90</v>
      </c>
      <c r="F11" s="1">
        <f>'11.3'!AF11</f>
        <v>91</v>
      </c>
      <c r="G11" s="22">
        <f t="shared" si="3"/>
        <v>181</v>
      </c>
      <c r="H11" s="7">
        <v>18</v>
      </c>
      <c r="I11" s="7"/>
      <c r="J11" s="7"/>
      <c r="K11" s="7"/>
      <c r="L11" s="7">
        <v>5</v>
      </c>
      <c r="M11" s="7"/>
      <c r="N11" s="6">
        <f t="shared" si="0"/>
        <v>23</v>
      </c>
      <c r="O11" s="11">
        <f t="shared" si="1"/>
        <v>158</v>
      </c>
      <c r="P11" s="14"/>
      <c r="Q11" s="14">
        <v>7</v>
      </c>
      <c r="R11" s="14"/>
      <c r="S11" s="14"/>
      <c r="T11" s="14">
        <v>13</v>
      </c>
      <c r="U11" s="14">
        <v>5</v>
      </c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25</v>
      </c>
      <c r="AE11" s="15">
        <f t="shared" si="5"/>
        <v>133</v>
      </c>
      <c r="AF11" s="7">
        <f t="shared" si="2"/>
        <v>133</v>
      </c>
      <c r="AG11" s="13">
        <f t="shared" si="6"/>
        <v>0</v>
      </c>
    </row>
    <row r="12" spans="1:33" ht="12" customHeight="1" x14ac:dyDescent="0.25">
      <c r="A12" s="20" t="s">
        <v>38</v>
      </c>
      <c r="B12" s="21">
        <v>50</v>
      </c>
      <c r="C12" s="10">
        <v>5</v>
      </c>
      <c r="D12" s="10">
        <v>50</v>
      </c>
      <c r="E12" s="12">
        <v>90</v>
      </c>
      <c r="F12" s="1">
        <f>'11.3'!AF12</f>
        <v>273</v>
      </c>
      <c r="G12" s="22">
        <f t="shared" si="3"/>
        <v>363</v>
      </c>
      <c r="H12" s="7">
        <v>6</v>
      </c>
      <c r="I12" s="7"/>
      <c r="J12" s="7"/>
      <c r="K12" s="7"/>
      <c r="L12" s="7"/>
      <c r="M12" s="7"/>
      <c r="N12" s="6">
        <f t="shared" si="0"/>
        <v>6</v>
      </c>
      <c r="O12" s="11">
        <f t="shared" si="1"/>
        <v>357</v>
      </c>
      <c r="P12" s="14"/>
      <c r="Q12" s="14">
        <v>3</v>
      </c>
      <c r="R12" s="14"/>
      <c r="S12" s="14"/>
      <c r="T12" s="14">
        <v>7</v>
      </c>
      <c r="U12" s="14">
        <v>26</v>
      </c>
      <c r="V12" s="14"/>
      <c r="W12" s="14"/>
      <c r="X12" s="14"/>
      <c r="Y12" s="14">
        <v>21</v>
      </c>
      <c r="Z12" s="14"/>
      <c r="AA12" s="14"/>
      <c r="AB12" s="14"/>
      <c r="AC12" s="14"/>
      <c r="AD12" s="13">
        <f t="shared" si="4"/>
        <v>57</v>
      </c>
      <c r="AE12" s="15">
        <f t="shared" si="5"/>
        <v>300</v>
      </c>
      <c r="AF12" s="7">
        <f t="shared" si="2"/>
        <v>300</v>
      </c>
      <c r="AG12" s="13">
        <f t="shared" si="6"/>
        <v>0</v>
      </c>
    </row>
    <row r="13" spans="1:33" ht="12" customHeight="1" x14ac:dyDescent="0.25">
      <c r="A13" s="20" t="s">
        <v>39</v>
      </c>
      <c r="B13" s="21">
        <v>50</v>
      </c>
      <c r="C13" s="10"/>
      <c r="D13" s="10"/>
      <c r="E13" s="12"/>
      <c r="F13" s="1">
        <f>'11.3'!AF13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5"/>
        <v>0</v>
      </c>
      <c r="AF13" s="7">
        <f t="shared" si="2"/>
        <v>0</v>
      </c>
      <c r="AG13" s="13">
        <f t="shared" si="6"/>
        <v>0</v>
      </c>
    </row>
    <row r="14" spans="1:33" ht="12" customHeight="1" x14ac:dyDescent="0.25">
      <c r="A14" s="20" t="s">
        <v>25</v>
      </c>
      <c r="B14" s="21">
        <v>45</v>
      </c>
      <c r="C14" s="10"/>
      <c r="D14" s="10"/>
      <c r="E14" s="12"/>
      <c r="F14" s="1">
        <f>'11.3'!AF14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5"/>
        <v>0</v>
      </c>
      <c r="AF14" s="7">
        <f t="shared" si="2"/>
        <v>0</v>
      </c>
      <c r="AG14" s="13">
        <f t="shared" si="6"/>
        <v>0</v>
      </c>
    </row>
    <row r="15" spans="1:33" ht="12" customHeight="1" x14ac:dyDescent="0.25">
      <c r="A15" s="20" t="s">
        <v>26</v>
      </c>
      <c r="B15" s="21">
        <v>33</v>
      </c>
      <c r="C15" s="10"/>
      <c r="D15" s="10"/>
      <c r="E15" s="12"/>
      <c r="F15" s="1">
        <f>'11.3'!AF15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5"/>
        <v>0</v>
      </c>
      <c r="AF15" s="7">
        <f t="shared" si="2"/>
        <v>0</v>
      </c>
      <c r="AG15" s="13">
        <f t="shared" si="6"/>
        <v>0</v>
      </c>
    </row>
    <row r="16" spans="1:33" ht="12" customHeight="1" x14ac:dyDescent="0.25">
      <c r="A16" s="20" t="s">
        <v>27</v>
      </c>
      <c r="B16" s="21">
        <v>45</v>
      </c>
      <c r="C16" s="10">
        <v>4</v>
      </c>
      <c r="D16" s="10">
        <v>32</v>
      </c>
      <c r="E16" s="12">
        <v>160</v>
      </c>
      <c r="F16" s="1">
        <f>'11.3'!AF16</f>
        <v>117</v>
      </c>
      <c r="G16" s="22">
        <f t="shared" si="3"/>
        <v>277</v>
      </c>
      <c r="H16" s="7">
        <v>26</v>
      </c>
      <c r="I16" s="7"/>
      <c r="J16" s="7"/>
      <c r="K16" s="7"/>
      <c r="L16" s="7"/>
      <c r="M16" s="7"/>
      <c r="N16" s="6">
        <f t="shared" si="0"/>
        <v>26</v>
      </c>
      <c r="O16" s="11">
        <f t="shared" si="1"/>
        <v>251</v>
      </c>
      <c r="P16" s="14"/>
      <c r="Q16" s="14">
        <v>2</v>
      </c>
      <c r="R16" s="14"/>
      <c r="S16" s="14">
        <v>10</v>
      </c>
      <c r="T16" s="14"/>
      <c r="U16" s="14">
        <v>19</v>
      </c>
      <c r="V16" s="14">
        <v>1</v>
      </c>
      <c r="W16" s="14"/>
      <c r="X16" s="14">
        <v>8</v>
      </c>
      <c r="Y16" s="14"/>
      <c r="Z16" s="14"/>
      <c r="AA16" s="14"/>
      <c r="AB16" s="14"/>
      <c r="AC16" s="14"/>
      <c r="AD16" s="13">
        <f t="shared" si="4"/>
        <v>40</v>
      </c>
      <c r="AE16" s="15">
        <f t="shared" si="5"/>
        <v>211</v>
      </c>
      <c r="AF16" s="7">
        <f t="shared" si="2"/>
        <v>212</v>
      </c>
      <c r="AG16" s="13">
        <f t="shared" si="6"/>
        <v>1</v>
      </c>
    </row>
    <row r="17" spans="1:33" ht="12" customHeight="1" x14ac:dyDescent="0.25">
      <c r="A17" s="20" t="s">
        <v>48</v>
      </c>
      <c r="B17" s="21">
        <v>100</v>
      </c>
      <c r="C17" s="10"/>
      <c r="D17" s="10"/>
      <c r="E17" s="12"/>
      <c r="F17" s="1">
        <f>'11.3'!AF17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5"/>
        <v>0</v>
      </c>
      <c r="AF17" s="7">
        <f t="shared" si="2"/>
        <v>0</v>
      </c>
      <c r="AG17" s="13">
        <f t="shared" si="6"/>
        <v>0</v>
      </c>
    </row>
    <row r="18" spans="1:33" ht="12" customHeight="1" x14ac:dyDescent="0.25">
      <c r="A18" s="20" t="s">
        <v>49</v>
      </c>
      <c r="B18" s="21">
        <v>100</v>
      </c>
      <c r="C18" s="10"/>
      <c r="D18" s="10">
        <v>1</v>
      </c>
      <c r="E18" s="12"/>
      <c r="F18" s="1">
        <f>'11.3'!AF18</f>
        <v>1</v>
      </c>
      <c r="G18" s="22">
        <f t="shared" si="3"/>
        <v>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5"/>
        <v>1</v>
      </c>
      <c r="AF18" s="7">
        <f t="shared" si="2"/>
        <v>1</v>
      </c>
      <c r="AG18" s="13">
        <f t="shared" si="6"/>
        <v>0</v>
      </c>
    </row>
    <row r="19" spans="1:33" ht="12" customHeight="1" x14ac:dyDescent="0.25">
      <c r="A19" s="20" t="s">
        <v>50</v>
      </c>
      <c r="B19" s="21">
        <v>50</v>
      </c>
      <c r="C19" s="10"/>
      <c r="D19" s="10"/>
      <c r="E19" s="12"/>
      <c r="F19" s="1">
        <f>'11.3'!AF19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5"/>
        <v>0</v>
      </c>
      <c r="AF19" s="7">
        <f t="shared" si="2"/>
        <v>0</v>
      </c>
      <c r="AG19" s="13">
        <f t="shared" si="6"/>
        <v>0</v>
      </c>
    </row>
    <row r="20" spans="1:33" ht="12" customHeight="1" x14ac:dyDescent="0.25">
      <c r="A20" s="20" t="s">
        <v>47</v>
      </c>
      <c r="B20" s="21">
        <v>33</v>
      </c>
      <c r="C20" s="10">
        <v>3</v>
      </c>
      <c r="D20" s="10">
        <v>7</v>
      </c>
      <c r="E20" s="12">
        <v>110</v>
      </c>
      <c r="F20" s="1">
        <f>'11.3'!AF20</f>
        <v>23</v>
      </c>
      <c r="G20" s="22">
        <f t="shared" si="3"/>
        <v>133</v>
      </c>
      <c r="H20" s="7">
        <v>5</v>
      </c>
      <c r="I20" s="7"/>
      <c r="J20" s="7"/>
      <c r="K20" s="7"/>
      <c r="L20" s="7">
        <v>7</v>
      </c>
      <c r="M20" s="7"/>
      <c r="N20" s="6">
        <f t="shared" si="0"/>
        <v>12</v>
      </c>
      <c r="O20" s="11">
        <f t="shared" si="1"/>
        <v>121</v>
      </c>
      <c r="P20" s="14"/>
      <c r="Q20" s="14">
        <v>3</v>
      </c>
      <c r="R20" s="14"/>
      <c r="S20" s="14"/>
      <c r="T20" s="14">
        <v>8</v>
      </c>
      <c r="U20" s="14">
        <v>4</v>
      </c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15</v>
      </c>
      <c r="AE20" s="15">
        <f t="shared" si="5"/>
        <v>106</v>
      </c>
      <c r="AF20" s="7">
        <f t="shared" si="2"/>
        <v>106</v>
      </c>
      <c r="AG20" s="13">
        <f t="shared" si="6"/>
        <v>0</v>
      </c>
    </row>
    <row r="21" spans="1:33" ht="12" customHeight="1" x14ac:dyDescent="0.25">
      <c r="A21" s="20" t="s">
        <v>144</v>
      </c>
      <c r="B21" s="21">
        <v>40</v>
      </c>
      <c r="C21" s="10"/>
      <c r="D21" s="10">
        <v>1</v>
      </c>
      <c r="E21" s="12"/>
      <c r="F21" s="1">
        <f>'11.3'!AF21</f>
        <v>1</v>
      </c>
      <c r="G21" s="22">
        <f t="shared" si="3"/>
        <v>1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5"/>
        <v>1</v>
      </c>
      <c r="AF21" s="7">
        <f t="shared" si="2"/>
        <v>1</v>
      </c>
      <c r="AG21" s="13">
        <f t="shared" si="6"/>
        <v>0</v>
      </c>
    </row>
    <row r="22" spans="1:33" ht="12" customHeight="1" x14ac:dyDescent="0.25">
      <c r="A22" s="20" t="s">
        <v>145</v>
      </c>
      <c r="B22" s="21">
        <v>40</v>
      </c>
      <c r="C22" s="10"/>
      <c r="D22" s="10"/>
      <c r="E22" s="12"/>
      <c r="F22" s="1">
        <f>'11.3'!AF22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5"/>
        <v>0</v>
      </c>
      <c r="AF22" s="7">
        <f t="shared" si="2"/>
        <v>0</v>
      </c>
      <c r="AG22" s="13">
        <f t="shared" si="6"/>
        <v>0</v>
      </c>
    </row>
    <row r="23" spans="1:33" ht="12" customHeight="1" x14ac:dyDescent="0.25">
      <c r="A23" s="20" t="s">
        <v>125</v>
      </c>
      <c r="B23" s="21">
        <v>30</v>
      </c>
      <c r="C23" s="10"/>
      <c r="D23" s="10"/>
      <c r="E23" s="12"/>
      <c r="F23" s="1">
        <f>'11.3'!AF23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5"/>
        <v>0</v>
      </c>
      <c r="AF23" s="7">
        <f t="shared" si="2"/>
        <v>0</v>
      </c>
      <c r="AG23" s="13">
        <f t="shared" si="6"/>
        <v>0</v>
      </c>
    </row>
    <row r="24" spans="1:33" ht="12" customHeight="1" x14ac:dyDescent="0.25">
      <c r="A24" s="20" t="s">
        <v>124</v>
      </c>
      <c r="B24" s="21">
        <v>25</v>
      </c>
      <c r="C24" s="10"/>
      <c r="D24" s="10"/>
      <c r="E24" s="12"/>
      <c r="F24" s="1">
        <f>'11.3'!AF24</f>
        <v>0</v>
      </c>
      <c r="G24" s="22">
        <f t="shared" ref="G24" si="7">SUM(E24:F24)</f>
        <v>0</v>
      </c>
      <c r="H24" s="7"/>
      <c r="I24" s="7"/>
      <c r="J24" s="7"/>
      <c r="K24" s="7"/>
      <c r="L24" s="7"/>
      <c r="M24" s="7"/>
      <c r="N24" s="6">
        <f t="shared" ref="N24" si="8">SUBTOTAL(9,H24:M24)</f>
        <v>0</v>
      </c>
      <c r="O24" s="11">
        <f t="shared" ref="O24" si="9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ref="AE24" si="10">O24-AD24</f>
        <v>0</v>
      </c>
      <c r="AF24" s="7">
        <f t="shared" ref="AF24" si="11">(B24*C24)+D24</f>
        <v>0</v>
      </c>
      <c r="AG24" s="13">
        <f t="shared" ref="AG24" si="12">AF24+AC24-AE24</f>
        <v>0</v>
      </c>
    </row>
    <row r="25" spans="1:33" ht="12" customHeight="1" x14ac:dyDescent="0.25">
      <c r="E25" s="19">
        <f t="shared" ref="E25:K25" si="13">SUM(E3:E24)</f>
        <v>2544</v>
      </c>
      <c r="F25" s="19">
        <f t="shared" si="13"/>
        <v>2045</v>
      </c>
      <c r="G25" s="19">
        <f t="shared" si="13"/>
        <v>4589</v>
      </c>
      <c r="H25" s="19">
        <f t="shared" si="13"/>
        <v>456</v>
      </c>
      <c r="I25" s="19">
        <f t="shared" si="13"/>
        <v>0</v>
      </c>
      <c r="J25" s="19">
        <f t="shared" si="13"/>
        <v>115</v>
      </c>
      <c r="K25" s="19">
        <f t="shared" si="13"/>
        <v>0</v>
      </c>
      <c r="L25" s="19">
        <f t="shared" ref="L25:AG25" si="14">SUM(L3:L24)</f>
        <v>168</v>
      </c>
      <c r="M25" s="19">
        <f t="shared" si="14"/>
        <v>259</v>
      </c>
      <c r="N25" s="19">
        <f t="shared" si="14"/>
        <v>998</v>
      </c>
      <c r="O25" s="19">
        <f t="shared" si="14"/>
        <v>3591</v>
      </c>
      <c r="P25" s="19">
        <f t="shared" si="14"/>
        <v>116</v>
      </c>
      <c r="Q25" s="19">
        <f t="shared" si="14"/>
        <v>214</v>
      </c>
      <c r="R25" s="19">
        <f t="shared" si="14"/>
        <v>184</v>
      </c>
      <c r="S25" s="19">
        <f t="shared" si="14"/>
        <v>155</v>
      </c>
      <c r="T25" s="19">
        <f t="shared" si="14"/>
        <v>265</v>
      </c>
      <c r="U25" s="19">
        <f t="shared" si="14"/>
        <v>292</v>
      </c>
      <c r="V25" s="19">
        <f t="shared" si="14"/>
        <v>7</v>
      </c>
      <c r="W25" s="19">
        <f t="shared" si="14"/>
        <v>2</v>
      </c>
      <c r="X25" s="19">
        <f t="shared" si="14"/>
        <v>8</v>
      </c>
      <c r="Y25" s="19">
        <f t="shared" si="14"/>
        <v>139</v>
      </c>
      <c r="Z25" s="19">
        <f t="shared" si="14"/>
        <v>0</v>
      </c>
      <c r="AA25" s="19">
        <f t="shared" si="14"/>
        <v>0</v>
      </c>
      <c r="AB25" s="19">
        <f t="shared" si="14"/>
        <v>0</v>
      </c>
      <c r="AC25" s="19">
        <f t="shared" si="14"/>
        <v>11</v>
      </c>
      <c r="AD25" s="19">
        <f t="shared" si="14"/>
        <v>1382</v>
      </c>
      <c r="AE25" s="19">
        <f t="shared" si="14"/>
        <v>2209</v>
      </c>
      <c r="AF25" s="19">
        <f t="shared" si="14"/>
        <v>2199</v>
      </c>
      <c r="AG25" s="19">
        <f t="shared" si="14"/>
        <v>1</v>
      </c>
    </row>
    <row r="26" spans="1:33" x14ac:dyDescent="0.25">
      <c r="AF26" s="24"/>
    </row>
    <row r="28" spans="1:33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8"/>
  <sheetViews>
    <sheetView zoomScale="115" zoomScaleNormal="115" workbookViewId="0">
      <pane xSplit="4" ySplit="2" topLeftCell="Z6" activePane="bottomRight" state="frozen"/>
      <selection pane="topRight" activeCell="E1" sqref="E1"/>
      <selection pane="bottomLeft" activeCell="A3" sqref="A3"/>
      <selection pane="bottomRight" activeCell="AE3" sqref="AE3:AE23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  <col min="36" max="36" width="11" customWidth="1"/>
  </cols>
  <sheetData>
    <row r="1" spans="1:35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/>
      <c r="S1" s="5" t="s">
        <v>13</v>
      </c>
      <c r="T1" s="5" t="s">
        <v>9</v>
      </c>
      <c r="U1" s="5" t="s">
        <v>14</v>
      </c>
      <c r="V1" s="5" t="s">
        <v>218</v>
      </c>
      <c r="W1" s="5" t="s">
        <v>219</v>
      </c>
      <c r="X1" s="5" t="s">
        <v>123</v>
      </c>
      <c r="Y1" s="5" t="s">
        <v>13</v>
      </c>
      <c r="Z1" s="5" t="s">
        <v>93</v>
      </c>
      <c r="AA1" s="5" t="s">
        <v>9</v>
      </c>
      <c r="AB1" s="5" t="s">
        <v>14</v>
      </c>
      <c r="AC1" s="5" t="s">
        <v>14</v>
      </c>
      <c r="AD1" s="5" t="s">
        <v>93</v>
      </c>
      <c r="AE1" s="120" t="s">
        <v>18</v>
      </c>
      <c r="AF1" s="126" t="s">
        <v>10</v>
      </c>
      <c r="AG1" s="126" t="s">
        <v>44</v>
      </c>
      <c r="AH1" s="128" t="s">
        <v>22</v>
      </c>
      <c r="AI1" s="130" t="s">
        <v>23</v>
      </c>
    </row>
    <row r="2" spans="1:35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43</v>
      </c>
      <c r="J2" s="17" t="s">
        <v>15</v>
      </c>
      <c r="K2" s="17" t="s">
        <v>101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42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127</v>
      </c>
      <c r="AA2" s="4" t="s">
        <v>42</v>
      </c>
      <c r="AB2" s="4" t="s">
        <v>42</v>
      </c>
      <c r="AC2" s="4" t="s">
        <v>42</v>
      </c>
      <c r="AD2" s="16" t="s">
        <v>107</v>
      </c>
      <c r="AE2" s="121"/>
      <c r="AF2" s="127"/>
      <c r="AG2" s="127"/>
      <c r="AH2" s="129"/>
      <c r="AI2" s="131"/>
    </row>
    <row r="3" spans="1:35" ht="12.75" customHeight="1" x14ac:dyDescent="0.25">
      <c r="A3" s="20" t="s">
        <v>28</v>
      </c>
      <c r="B3" s="21">
        <v>33</v>
      </c>
      <c r="C3" s="9">
        <v>1</v>
      </c>
      <c r="D3" s="9">
        <v>27</v>
      </c>
      <c r="E3" s="12">
        <v>210</v>
      </c>
      <c r="F3" s="1">
        <f>'12.3'!AF3</f>
        <v>157</v>
      </c>
      <c r="G3" s="22">
        <f>SUM(E3:F3)</f>
        <v>367</v>
      </c>
      <c r="H3" s="7">
        <v>11</v>
      </c>
      <c r="I3" s="7"/>
      <c r="J3" s="7"/>
      <c r="K3" s="7"/>
      <c r="L3" s="7">
        <v>92</v>
      </c>
      <c r="M3" s="7"/>
      <c r="N3" s="6">
        <f>SUBTOTAL(9,H3:M3)</f>
        <v>103</v>
      </c>
      <c r="O3" s="11">
        <f>G3-N3</f>
        <v>264</v>
      </c>
      <c r="P3" s="14">
        <v>30</v>
      </c>
      <c r="Q3" s="14">
        <v>38</v>
      </c>
      <c r="R3" s="14"/>
      <c r="S3" s="14"/>
      <c r="T3" s="14">
        <v>46</v>
      </c>
      <c r="U3" s="14">
        <v>42</v>
      </c>
      <c r="V3" s="14">
        <v>13</v>
      </c>
      <c r="W3" s="14">
        <v>31</v>
      </c>
      <c r="X3" s="14"/>
      <c r="Y3" s="14"/>
      <c r="Z3" s="14"/>
      <c r="AA3" s="14"/>
      <c r="AB3" s="14"/>
      <c r="AC3" s="14"/>
      <c r="AD3" s="14"/>
      <c r="AE3" s="14">
        <v>4</v>
      </c>
      <c r="AF3" s="13">
        <f>SUM(P3:AD3)</f>
        <v>200</v>
      </c>
      <c r="AG3" s="15">
        <f t="shared" ref="AG3:AG24" si="0">O3-AF3</f>
        <v>64</v>
      </c>
      <c r="AH3" s="7">
        <f>(B3*C3)+D3</f>
        <v>60</v>
      </c>
      <c r="AI3" s="13">
        <f>AH3+AE3-AG3</f>
        <v>0</v>
      </c>
    </row>
    <row r="4" spans="1:35" ht="12.75" customHeight="1" x14ac:dyDescent="0.25">
      <c r="A4" s="20" t="s">
        <v>29</v>
      </c>
      <c r="B4" s="21">
        <v>70</v>
      </c>
      <c r="C4" s="9">
        <v>17</v>
      </c>
      <c r="D4" s="9">
        <v>34</v>
      </c>
      <c r="E4" s="12">
        <v>1142</v>
      </c>
      <c r="F4" s="1">
        <f>'12.3'!AF4</f>
        <v>674</v>
      </c>
      <c r="G4" s="22">
        <f t="shared" ref="G4:G20" si="1">SUM(E4:F4)</f>
        <v>1816</v>
      </c>
      <c r="H4" s="7">
        <v>45</v>
      </c>
      <c r="I4" s="7"/>
      <c r="J4" s="7"/>
      <c r="K4" s="7"/>
      <c r="L4" s="7">
        <v>275</v>
      </c>
      <c r="M4" s="7"/>
      <c r="N4" s="6">
        <f t="shared" ref="N4:N23" si="2">SUBTOTAL(9,H4:M4)</f>
        <v>320</v>
      </c>
      <c r="O4" s="11">
        <f t="shared" ref="O4:O23" si="3">G4-N4</f>
        <v>1496</v>
      </c>
      <c r="P4" s="14">
        <v>27</v>
      </c>
      <c r="Q4" s="14">
        <v>68</v>
      </c>
      <c r="R4" s="14"/>
      <c r="S4" s="14"/>
      <c r="T4" s="14">
        <v>65</v>
      </c>
      <c r="U4" s="14">
        <v>44</v>
      </c>
      <c r="V4" s="14">
        <v>25</v>
      </c>
      <c r="W4" s="14">
        <v>43</v>
      </c>
      <c r="X4" s="14"/>
      <c r="Y4" s="14"/>
      <c r="Z4" s="14"/>
      <c r="AA4" s="14"/>
      <c r="AB4" s="14"/>
      <c r="AC4" s="14"/>
      <c r="AD4" s="14"/>
      <c r="AE4" s="14"/>
      <c r="AF4" s="13">
        <f t="shared" ref="AF4:AF24" si="4">SUM(P4:AD4)</f>
        <v>272</v>
      </c>
      <c r="AG4" s="15">
        <f t="shared" si="0"/>
        <v>1224</v>
      </c>
      <c r="AH4" s="7">
        <f t="shared" ref="AH4:AH24" si="5">(B4*C4)+D4</f>
        <v>1224</v>
      </c>
      <c r="AI4" s="13">
        <f t="shared" ref="AI4:AI23" si="6">AH4+AE4-AG4</f>
        <v>0</v>
      </c>
    </row>
    <row r="5" spans="1:35" ht="12.75" customHeight="1" x14ac:dyDescent="0.25">
      <c r="A5" s="20" t="s">
        <v>30</v>
      </c>
      <c r="B5" s="21">
        <v>45</v>
      </c>
      <c r="C5" s="8"/>
      <c r="D5" s="8">
        <v>5</v>
      </c>
      <c r="E5" s="12">
        <v>127</v>
      </c>
      <c r="F5" s="1">
        <f>'12.3'!AF5</f>
        <v>18</v>
      </c>
      <c r="G5" s="22">
        <f t="shared" si="1"/>
        <v>145</v>
      </c>
      <c r="H5" s="7"/>
      <c r="I5" s="7"/>
      <c r="J5" s="7"/>
      <c r="K5" s="7"/>
      <c r="L5" s="7">
        <v>105</v>
      </c>
      <c r="M5" s="7"/>
      <c r="N5" s="6">
        <f t="shared" si="2"/>
        <v>105</v>
      </c>
      <c r="O5" s="11">
        <f t="shared" si="3"/>
        <v>40</v>
      </c>
      <c r="P5" s="14">
        <v>12</v>
      </c>
      <c r="Q5" s="14">
        <v>2</v>
      </c>
      <c r="R5" s="14"/>
      <c r="S5" s="14"/>
      <c r="T5" s="14">
        <v>8</v>
      </c>
      <c r="U5" s="14"/>
      <c r="V5" s="14">
        <v>10</v>
      </c>
      <c r="W5" s="14">
        <v>3</v>
      </c>
      <c r="X5" s="14"/>
      <c r="Y5" s="14"/>
      <c r="Z5" s="14"/>
      <c r="AA5" s="14"/>
      <c r="AB5" s="14"/>
      <c r="AC5" s="14"/>
      <c r="AD5" s="14"/>
      <c r="AE5" s="14"/>
      <c r="AF5" s="13">
        <f t="shared" si="4"/>
        <v>35</v>
      </c>
      <c r="AG5" s="15">
        <f t="shared" si="0"/>
        <v>5</v>
      </c>
      <c r="AH5" s="7">
        <f t="shared" si="5"/>
        <v>5</v>
      </c>
      <c r="AI5" s="13">
        <f t="shared" si="6"/>
        <v>0</v>
      </c>
    </row>
    <row r="6" spans="1:35" ht="12.75" customHeight="1" x14ac:dyDescent="0.25">
      <c r="A6" s="20" t="s">
        <v>31</v>
      </c>
      <c r="B6" s="21">
        <v>60</v>
      </c>
      <c r="C6" s="8"/>
      <c r="D6" s="8"/>
      <c r="E6" s="12"/>
      <c r="F6" s="1">
        <f>'12.3'!AF6</f>
        <v>0</v>
      </c>
      <c r="G6" s="22">
        <f t="shared" si="1"/>
        <v>0</v>
      </c>
      <c r="H6" s="7"/>
      <c r="I6" s="7"/>
      <c r="J6" s="7"/>
      <c r="K6" s="7"/>
      <c r="L6" s="7"/>
      <c r="M6" s="7"/>
      <c r="N6" s="6">
        <f t="shared" si="2"/>
        <v>0</v>
      </c>
      <c r="O6" s="11">
        <f t="shared" si="3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0"/>
        <v>0</v>
      </c>
      <c r="AH6" s="7">
        <f t="shared" si="5"/>
        <v>0</v>
      </c>
      <c r="AI6" s="13">
        <f t="shared" si="6"/>
        <v>0</v>
      </c>
    </row>
    <row r="7" spans="1:35" ht="12.75" customHeight="1" x14ac:dyDescent="0.25">
      <c r="A7" s="20" t="s">
        <v>217</v>
      </c>
      <c r="B7" s="21">
        <v>120</v>
      </c>
      <c r="C7" s="9">
        <v>3</v>
      </c>
      <c r="D7" s="9">
        <v>29</v>
      </c>
      <c r="E7" s="12">
        <v>327</v>
      </c>
      <c r="F7" s="1">
        <f>'12.3'!AF7</f>
        <v>134</v>
      </c>
      <c r="G7" s="22">
        <f t="shared" si="1"/>
        <v>461</v>
      </c>
      <c r="H7" s="7">
        <v>5</v>
      </c>
      <c r="I7" s="7"/>
      <c r="J7" s="7"/>
      <c r="K7" s="7"/>
      <c r="L7" s="7"/>
      <c r="M7" s="7"/>
      <c r="N7" s="6">
        <f t="shared" si="2"/>
        <v>5</v>
      </c>
      <c r="O7" s="11">
        <f t="shared" si="3"/>
        <v>456</v>
      </c>
      <c r="P7" s="14">
        <v>3</v>
      </c>
      <c r="Q7" s="14">
        <v>20</v>
      </c>
      <c r="R7" s="25"/>
      <c r="S7" s="14"/>
      <c r="T7" s="25">
        <v>16</v>
      </c>
      <c r="U7" s="25">
        <v>28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3">
        <f t="shared" si="4"/>
        <v>67</v>
      </c>
      <c r="AG7" s="15">
        <f t="shared" si="0"/>
        <v>389</v>
      </c>
      <c r="AH7" s="7">
        <f t="shared" si="5"/>
        <v>389</v>
      </c>
      <c r="AI7" s="13">
        <f t="shared" si="6"/>
        <v>0</v>
      </c>
    </row>
    <row r="8" spans="1:35" ht="12.75" customHeight="1" x14ac:dyDescent="0.25">
      <c r="A8" s="20" t="s">
        <v>34</v>
      </c>
      <c r="B8" s="21">
        <v>40</v>
      </c>
      <c r="C8" s="8"/>
      <c r="D8" s="8">
        <v>22</v>
      </c>
      <c r="E8" s="12"/>
      <c r="F8" s="1">
        <f>'12.3'!AF8</f>
        <v>27</v>
      </c>
      <c r="G8" s="22">
        <f t="shared" si="1"/>
        <v>27</v>
      </c>
      <c r="H8" s="7"/>
      <c r="I8" s="7"/>
      <c r="J8" s="7"/>
      <c r="K8" s="7"/>
      <c r="L8" s="7"/>
      <c r="M8" s="7"/>
      <c r="N8" s="6">
        <f t="shared" si="2"/>
        <v>0</v>
      </c>
      <c r="O8" s="11">
        <f t="shared" si="3"/>
        <v>27</v>
      </c>
      <c r="P8" s="14"/>
      <c r="Q8" s="14"/>
      <c r="R8" s="14"/>
      <c r="S8" s="14"/>
      <c r="T8" s="14"/>
      <c r="U8" s="14"/>
      <c r="V8" s="14">
        <v>5</v>
      </c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5</v>
      </c>
      <c r="AG8" s="15">
        <f t="shared" si="0"/>
        <v>22</v>
      </c>
      <c r="AH8" s="7">
        <f t="shared" si="5"/>
        <v>22</v>
      </c>
      <c r="AI8" s="13">
        <f t="shared" si="6"/>
        <v>0</v>
      </c>
    </row>
    <row r="9" spans="1:35" ht="12.75" customHeight="1" x14ac:dyDescent="0.25">
      <c r="A9" s="20" t="s">
        <v>35</v>
      </c>
      <c r="B9" s="21">
        <v>65</v>
      </c>
      <c r="C9" s="8">
        <v>3</v>
      </c>
      <c r="D9" s="8">
        <v>22</v>
      </c>
      <c r="E9" s="12"/>
      <c r="F9" s="1">
        <f>'12.3'!AF9</f>
        <v>236</v>
      </c>
      <c r="G9" s="22">
        <f t="shared" si="1"/>
        <v>236</v>
      </c>
      <c r="H9" s="7"/>
      <c r="I9" s="7"/>
      <c r="J9" s="7"/>
      <c r="K9" s="7"/>
      <c r="L9" s="7"/>
      <c r="M9" s="7"/>
      <c r="N9" s="6">
        <f t="shared" si="2"/>
        <v>0</v>
      </c>
      <c r="O9" s="11">
        <f t="shared" si="3"/>
        <v>236</v>
      </c>
      <c r="P9" s="14"/>
      <c r="Q9" s="14">
        <v>19</v>
      </c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>
        <f t="shared" si="4"/>
        <v>19</v>
      </c>
      <c r="AG9" s="15">
        <f t="shared" si="0"/>
        <v>217</v>
      </c>
      <c r="AH9" s="7">
        <f t="shared" si="5"/>
        <v>217</v>
      </c>
      <c r="AI9" s="13">
        <f t="shared" si="6"/>
        <v>0</v>
      </c>
    </row>
    <row r="10" spans="1:35" ht="12.75" customHeight="1" x14ac:dyDescent="0.25">
      <c r="A10" s="20" t="s">
        <v>36</v>
      </c>
      <c r="B10" s="21">
        <v>100</v>
      </c>
      <c r="C10" s="8"/>
      <c r="D10" s="8">
        <v>56</v>
      </c>
      <c r="E10" s="12">
        <v>108</v>
      </c>
      <c r="F10" s="1">
        <f>'12.3'!AF10</f>
        <v>200</v>
      </c>
      <c r="G10" s="22">
        <f t="shared" si="1"/>
        <v>308</v>
      </c>
      <c r="H10" s="7">
        <v>15</v>
      </c>
      <c r="I10" s="7"/>
      <c r="J10" s="7"/>
      <c r="K10" s="7"/>
      <c r="L10" s="7">
        <v>70</v>
      </c>
      <c r="M10" s="7"/>
      <c r="N10" s="6">
        <f t="shared" si="2"/>
        <v>85</v>
      </c>
      <c r="O10" s="11">
        <f t="shared" si="3"/>
        <v>223</v>
      </c>
      <c r="P10" s="14">
        <v>35</v>
      </c>
      <c r="Q10" s="14">
        <v>26</v>
      </c>
      <c r="R10" s="14"/>
      <c r="S10" s="14"/>
      <c r="T10" s="14">
        <v>39</v>
      </c>
      <c r="U10" s="14">
        <v>26</v>
      </c>
      <c r="V10" s="14">
        <v>8</v>
      </c>
      <c r="W10" s="14">
        <v>32</v>
      </c>
      <c r="X10" s="14"/>
      <c r="Y10" s="14"/>
      <c r="Z10" s="14"/>
      <c r="AA10" s="14"/>
      <c r="AB10" s="14"/>
      <c r="AC10" s="14"/>
      <c r="AD10" s="14"/>
      <c r="AE10" s="14">
        <v>1</v>
      </c>
      <c r="AF10" s="13">
        <f t="shared" si="4"/>
        <v>166</v>
      </c>
      <c r="AG10" s="15">
        <f t="shared" si="0"/>
        <v>57</v>
      </c>
      <c r="AH10" s="7">
        <f t="shared" si="5"/>
        <v>56</v>
      </c>
      <c r="AI10" s="13">
        <f t="shared" si="6"/>
        <v>0</v>
      </c>
    </row>
    <row r="11" spans="1:35" ht="12.75" customHeight="1" x14ac:dyDescent="0.25">
      <c r="A11" s="20" t="s">
        <v>37</v>
      </c>
      <c r="B11" s="21">
        <v>85</v>
      </c>
      <c r="C11" s="10">
        <v>2</v>
      </c>
      <c r="D11" s="10">
        <v>2</v>
      </c>
      <c r="E11" s="12">
        <v>90</v>
      </c>
      <c r="F11" s="1">
        <f>'12.3'!AF11</f>
        <v>133</v>
      </c>
      <c r="G11" s="22">
        <f t="shared" si="1"/>
        <v>223</v>
      </c>
      <c r="H11" s="7"/>
      <c r="I11" s="7"/>
      <c r="J11" s="7"/>
      <c r="K11" s="7"/>
      <c r="L11" s="7">
        <v>20</v>
      </c>
      <c r="M11" s="7"/>
      <c r="N11" s="6">
        <f t="shared" si="2"/>
        <v>20</v>
      </c>
      <c r="O11" s="11">
        <f t="shared" si="3"/>
        <v>203</v>
      </c>
      <c r="P11" s="14">
        <v>10</v>
      </c>
      <c r="Q11" s="14">
        <v>7</v>
      </c>
      <c r="R11" s="14"/>
      <c r="S11" s="14"/>
      <c r="T11" s="14">
        <v>9</v>
      </c>
      <c r="U11" s="14">
        <v>5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3">
        <f t="shared" si="4"/>
        <v>31</v>
      </c>
      <c r="AG11" s="15">
        <f t="shared" si="0"/>
        <v>172</v>
      </c>
      <c r="AH11" s="7">
        <f t="shared" si="5"/>
        <v>172</v>
      </c>
      <c r="AI11" s="13">
        <f t="shared" si="6"/>
        <v>0</v>
      </c>
    </row>
    <row r="12" spans="1:35" ht="12.75" customHeight="1" x14ac:dyDescent="0.25">
      <c r="A12" s="20" t="s">
        <v>38</v>
      </c>
      <c r="B12" s="21">
        <v>50</v>
      </c>
      <c r="C12" s="10">
        <v>7</v>
      </c>
      <c r="D12" s="10">
        <v>48</v>
      </c>
      <c r="E12" s="12">
        <v>180</v>
      </c>
      <c r="F12" s="1">
        <f>'12.3'!AF12</f>
        <v>300</v>
      </c>
      <c r="G12" s="22">
        <f t="shared" si="1"/>
        <v>480</v>
      </c>
      <c r="H12" s="7"/>
      <c r="I12" s="7"/>
      <c r="J12" s="7"/>
      <c r="K12" s="7"/>
      <c r="L12" s="7">
        <v>10</v>
      </c>
      <c r="M12" s="7"/>
      <c r="N12" s="6">
        <f t="shared" si="2"/>
        <v>10</v>
      </c>
      <c r="O12" s="11">
        <f t="shared" si="3"/>
        <v>470</v>
      </c>
      <c r="P12" s="14">
        <v>13</v>
      </c>
      <c r="Q12" s="14">
        <v>21</v>
      </c>
      <c r="R12" s="14"/>
      <c r="S12" s="14"/>
      <c r="T12" s="14">
        <v>21</v>
      </c>
      <c r="U12" s="14">
        <v>17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72</v>
      </c>
      <c r="AG12" s="15">
        <f t="shared" si="0"/>
        <v>398</v>
      </c>
      <c r="AH12" s="7">
        <f t="shared" si="5"/>
        <v>398</v>
      </c>
      <c r="AI12" s="13">
        <f t="shared" si="6"/>
        <v>0</v>
      </c>
    </row>
    <row r="13" spans="1:35" ht="12.75" customHeight="1" x14ac:dyDescent="0.25">
      <c r="A13" s="20" t="s">
        <v>39</v>
      </c>
      <c r="B13" s="21">
        <v>50</v>
      </c>
      <c r="C13" s="10"/>
      <c r="D13" s="10"/>
      <c r="E13" s="12"/>
      <c r="F13" s="1">
        <f>'12.3'!AF13</f>
        <v>0</v>
      </c>
      <c r="G13" s="22">
        <f t="shared" si="1"/>
        <v>0</v>
      </c>
      <c r="H13" s="7"/>
      <c r="I13" s="7"/>
      <c r="J13" s="7"/>
      <c r="K13" s="7"/>
      <c r="L13" s="7"/>
      <c r="M13" s="7"/>
      <c r="N13" s="6">
        <f t="shared" si="2"/>
        <v>0</v>
      </c>
      <c r="O13" s="11">
        <f t="shared" si="3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0</v>
      </c>
      <c r="AG13" s="15">
        <f t="shared" si="0"/>
        <v>0</v>
      </c>
      <c r="AH13" s="7">
        <f t="shared" si="5"/>
        <v>0</v>
      </c>
      <c r="AI13" s="13">
        <f t="shared" si="6"/>
        <v>0</v>
      </c>
    </row>
    <row r="14" spans="1:35" ht="12.75" customHeight="1" x14ac:dyDescent="0.25">
      <c r="A14" s="20" t="s">
        <v>25</v>
      </c>
      <c r="B14" s="21">
        <v>45</v>
      </c>
      <c r="C14" s="10"/>
      <c r="D14" s="10"/>
      <c r="E14" s="12"/>
      <c r="F14" s="1">
        <f>'12.3'!AF14</f>
        <v>0</v>
      </c>
      <c r="G14" s="22">
        <f t="shared" si="1"/>
        <v>0</v>
      </c>
      <c r="H14" s="7"/>
      <c r="I14" s="7"/>
      <c r="J14" s="7"/>
      <c r="K14" s="7"/>
      <c r="L14" s="7"/>
      <c r="M14" s="7"/>
      <c r="N14" s="6">
        <f t="shared" si="2"/>
        <v>0</v>
      </c>
      <c r="O14" s="11">
        <f t="shared" si="3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0"/>
        <v>0</v>
      </c>
      <c r="AH14" s="7">
        <f t="shared" si="5"/>
        <v>0</v>
      </c>
      <c r="AI14" s="13">
        <f t="shared" si="6"/>
        <v>0</v>
      </c>
    </row>
    <row r="15" spans="1:35" ht="12.75" customHeight="1" x14ac:dyDescent="0.25">
      <c r="A15" s="20" t="s">
        <v>26</v>
      </c>
      <c r="B15" s="21">
        <v>33</v>
      </c>
      <c r="C15" s="10"/>
      <c r="D15" s="10"/>
      <c r="E15" s="12"/>
      <c r="F15" s="1">
        <f>'12.3'!AF15</f>
        <v>0</v>
      </c>
      <c r="G15" s="22">
        <f t="shared" si="1"/>
        <v>0</v>
      </c>
      <c r="H15" s="7"/>
      <c r="I15" s="7"/>
      <c r="J15" s="7"/>
      <c r="K15" s="7"/>
      <c r="L15" s="7"/>
      <c r="M15" s="7"/>
      <c r="N15" s="6">
        <f t="shared" si="2"/>
        <v>0</v>
      </c>
      <c r="O15" s="11">
        <f t="shared" si="3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0"/>
        <v>0</v>
      </c>
      <c r="AH15" s="7">
        <f t="shared" si="5"/>
        <v>0</v>
      </c>
      <c r="AI15" s="13">
        <f t="shared" si="6"/>
        <v>0</v>
      </c>
    </row>
    <row r="16" spans="1:35" ht="12.75" customHeight="1" x14ac:dyDescent="0.25">
      <c r="A16" s="20" t="s">
        <v>27</v>
      </c>
      <c r="B16" s="21">
        <v>45</v>
      </c>
      <c r="C16" s="10">
        <v>3</v>
      </c>
      <c r="D16" s="10">
        <v>33</v>
      </c>
      <c r="E16" s="12"/>
      <c r="F16" s="1">
        <f>'12.3'!AF16</f>
        <v>212</v>
      </c>
      <c r="G16" s="22">
        <f t="shared" si="1"/>
        <v>212</v>
      </c>
      <c r="H16" s="7"/>
      <c r="I16" s="7"/>
      <c r="J16" s="7"/>
      <c r="K16" s="7"/>
      <c r="L16" s="7"/>
      <c r="M16" s="7"/>
      <c r="N16" s="6">
        <f t="shared" si="2"/>
        <v>0</v>
      </c>
      <c r="O16" s="11">
        <f t="shared" si="3"/>
        <v>212</v>
      </c>
      <c r="P16" s="14">
        <v>3</v>
      </c>
      <c r="Q16" s="14">
        <v>8</v>
      </c>
      <c r="R16" s="14"/>
      <c r="S16" s="14"/>
      <c r="T16" s="14"/>
      <c r="U16" s="14">
        <v>4</v>
      </c>
      <c r="V16" s="14"/>
      <c r="W16" s="14">
        <v>28</v>
      </c>
      <c r="X16" s="14"/>
      <c r="Y16" s="14"/>
      <c r="Z16" s="14"/>
      <c r="AA16" s="14"/>
      <c r="AB16" s="14"/>
      <c r="AC16" s="14"/>
      <c r="AD16" s="14"/>
      <c r="AE16" s="14">
        <v>1</v>
      </c>
      <c r="AF16" s="13">
        <f t="shared" si="4"/>
        <v>43</v>
      </c>
      <c r="AG16" s="15">
        <f t="shared" si="0"/>
        <v>169</v>
      </c>
      <c r="AH16" s="7">
        <f t="shared" si="5"/>
        <v>168</v>
      </c>
      <c r="AI16" s="13">
        <f t="shared" si="6"/>
        <v>0</v>
      </c>
    </row>
    <row r="17" spans="1:35" ht="12.75" customHeight="1" x14ac:dyDescent="0.25">
      <c r="A17" s="20" t="s">
        <v>48</v>
      </c>
      <c r="B17" s="21">
        <v>100</v>
      </c>
      <c r="C17" s="10"/>
      <c r="D17" s="10"/>
      <c r="E17" s="12"/>
      <c r="F17" s="1">
        <f>'12.3'!AF17</f>
        <v>0</v>
      </c>
      <c r="G17" s="22">
        <f t="shared" si="1"/>
        <v>0</v>
      </c>
      <c r="H17" s="7"/>
      <c r="I17" s="7"/>
      <c r="J17" s="7"/>
      <c r="K17" s="7"/>
      <c r="L17" s="7"/>
      <c r="M17" s="7"/>
      <c r="N17" s="6">
        <f t="shared" si="2"/>
        <v>0</v>
      </c>
      <c r="O17" s="11">
        <f t="shared" si="3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0"/>
        <v>0</v>
      </c>
      <c r="AH17" s="7">
        <f t="shared" si="5"/>
        <v>0</v>
      </c>
      <c r="AI17" s="13">
        <f t="shared" si="6"/>
        <v>0</v>
      </c>
    </row>
    <row r="18" spans="1:35" ht="12.75" customHeight="1" x14ac:dyDescent="0.25">
      <c r="A18" s="20" t="s">
        <v>49</v>
      </c>
      <c r="B18" s="21">
        <v>100</v>
      </c>
      <c r="C18" s="10"/>
      <c r="D18" s="10"/>
      <c r="E18" s="12"/>
      <c r="F18" s="1">
        <f>'12.3'!AF18</f>
        <v>1</v>
      </c>
      <c r="G18" s="22">
        <f t="shared" si="1"/>
        <v>1</v>
      </c>
      <c r="H18" s="7"/>
      <c r="I18" s="7"/>
      <c r="J18" s="7"/>
      <c r="K18" s="7"/>
      <c r="L18" s="7"/>
      <c r="M18" s="7"/>
      <c r="N18" s="6">
        <f t="shared" si="2"/>
        <v>0</v>
      </c>
      <c r="O18" s="11">
        <f t="shared" si="3"/>
        <v>1</v>
      </c>
      <c r="P18" s="14">
        <v>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1</v>
      </c>
      <c r="AG18" s="15">
        <f t="shared" si="0"/>
        <v>0</v>
      </c>
      <c r="AH18" s="7">
        <f t="shared" si="5"/>
        <v>0</v>
      </c>
      <c r="AI18" s="13">
        <f t="shared" si="6"/>
        <v>0</v>
      </c>
    </row>
    <row r="19" spans="1:35" ht="12.75" customHeight="1" x14ac:dyDescent="0.25">
      <c r="A19" s="20" t="s">
        <v>50</v>
      </c>
      <c r="B19" s="21">
        <v>50</v>
      </c>
      <c r="C19" s="10"/>
      <c r="D19" s="10"/>
      <c r="E19" s="12"/>
      <c r="F19" s="1">
        <f>'12.3'!AF19</f>
        <v>0</v>
      </c>
      <c r="G19" s="22">
        <f t="shared" si="1"/>
        <v>0</v>
      </c>
      <c r="H19" s="7"/>
      <c r="I19" s="7"/>
      <c r="J19" s="7"/>
      <c r="K19" s="7"/>
      <c r="L19" s="7"/>
      <c r="M19" s="7"/>
      <c r="N19" s="6">
        <f t="shared" si="2"/>
        <v>0</v>
      </c>
      <c r="O19" s="11">
        <f t="shared" si="3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0"/>
        <v>0</v>
      </c>
      <c r="AH19" s="7">
        <f t="shared" si="5"/>
        <v>0</v>
      </c>
      <c r="AI19" s="13">
        <f t="shared" si="6"/>
        <v>0</v>
      </c>
    </row>
    <row r="20" spans="1:35" ht="12.75" customHeight="1" x14ac:dyDescent="0.25">
      <c r="A20" s="20" t="s">
        <v>47</v>
      </c>
      <c r="B20" s="21">
        <v>33</v>
      </c>
      <c r="C20" s="10">
        <v>1</v>
      </c>
      <c r="D20" s="10">
        <v>25</v>
      </c>
      <c r="E20" s="12"/>
      <c r="F20" s="1">
        <f>'12.3'!AF20</f>
        <v>106</v>
      </c>
      <c r="G20" s="22">
        <f t="shared" si="1"/>
        <v>106</v>
      </c>
      <c r="H20" s="7"/>
      <c r="I20" s="7"/>
      <c r="J20" s="7"/>
      <c r="K20" s="7"/>
      <c r="L20" s="7">
        <v>20</v>
      </c>
      <c r="M20" s="7"/>
      <c r="N20" s="6">
        <f t="shared" si="2"/>
        <v>20</v>
      </c>
      <c r="O20" s="11">
        <f t="shared" si="3"/>
        <v>86</v>
      </c>
      <c r="P20" s="14"/>
      <c r="Q20" s="14">
        <v>8</v>
      </c>
      <c r="R20" s="14"/>
      <c r="S20" s="14"/>
      <c r="T20" s="14">
        <v>15</v>
      </c>
      <c r="U20" s="14">
        <v>4</v>
      </c>
      <c r="V20" s="14"/>
      <c r="W20" s="14"/>
      <c r="X20" s="14"/>
      <c r="Y20" s="14"/>
      <c r="Z20" s="14"/>
      <c r="AA20" s="14"/>
      <c r="AB20" s="14"/>
      <c r="AC20" s="14"/>
      <c r="AD20" s="14"/>
      <c r="AE20" s="14">
        <v>1</v>
      </c>
      <c r="AF20" s="13">
        <f t="shared" si="4"/>
        <v>27</v>
      </c>
      <c r="AG20" s="15">
        <f t="shared" si="0"/>
        <v>59</v>
      </c>
      <c r="AH20" s="7">
        <f t="shared" si="5"/>
        <v>58</v>
      </c>
      <c r="AI20" s="13">
        <f t="shared" si="6"/>
        <v>0</v>
      </c>
    </row>
    <row r="21" spans="1:35" ht="12.75" customHeight="1" x14ac:dyDescent="0.25">
      <c r="A21" s="20" t="s">
        <v>144</v>
      </c>
      <c r="B21" s="21">
        <v>40</v>
      </c>
      <c r="C21" s="10"/>
      <c r="D21" s="10">
        <v>1</v>
      </c>
      <c r="E21" s="12"/>
      <c r="F21" s="1">
        <f>'12.3'!AF21</f>
        <v>1</v>
      </c>
      <c r="G21" s="22">
        <f t="shared" ref="G21:G23" si="7">SUM(E21:F21)</f>
        <v>1</v>
      </c>
      <c r="H21" s="7"/>
      <c r="I21" s="7"/>
      <c r="J21" s="7"/>
      <c r="K21" s="7"/>
      <c r="L21" s="7"/>
      <c r="M21" s="7"/>
      <c r="N21" s="6">
        <f t="shared" si="2"/>
        <v>0</v>
      </c>
      <c r="O21" s="11">
        <f t="shared" si="3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0"/>
        <v>1</v>
      </c>
      <c r="AH21" s="7">
        <f t="shared" si="5"/>
        <v>1</v>
      </c>
      <c r="AI21" s="13">
        <f t="shared" si="6"/>
        <v>0</v>
      </c>
    </row>
    <row r="22" spans="1:35" ht="12.75" customHeight="1" x14ac:dyDescent="0.25">
      <c r="A22" s="20" t="s">
        <v>145</v>
      </c>
      <c r="B22" s="21">
        <v>40</v>
      </c>
      <c r="C22" s="10"/>
      <c r="D22" s="10"/>
      <c r="E22" s="12"/>
      <c r="F22" s="1">
        <f>'12.3'!AF22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2"/>
        <v>0</v>
      </c>
      <c r="O22" s="11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0"/>
        <v>0</v>
      </c>
      <c r="AH22" s="7">
        <f t="shared" si="5"/>
        <v>0</v>
      </c>
      <c r="AI22" s="13">
        <f t="shared" si="6"/>
        <v>0</v>
      </c>
    </row>
    <row r="23" spans="1:35" ht="12.75" customHeight="1" x14ac:dyDescent="0.25">
      <c r="A23" s="20" t="s">
        <v>125</v>
      </c>
      <c r="B23" s="21">
        <v>30</v>
      </c>
      <c r="C23" s="10"/>
      <c r="D23" s="10"/>
      <c r="E23" s="12"/>
      <c r="F23" s="1">
        <f>'12.3'!AF23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2"/>
        <v>0</v>
      </c>
      <c r="O23" s="11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0"/>
        <v>0</v>
      </c>
      <c r="AH23" s="7">
        <f t="shared" si="5"/>
        <v>0</v>
      </c>
      <c r="AI23" s="13">
        <f t="shared" si="6"/>
        <v>0</v>
      </c>
    </row>
    <row r="24" spans="1:35" ht="12.75" customHeight="1" x14ac:dyDescent="0.25">
      <c r="A24" s="20" t="s">
        <v>124</v>
      </c>
      <c r="B24" s="21">
        <v>25</v>
      </c>
      <c r="C24" s="10"/>
      <c r="D24" s="10"/>
      <c r="E24" s="12"/>
      <c r="F24" s="1">
        <f>'12.3'!AF24</f>
        <v>0</v>
      </c>
      <c r="G24" s="22">
        <f t="shared" ref="G24" si="8">SUM(E24:F24)</f>
        <v>0</v>
      </c>
      <c r="H24" s="7"/>
      <c r="I24" s="7"/>
      <c r="J24" s="7"/>
      <c r="K24" s="7"/>
      <c r="L24" s="7"/>
      <c r="M24" s="7"/>
      <c r="N24" s="6">
        <f>SUBTOTAL(9,H24:M24)</f>
        <v>0</v>
      </c>
      <c r="O24" s="11">
        <f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0"/>
        <v>0</v>
      </c>
      <c r="AH24" s="7">
        <f t="shared" si="5"/>
        <v>0</v>
      </c>
      <c r="AI24" s="13">
        <f>AH24+AE24-AG24</f>
        <v>0</v>
      </c>
    </row>
    <row r="25" spans="1:35" ht="12.75" customHeight="1" x14ac:dyDescent="0.25">
      <c r="E25" s="19">
        <f>SUM(E3:E23)</f>
        <v>2184</v>
      </c>
      <c r="F25" s="19">
        <f>SUM(F3:F24)</f>
        <v>2199</v>
      </c>
      <c r="G25" s="19">
        <f t="shared" ref="G25:AI25" si="9">SUM(G3:G24)</f>
        <v>4383</v>
      </c>
      <c r="H25" s="19">
        <f t="shared" si="9"/>
        <v>76</v>
      </c>
      <c r="I25" s="19">
        <f t="shared" si="9"/>
        <v>0</v>
      </c>
      <c r="J25" s="19">
        <f t="shared" si="9"/>
        <v>0</v>
      </c>
      <c r="K25" s="19">
        <f t="shared" si="9"/>
        <v>0</v>
      </c>
      <c r="L25" s="19">
        <f t="shared" si="9"/>
        <v>592</v>
      </c>
      <c r="M25" s="19">
        <f t="shared" si="9"/>
        <v>0</v>
      </c>
      <c r="N25" s="19">
        <f t="shared" si="9"/>
        <v>668</v>
      </c>
      <c r="O25" s="19">
        <f t="shared" si="9"/>
        <v>3715</v>
      </c>
      <c r="P25" s="19">
        <f t="shared" si="9"/>
        <v>134</v>
      </c>
      <c r="Q25" s="19">
        <f t="shared" si="9"/>
        <v>217</v>
      </c>
      <c r="R25" s="19">
        <f t="shared" si="9"/>
        <v>0</v>
      </c>
      <c r="S25" s="19">
        <f t="shared" si="9"/>
        <v>0</v>
      </c>
      <c r="T25" s="19">
        <f t="shared" si="9"/>
        <v>219</v>
      </c>
      <c r="U25" s="19">
        <f t="shared" si="9"/>
        <v>170</v>
      </c>
      <c r="V25" s="19">
        <f t="shared" si="9"/>
        <v>61</v>
      </c>
      <c r="W25" s="19">
        <f t="shared" si="9"/>
        <v>137</v>
      </c>
      <c r="X25" s="19">
        <f t="shared" si="9"/>
        <v>0</v>
      </c>
      <c r="Y25" s="19">
        <f t="shared" si="9"/>
        <v>0</v>
      </c>
      <c r="Z25" s="19">
        <f t="shared" si="9"/>
        <v>0</v>
      </c>
      <c r="AA25" s="19">
        <f t="shared" si="9"/>
        <v>0</v>
      </c>
      <c r="AB25" s="19">
        <f t="shared" si="9"/>
        <v>0</v>
      </c>
      <c r="AC25" s="19">
        <f t="shared" si="9"/>
        <v>0</v>
      </c>
      <c r="AD25" s="19">
        <f t="shared" si="9"/>
        <v>0</v>
      </c>
      <c r="AE25" s="19">
        <f t="shared" si="9"/>
        <v>7</v>
      </c>
      <c r="AF25" s="19">
        <f t="shared" si="9"/>
        <v>938</v>
      </c>
      <c r="AG25" s="19">
        <f t="shared" si="9"/>
        <v>2777</v>
      </c>
      <c r="AH25" s="19">
        <f>SUM(AH3:AH24)</f>
        <v>2770</v>
      </c>
      <c r="AI25" s="19">
        <f t="shared" si="9"/>
        <v>0</v>
      </c>
    </row>
    <row r="28" spans="1:35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8"/>
  <sheetViews>
    <sheetView zoomScaleNormal="100"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K15" sqref="K14:K15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7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  <col min="34" max="34" width="25.85546875" customWidth="1"/>
  </cols>
  <sheetData>
    <row r="1" spans="1:33" ht="44.25" customHeight="1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 t="s">
        <v>123</v>
      </c>
      <c r="S1" s="5" t="s">
        <v>13</v>
      </c>
      <c r="T1" s="5" t="s">
        <v>9</v>
      </c>
      <c r="U1" s="5" t="s">
        <v>185</v>
      </c>
      <c r="V1" s="5" t="s">
        <v>215</v>
      </c>
      <c r="W1" s="5" t="s">
        <v>13</v>
      </c>
      <c r="X1" s="5" t="s">
        <v>122</v>
      </c>
      <c r="Y1" s="5" t="s">
        <v>123</v>
      </c>
      <c r="Z1" s="5" t="s">
        <v>9</v>
      </c>
      <c r="AA1" s="5" t="s">
        <v>14</v>
      </c>
      <c r="AB1" s="4" t="s">
        <v>89</v>
      </c>
      <c r="AC1" s="120" t="s">
        <v>18</v>
      </c>
      <c r="AD1" s="126" t="s">
        <v>10</v>
      </c>
      <c r="AE1" s="126" t="s">
        <v>44</v>
      </c>
      <c r="AF1" s="128" t="s">
        <v>22</v>
      </c>
      <c r="AG1" s="130" t="s">
        <v>23</v>
      </c>
    </row>
    <row r="2" spans="1:33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43</v>
      </c>
      <c r="J2" s="17" t="s">
        <v>15</v>
      </c>
      <c r="K2" s="17" t="s">
        <v>1</v>
      </c>
      <c r="L2" s="2" t="s">
        <v>2</v>
      </c>
      <c r="M2" s="2" t="s">
        <v>7</v>
      </c>
      <c r="N2" s="134"/>
      <c r="O2" s="136"/>
      <c r="P2" s="4" t="s">
        <v>90</v>
      </c>
      <c r="Q2" s="4" t="s">
        <v>41</v>
      </c>
      <c r="R2" s="4" t="s">
        <v>90</v>
      </c>
      <c r="S2" s="4" t="s">
        <v>41</v>
      </c>
      <c r="T2" s="4" t="s">
        <v>90</v>
      </c>
      <c r="U2" s="4" t="s">
        <v>42</v>
      </c>
      <c r="V2" s="4" t="s">
        <v>112</v>
      </c>
      <c r="W2" s="4" t="s">
        <v>42</v>
      </c>
      <c r="X2" s="4" t="s">
        <v>42</v>
      </c>
      <c r="Y2" s="4" t="s">
        <v>42</v>
      </c>
      <c r="Z2" s="4" t="s">
        <v>92</v>
      </c>
      <c r="AA2" s="4" t="s">
        <v>42</v>
      </c>
      <c r="AB2" s="16" t="s">
        <v>107</v>
      </c>
      <c r="AC2" s="121"/>
      <c r="AD2" s="127"/>
      <c r="AE2" s="127"/>
      <c r="AF2" s="129"/>
      <c r="AG2" s="131"/>
    </row>
    <row r="3" spans="1:33" ht="11.25" customHeight="1" x14ac:dyDescent="0.25">
      <c r="A3" s="20" t="s">
        <v>28</v>
      </c>
      <c r="B3" s="21">
        <v>33</v>
      </c>
      <c r="C3" s="9">
        <v>13</v>
      </c>
      <c r="D3" s="9">
        <v>593</v>
      </c>
      <c r="E3" s="73">
        <v>1352</v>
      </c>
      <c r="F3" s="1">
        <f>'13.3'!AH3</f>
        <v>60</v>
      </c>
      <c r="G3" s="22">
        <f>SUM(E3:F3)</f>
        <v>1412</v>
      </c>
      <c r="H3" s="7">
        <v>93</v>
      </c>
      <c r="I3" s="7"/>
      <c r="J3" s="7">
        <v>6</v>
      </c>
      <c r="K3" s="7">
        <v>40</v>
      </c>
      <c r="L3" s="7">
        <v>53</v>
      </c>
      <c r="M3" s="7"/>
      <c r="N3" s="6">
        <f t="shared" ref="N3:N24" si="0">SUBTOTAL(9,H3:M3)</f>
        <v>192</v>
      </c>
      <c r="O3" s="11">
        <f t="shared" ref="O3:O24" si="1">G3-N3</f>
        <v>1220</v>
      </c>
      <c r="P3" s="27">
        <v>19</v>
      </c>
      <c r="Q3" s="27">
        <v>51</v>
      </c>
      <c r="R3" s="27"/>
      <c r="S3" s="27">
        <v>38</v>
      </c>
      <c r="T3" s="27"/>
      <c r="U3" s="27">
        <v>25</v>
      </c>
      <c r="V3" s="27">
        <v>14</v>
      </c>
      <c r="W3" s="27"/>
      <c r="X3" s="27">
        <v>37</v>
      </c>
      <c r="Y3" s="27"/>
      <c r="Z3" s="27"/>
      <c r="AA3" s="27">
        <v>24</v>
      </c>
      <c r="AB3" s="14"/>
      <c r="AC3" s="14">
        <v>2</v>
      </c>
      <c r="AD3" s="13">
        <f>SUM(P3:AB3)</f>
        <v>208</v>
      </c>
      <c r="AE3" s="15">
        <f t="shared" ref="AE3:AE24" si="2">O3-AD3</f>
        <v>1012</v>
      </c>
      <c r="AF3" s="7">
        <f t="shared" ref="AF3:AF24" si="3">(B3*C3)+D3</f>
        <v>1022</v>
      </c>
      <c r="AG3" s="102">
        <f>AF3+AC3-AE3</f>
        <v>12</v>
      </c>
    </row>
    <row r="4" spans="1:33" ht="11.25" customHeight="1" x14ac:dyDescent="0.25">
      <c r="A4" s="20" t="s">
        <v>29</v>
      </c>
      <c r="B4" s="21">
        <v>70</v>
      </c>
      <c r="C4" s="9">
        <v>18</v>
      </c>
      <c r="D4" s="9">
        <v>736</v>
      </c>
      <c r="E4" s="74">
        <v>1284</v>
      </c>
      <c r="F4" s="1">
        <f>'13.3'!AH4</f>
        <v>1224</v>
      </c>
      <c r="G4" s="22">
        <f t="shared" ref="G4:G24" si="4">SUM(E4:F4)</f>
        <v>2508</v>
      </c>
      <c r="H4" s="7">
        <v>120</v>
      </c>
      <c r="I4" s="7"/>
      <c r="J4" s="7"/>
      <c r="K4" s="7">
        <v>20</v>
      </c>
      <c r="L4" s="7">
        <v>60</v>
      </c>
      <c r="M4" s="7"/>
      <c r="N4" s="6">
        <f t="shared" si="0"/>
        <v>200</v>
      </c>
      <c r="O4" s="11">
        <f t="shared" si="1"/>
        <v>2308</v>
      </c>
      <c r="P4" s="66">
        <v>37</v>
      </c>
      <c r="Q4" s="66">
        <v>94</v>
      </c>
      <c r="R4" s="66"/>
      <c r="S4" s="66">
        <v>46</v>
      </c>
      <c r="T4" s="66"/>
      <c r="U4" s="66">
        <v>17</v>
      </c>
      <c r="V4" s="66">
        <v>28</v>
      </c>
      <c r="W4" s="66"/>
      <c r="X4" s="66">
        <v>36</v>
      </c>
      <c r="Y4" s="66"/>
      <c r="Z4" s="66"/>
      <c r="AA4" s="66">
        <v>40</v>
      </c>
      <c r="AB4" s="33"/>
      <c r="AC4" s="33">
        <v>2</v>
      </c>
      <c r="AD4" s="13">
        <f t="shared" ref="AD4:AD24" si="5">SUM(P4:AB4)</f>
        <v>298</v>
      </c>
      <c r="AE4" s="15">
        <f t="shared" si="2"/>
        <v>2010</v>
      </c>
      <c r="AF4" s="7">
        <f t="shared" si="3"/>
        <v>1996</v>
      </c>
      <c r="AG4" s="102">
        <f>AF4+AC4-AE4</f>
        <v>-12</v>
      </c>
    </row>
    <row r="5" spans="1:33" ht="11.25" customHeight="1" x14ac:dyDescent="0.25">
      <c r="A5" s="20" t="s">
        <v>30</v>
      </c>
      <c r="B5" s="21">
        <v>45</v>
      </c>
      <c r="C5" s="8">
        <v>2</v>
      </c>
      <c r="D5" s="8">
        <v>220</v>
      </c>
      <c r="E5" s="12">
        <v>449</v>
      </c>
      <c r="F5" s="1">
        <f>'13.3'!AH5</f>
        <v>5</v>
      </c>
      <c r="G5" s="22">
        <f t="shared" si="4"/>
        <v>454</v>
      </c>
      <c r="H5" s="7"/>
      <c r="I5" s="7"/>
      <c r="J5" s="7"/>
      <c r="K5" s="7">
        <v>40</v>
      </c>
      <c r="L5" s="7">
        <v>53</v>
      </c>
      <c r="M5" s="7"/>
      <c r="N5" s="6">
        <f t="shared" si="0"/>
        <v>93</v>
      </c>
      <c r="O5" s="11">
        <f t="shared" si="1"/>
        <v>361</v>
      </c>
      <c r="P5" s="66"/>
      <c r="Q5" s="66">
        <v>2</v>
      </c>
      <c r="R5" s="66"/>
      <c r="S5" s="66">
        <v>15</v>
      </c>
      <c r="T5" s="66"/>
      <c r="U5" s="66">
        <v>8</v>
      </c>
      <c r="V5" s="66">
        <v>8</v>
      </c>
      <c r="W5" s="66"/>
      <c r="X5" s="66">
        <v>6</v>
      </c>
      <c r="Y5" s="66"/>
      <c r="Z5" s="66"/>
      <c r="AA5" s="66">
        <v>11</v>
      </c>
      <c r="AB5" s="33"/>
      <c r="AC5" s="33">
        <v>1</v>
      </c>
      <c r="AD5" s="13">
        <f t="shared" si="5"/>
        <v>50</v>
      </c>
      <c r="AE5" s="15">
        <f t="shared" si="2"/>
        <v>311</v>
      </c>
      <c r="AF5" s="7">
        <f t="shared" si="3"/>
        <v>310</v>
      </c>
      <c r="AG5" s="102">
        <f t="shared" ref="AG5:AG24" si="6">AF5+AC5-AE5</f>
        <v>0</v>
      </c>
    </row>
    <row r="6" spans="1:33" ht="11.25" customHeight="1" x14ac:dyDescent="0.25">
      <c r="A6" s="20" t="s">
        <v>31</v>
      </c>
      <c r="B6" s="21">
        <v>60</v>
      </c>
      <c r="C6" s="8"/>
      <c r="D6" s="8"/>
      <c r="E6" s="12"/>
      <c r="F6" s="1">
        <f>'13.3'!AH6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14"/>
      <c r="AC6" s="14"/>
      <c r="AD6" s="13">
        <f t="shared" si="5"/>
        <v>0</v>
      </c>
      <c r="AE6" s="15">
        <f t="shared" si="2"/>
        <v>0</v>
      </c>
      <c r="AF6" s="7">
        <f t="shared" si="3"/>
        <v>0</v>
      </c>
      <c r="AG6" s="102">
        <f t="shared" si="6"/>
        <v>0</v>
      </c>
    </row>
    <row r="7" spans="1:33" ht="11.25" customHeight="1" x14ac:dyDescent="0.25">
      <c r="A7" s="20" t="s">
        <v>33</v>
      </c>
      <c r="B7" s="21">
        <v>120</v>
      </c>
      <c r="C7" s="9">
        <v>3</v>
      </c>
      <c r="D7" s="9">
        <v>474</v>
      </c>
      <c r="E7" s="12">
        <v>599</v>
      </c>
      <c r="F7" s="1">
        <f>'13.3'!AH7</f>
        <v>389</v>
      </c>
      <c r="G7" s="22">
        <f t="shared" si="4"/>
        <v>988</v>
      </c>
      <c r="H7" s="7">
        <v>58</v>
      </c>
      <c r="I7" s="7"/>
      <c r="J7" s="7"/>
      <c r="K7" s="7"/>
      <c r="L7" s="7"/>
      <c r="M7" s="7"/>
      <c r="N7" s="6">
        <f t="shared" si="0"/>
        <v>58</v>
      </c>
      <c r="O7" s="11">
        <f t="shared" si="1"/>
        <v>930</v>
      </c>
      <c r="P7" s="27">
        <v>16</v>
      </c>
      <c r="Q7" s="27">
        <v>33</v>
      </c>
      <c r="R7" s="27"/>
      <c r="S7" s="27">
        <v>8</v>
      </c>
      <c r="T7" s="27"/>
      <c r="U7" s="27">
        <v>4</v>
      </c>
      <c r="V7" s="27">
        <v>14</v>
      </c>
      <c r="W7" s="27"/>
      <c r="X7" s="27">
        <v>12</v>
      </c>
      <c r="Y7" s="27"/>
      <c r="Z7" s="27"/>
      <c r="AA7" s="27">
        <v>8</v>
      </c>
      <c r="AB7" s="14"/>
      <c r="AC7" s="14">
        <v>1</v>
      </c>
      <c r="AD7" s="13">
        <f t="shared" si="5"/>
        <v>95</v>
      </c>
      <c r="AE7" s="15">
        <f t="shared" si="2"/>
        <v>835</v>
      </c>
      <c r="AF7" s="7">
        <f t="shared" si="3"/>
        <v>834</v>
      </c>
      <c r="AG7" s="102">
        <f t="shared" si="6"/>
        <v>0</v>
      </c>
    </row>
    <row r="8" spans="1:33" ht="11.25" customHeight="1" x14ac:dyDescent="0.25">
      <c r="A8" s="20" t="s">
        <v>34</v>
      </c>
      <c r="B8" s="21">
        <v>40</v>
      </c>
      <c r="C8" s="8">
        <v>1</v>
      </c>
      <c r="D8" s="8">
        <v>82</v>
      </c>
      <c r="E8" s="12">
        <v>100</v>
      </c>
      <c r="F8" s="1">
        <f>'13.3'!AH8</f>
        <v>22</v>
      </c>
      <c r="G8" s="22">
        <f t="shared" si="4"/>
        <v>122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122</v>
      </c>
      <c r="P8" s="27"/>
      <c r="Q8" s="27"/>
      <c r="R8" s="27"/>
      <c r="S8" s="27"/>
      <c r="T8" s="27"/>
      <c r="U8" s="27"/>
      <c r="V8" s="27"/>
      <c r="W8" s="27"/>
      <c r="X8" s="27">
        <v>0</v>
      </c>
      <c r="Y8" s="27"/>
      <c r="Z8" s="27"/>
      <c r="AA8" s="27"/>
      <c r="AB8" s="14"/>
      <c r="AC8" s="14"/>
      <c r="AD8" s="13">
        <f t="shared" si="5"/>
        <v>0</v>
      </c>
      <c r="AE8" s="15">
        <f t="shared" si="2"/>
        <v>122</v>
      </c>
      <c r="AF8" s="7">
        <f t="shared" si="3"/>
        <v>122</v>
      </c>
      <c r="AG8" s="102">
        <f t="shared" si="6"/>
        <v>0</v>
      </c>
    </row>
    <row r="9" spans="1:33" ht="11.25" customHeight="1" x14ac:dyDescent="0.25">
      <c r="A9" s="20" t="s">
        <v>35</v>
      </c>
      <c r="B9" s="21">
        <v>65</v>
      </c>
      <c r="C9" s="8">
        <v>2</v>
      </c>
      <c r="D9" s="8">
        <v>47</v>
      </c>
      <c r="E9" s="12"/>
      <c r="F9" s="1">
        <f>'13.3'!AH9</f>
        <v>217</v>
      </c>
      <c r="G9" s="22">
        <f t="shared" si="4"/>
        <v>217</v>
      </c>
      <c r="H9" s="7">
        <v>6</v>
      </c>
      <c r="I9" s="7"/>
      <c r="J9" s="7"/>
      <c r="K9" s="7"/>
      <c r="L9" s="7"/>
      <c r="M9" s="7"/>
      <c r="N9" s="6">
        <f t="shared" si="0"/>
        <v>6</v>
      </c>
      <c r="O9" s="11">
        <f t="shared" si="1"/>
        <v>211</v>
      </c>
      <c r="P9" s="27">
        <v>8</v>
      </c>
      <c r="Q9" s="27">
        <v>8</v>
      </c>
      <c r="R9" s="27"/>
      <c r="S9" s="27">
        <v>6</v>
      </c>
      <c r="T9" s="27"/>
      <c r="U9" s="27"/>
      <c r="V9" s="27">
        <v>0</v>
      </c>
      <c r="W9" s="27"/>
      <c r="X9" s="27">
        <v>12</v>
      </c>
      <c r="Y9" s="27"/>
      <c r="Z9" s="27"/>
      <c r="AA9" s="27"/>
      <c r="AB9" s="14"/>
      <c r="AC9" s="14"/>
      <c r="AD9" s="13">
        <f t="shared" si="5"/>
        <v>34</v>
      </c>
      <c r="AE9" s="15">
        <f t="shared" si="2"/>
        <v>177</v>
      </c>
      <c r="AF9" s="7">
        <f t="shared" si="3"/>
        <v>177</v>
      </c>
      <c r="AG9" s="102">
        <f t="shared" si="6"/>
        <v>0</v>
      </c>
    </row>
    <row r="10" spans="1:33" ht="11.25" customHeight="1" x14ac:dyDescent="0.25">
      <c r="A10" s="20" t="s">
        <v>36</v>
      </c>
      <c r="B10" s="21">
        <v>100</v>
      </c>
      <c r="C10" s="8"/>
      <c r="D10" s="8">
        <v>607</v>
      </c>
      <c r="E10" s="12">
        <v>822</v>
      </c>
      <c r="F10" s="1">
        <f>'13.3'!AH10</f>
        <v>56</v>
      </c>
      <c r="G10" s="22">
        <f t="shared" si="4"/>
        <v>878</v>
      </c>
      <c r="H10" s="7">
        <v>60</v>
      </c>
      <c r="I10" s="7"/>
      <c r="J10" s="7"/>
      <c r="K10" s="7"/>
      <c r="L10" s="7">
        <v>15</v>
      </c>
      <c r="M10" s="7"/>
      <c r="N10" s="6">
        <f t="shared" si="0"/>
        <v>75</v>
      </c>
      <c r="O10" s="11">
        <f t="shared" si="1"/>
        <v>803</v>
      </c>
      <c r="P10" s="27">
        <v>10</v>
      </c>
      <c r="Q10" s="27">
        <v>41</v>
      </c>
      <c r="R10" s="27"/>
      <c r="S10" s="27">
        <v>45</v>
      </c>
      <c r="T10" s="27"/>
      <c r="U10" s="27">
        <v>32</v>
      </c>
      <c r="V10" s="27">
        <v>17</v>
      </c>
      <c r="W10" s="27"/>
      <c r="X10" s="27">
        <v>32</v>
      </c>
      <c r="Y10" s="27"/>
      <c r="Z10" s="27"/>
      <c r="AA10" s="27">
        <v>18</v>
      </c>
      <c r="AB10" s="14"/>
      <c r="AC10" s="14">
        <v>1</v>
      </c>
      <c r="AD10" s="13">
        <f t="shared" si="5"/>
        <v>195</v>
      </c>
      <c r="AE10" s="15">
        <f t="shared" si="2"/>
        <v>608</v>
      </c>
      <c r="AF10" s="7">
        <f t="shared" si="3"/>
        <v>607</v>
      </c>
      <c r="AG10" s="102">
        <f t="shared" si="6"/>
        <v>0</v>
      </c>
    </row>
    <row r="11" spans="1:33" ht="11.25" customHeight="1" x14ac:dyDescent="0.25">
      <c r="A11" s="20" t="s">
        <v>37</v>
      </c>
      <c r="B11" s="21">
        <v>85</v>
      </c>
      <c r="C11" s="10">
        <v>1</v>
      </c>
      <c r="D11" s="10">
        <v>117</v>
      </c>
      <c r="E11" s="12">
        <v>90</v>
      </c>
      <c r="F11" s="1">
        <f>'13.3'!AH11</f>
        <v>172</v>
      </c>
      <c r="G11" s="22">
        <f t="shared" si="4"/>
        <v>262</v>
      </c>
      <c r="H11" s="7">
        <v>5</v>
      </c>
      <c r="I11" s="7"/>
      <c r="J11" s="7"/>
      <c r="K11" s="7"/>
      <c r="L11" s="7">
        <v>2</v>
      </c>
      <c r="M11" s="7"/>
      <c r="N11" s="6">
        <f t="shared" si="0"/>
        <v>7</v>
      </c>
      <c r="O11" s="11">
        <f t="shared" si="1"/>
        <v>255</v>
      </c>
      <c r="P11" s="27">
        <v>4</v>
      </c>
      <c r="Q11" s="27">
        <v>14</v>
      </c>
      <c r="R11" s="27"/>
      <c r="S11" s="27">
        <v>15</v>
      </c>
      <c r="T11" s="27"/>
      <c r="U11" s="27">
        <v>9</v>
      </c>
      <c r="V11" s="27"/>
      <c r="W11" s="27"/>
      <c r="X11" s="27">
        <v>6</v>
      </c>
      <c r="Y11" s="27"/>
      <c r="Z11" s="27"/>
      <c r="AA11" s="27">
        <v>5</v>
      </c>
      <c r="AB11" s="14"/>
      <c r="AC11" s="14"/>
      <c r="AD11" s="13">
        <f t="shared" si="5"/>
        <v>53</v>
      </c>
      <c r="AE11" s="15">
        <f t="shared" si="2"/>
        <v>202</v>
      </c>
      <c r="AF11" s="7">
        <f t="shared" si="3"/>
        <v>202</v>
      </c>
      <c r="AG11" s="102">
        <f>AF11+AC11-AE11</f>
        <v>0</v>
      </c>
    </row>
    <row r="12" spans="1:33" ht="11.25" customHeight="1" x14ac:dyDescent="0.25">
      <c r="A12" s="20" t="s">
        <v>38</v>
      </c>
      <c r="B12" s="21">
        <v>50</v>
      </c>
      <c r="C12" s="10">
        <v>7</v>
      </c>
      <c r="D12" s="10">
        <v>137</v>
      </c>
      <c r="E12" s="12">
        <v>270</v>
      </c>
      <c r="F12" s="1">
        <f>'13.3'!AH12</f>
        <v>398</v>
      </c>
      <c r="G12" s="22">
        <f t="shared" si="4"/>
        <v>668</v>
      </c>
      <c r="H12" s="7">
        <v>18</v>
      </c>
      <c r="I12" s="7"/>
      <c r="J12" s="7"/>
      <c r="K12" s="7"/>
      <c r="L12" s="7">
        <v>7</v>
      </c>
      <c r="M12" s="7"/>
      <c r="N12" s="6">
        <f t="shared" si="0"/>
        <v>25</v>
      </c>
      <c r="O12" s="11">
        <f t="shared" si="1"/>
        <v>643</v>
      </c>
      <c r="P12" s="27">
        <v>28</v>
      </c>
      <c r="Q12" s="27">
        <v>43</v>
      </c>
      <c r="R12" s="27"/>
      <c r="S12" s="27">
        <v>20</v>
      </c>
      <c r="T12" s="27"/>
      <c r="U12" s="27">
        <v>13</v>
      </c>
      <c r="V12" s="27">
        <v>12</v>
      </c>
      <c r="W12" s="27"/>
      <c r="X12" s="27">
        <v>18</v>
      </c>
      <c r="Y12" s="27"/>
      <c r="Z12" s="27"/>
      <c r="AA12" s="27">
        <v>22</v>
      </c>
      <c r="AB12" s="14"/>
      <c r="AC12" s="14"/>
      <c r="AD12" s="13">
        <f t="shared" si="5"/>
        <v>156</v>
      </c>
      <c r="AE12" s="15">
        <f t="shared" si="2"/>
        <v>487</v>
      </c>
      <c r="AF12" s="7">
        <f t="shared" si="3"/>
        <v>487</v>
      </c>
      <c r="AG12" s="102">
        <f>AF12+AC12-AE12</f>
        <v>0</v>
      </c>
    </row>
    <row r="13" spans="1:33" ht="11.25" customHeight="1" x14ac:dyDescent="0.25">
      <c r="A13" s="20" t="s">
        <v>39</v>
      </c>
      <c r="B13" s="21">
        <v>50</v>
      </c>
      <c r="C13" s="10"/>
      <c r="D13" s="10"/>
      <c r="E13" s="12"/>
      <c r="F13" s="1">
        <f>'13.3'!AH13</f>
        <v>0</v>
      </c>
      <c r="G13" s="22">
        <f t="shared" si="4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14"/>
      <c r="AC13" s="14"/>
      <c r="AD13" s="13">
        <f t="shared" si="5"/>
        <v>0</v>
      </c>
      <c r="AE13" s="15">
        <f t="shared" si="2"/>
        <v>0</v>
      </c>
      <c r="AF13" s="7">
        <f t="shared" si="3"/>
        <v>0</v>
      </c>
      <c r="AG13" s="102">
        <f t="shared" si="6"/>
        <v>0</v>
      </c>
    </row>
    <row r="14" spans="1:33" ht="11.25" customHeight="1" x14ac:dyDescent="0.25">
      <c r="A14" s="20" t="s">
        <v>25</v>
      </c>
      <c r="B14" s="21">
        <v>45</v>
      </c>
      <c r="C14" s="10"/>
      <c r="D14" s="10"/>
      <c r="E14" s="12"/>
      <c r="F14" s="1">
        <f>'13.3'!AH14</f>
        <v>0</v>
      </c>
      <c r="G14" s="22">
        <f t="shared" si="4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14"/>
      <c r="AC14" s="14"/>
      <c r="AD14" s="13">
        <f t="shared" si="5"/>
        <v>0</v>
      </c>
      <c r="AE14" s="15">
        <f t="shared" si="2"/>
        <v>0</v>
      </c>
      <c r="AF14" s="7">
        <f t="shared" si="3"/>
        <v>0</v>
      </c>
      <c r="AG14" s="102">
        <f t="shared" si="6"/>
        <v>0</v>
      </c>
    </row>
    <row r="15" spans="1:33" ht="11.25" customHeight="1" x14ac:dyDescent="0.25">
      <c r="A15" s="20" t="s">
        <v>26</v>
      </c>
      <c r="B15" s="21">
        <v>33</v>
      </c>
      <c r="C15" s="10"/>
      <c r="D15" s="10"/>
      <c r="E15" s="12"/>
      <c r="F15" s="1">
        <f>'13.3'!AH15</f>
        <v>0</v>
      </c>
      <c r="G15" s="22">
        <f t="shared" si="4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14"/>
      <c r="AC15" s="14"/>
      <c r="AD15" s="13">
        <f t="shared" si="5"/>
        <v>0</v>
      </c>
      <c r="AE15" s="15">
        <f t="shared" si="2"/>
        <v>0</v>
      </c>
      <c r="AF15" s="7">
        <f t="shared" si="3"/>
        <v>0</v>
      </c>
      <c r="AG15" s="102">
        <f t="shared" si="6"/>
        <v>0</v>
      </c>
    </row>
    <row r="16" spans="1:33" ht="11.25" customHeight="1" x14ac:dyDescent="0.25">
      <c r="A16" s="20" t="s">
        <v>27</v>
      </c>
      <c r="B16" s="21">
        <v>45</v>
      </c>
      <c r="C16" s="10">
        <v>2</v>
      </c>
      <c r="D16" s="10">
        <v>47</v>
      </c>
      <c r="E16" s="12"/>
      <c r="F16" s="1">
        <f>'13.3'!AH16</f>
        <v>168</v>
      </c>
      <c r="G16" s="22">
        <f t="shared" si="4"/>
        <v>168</v>
      </c>
      <c r="H16" s="7">
        <v>7</v>
      </c>
      <c r="I16" s="7"/>
      <c r="J16" s="7"/>
      <c r="K16" s="7"/>
      <c r="L16" s="7"/>
      <c r="M16" s="7"/>
      <c r="N16" s="6">
        <f t="shared" si="0"/>
        <v>7</v>
      </c>
      <c r="O16" s="11">
        <f t="shared" si="1"/>
        <v>161</v>
      </c>
      <c r="P16" s="27"/>
      <c r="Q16" s="27">
        <v>0</v>
      </c>
      <c r="R16" s="27"/>
      <c r="S16" s="27">
        <v>15</v>
      </c>
      <c r="T16" s="27"/>
      <c r="U16" s="27"/>
      <c r="V16" s="27">
        <v>4</v>
      </c>
      <c r="W16" s="27"/>
      <c r="X16" s="27"/>
      <c r="Y16" s="27"/>
      <c r="Z16" s="27"/>
      <c r="AA16" s="27">
        <v>5</v>
      </c>
      <c r="AB16" s="14"/>
      <c r="AC16" s="14"/>
      <c r="AD16" s="13">
        <f t="shared" si="5"/>
        <v>24</v>
      </c>
      <c r="AE16" s="15">
        <f t="shared" si="2"/>
        <v>137</v>
      </c>
      <c r="AF16" s="7">
        <f t="shared" si="3"/>
        <v>137</v>
      </c>
      <c r="AG16" s="102">
        <f t="shared" si="6"/>
        <v>0</v>
      </c>
    </row>
    <row r="17" spans="1:34" ht="11.25" customHeight="1" x14ac:dyDescent="0.25">
      <c r="A17" s="20" t="s">
        <v>48</v>
      </c>
      <c r="B17" s="21">
        <v>50</v>
      </c>
      <c r="C17" s="10"/>
      <c r="D17" s="10"/>
      <c r="E17" s="12"/>
      <c r="F17" s="1">
        <f>'13.3'!AH17</f>
        <v>0</v>
      </c>
      <c r="G17" s="22">
        <f t="shared" si="4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14"/>
      <c r="AC17" s="14"/>
      <c r="AD17" s="13">
        <f t="shared" si="5"/>
        <v>0</v>
      </c>
      <c r="AE17" s="15">
        <f t="shared" si="2"/>
        <v>0</v>
      </c>
      <c r="AF17" s="7">
        <f t="shared" si="3"/>
        <v>0</v>
      </c>
      <c r="AG17" s="102">
        <f t="shared" si="6"/>
        <v>0</v>
      </c>
    </row>
    <row r="18" spans="1:34" ht="11.25" customHeight="1" x14ac:dyDescent="0.25">
      <c r="A18" s="20" t="s">
        <v>49</v>
      </c>
      <c r="B18" s="21">
        <v>100</v>
      </c>
      <c r="C18" s="10"/>
      <c r="D18" s="10">
        <v>26</v>
      </c>
      <c r="E18" s="12">
        <v>50</v>
      </c>
      <c r="F18" s="1">
        <f>'13.3'!AH18</f>
        <v>0</v>
      </c>
      <c r="G18" s="22">
        <f t="shared" si="4"/>
        <v>50</v>
      </c>
      <c r="H18" s="7">
        <v>5</v>
      </c>
      <c r="I18" s="7"/>
      <c r="J18" s="7"/>
      <c r="K18" s="7"/>
      <c r="L18" s="7">
        <v>10</v>
      </c>
      <c r="M18" s="7"/>
      <c r="N18" s="6">
        <f t="shared" si="0"/>
        <v>15</v>
      </c>
      <c r="O18" s="11">
        <f t="shared" si="1"/>
        <v>35</v>
      </c>
      <c r="P18" s="27">
        <v>0</v>
      </c>
      <c r="Q18" s="27"/>
      <c r="R18" s="27"/>
      <c r="S18" s="27">
        <v>3</v>
      </c>
      <c r="T18" s="27"/>
      <c r="U18" s="27"/>
      <c r="V18" s="27"/>
      <c r="W18" s="27"/>
      <c r="X18" s="27">
        <v>4</v>
      </c>
      <c r="Y18" s="27"/>
      <c r="Z18" s="27"/>
      <c r="AA18" s="27">
        <v>2</v>
      </c>
      <c r="AB18" s="14"/>
      <c r="AC18" s="14"/>
      <c r="AD18" s="13">
        <f t="shared" si="5"/>
        <v>9</v>
      </c>
      <c r="AE18" s="15">
        <f t="shared" si="2"/>
        <v>26</v>
      </c>
      <c r="AF18" s="7">
        <f t="shared" si="3"/>
        <v>26</v>
      </c>
      <c r="AG18" s="102">
        <f t="shared" si="6"/>
        <v>0</v>
      </c>
    </row>
    <row r="19" spans="1:34" ht="11.25" customHeight="1" x14ac:dyDescent="0.25">
      <c r="A19" s="20" t="s">
        <v>50</v>
      </c>
      <c r="B19" s="21">
        <v>50</v>
      </c>
      <c r="C19" s="10"/>
      <c r="D19" s="10">
        <v>50</v>
      </c>
      <c r="E19" s="12">
        <v>50</v>
      </c>
      <c r="F19" s="1">
        <f>'13.3'!AH19</f>
        <v>0</v>
      </c>
      <c r="G19" s="22">
        <f t="shared" si="4"/>
        <v>50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50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14"/>
      <c r="AC19" s="14"/>
      <c r="AD19" s="13">
        <f t="shared" si="5"/>
        <v>0</v>
      </c>
      <c r="AE19" s="15">
        <f t="shared" si="2"/>
        <v>50</v>
      </c>
      <c r="AF19" s="7">
        <f t="shared" si="3"/>
        <v>50</v>
      </c>
      <c r="AG19" s="102">
        <f>AF19+AC19-AE19</f>
        <v>0</v>
      </c>
    </row>
    <row r="20" spans="1:34" ht="11.25" customHeight="1" x14ac:dyDescent="0.25">
      <c r="A20" s="20" t="s">
        <v>47</v>
      </c>
      <c r="B20" s="21">
        <v>33</v>
      </c>
      <c r="C20" s="10">
        <v>5</v>
      </c>
      <c r="D20" s="10">
        <v>22</v>
      </c>
      <c r="E20" s="12">
        <v>150</v>
      </c>
      <c r="F20" s="1">
        <f>'13.3'!AH20</f>
        <v>58</v>
      </c>
      <c r="G20" s="22">
        <f t="shared" si="4"/>
        <v>208</v>
      </c>
      <c r="H20" s="7">
        <v>3</v>
      </c>
      <c r="I20" s="7"/>
      <c r="J20" s="7"/>
      <c r="K20" s="7"/>
      <c r="L20" s="7">
        <v>10</v>
      </c>
      <c r="M20" s="7"/>
      <c r="N20" s="6">
        <f t="shared" si="0"/>
        <v>13</v>
      </c>
      <c r="O20" s="11">
        <f t="shared" si="1"/>
        <v>195</v>
      </c>
      <c r="P20" s="27"/>
      <c r="Q20" s="27">
        <v>3</v>
      </c>
      <c r="R20" s="27"/>
      <c r="S20" s="27">
        <v>2</v>
      </c>
      <c r="T20" s="27"/>
      <c r="U20" s="27"/>
      <c r="V20" s="27"/>
      <c r="W20" s="27"/>
      <c r="X20" s="27">
        <v>3</v>
      </c>
      <c r="Y20" s="27"/>
      <c r="Z20" s="27"/>
      <c r="AA20" s="27"/>
      <c r="AB20" s="14"/>
      <c r="AC20" s="14"/>
      <c r="AD20" s="13">
        <f t="shared" si="5"/>
        <v>8</v>
      </c>
      <c r="AE20" s="15">
        <f t="shared" si="2"/>
        <v>187</v>
      </c>
      <c r="AF20" s="7">
        <f t="shared" si="3"/>
        <v>187</v>
      </c>
      <c r="AG20" s="102">
        <f>AF20+AC20-AE20</f>
        <v>0</v>
      </c>
    </row>
    <row r="21" spans="1:34" ht="11.25" customHeight="1" x14ac:dyDescent="0.25">
      <c r="A21" s="20" t="s">
        <v>144</v>
      </c>
      <c r="B21" s="21">
        <v>40</v>
      </c>
      <c r="C21" s="10"/>
      <c r="D21" s="10">
        <v>1</v>
      </c>
      <c r="E21" s="12"/>
      <c r="F21" s="1">
        <f>'13.3'!AH21</f>
        <v>1</v>
      </c>
      <c r="G21" s="22">
        <f t="shared" si="4"/>
        <v>1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14"/>
      <c r="AC21" s="14"/>
      <c r="AD21" s="13">
        <f t="shared" si="5"/>
        <v>0</v>
      </c>
      <c r="AE21" s="15">
        <f t="shared" si="2"/>
        <v>1</v>
      </c>
      <c r="AF21" s="7">
        <f t="shared" si="3"/>
        <v>1</v>
      </c>
      <c r="AG21" s="102">
        <f>AF21+AC21-AE21</f>
        <v>0</v>
      </c>
    </row>
    <row r="22" spans="1:34" ht="11.25" customHeight="1" x14ac:dyDescent="0.25">
      <c r="A22" s="20" t="s">
        <v>145</v>
      </c>
      <c r="B22" s="21">
        <v>40</v>
      </c>
      <c r="C22" s="10"/>
      <c r="D22" s="10"/>
      <c r="E22" s="12"/>
      <c r="F22" s="1">
        <f>'13.3'!AH22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14"/>
      <c r="AC22" s="14"/>
      <c r="AD22" s="13">
        <f t="shared" si="5"/>
        <v>0</v>
      </c>
      <c r="AE22" s="15">
        <f t="shared" si="2"/>
        <v>0</v>
      </c>
      <c r="AF22" s="7">
        <f t="shared" si="3"/>
        <v>0</v>
      </c>
      <c r="AG22" s="102">
        <f>AF22+AC22-AE22</f>
        <v>0</v>
      </c>
    </row>
    <row r="23" spans="1:34" ht="11.25" customHeight="1" x14ac:dyDescent="0.25">
      <c r="A23" s="20" t="s">
        <v>125</v>
      </c>
      <c r="B23" s="21">
        <v>30</v>
      </c>
      <c r="C23" s="10"/>
      <c r="D23" s="10"/>
      <c r="E23" s="12"/>
      <c r="F23" s="1">
        <f>'13.3'!AH23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5"/>
        <v>0</v>
      </c>
      <c r="AE23" s="15">
        <f t="shared" si="2"/>
        <v>0</v>
      </c>
      <c r="AF23" s="7">
        <f t="shared" si="3"/>
        <v>0</v>
      </c>
      <c r="AG23" s="102">
        <f t="shared" si="6"/>
        <v>0</v>
      </c>
    </row>
    <row r="24" spans="1:34" ht="11.25" customHeight="1" x14ac:dyDescent="0.25">
      <c r="A24" s="20" t="s">
        <v>124</v>
      </c>
      <c r="B24" s="21">
        <v>20</v>
      </c>
      <c r="C24" s="10"/>
      <c r="D24" s="10"/>
      <c r="E24" s="12"/>
      <c r="F24" s="1">
        <f>'13.3'!AH24</f>
        <v>0</v>
      </c>
      <c r="G24" s="22">
        <f t="shared" si="4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5"/>
        <v>0</v>
      </c>
      <c r="AE24" s="15">
        <f t="shared" si="2"/>
        <v>0</v>
      </c>
      <c r="AF24" s="7">
        <f t="shared" si="3"/>
        <v>0</v>
      </c>
      <c r="AG24" s="102">
        <f t="shared" si="6"/>
        <v>0</v>
      </c>
    </row>
    <row r="25" spans="1:34" ht="11.25" customHeight="1" x14ac:dyDescent="0.25">
      <c r="E25" s="19">
        <f>SUM(E3:E24)</f>
        <v>5216</v>
      </c>
      <c r="F25" s="19">
        <f t="shared" ref="F25:AG25" si="7">SUM(F3:F24)</f>
        <v>2770</v>
      </c>
      <c r="G25" s="19">
        <f t="shared" si="7"/>
        <v>7986</v>
      </c>
      <c r="H25" s="19">
        <f t="shared" si="7"/>
        <v>375</v>
      </c>
      <c r="I25" s="19">
        <f t="shared" si="7"/>
        <v>0</v>
      </c>
      <c r="J25" s="19">
        <f t="shared" si="7"/>
        <v>6</v>
      </c>
      <c r="K25" s="19">
        <f t="shared" si="7"/>
        <v>100</v>
      </c>
      <c r="L25" s="19">
        <f t="shared" si="7"/>
        <v>210</v>
      </c>
      <c r="M25" s="19">
        <f t="shared" si="7"/>
        <v>0</v>
      </c>
      <c r="N25" s="19">
        <f t="shared" si="7"/>
        <v>691</v>
      </c>
      <c r="O25" s="19">
        <f t="shared" si="7"/>
        <v>7295</v>
      </c>
      <c r="P25" s="19">
        <f t="shared" si="7"/>
        <v>122</v>
      </c>
      <c r="Q25" s="19">
        <f t="shared" si="7"/>
        <v>289</v>
      </c>
      <c r="R25" s="19">
        <f t="shared" si="7"/>
        <v>0</v>
      </c>
      <c r="S25" s="19">
        <f t="shared" si="7"/>
        <v>213</v>
      </c>
      <c r="T25" s="19">
        <f t="shared" si="7"/>
        <v>0</v>
      </c>
      <c r="U25" s="19">
        <f t="shared" si="7"/>
        <v>108</v>
      </c>
      <c r="V25" s="19">
        <f t="shared" si="7"/>
        <v>97</v>
      </c>
      <c r="W25" s="19">
        <f t="shared" si="7"/>
        <v>0</v>
      </c>
      <c r="X25" s="19">
        <f t="shared" si="7"/>
        <v>166</v>
      </c>
      <c r="Y25" s="19">
        <f t="shared" si="7"/>
        <v>0</v>
      </c>
      <c r="Z25" s="19">
        <f t="shared" si="7"/>
        <v>0</v>
      </c>
      <c r="AA25" s="19">
        <f t="shared" si="7"/>
        <v>135</v>
      </c>
      <c r="AB25" s="19">
        <f t="shared" si="7"/>
        <v>0</v>
      </c>
      <c r="AC25" s="19">
        <f>SUM(AC3:AC24)</f>
        <v>7</v>
      </c>
      <c r="AD25" s="19">
        <f t="shared" si="7"/>
        <v>1130</v>
      </c>
      <c r="AE25" s="19">
        <f t="shared" si="7"/>
        <v>6165</v>
      </c>
      <c r="AF25" s="19">
        <f t="shared" si="7"/>
        <v>6158</v>
      </c>
      <c r="AG25" s="19">
        <f t="shared" si="7"/>
        <v>0</v>
      </c>
      <c r="AH25" s="19"/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zoomScale="115" zoomScaleNormal="115" workbookViewId="0">
      <pane xSplit="4" ySplit="2" topLeftCell="Z3" activePane="bottomRight" state="frozen"/>
      <selection pane="topRight" activeCell="E1" sqref="E1"/>
      <selection pane="bottomLeft" activeCell="A3" sqref="A3"/>
      <selection pane="bottomRight" activeCell="AE3" sqref="AE3:AE21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7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45</v>
      </c>
      <c r="X1" s="5" t="s">
        <v>11</v>
      </c>
      <c r="Y1" s="5" t="s">
        <v>13</v>
      </c>
      <c r="Z1" s="5" t="s">
        <v>9</v>
      </c>
      <c r="AA1" s="5" t="s">
        <v>9</v>
      </c>
      <c r="AB1" s="5" t="s">
        <v>14</v>
      </c>
      <c r="AC1" s="4" t="s">
        <v>167</v>
      </c>
      <c r="AD1" s="4"/>
      <c r="AE1" s="120" t="s">
        <v>18</v>
      </c>
      <c r="AF1" s="126" t="s">
        <v>10</v>
      </c>
      <c r="AG1" s="126" t="s">
        <v>44</v>
      </c>
      <c r="AH1" s="128" t="s">
        <v>22</v>
      </c>
      <c r="AI1" s="130" t="s">
        <v>23</v>
      </c>
    </row>
    <row r="2" spans="1:35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43</v>
      </c>
      <c r="J2" s="17" t="s">
        <v>15</v>
      </c>
      <c r="K2" s="17" t="s">
        <v>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91</v>
      </c>
      <c r="Y2" s="4" t="s">
        <v>42</v>
      </c>
      <c r="Z2" s="4" t="s">
        <v>92</v>
      </c>
      <c r="AA2" s="4" t="s">
        <v>42</v>
      </c>
      <c r="AB2" s="4" t="s">
        <v>42</v>
      </c>
      <c r="AC2" s="51" t="s">
        <v>106</v>
      </c>
      <c r="AD2" s="16"/>
      <c r="AE2" s="121"/>
      <c r="AF2" s="127"/>
      <c r="AG2" s="127"/>
      <c r="AH2" s="129"/>
      <c r="AI2" s="131"/>
    </row>
    <row r="3" spans="1:35" ht="11.25" customHeight="1" x14ac:dyDescent="0.25">
      <c r="A3" s="20" t="s">
        <v>28</v>
      </c>
      <c r="B3" s="21">
        <v>33</v>
      </c>
      <c r="C3" s="9">
        <v>23</v>
      </c>
      <c r="D3" s="9">
        <v>12</v>
      </c>
      <c r="E3" s="12"/>
      <c r="F3" s="1">
        <f>'14.3'!AF3</f>
        <v>1022</v>
      </c>
      <c r="G3" s="22">
        <f>SUM(E3:F3)</f>
        <v>1022</v>
      </c>
      <c r="H3" s="7">
        <v>18</v>
      </c>
      <c r="I3" s="7"/>
      <c r="J3" s="7"/>
      <c r="K3" s="7"/>
      <c r="L3" s="7">
        <v>15</v>
      </c>
      <c r="M3" s="7"/>
      <c r="N3" s="6">
        <f t="shared" ref="N3:N24" si="0">SUBTOTAL(9,H3:M3)</f>
        <v>33</v>
      </c>
      <c r="O3" s="11">
        <f t="shared" ref="O3:O24" si="1">G3-N3</f>
        <v>989</v>
      </c>
      <c r="P3" s="14">
        <v>22</v>
      </c>
      <c r="Q3" s="14">
        <v>66</v>
      </c>
      <c r="R3" s="14"/>
      <c r="S3" s="14">
        <v>10</v>
      </c>
      <c r="T3" s="14">
        <v>40</v>
      </c>
      <c r="U3" s="14">
        <v>16</v>
      </c>
      <c r="V3" s="14"/>
      <c r="W3" s="14"/>
      <c r="X3" s="14"/>
      <c r="Y3" s="14">
        <v>9</v>
      </c>
      <c r="Z3" s="14">
        <v>1</v>
      </c>
      <c r="AA3" s="14">
        <v>29</v>
      </c>
      <c r="AB3" s="14">
        <v>24</v>
      </c>
      <c r="AC3" s="14"/>
      <c r="AD3" s="14"/>
      <c r="AE3" s="14">
        <v>1</v>
      </c>
      <c r="AF3" s="13">
        <f>SUM(P3:AD3)</f>
        <v>217</v>
      </c>
      <c r="AG3" s="15">
        <f t="shared" ref="AG3:AG24" si="2">O3-AF3</f>
        <v>772</v>
      </c>
      <c r="AH3" s="7">
        <f>(B3*C3)+D3</f>
        <v>771</v>
      </c>
      <c r="AI3" s="13">
        <f>AH3+AE3-AG3</f>
        <v>0</v>
      </c>
    </row>
    <row r="4" spans="1:35" ht="11.25" customHeight="1" x14ac:dyDescent="0.25">
      <c r="A4" s="20" t="s">
        <v>29</v>
      </c>
      <c r="B4" s="21">
        <v>70</v>
      </c>
      <c r="C4" s="9">
        <v>18</v>
      </c>
      <c r="D4" s="9">
        <v>21</v>
      </c>
      <c r="E4" s="12"/>
      <c r="F4" s="1">
        <f>'14.3'!AF4</f>
        <v>1996</v>
      </c>
      <c r="G4" s="22">
        <f t="shared" ref="G4:G23" si="3">SUM(E4:F4)</f>
        <v>1996</v>
      </c>
      <c r="H4" s="7">
        <v>50</v>
      </c>
      <c r="I4" s="7"/>
      <c r="J4" s="7"/>
      <c r="K4" s="7"/>
      <c r="L4" s="7">
        <v>120</v>
      </c>
      <c r="M4" s="7"/>
      <c r="N4" s="6">
        <f t="shared" si="0"/>
        <v>170</v>
      </c>
      <c r="O4" s="11">
        <f t="shared" si="1"/>
        <v>1826</v>
      </c>
      <c r="P4" s="14">
        <v>52</v>
      </c>
      <c r="Q4" s="14">
        <v>85</v>
      </c>
      <c r="R4" s="14"/>
      <c r="S4" s="14">
        <v>33</v>
      </c>
      <c r="T4" s="14">
        <v>81</v>
      </c>
      <c r="U4" s="14">
        <v>60</v>
      </c>
      <c r="V4" s="14"/>
      <c r="W4" s="14"/>
      <c r="X4" s="14"/>
      <c r="Y4" s="14">
        <v>69</v>
      </c>
      <c r="Z4" s="14">
        <v>1</v>
      </c>
      <c r="AA4" s="14">
        <v>92</v>
      </c>
      <c r="AB4" s="14">
        <v>72</v>
      </c>
      <c r="AC4" s="14"/>
      <c r="AD4" s="14"/>
      <c r="AE4" s="14"/>
      <c r="AF4" s="13">
        <f t="shared" ref="AF4:AF24" si="4">SUM(P4:AD4)</f>
        <v>545</v>
      </c>
      <c r="AG4" s="15">
        <f t="shared" si="2"/>
        <v>1281</v>
      </c>
      <c r="AH4" s="7">
        <f t="shared" ref="AH4:AH23" si="5">(B4*C4)+D4</f>
        <v>1281</v>
      </c>
      <c r="AI4" s="13">
        <f t="shared" ref="AI4:AI23" si="6">AH4+AE4-AG4</f>
        <v>0</v>
      </c>
    </row>
    <row r="5" spans="1:35" ht="11.25" customHeight="1" x14ac:dyDescent="0.25">
      <c r="A5" s="20" t="s">
        <v>30</v>
      </c>
      <c r="B5" s="21">
        <v>45</v>
      </c>
      <c r="C5" s="8">
        <v>5</v>
      </c>
      <c r="D5" s="8">
        <v>16</v>
      </c>
      <c r="E5" s="12"/>
      <c r="F5" s="1">
        <f>'14.3'!AF5</f>
        <v>310</v>
      </c>
      <c r="G5" s="22">
        <f t="shared" si="3"/>
        <v>310</v>
      </c>
      <c r="H5" s="7"/>
      <c r="I5" s="7"/>
      <c r="J5" s="7"/>
      <c r="K5" s="7"/>
      <c r="L5" s="7">
        <v>10</v>
      </c>
      <c r="M5" s="7"/>
      <c r="N5" s="6">
        <f t="shared" si="0"/>
        <v>10</v>
      </c>
      <c r="O5" s="11">
        <f t="shared" si="1"/>
        <v>300</v>
      </c>
      <c r="P5" s="14">
        <v>12</v>
      </c>
      <c r="Q5" s="14">
        <v>39</v>
      </c>
      <c r="R5" s="14"/>
      <c r="S5" s="14">
        <v>5</v>
      </c>
      <c r="T5" s="14"/>
      <c r="U5" s="14"/>
      <c r="V5" s="14"/>
      <c r="W5" s="14"/>
      <c r="X5" s="14"/>
      <c r="Y5" s="14"/>
      <c r="Z5" s="14"/>
      <c r="AA5" s="14">
        <v>2</v>
      </c>
      <c r="AB5" s="14"/>
      <c r="AC5" s="14"/>
      <c r="AD5" s="14"/>
      <c r="AE5" s="14">
        <v>1</v>
      </c>
      <c r="AF5" s="13">
        <f t="shared" si="4"/>
        <v>58</v>
      </c>
      <c r="AG5" s="15">
        <f t="shared" si="2"/>
        <v>242</v>
      </c>
      <c r="AH5" s="7">
        <f t="shared" si="5"/>
        <v>241</v>
      </c>
      <c r="AI5" s="13">
        <f t="shared" si="6"/>
        <v>0</v>
      </c>
    </row>
    <row r="6" spans="1:35" ht="11.25" customHeight="1" x14ac:dyDescent="0.25">
      <c r="A6" s="20" t="s">
        <v>31</v>
      </c>
      <c r="B6" s="21">
        <v>60</v>
      </c>
      <c r="C6" s="8"/>
      <c r="D6" s="8"/>
      <c r="E6" s="12"/>
      <c r="F6" s="1">
        <f>'14.3'!AF6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5" ht="11.25" customHeight="1" x14ac:dyDescent="0.25">
      <c r="A7" s="20" t="s">
        <v>33</v>
      </c>
      <c r="B7" s="21">
        <v>120</v>
      </c>
      <c r="C7" s="9">
        <v>4</v>
      </c>
      <c r="D7" s="9">
        <v>99</v>
      </c>
      <c r="E7" s="12"/>
      <c r="F7" s="1">
        <f>'14.3'!AF7</f>
        <v>834</v>
      </c>
      <c r="G7" s="22">
        <f t="shared" si="3"/>
        <v>834</v>
      </c>
      <c r="H7" s="7">
        <v>30</v>
      </c>
      <c r="I7" s="7"/>
      <c r="J7" s="7"/>
      <c r="K7" s="7"/>
      <c r="L7" s="7"/>
      <c r="M7" s="7">
        <v>20</v>
      </c>
      <c r="N7" s="6">
        <f t="shared" si="0"/>
        <v>50</v>
      </c>
      <c r="O7" s="11">
        <f t="shared" si="1"/>
        <v>784</v>
      </c>
      <c r="P7" s="14">
        <v>25</v>
      </c>
      <c r="Q7" s="14">
        <v>22</v>
      </c>
      <c r="R7" s="14"/>
      <c r="S7" s="14">
        <v>12</v>
      </c>
      <c r="T7" s="14">
        <v>28</v>
      </c>
      <c r="U7" s="14">
        <v>40</v>
      </c>
      <c r="V7" s="14"/>
      <c r="W7" s="14"/>
      <c r="X7" s="14"/>
      <c r="Y7" s="14">
        <v>7</v>
      </c>
      <c r="Z7" s="14">
        <v>4</v>
      </c>
      <c r="AA7" s="14">
        <v>39</v>
      </c>
      <c r="AB7" s="14">
        <v>28</v>
      </c>
      <c r="AC7" s="14"/>
      <c r="AD7" s="14"/>
      <c r="AE7" s="14"/>
      <c r="AF7" s="13">
        <f t="shared" si="4"/>
        <v>205</v>
      </c>
      <c r="AG7" s="15">
        <f t="shared" si="2"/>
        <v>579</v>
      </c>
      <c r="AH7" s="7">
        <f t="shared" si="5"/>
        <v>579</v>
      </c>
      <c r="AI7" s="13">
        <f t="shared" si="6"/>
        <v>0</v>
      </c>
    </row>
    <row r="8" spans="1:35" ht="11.25" customHeight="1" x14ac:dyDescent="0.25">
      <c r="A8" s="20" t="s">
        <v>34</v>
      </c>
      <c r="B8" s="21">
        <v>40</v>
      </c>
      <c r="C8" s="8">
        <v>2</v>
      </c>
      <c r="D8" s="8">
        <v>17</v>
      </c>
      <c r="E8" s="12"/>
      <c r="F8" s="1">
        <f>'14.3'!AF8</f>
        <v>122</v>
      </c>
      <c r="G8" s="22">
        <f t="shared" si="3"/>
        <v>122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122</v>
      </c>
      <c r="P8" s="14"/>
      <c r="Q8" s="14">
        <v>25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25</v>
      </c>
      <c r="AG8" s="15">
        <f t="shared" si="2"/>
        <v>97</v>
      </c>
      <c r="AH8" s="7">
        <f t="shared" si="5"/>
        <v>97</v>
      </c>
      <c r="AI8" s="13">
        <f t="shared" si="6"/>
        <v>0</v>
      </c>
    </row>
    <row r="9" spans="1:35" ht="11.25" customHeight="1" x14ac:dyDescent="0.25">
      <c r="A9" s="20" t="s">
        <v>35</v>
      </c>
      <c r="B9" s="21">
        <v>65</v>
      </c>
      <c r="C9" s="8">
        <v>2</v>
      </c>
      <c r="D9" s="8">
        <v>8</v>
      </c>
      <c r="E9" s="12"/>
      <c r="F9" s="1">
        <f>'14.3'!AF9</f>
        <v>177</v>
      </c>
      <c r="G9" s="22">
        <f t="shared" si="3"/>
        <v>177</v>
      </c>
      <c r="H9" s="7">
        <v>5</v>
      </c>
      <c r="I9" s="7"/>
      <c r="J9" s="7"/>
      <c r="K9" s="7"/>
      <c r="L9" s="7"/>
      <c r="M9" s="7">
        <v>10</v>
      </c>
      <c r="N9" s="6">
        <f t="shared" si="0"/>
        <v>15</v>
      </c>
      <c r="O9" s="11">
        <f t="shared" si="1"/>
        <v>162</v>
      </c>
      <c r="P9" s="14"/>
      <c r="Q9" s="14"/>
      <c r="R9" s="14"/>
      <c r="S9" s="14"/>
      <c r="T9" s="14"/>
      <c r="U9" s="14"/>
      <c r="V9" s="14"/>
      <c r="W9" s="14"/>
      <c r="X9" s="14"/>
      <c r="Y9" s="14">
        <v>13</v>
      </c>
      <c r="Z9" s="14"/>
      <c r="AA9" s="14">
        <v>6</v>
      </c>
      <c r="AB9" s="14">
        <v>5</v>
      </c>
      <c r="AC9" s="14"/>
      <c r="AD9" s="14"/>
      <c r="AE9" s="14"/>
      <c r="AF9" s="13">
        <f t="shared" si="4"/>
        <v>24</v>
      </c>
      <c r="AG9" s="15">
        <f t="shared" si="2"/>
        <v>138</v>
      </c>
      <c r="AH9" s="7">
        <f t="shared" si="5"/>
        <v>138</v>
      </c>
      <c r="AI9" s="13">
        <f t="shared" si="6"/>
        <v>0</v>
      </c>
    </row>
    <row r="10" spans="1:35" ht="11.25" customHeight="1" x14ac:dyDescent="0.25">
      <c r="A10" s="20" t="s">
        <v>36</v>
      </c>
      <c r="B10" s="21">
        <v>100</v>
      </c>
      <c r="C10" s="8">
        <v>2</v>
      </c>
      <c r="D10" s="8">
        <v>62</v>
      </c>
      <c r="E10" s="12"/>
      <c r="F10" s="1">
        <f>'14.3'!AF10</f>
        <v>607</v>
      </c>
      <c r="G10" s="22">
        <f t="shared" si="3"/>
        <v>607</v>
      </c>
      <c r="H10" s="7">
        <v>25</v>
      </c>
      <c r="I10" s="7"/>
      <c r="J10" s="7"/>
      <c r="K10" s="7"/>
      <c r="L10" s="7"/>
      <c r="M10" s="7"/>
      <c r="N10" s="6">
        <f t="shared" si="0"/>
        <v>25</v>
      </c>
      <c r="O10" s="11">
        <f t="shared" si="1"/>
        <v>582</v>
      </c>
      <c r="P10" s="14">
        <v>25</v>
      </c>
      <c r="Q10" s="63">
        <v>67</v>
      </c>
      <c r="R10" s="14"/>
      <c r="S10" s="14">
        <v>11</v>
      </c>
      <c r="T10" s="14">
        <v>34</v>
      </c>
      <c r="U10" s="14">
        <v>52</v>
      </c>
      <c r="V10" s="14"/>
      <c r="W10" s="14"/>
      <c r="X10" s="14"/>
      <c r="Y10" s="14">
        <v>43</v>
      </c>
      <c r="Z10" s="14">
        <v>4</v>
      </c>
      <c r="AA10" s="14">
        <v>44</v>
      </c>
      <c r="AB10" s="14">
        <v>39</v>
      </c>
      <c r="AC10" s="14"/>
      <c r="AD10" s="14"/>
      <c r="AE10" s="14">
        <v>1</v>
      </c>
      <c r="AF10" s="13">
        <f t="shared" si="4"/>
        <v>319</v>
      </c>
      <c r="AG10" s="15">
        <f t="shared" si="2"/>
        <v>263</v>
      </c>
      <c r="AH10" s="7">
        <f t="shared" si="5"/>
        <v>262</v>
      </c>
      <c r="AI10" s="13">
        <f t="shared" si="6"/>
        <v>0</v>
      </c>
    </row>
    <row r="11" spans="1:35" ht="11.25" customHeight="1" x14ac:dyDescent="0.25">
      <c r="A11" s="20" t="s">
        <v>37</v>
      </c>
      <c r="B11" s="21">
        <v>85</v>
      </c>
      <c r="C11" s="10">
        <v>1</v>
      </c>
      <c r="D11" s="10">
        <v>76</v>
      </c>
      <c r="E11" s="12"/>
      <c r="F11" s="1">
        <f>'14.3'!AF11</f>
        <v>202</v>
      </c>
      <c r="G11" s="22">
        <f t="shared" si="3"/>
        <v>202</v>
      </c>
      <c r="H11" s="7">
        <v>16</v>
      </c>
      <c r="I11" s="7"/>
      <c r="J11" s="7"/>
      <c r="K11" s="7"/>
      <c r="L11" s="7"/>
      <c r="M11" s="7"/>
      <c r="N11" s="6">
        <f t="shared" si="0"/>
        <v>16</v>
      </c>
      <c r="O11" s="11">
        <f t="shared" si="1"/>
        <v>186</v>
      </c>
      <c r="P11" s="14">
        <v>9</v>
      </c>
      <c r="Q11" s="14"/>
      <c r="R11" s="14"/>
      <c r="S11" s="14"/>
      <c r="T11" s="14">
        <v>5</v>
      </c>
      <c r="U11" s="14">
        <v>4</v>
      </c>
      <c r="V11" s="14"/>
      <c r="W11" s="14"/>
      <c r="X11" s="14"/>
      <c r="Y11" s="14"/>
      <c r="Z11" s="14"/>
      <c r="AA11" s="14">
        <v>4</v>
      </c>
      <c r="AB11" s="14">
        <v>3</v>
      </c>
      <c r="AC11" s="14"/>
      <c r="AD11" s="14"/>
      <c r="AE11" s="14"/>
      <c r="AF11" s="13">
        <f t="shared" si="4"/>
        <v>25</v>
      </c>
      <c r="AG11" s="15">
        <f t="shared" si="2"/>
        <v>161</v>
      </c>
      <c r="AH11" s="7">
        <f t="shared" si="5"/>
        <v>161</v>
      </c>
      <c r="AI11" s="13">
        <f t="shared" si="6"/>
        <v>0</v>
      </c>
    </row>
    <row r="12" spans="1:35" ht="11.25" customHeight="1" x14ac:dyDescent="0.25">
      <c r="A12" s="20" t="s">
        <v>38</v>
      </c>
      <c r="B12" s="21">
        <v>50</v>
      </c>
      <c r="C12" s="10">
        <v>5</v>
      </c>
      <c r="D12" s="10">
        <v>49</v>
      </c>
      <c r="E12" s="12"/>
      <c r="F12" s="1">
        <f>'14.3'!AF12</f>
        <v>487</v>
      </c>
      <c r="G12" s="22">
        <f t="shared" si="3"/>
        <v>487</v>
      </c>
      <c r="H12" s="7">
        <v>11</v>
      </c>
      <c r="I12" s="7"/>
      <c r="J12" s="7"/>
      <c r="K12" s="7"/>
      <c r="L12" s="7"/>
      <c r="M12" s="7"/>
      <c r="N12" s="6">
        <f t="shared" si="0"/>
        <v>11</v>
      </c>
      <c r="O12" s="11">
        <f t="shared" si="1"/>
        <v>476</v>
      </c>
      <c r="P12" s="14">
        <v>22</v>
      </c>
      <c r="Q12" s="14">
        <v>32</v>
      </c>
      <c r="R12" s="14"/>
      <c r="S12" s="14">
        <v>25</v>
      </c>
      <c r="T12" s="14">
        <v>21</v>
      </c>
      <c r="U12" s="14">
        <v>20</v>
      </c>
      <c r="V12" s="14"/>
      <c r="W12" s="14"/>
      <c r="X12" s="14"/>
      <c r="Y12" s="14">
        <v>4</v>
      </c>
      <c r="Z12" s="14">
        <v>4</v>
      </c>
      <c r="AA12" s="14">
        <v>28</v>
      </c>
      <c r="AB12" s="14">
        <v>20</v>
      </c>
      <c r="AC12" s="14"/>
      <c r="AD12" s="14"/>
      <c r="AE12" s="14">
        <v>1</v>
      </c>
      <c r="AF12" s="13">
        <f t="shared" si="4"/>
        <v>176</v>
      </c>
      <c r="AG12" s="15">
        <f t="shared" si="2"/>
        <v>300</v>
      </c>
      <c r="AH12" s="7">
        <f t="shared" si="5"/>
        <v>299</v>
      </c>
      <c r="AI12" s="13">
        <f t="shared" si="6"/>
        <v>0</v>
      </c>
    </row>
    <row r="13" spans="1:35" ht="11.25" customHeight="1" x14ac:dyDescent="0.25">
      <c r="A13" s="20" t="s">
        <v>39</v>
      </c>
      <c r="B13" s="21">
        <v>50</v>
      </c>
      <c r="C13" s="10"/>
      <c r="D13" s="10"/>
      <c r="E13" s="12"/>
      <c r="F13" s="1">
        <f>'14.3'!AF13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25"/>
      <c r="R13" s="14"/>
      <c r="S13" s="25"/>
      <c r="T13" s="14"/>
      <c r="U13" s="14"/>
      <c r="V13" s="14"/>
      <c r="W13" s="25"/>
      <c r="X13" s="25"/>
      <c r="Y13" s="25"/>
      <c r="Z13" s="25"/>
      <c r="AA13" s="25"/>
      <c r="AB13" s="25"/>
      <c r="AC13" s="14"/>
      <c r="AD13" s="14"/>
      <c r="AE13" s="14"/>
      <c r="AF13" s="13">
        <f t="shared" si="4"/>
        <v>0</v>
      </c>
      <c r="AG13" s="15">
        <f t="shared" si="2"/>
        <v>0</v>
      </c>
      <c r="AH13" s="7">
        <f t="shared" si="5"/>
        <v>0</v>
      </c>
      <c r="AI13" s="13">
        <f t="shared" si="6"/>
        <v>0</v>
      </c>
    </row>
    <row r="14" spans="1:35" ht="11.25" customHeight="1" x14ac:dyDescent="0.25">
      <c r="A14" s="20" t="s">
        <v>25</v>
      </c>
      <c r="B14" s="21">
        <v>45</v>
      </c>
      <c r="C14" s="10"/>
      <c r="D14" s="10"/>
      <c r="E14" s="12"/>
      <c r="F14" s="1">
        <f>'14.3'!AF14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2"/>
        <v>0</v>
      </c>
      <c r="AH14" s="7">
        <f t="shared" si="5"/>
        <v>0</v>
      </c>
      <c r="AI14" s="13">
        <f t="shared" si="6"/>
        <v>0</v>
      </c>
    </row>
    <row r="15" spans="1:35" ht="11.25" customHeight="1" x14ac:dyDescent="0.25">
      <c r="A15" s="20" t="s">
        <v>26</v>
      </c>
      <c r="B15" s="21">
        <v>33</v>
      </c>
      <c r="C15" s="10"/>
      <c r="D15" s="10"/>
      <c r="E15" s="12"/>
      <c r="F15" s="1">
        <f>'14.3'!AF15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2"/>
        <v>0</v>
      </c>
      <c r="AH15" s="7">
        <f t="shared" si="5"/>
        <v>0</v>
      </c>
      <c r="AI15" s="13">
        <f t="shared" si="6"/>
        <v>0</v>
      </c>
    </row>
    <row r="16" spans="1:35" ht="11.25" customHeight="1" x14ac:dyDescent="0.25">
      <c r="A16" s="20" t="s">
        <v>27</v>
      </c>
      <c r="B16" s="21">
        <v>45</v>
      </c>
      <c r="C16" s="10">
        <v>5</v>
      </c>
      <c r="D16" s="10">
        <v>14</v>
      </c>
      <c r="E16" s="44">
        <v>160</v>
      </c>
      <c r="F16" s="1">
        <f>'14.3'!AF16</f>
        <v>137</v>
      </c>
      <c r="G16" s="22">
        <f t="shared" si="3"/>
        <v>297</v>
      </c>
      <c r="H16" s="7">
        <v>17</v>
      </c>
      <c r="I16" s="7"/>
      <c r="J16" s="7"/>
      <c r="K16" s="7"/>
      <c r="L16" s="7"/>
      <c r="M16" s="7"/>
      <c r="N16" s="6">
        <f t="shared" si="0"/>
        <v>17</v>
      </c>
      <c r="O16" s="11">
        <f t="shared" si="1"/>
        <v>280</v>
      </c>
      <c r="P16" s="14">
        <v>4</v>
      </c>
      <c r="Q16" s="14"/>
      <c r="R16" s="14"/>
      <c r="S16" s="14">
        <v>4</v>
      </c>
      <c r="T16" s="14"/>
      <c r="U16" s="14">
        <v>4</v>
      </c>
      <c r="V16" s="14"/>
      <c r="W16" s="14"/>
      <c r="X16" s="14"/>
      <c r="Y16" s="14">
        <v>28</v>
      </c>
      <c r="Z16" s="14"/>
      <c r="AA16" s="14"/>
      <c r="AB16" s="14"/>
      <c r="AC16" s="14"/>
      <c r="AD16" s="14"/>
      <c r="AE16" s="14">
        <v>1</v>
      </c>
      <c r="AF16" s="13">
        <f t="shared" si="4"/>
        <v>40</v>
      </c>
      <c r="AG16" s="15">
        <f t="shared" si="2"/>
        <v>240</v>
      </c>
      <c r="AH16" s="7">
        <f t="shared" si="5"/>
        <v>239</v>
      </c>
      <c r="AI16" s="13">
        <f t="shared" si="6"/>
        <v>0</v>
      </c>
    </row>
    <row r="17" spans="1:35" ht="11.25" customHeight="1" x14ac:dyDescent="0.25">
      <c r="A17" s="20" t="s">
        <v>48</v>
      </c>
      <c r="B17" s="21">
        <v>50</v>
      </c>
      <c r="C17" s="10"/>
      <c r="D17" s="10"/>
      <c r="E17" s="44"/>
      <c r="F17" s="1">
        <f>'14.3'!AF17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0</v>
      </c>
      <c r="AH17" s="7">
        <f t="shared" si="5"/>
        <v>0</v>
      </c>
      <c r="AI17" s="13">
        <f t="shared" si="6"/>
        <v>0</v>
      </c>
    </row>
    <row r="18" spans="1:35" ht="11.25" customHeight="1" x14ac:dyDescent="0.25">
      <c r="A18" s="20" t="s">
        <v>49</v>
      </c>
      <c r="B18" s="21">
        <v>100</v>
      </c>
      <c r="C18" s="10"/>
      <c r="D18" s="10">
        <v>15</v>
      </c>
      <c r="E18" s="44"/>
      <c r="F18" s="1">
        <f>'14.3'!AF18</f>
        <v>26</v>
      </c>
      <c r="G18" s="22">
        <f t="shared" si="3"/>
        <v>26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26</v>
      </c>
      <c r="P18" s="14"/>
      <c r="Q18" s="14">
        <v>11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11</v>
      </c>
      <c r="AG18" s="15">
        <f t="shared" si="2"/>
        <v>15</v>
      </c>
      <c r="AH18" s="7">
        <f t="shared" si="5"/>
        <v>15</v>
      </c>
      <c r="AI18" s="13">
        <f t="shared" si="6"/>
        <v>0</v>
      </c>
    </row>
    <row r="19" spans="1:35" ht="11.25" customHeight="1" x14ac:dyDescent="0.25">
      <c r="A19" s="20" t="s">
        <v>50</v>
      </c>
      <c r="B19" s="21">
        <v>50</v>
      </c>
      <c r="C19" s="10"/>
      <c r="D19" s="10">
        <v>45</v>
      </c>
      <c r="E19" s="44"/>
      <c r="F19" s="1">
        <f>'14.3'!AF19</f>
        <v>50</v>
      </c>
      <c r="G19" s="22">
        <f t="shared" si="3"/>
        <v>50</v>
      </c>
      <c r="H19" s="7">
        <v>5</v>
      </c>
      <c r="I19" s="7"/>
      <c r="J19" s="7"/>
      <c r="K19" s="7"/>
      <c r="L19" s="7"/>
      <c r="M19" s="7"/>
      <c r="N19" s="6">
        <f t="shared" si="0"/>
        <v>5</v>
      </c>
      <c r="O19" s="11">
        <f t="shared" si="1"/>
        <v>45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45</v>
      </c>
      <c r="AH19" s="7">
        <f t="shared" si="5"/>
        <v>45</v>
      </c>
      <c r="AI19" s="13">
        <f t="shared" si="6"/>
        <v>0</v>
      </c>
    </row>
    <row r="20" spans="1:35" ht="11.25" customHeight="1" x14ac:dyDescent="0.25">
      <c r="A20" s="20" t="s">
        <v>47</v>
      </c>
      <c r="B20" s="21">
        <v>33</v>
      </c>
      <c r="C20" s="10">
        <v>7</v>
      </c>
      <c r="D20" s="10">
        <v>1</v>
      </c>
      <c r="E20" s="44">
        <v>65</v>
      </c>
      <c r="F20" s="1">
        <f>'14.3'!AF20</f>
        <v>187</v>
      </c>
      <c r="G20" s="22">
        <f t="shared" si="3"/>
        <v>252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252</v>
      </c>
      <c r="P20" s="14"/>
      <c r="Q20" s="14">
        <v>10</v>
      </c>
      <c r="R20" s="14"/>
      <c r="S20" s="14">
        <v>4</v>
      </c>
      <c r="T20" s="14"/>
      <c r="U20" s="14">
        <v>4</v>
      </c>
      <c r="V20" s="14"/>
      <c r="W20" s="14"/>
      <c r="X20" s="14"/>
      <c r="Y20" s="14"/>
      <c r="Z20" s="14"/>
      <c r="AA20" s="14">
        <v>2</v>
      </c>
      <c r="AB20" s="14"/>
      <c r="AC20" s="14"/>
      <c r="AD20" s="14"/>
      <c r="AE20" s="14"/>
      <c r="AF20" s="13">
        <f t="shared" si="4"/>
        <v>20</v>
      </c>
      <c r="AG20" s="15">
        <f t="shared" si="2"/>
        <v>232</v>
      </c>
      <c r="AH20" s="7">
        <f t="shared" si="5"/>
        <v>232</v>
      </c>
      <c r="AI20" s="13">
        <f t="shared" si="6"/>
        <v>0</v>
      </c>
    </row>
    <row r="21" spans="1:35" ht="11.25" customHeight="1" x14ac:dyDescent="0.25">
      <c r="A21" s="20" t="s">
        <v>144</v>
      </c>
      <c r="B21" s="21">
        <v>40</v>
      </c>
      <c r="C21" s="10"/>
      <c r="D21" s="10">
        <v>1</v>
      </c>
      <c r="E21" s="44"/>
      <c r="F21" s="1">
        <f>'14.3'!AF21</f>
        <v>1</v>
      </c>
      <c r="G21" s="22">
        <f t="shared" si="3"/>
        <v>1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1</v>
      </c>
      <c r="AH21" s="7">
        <f>(B21*C21)+D21</f>
        <v>1</v>
      </c>
      <c r="AI21" s="13">
        <f t="shared" si="6"/>
        <v>0</v>
      </c>
    </row>
    <row r="22" spans="1:35" ht="11.25" customHeight="1" x14ac:dyDescent="0.25">
      <c r="A22" s="20" t="s">
        <v>145</v>
      </c>
      <c r="B22" s="21">
        <v>40</v>
      </c>
      <c r="C22" s="10"/>
      <c r="D22" s="10"/>
      <c r="E22" s="44"/>
      <c r="F22" s="1">
        <f>'14.3'!AF22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>(B22*C22)+D22</f>
        <v>0</v>
      </c>
      <c r="AI22" s="13">
        <f t="shared" si="6"/>
        <v>0</v>
      </c>
    </row>
    <row r="23" spans="1:35" ht="11.25" customHeight="1" x14ac:dyDescent="0.25">
      <c r="A23" s="20" t="s">
        <v>125</v>
      </c>
      <c r="B23" s="21">
        <v>30</v>
      </c>
      <c r="C23" s="10"/>
      <c r="D23" s="10"/>
      <c r="E23" s="44"/>
      <c r="F23" s="1">
        <f>'14.3'!AF23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si="6"/>
        <v>0</v>
      </c>
    </row>
    <row r="24" spans="1:35" ht="11.25" customHeight="1" x14ac:dyDescent="0.25">
      <c r="A24" s="20" t="s">
        <v>124</v>
      </c>
      <c r="B24" s="21">
        <v>20</v>
      </c>
      <c r="C24" s="10"/>
      <c r="D24" s="10"/>
      <c r="E24" s="44"/>
      <c r="F24" s="1">
        <f>'14.3'!AF24</f>
        <v>0</v>
      </c>
      <c r="G24" s="22">
        <f>SUM(E24:F24)</f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0</v>
      </c>
      <c r="AH24" s="7">
        <f>(B24*C24)+D24</f>
        <v>0</v>
      </c>
      <c r="AI24" s="13">
        <f>AH24+AE24-AG24</f>
        <v>0</v>
      </c>
    </row>
    <row r="25" spans="1:35" ht="11.25" customHeight="1" x14ac:dyDescent="0.25">
      <c r="A25" s="20"/>
      <c r="B25" s="21"/>
      <c r="C25" s="10"/>
      <c r="D25" s="10"/>
      <c r="E25" s="19">
        <f>SUM(E3:E24)</f>
        <v>225</v>
      </c>
      <c r="F25" s="19">
        <f t="shared" ref="F25:AI25" si="7">SUM(F3:F24)</f>
        <v>6158</v>
      </c>
      <c r="G25" s="19">
        <f t="shared" si="7"/>
        <v>6383</v>
      </c>
      <c r="H25" s="19">
        <f t="shared" si="7"/>
        <v>177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145</v>
      </c>
      <c r="M25" s="19">
        <f t="shared" si="7"/>
        <v>30</v>
      </c>
      <c r="N25" s="19">
        <f t="shared" si="7"/>
        <v>352</v>
      </c>
      <c r="O25" s="19">
        <f t="shared" si="7"/>
        <v>6031</v>
      </c>
      <c r="P25" s="19">
        <f t="shared" si="7"/>
        <v>171</v>
      </c>
      <c r="Q25" s="19">
        <f t="shared" si="7"/>
        <v>357</v>
      </c>
      <c r="R25" s="19">
        <f t="shared" si="7"/>
        <v>0</v>
      </c>
      <c r="S25" s="19">
        <f t="shared" si="7"/>
        <v>104</v>
      </c>
      <c r="T25" s="19">
        <f t="shared" si="7"/>
        <v>209</v>
      </c>
      <c r="U25" s="19">
        <f t="shared" si="7"/>
        <v>200</v>
      </c>
      <c r="V25" s="19">
        <f t="shared" si="7"/>
        <v>0</v>
      </c>
      <c r="W25" s="19">
        <f t="shared" si="7"/>
        <v>0</v>
      </c>
      <c r="X25" s="19">
        <f t="shared" si="7"/>
        <v>0</v>
      </c>
      <c r="Y25" s="19">
        <f t="shared" si="7"/>
        <v>173</v>
      </c>
      <c r="Z25" s="19">
        <f t="shared" si="7"/>
        <v>14</v>
      </c>
      <c r="AA25" s="19">
        <f t="shared" si="7"/>
        <v>246</v>
      </c>
      <c r="AB25" s="19">
        <f t="shared" si="7"/>
        <v>191</v>
      </c>
      <c r="AC25" s="19">
        <f t="shared" si="7"/>
        <v>0</v>
      </c>
      <c r="AD25" s="19">
        <f t="shared" si="7"/>
        <v>0</v>
      </c>
      <c r="AE25" s="19">
        <f t="shared" si="7"/>
        <v>5</v>
      </c>
      <c r="AF25" s="19">
        <f t="shared" si="7"/>
        <v>1665</v>
      </c>
      <c r="AG25" s="19">
        <f t="shared" si="7"/>
        <v>4366</v>
      </c>
      <c r="AH25" s="19">
        <f t="shared" si="7"/>
        <v>4361</v>
      </c>
      <c r="AI25" s="19">
        <f t="shared" si="7"/>
        <v>0</v>
      </c>
    </row>
    <row r="28" spans="1:35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8"/>
  <sheetViews>
    <sheetView zoomScale="85" zoomScaleNormal="85" workbookViewId="0">
      <pane xSplit="4" ySplit="2" topLeftCell="T3" activePane="bottomRight" state="frozen"/>
      <selection pane="topRight" activeCell="E1" sqref="E1"/>
      <selection pane="bottomLeft" activeCell="A3" sqref="A3"/>
      <selection pane="bottomRight" activeCell="AD3" sqref="AD3:AD24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8.28515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3" width="10.85546875" customWidth="1"/>
    <col min="24" max="24" width="11.28515625" customWidth="1"/>
    <col min="25" max="28" width="10.85546875" customWidth="1"/>
    <col min="29" max="29" width="13" customWidth="1"/>
    <col min="30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20.28515625" customWidth="1"/>
  </cols>
  <sheetData>
    <row r="1" spans="1:34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220</v>
      </c>
      <c r="R1" s="5" t="s">
        <v>179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220</v>
      </c>
      <c r="Y1" s="5" t="s">
        <v>13</v>
      </c>
      <c r="Z1" s="5" t="s">
        <v>9</v>
      </c>
      <c r="AA1" s="5" t="s">
        <v>14</v>
      </c>
      <c r="AB1" s="4" t="s">
        <v>45</v>
      </c>
      <c r="AC1" s="5"/>
      <c r="AD1" s="120" t="s">
        <v>18</v>
      </c>
      <c r="AE1" s="126" t="s">
        <v>10</v>
      </c>
      <c r="AF1" s="126" t="s">
        <v>44</v>
      </c>
      <c r="AG1" s="128" t="s">
        <v>22</v>
      </c>
      <c r="AH1" s="130" t="s">
        <v>23</v>
      </c>
    </row>
    <row r="2" spans="1:34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15</v>
      </c>
      <c r="J2" s="17" t="s">
        <v>120</v>
      </c>
      <c r="K2" s="17" t="s">
        <v>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97</v>
      </c>
      <c r="S2" s="4" t="s">
        <v>41</v>
      </c>
      <c r="T2" s="4" t="s">
        <v>41</v>
      </c>
      <c r="U2" s="4" t="s">
        <v>90</v>
      </c>
      <c r="V2" s="4" t="s">
        <v>91</v>
      </c>
      <c r="W2" s="4" t="s">
        <v>42</v>
      </c>
      <c r="X2" s="4" t="s">
        <v>112</v>
      </c>
      <c r="Y2" s="4" t="s">
        <v>42</v>
      </c>
      <c r="Z2" s="4" t="s">
        <v>42</v>
      </c>
      <c r="AA2" s="4" t="s">
        <v>42</v>
      </c>
      <c r="AB2" s="16" t="s">
        <v>42</v>
      </c>
      <c r="AC2" s="16"/>
      <c r="AD2" s="121"/>
      <c r="AE2" s="127"/>
      <c r="AF2" s="127"/>
      <c r="AG2" s="129"/>
      <c r="AH2" s="131"/>
    </row>
    <row r="3" spans="1:34" ht="12" customHeight="1" x14ac:dyDescent="0.25">
      <c r="A3" s="20" t="s">
        <v>190</v>
      </c>
      <c r="B3" s="21">
        <v>33</v>
      </c>
      <c r="C3" s="9">
        <v>32</v>
      </c>
      <c r="D3" s="9">
        <v>19</v>
      </c>
      <c r="E3" s="12">
        <v>709</v>
      </c>
      <c r="F3" s="1">
        <f>'15.3'!AH3</f>
        <v>771</v>
      </c>
      <c r="G3" s="22">
        <f>SUM(E3:F3)</f>
        <v>1480</v>
      </c>
      <c r="H3" s="7"/>
      <c r="I3" s="17"/>
      <c r="J3" s="7"/>
      <c r="K3" s="7"/>
      <c r="L3" s="7">
        <v>20</v>
      </c>
      <c r="M3" s="7"/>
      <c r="N3" s="6">
        <f t="shared" ref="N3:N24" si="0">SUBTOTAL(9,H3:M3)</f>
        <v>20</v>
      </c>
      <c r="O3" s="11">
        <f t="shared" ref="O3:O24" si="1">G3-N3</f>
        <v>1460</v>
      </c>
      <c r="P3" s="14">
        <v>24</v>
      </c>
      <c r="Q3" s="14">
        <v>44</v>
      </c>
      <c r="R3" s="14"/>
      <c r="S3" s="14">
        <v>40</v>
      </c>
      <c r="T3" s="14">
        <v>45</v>
      </c>
      <c r="U3" s="14">
        <v>40</v>
      </c>
      <c r="V3" s="14"/>
      <c r="W3" s="14"/>
      <c r="X3" s="14">
        <v>27</v>
      </c>
      <c r="Y3" s="14">
        <v>54</v>
      </c>
      <c r="Z3" s="14">
        <v>61</v>
      </c>
      <c r="AA3" s="14">
        <v>48</v>
      </c>
      <c r="AB3" s="14"/>
      <c r="AC3" s="14"/>
      <c r="AD3" s="14">
        <v>2</v>
      </c>
      <c r="AE3" s="13">
        <f>SUM(P3:AC3)</f>
        <v>383</v>
      </c>
      <c r="AF3" s="15">
        <f t="shared" ref="AF3:AF23" si="2">O3-AE3</f>
        <v>1077</v>
      </c>
      <c r="AG3" s="7">
        <f>(B3*C3)+D3</f>
        <v>1075</v>
      </c>
      <c r="AH3" s="13">
        <f>AG3+AD3-AF3</f>
        <v>0</v>
      </c>
    </row>
    <row r="4" spans="1:34" ht="12" customHeight="1" x14ac:dyDescent="0.25">
      <c r="A4" s="20" t="s">
        <v>29</v>
      </c>
      <c r="B4" s="21">
        <v>70</v>
      </c>
      <c r="C4" s="9">
        <v>24</v>
      </c>
      <c r="D4" s="9">
        <v>65</v>
      </c>
      <c r="E4" s="12">
        <v>982</v>
      </c>
      <c r="F4" s="1">
        <f>'15.3'!AH4</f>
        <v>1281</v>
      </c>
      <c r="G4" s="22">
        <f t="shared" ref="G4:G23" si="3">SUM(E4:F4)</f>
        <v>2263</v>
      </c>
      <c r="H4" s="7"/>
      <c r="I4" s="17"/>
      <c r="J4" s="7"/>
      <c r="K4" s="7"/>
      <c r="L4" s="7">
        <v>20</v>
      </c>
      <c r="M4" s="7"/>
      <c r="N4" s="6">
        <f t="shared" si="0"/>
        <v>20</v>
      </c>
      <c r="O4" s="11">
        <f t="shared" si="1"/>
        <v>2243</v>
      </c>
      <c r="P4" s="14"/>
      <c r="Q4" s="14">
        <v>56</v>
      </c>
      <c r="R4" s="14"/>
      <c r="S4" s="14">
        <v>48</v>
      </c>
      <c r="T4" s="14">
        <v>75</v>
      </c>
      <c r="U4" s="14">
        <v>52</v>
      </c>
      <c r="V4" s="14"/>
      <c r="W4" s="14"/>
      <c r="X4" s="14">
        <v>77</v>
      </c>
      <c r="Y4" s="14">
        <v>57</v>
      </c>
      <c r="Z4" s="14">
        <v>60</v>
      </c>
      <c r="AA4" s="14">
        <v>72</v>
      </c>
      <c r="AB4" s="14"/>
      <c r="AC4" s="14"/>
      <c r="AD4" s="14">
        <v>1</v>
      </c>
      <c r="AE4" s="13">
        <f t="shared" ref="AE4:AE24" si="4">SUM(P4:AC4)</f>
        <v>497</v>
      </c>
      <c r="AF4" s="15">
        <f t="shared" si="2"/>
        <v>1746</v>
      </c>
      <c r="AG4" s="7">
        <f t="shared" ref="AG4:AG24" si="5">(B4*C4)+D4</f>
        <v>1745</v>
      </c>
      <c r="AH4" s="13">
        <f t="shared" ref="AH4:AH23" si="6">AG4+AD4-AF4</f>
        <v>0</v>
      </c>
    </row>
    <row r="5" spans="1:34" ht="12" customHeight="1" x14ac:dyDescent="0.25">
      <c r="A5" s="20" t="s">
        <v>178</v>
      </c>
      <c r="B5" s="21">
        <v>45</v>
      </c>
      <c r="C5" s="9">
        <v>5</v>
      </c>
      <c r="D5" s="8">
        <v>22</v>
      </c>
      <c r="E5" s="12">
        <v>131</v>
      </c>
      <c r="F5" s="1">
        <f>'15.3'!AH5</f>
        <v>241</v>
      </c>
      <c r="G5" s="22">
        <f t="shared" si="3"/>
        <v>372</v>
      </c>
      <c r="H5" s="7"/>
      <c r="I5" s="17">
        <v>15</v>
      </c>
      <c r="J5" s="7"/>
      <c r="K5" s="7"/>
      <c r="L5" s="7">
        <v>40</v>
      </c>
      <c r="M5" s="7"/>
      <c r="N5" s="6">
        <f t="shared" si="0"/>
        <v>55</v>
      </c>
      <c r="O5" s="11">
        <f t="shared" si="1"/>
        <v>317</v>
      </c>
      <c r="P5" s="14">
        <v>20</v>
      </c>
      <c r="Q5" s="14"/>
      <c r="R5" s="14"/>
      <c r="S5" s="14">
        <v>3</v>
      </c>
      <c r="T5" s="14"/>
      <c r="U5" s="14">
        <v>5</v>
      </c>
      <c r="V5" s="14"/>
      <c r="W5" s="14"/>
      <c r="X5" s="14">
        <v>20</v>
      </c>
      <c r="Y5" s="14">
        <v>12</v>
      </c>
      <c r="Z5" s="14">
        <v>10</v>
      </c>
      <c r="AA5" s="14"/>
      <c r="AB5" s="14"/>
      <c r="AC5" s="14"/>
      <c r="AD5" s="14"/>
      <c r="AE5" s="13">
        <f t="shared" si="4"/>
        <v>70</v>
      </c>
      <c r="AF5" s="15">
        <f t="shared" si="2"/>
        <v>247</v>
      </c>
      <c r="AG5" s="7">
        <f t="shared" si="5"/>
        <v>247</v>
      </c>
      <c r="AH5" s="13">
        <f t="shared" si="6"/>
        <v>0</v>
      </c>
    </row>
    <row r="6" spans="1:34" ht="12" customHeight="1" x14ac:dyDescent="0.25">
      <c r="A6" s="20" t="s">
        <v>31</v>
      </c>
      <c r="B6" s="21">
        <v>60</v>
      </c>
      <c r="C6" s="9"/>
      <c r="D6" s="8"/>
      <c r="E6" s="12"/>
      <c r="F6" s="1">
        <f>'15.3'!AH6</f>
        <v>0</v>
      </c>
      <c r="G6" s="22">
        <f t="shared" si="3"/>
        <v>0</v>
      </c>
      <c r="H6" s="7"/>
      <c r="I6" s="1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12" customHeight="1" x14ac:dyDescent="0.25">
      <c r="A7" s="20" t="s">
        <v>33</v>
      </c>
      <c r="B7" s="21">
        <v>120</v>
      </c>
      <c r="C7" s="9">
        <v>5</v>
      </c>
      <c r="D7" s="9">
        <v>106</v>
      </c>
      <c r="E7" s="12">
        <v>240</v>
      </c>
      <c r="F7" s="1">
        <f>'15.3'!AH7</f>
        <v>579</v>
      </c>
      <c r="G7" s="22">
        <f t="shared" si="3"/>
        <v>819</v>
      </c>
      <c r="H7" s="7"/>
      <c r="I7" s="17"/>
      <c r="J7" s="7"/>
      <c r="K7" s="7"/>
      <c r="L7" s="7"/>
      <c r="M7" s="7"/>
      <c r="N7" s="6">
        <f t="shared" si="0"/>
        <v>0</v>
      </c>
      <c r="O7" s="11">
        <f t="shared" si="1"/>
        <v>819</v>
      </c>
      <c r="P7" s="25">
        <v>9</v>
      </c>
      <c r="Q7" s="14">
        <v>4</v>
      </c>
      <c r="R7" s="14"/>
      <c r="S7" s="14">
        <v>19</v>
      </c>
      <c r="T7" s="25">
        <v>32</v>
      </c>
      <c r="U7" s="25">
        <v>17</v>
      </c>
      <c r="V7" s="25"/>
      <c r="W7" s="25"/>
      <c r="X7" s="14"/>
      <c r="Y7" s="25"/>
      <c r="Z7" s="25"/>
      <c r="AA7" s="25">
        <v>32</v>
      </c>
      <c r="AB7" s="14"/>
      <c r="AC7" s="14"/>
      <c r="AD7" s="14"/>
      <c r="AE7" s="13">
        <f t="shared" si="4"/>
        <v>113</v>
      </c>
      <c r="AF7" s="15">
        <f t="shared" si="2"/>
        <v>706</v>
      </c>
      <c r="AG7" s="7">
        <f t="shared" si="5"/>
        <v>706</v>
      </c>
      <c r="AH7" s="13">
        <f t="shared" si="6"/>
        <v>0</v>
      </c>
    </row>
    <row r="8" spans="1:34" ht="12" customHeight="1" x14ac:dyDescent="0.25">
      <c r="A8" s="20" t="s">
        <v>34</v>
      </c>
      <c r="B8" s="21">
        <v>40</v>
      </c>
      <c r="C8" s="9">
        <v>2</v>
      </c>
      <c r="D8" s="8">
        <v>14</v>
      </c>
      <c r="E8" s="12"/>
      <c r="F8" s="1">
        <f>'15.3'!AH8</f>
        <v>97</v>
      </c>
      <c r="G8" s="22">
        <f t="shared" si="3"/>
        <v>97</v>
      </c>
      <c r="H8" s="7"/>
      <c r="I8" s="17"/>
      <c r="J8" s="7"/>
      <c r="K8" s="7"/>
      <c r="L8" s="7"/>
      <c r="M8" s="7"/>
      <c r="N8" s="6">
        <f t="shared" si="0"/>
        <v>0</v>
      </c>
      <c r="O8" s="11">
        <f t="shared" si="1"/>
        <v>97</v>
      </c>
      <c r="P8" s="14"/>
      <c r="Q8" s="14"/>
      <c r="R8" s="14"/>
      <c r="S8" s="14"/>
      <c r="T8" s="14"/>
      <c r="U8" s="14">
        <v>3</v>
      </c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3</v>
      </c>
      <c r="AF8" s="15">
        <f t="shared" si="2"/>
        <v>94</v>
      </c>
      <c r="AG8" s="7">
        <f t="shared" si="5"/>
        <v>94</v>
      </c>
      <c r="AH8" s="13">
        <f t="shared" si="6"/>
        <v>0</v>
      </c>
    </row>
    <row r="9" spans="1:34" ht="12" customHeight="1" x14ac:dyDescent="0.25">
      <c r="A9" s="20" t="s">
        <v>35</v>
      </c>
      <c r="B9" s="21">
        <v>65</v>
      </c>
      <c r="C9" s="9">
        <v>8</v>
      </c>
      <c r="D9" s="8"/>
      <c r="E9" s="12">
        <v>390</v>
      </c>
      <c r="F9" s="1">
        <f>'15.3'!AH9</f>
        <v>138</v>
      </c>
      <c r="G9" s="22">
        <f t="shared" si="3"/>
        <v>528</v>
      </c>
      <c r="H9" s="7"/>
      <c r="I9" s="17"/>
      <c r="J9" s="7"/>
      <c r="K9" s="7"/>
      <c r="L9" s="7"/>
      <c r="M9" s="7"/>
      <c r="N9" s="6">
        <f t="shared" si="0"/>
        <v>0</v>
      </c>
      <c r="O9" s="11">
        <f t="shared" si="1"/>
        <v>528</v>
      </c>
      <c r="P9" s="14">
        <v>4</v>
      </c>
      <c r="Q9" s="25">
        <v>4</v>
      </c>
      <c r="R9" s="14"/>
      <c r="S9" s="25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8</v>
      </c>
      <c r="AF9" s="15">
        <f t="shared" si="2"/>
        <v>520</v>
      </c>
      <c r="AG9" s="7">
        <f t="shared" si="5"/>
        <v>520</v>
      </c>
      <c r="AH9" s="13">
        <f t="shared" si="6"/>
        <v>0</v>
      </c>
    </row>
    <row r="10" spans="1:34" ht="12" customHeight="1" x14ac:dyDescent="0.25">
      <c r="A10" s="20" t="s">
        <v>36</v>
      </c>
      <c r="B10" s="21">
        <v>100</v>
      </c>
      <c r="C10" s="9">
        <v>0</v>
      </c>
      <c r="D10" s="8">
        <v>14</v>
      </c>
      <c r="E10" s="12"/>
      <c r="F10" s="1">
        <f>'15.3'!AH10</f>
        <v>262</v>
      </c>
      <c r="G10" s="22">
        <f t="shared" si="3"/>
        <v>262</v>
      </c>
      <c r="H10" s="7"/>
      <c r="I10" s="17"/>
      <c r="J10" s="7"/>
      <c r="K10" s="7"/>
      <c r="L10" s="7"/>
      <c r="M10" s="7"/>
      <c r="N10" s="6">
        <f t="shared" si="0"/>
        <v>0</v>
      </c>
      <c r="O10" s="11">
        <f t="shared" si="1"/>
        <v>262</v>
      </c>
      <c r="P10" s="25">
        <v>20</v>
      </c>
      <c r="Q10" s="14">
        <v>24</v>
      </c>
      <c r="R10" s="25"/>
      <c r="S10" s="14">
        <v>39</v>
      </c>
      <c r="T10" s="25">
        <v>49</v>
      </c>
      <c r="U10" s="25">
        <v>38</v>
      </c>
      <c r="V10" s="25"/>
      <c r="W10" s="25"/>
      <c r="X10" s="14">
        <v>3</v>
      </c>
      <c r="Y10" s="25">
        <v>48</v>
      </c>
      <c r="Z10" s="25">
        <v>18</v>
      </c>
      <c r="AA10" s="25">
        <v>8</v>
      </c>
      <c r="AB10" s="14"/>
      <c r="AC10" s="14"/>
      <c r="AD10" s="14">
        <v>1</v>
      </c>
      <c r="AE10" s="13">
        <f t="shared" si="4"/>
        <v>247</v>
      </c>
      <c r="AF10" s="15">
        <f t="shared" si="2"/>
        <v>15</v>
      </c>
      <c r="AG10" s="7">
        <f t="shared" si="5"/>
        <v>14</v>
      </c>
      <c r="AH10" s="13">
        <f t="shared" si="6"/>
        <v>0</v>
      </c>
    </row>
    <row r="11" spans="1:34" ht="12" customHeight="1" x14ac:dyDescent="0.25">
      <c r="A11" s="20" t="s">
        <v>37</v>
      </c>
      <c r="B11" s="21">
        <v>85</v>
      </c>
      <c r="C11" s="9">
        <v>2</v>
      </c>
      <c r="D11" s="10">
        <v>23</v>
      </c>
      <c r="E11" s="12">
        <v>90</v>
      </c>
      <c r="F11" s="1">
        <f>'15.3'!AH11</f>
        <v>161</v>
      </c>
      <c r="G11" s="22">
        <f t="shared" si="3"/>
        <v>251</v>
      </c>
      <c r="H11" s="7"/>
      <c r="I11" s="17"/>
      <c r="J11" s="7"/>
      <c r="K11" s="7"/>
      <c r="L11" s="7"/>
      <c r="M11" s="7"/>
      <c r="N11" s="6">
        <f t="shared" si="0"/>
        <v>0</v>
      </c>
      <c r="O11" s="11">
        <f t="shared" si="1"/>
        <v>251</v>
      </c>
      <c r="P11" s="14">
        <v>20</v>
      </c>
      <c r="Q11" s="14"/>
      <c r="R11" s="14"/>
      <c r="S11" s="14">
        <v>16</v>
      </c>
      <c r="T11" s="14"/>
      <c r="U11" s="14"/>
      <c r="V11" s="14"/>
      <c r="W11" s="14"/>
      <c r="X11" s="14"/>
      <c r="Y11" s="14">
        <v>5</v>
      </c>
      <c r="Z11" s="14">
        <v>9</v>
      </c>
      <c r="AA11" s="63">
        <v>8</v>
      </c>
      <c r="AB11" s="14"/>
      <c r="AC11" s="14"/>
      <c r="AD11" s="14"/>
      <c r="AE11" s="13">
        <f t="shared" si="4"/>
        <v>58</v>
      </c>
      <c r="AF11" s="15">
        <f t="shared" si="2"/>
        <v>193</v>
      </c>
      <c r="AG11" s="7">
        <f t="shared" si="5"/>
        <v>193</v>
      </c>
      <c r="AH11" s="13">
        <f t="shared" si="6"/>
        <v>0</v>
      </c>
    </row>
    <row r="12" spans="1:34" ht="12" customHeight="1" x14ac:dyDescent="0.25">
      <c r="A12" s="20" t="s">
        <v>38</v>
      </c>
      <c r="B12" s="21">
        <v>50</v>
      </c>
      <c r="C12" s="9">
        <v>3</v>
      </c>
      <c r="D12" s="10">
        <v>26</v>
      </c>
      <c r="E12" s="12"/>
      <c r="F12" s="1">
        <f>'15.3'!AH12</f>
        <v>299</v>
      </c>
      <c r="G12" s="22">
        <f t="shared" si="3"/>
        <v>299</v>
      </c>
      <c r="H12" s="7"/>
      <c r="I12" s="17"/>
      <c r="J12" s="7"/>
      <c r="K12" s="7"/>
      <c r="L12" s="7"/>
      <c r="M12" s="7"/>
      <c r="N12" s="6">
        <f t="shared" si="0"/>
        <v>0</v>
      </c>
      <c r="O12" s="11">
        <f t="shared" si="1"/>
        <v>299</v>
      </c>
      <c r="P12" s="14">
        <v>20</v>
      </c>
      <c r="Q12" s="14">
        <v>8</v>
      </c>
      <c r="R12" s="14"/>
      <c r="S12" s="14">
        <v>12</v>
      </c>
      <c r="T12" s="14">
        <v>16</v>
      </c>
      <c r="U12" s="14">
        <v>4</v>
      </c>
      <c r="V12" s="14"/>
      <c r="W12" s="14"/>
      <c r="X12" s="14"/>
      <c r="Y12" s="14">
        <v>15</v>
      </c>
      <c r="Z12" s="14">
        <v>20</v>
      </c>
      <c r="AA12" s="63">
        <v>28</v>
      </c>
      <c r="AB12" s="14"/>
      <c r="AC12" s="14"/>
      <c r="AD12" s="14"/>
      <c r="AE12" s="13">
        <f t="shared" si="4"/>
        <v>123</v>
      </c>
      <c r="AF12" s="15">
        <f t="shared" si="2"/>
        <v>176</v>
      </c>
      <c r="AG12" s="7">
        <f t="shared" si="5"/>
        <v>176</v>
      </c>
      <c r="AH12" s="13">
        <f t="shared" si="6"/>
        <v>0</v>
      </c>
    </row>
    <row r="13" spans="1:34" ht="12" customHeight="1" x14ac:dyDescent="0.25">
      <c r="A13" s="20" t="s">
        <v>39</v>
      </c>
      <c r="B13" s="21">
        <v>50</v>
      </c>
      <c r="C13" s="9"/>
      <c r="D13" s="10"/>
      <c r="E13" s="12"/>
      <c r="F13" s="1">
        <f>'15.3'!AH13</f>
        <v>0</v>
      </c>
      <c r="G13" s="22">
        <f t="shared" si="3"/>
        <v>0</v>
      </c>
      <c r="H13" s="7"/>
      <c r="I13" s="1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63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" customHeight="1" x14ac:dyDescent="0.25">
      <c r="A14" s="20" t="s">
        <v>25</v>
      </c>
      <c r="B14" s="21">
        <v>45</v>
      </c>
      <c r="C14" s="9"/>
      <c r="D14" s="10"/>
      <c r="E14" s="12"/>
      <c r="F14" s="1">
        <f>'15.3'!AH14</f>
        <v>0</v>
      </c>
      <c r="G14" s="22">
        <f t="shared" si="3"/>
        <v>0</v>
      </c>
      <c r="H14" s="7"/>
      <c r="I14" s="1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2"/>
        <v>0</v>
      </c>
      <c r="AG14" s="7">
        <f t="shared" si="5"/>
        <v>0</v>
      </c>
      <c r="AH14" s="13">
        <f t="shared" si="6"/>
        <v>0</v>
      </c>
    </row>
    <row r="15" spans="1:34" ht="12" customHeight="1" x14ac:dyDescent="0.25">
      <c r="A15" s="20" t="s">
        <v>26</v>
      </c>
      <c r="B15" s="21">
        <v>33</v>
      </c>
      <c r="C15" s="9"/>
      <c r="D15" s="10"/>
      <c r="E15" s="12"/>
      <c r="F15" s="1">
        <f>'15.3'!AH15</f>
        <v>0</v>
      </c>
      <c r="G15" s="22">
        <f t="shared" si="3"/>
        <v>0</v>
      </c>
      <c r="H15" s="7"/>
      <c r="I15" s="1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2"/>
        <v>0</v>
      </c>
      <c r="AG15" s="7">
        <f t="shared" si="5"/>
        <v>0</v>
      </c>
      <c r="AH15" s="13">
        <f t="shared" si="6"/>
        <v>0</v>
      </c>
    </row>
    <row r="16" spans="1:34" ht="12" customHeight="1" x14ac:dyDescent="0.25">
      <c r="A16" s="20" t="s">
        <v>27</v>
      </c>
      <c r="B16" s="21">
        <v>45</v>
      </c>
      <c r="C16" s="9">
        <v>4</v>
      </c>
      <c r="D16" s="10">
        <v>27</v>
      </c>
      <c r="E16" s="12"/>
      <c r="F16" s="1">
        <f>'15.3'!AH16</f>
        <v>239</v>
      </c>
      <c r="G16" s="22">
        <f t="shared" si="3"/>
        <v>239</v>
      </c>
      <c r="H16" s="7"/>
      <c r="I16" s="17"/>
      <c r="J16" s="7"/>
      <c r="K16" s="7"/>
      <c r="L16" s="7"/>
      <c r="M16" s="7"/>
      <c r="N16" s="6">
        <f t="shared" si="0"/>
        <v>0</v>
      </c>
      <c r="O16" s="11">
        <f t="shared" si="1"/>
        <v>239</v>
      </c>
      <c r="P16" s="14"/>
      <c r="Q16" s="14"/>
      <c r="R16" s="14"/>
      <c r="S16" s="14"/>
      <c r="T16" s="14"/>
      <c r="U16" s="14">
        <v>8</v>
      </c>
      <c r="V16" s="14"/>
      <c r="W16" s="14"/>
      <c r="X16" s="14"/>
      <c r="Y16" s="14">
        <v>24</v>
      </c>
      <c r="Z16" s="14"/>
      <c r="AA16" s="14"/>
      <c r="AB16" s="14"/>
      <c r="AC16" s="14"/>
      <c r="AD16" s="14"/>
      <c r="AE16" s="13">
        <f t="shared" si="4"/>
        <v>32</v>
      </c>
      <c r="AF16" s="15">
        <f t="shared" si="2"/>
        <v>207</v>
      </c>
      <c r="AG16" s="7">
        <f t="shared" si="5"/>
        <v>207</v>
      </c>
      <c r="AH16" s="13">
        <f t="shared" si="6"/>
        <v>0</v>
      </c>
    </row>
    <row r="17" spans="1:34" ht="12" customHeight="1" x14ac:dyDescent="0.25">
      <c r="A17" s="20" t="s">
        <v>48</v>
      </c>
      <c r="B17" s="21">
        <v>50</v>
      </c>
      <c r="C17" s="10"/>
      <c r="D17" s="10"/>
      <c r="E17" s="12"/>
      <c r="F17" s="1">
        <f>'15.3'!AH17</f>
        <v>0</v>
      </c>
      <c r="G17" s="22">
        <f t="shared" si="3"/>
        <v>0</v>
      </c>
      <c r="H17" s="7"/>
      <c r="I17" s="1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0</v>
      </c>
      <c r="AG17" s="7">
        <f t="shared" si="5"/>
        <v>0</v>
      </c>
      <c r="AH17" s="13">
        <f t="shared" si="6"/>
        <v>0</v>
      </c>
    </row>
    <row r="18" spans="1:34" ht="12" customHeight="1" x14ac:dyDescent="0.25">
      <c r="A18" s="20" t="s">
        <v>49</v>
      </c>
      <c r="B18" s="21">
        <v>50</v>
      </c>
      <c r="C18" s="10"/>
      <c r="D18" s="10">
        <v>3</v>
      </c>
      <c r="E18" s="12"/>
      <c r="F18" s="1">
        <f>'15.3'!AH18</f>
        <v>15</v>
      </c>
      <c r="G18" s="22">
        <f t="shared" si="3"/>
        <v>15</v>
      </c>
      <c r="H18" s="7"/>
      <c r="I18" s="17"/>
      <c r="J18" s="7"/>
      <c r="K18" s="7"/>
      <c r="L18" s="7"/>
      <c r="M18" s="7"/>
      <c r="N18" s="6">
        <f t="shared" si="0"/>
        <v>0</v>
      </c>
      <c r="O18" s="11">
        <f t="shared" si="1"/>
        <v>15</v>
      </c>
      <c r="P18" s="14"/>
      <c r="Q18" s="14"/>
      <c r="R18" s="14"/>
      <c r="S18" s="14">
        <v>8</v>
      </c>
      <c r="T18" s="14"/>
      <c r="U18" s="14"/>
      <c r="V18" s="14"/>
      <c r="W18" s="14"/>
      <c r="X18" s="14"/>
      <c r="Y18" s="14"/>
      <c r="Z18" s="14">
        <v>4</v>
      </c>
      <c r="AA18" s="14"/>
      <c r="AB18" s="14"/>
      <c r="AC18" s="14"/>
      <c r="AD18" s="14"/>
      <c r="AE18" s="13">
        <f t="shared" si="4"/>
        <v>12</v>
      </c>
      <c r="AF18" s="15">
        <f t="shared" si="2"/>
        <v>3</v>
      </c>
      <c r="AG18" s="7">
        <f t="shared" si="5"/>
        <v>3</v>
      </c>
      <c r="AH18" s="13">
        <f t="shared" si="6"/>
        <v>0</v>
      </c>
    </row>
    <row r="19" spans="1:34" ht="12" customHeight="1" x14ac:dyDescent="0.25">
      <c r="A19" s="20" t="s">
        <v>50</v>
      </c>
      <c r="B19" s="21">
        <v>50</v>
      </c>
      <c r="C19" s="10"/>
      <c r="D19" s="10">
        <v>45</v>
      </c>
      <c r="E19" s="12"/>
      <c r="F19" s="1">
        <f>'15.3'!AH19</f>
        <v>45</v>
      </c>
      <c r="G19" s="22">
        <f t="shared" si="3"/>
        <v>45</v>
      </c>
      <c r="H19" s="7"/>
      <c r="I19" s="17"/>
      <c r="J19" s="7"/>
      <c r="K19" s="7"/>
      <c r="L19" s="7"/>
      <c r="M19" s="7"/>
      <c r="N19" s="6">
        <f t="shared" si="0"/>
        <v>0</v>
      </c>
      <c r="O19" s="11">
        <f t="shared" si="1"/>
        <v>45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2"/>
        <v>45</v>
      </c>
      <c r="AG19" s="7">
        <f t="shared" si="5"/>
        <v>45</v>
      </c>
      <c r="AH19" s="13">
        <f t="shared" si="6"/>
        <v>0</v>
      </c>
    </row>
    <row r="20" spans="1:34" ht="12" customHeight="1" x14ac:dyDescent="0.25">
      <c r="A20" s="20" t="s">
        <v>47</v>
      </c>
      <c r="B20" s="21">
        <v>33</v>
      </c>
      <c r="C20" s="10">
        <v>6</v>
      </c>
      <c r="D20" s="10">
        <v>4</v>
      </c>
      <c r="E20" s="12"/>
      <c r="F20" s="1">
        <f>'15.3'!AH20</f>
        <v>232</v>
      </c>
      <c r="G20" s="22">
        <f t="shared" si="3"/>
        <v>232</v>
      </c>
      <c r="H20" s="7"/>
      <c r="I20" s="17"/>
      <c r="J20" s="7"/>
      <c r="K20" s="7"/>
      <c r="L20" s="7"/>
      <c r="M20" s="7"/>
      <c r="N20" s="6">
        <f t="shared" si="0"/>
        <v>0</v>
      </c>
      <c r="O20" s="11">
        <f t="shared" si="1"/>
        <v>232</v>
      </c>
      <c r="P20" s="14">
        <v>5</v>
      </c>
      <c r="Q20" s="14"/>
      <c r="R20" s="14"/>
      <c r="S20" s="14"/>
      <c r="T20" s="14">
        <v>4</v>
      </c>
      <c r="U20" s="14"/>
      <c r="V20" s="14"/>
      <c r="W20" s="14"/>
      <c r="X20" s="14">
        <v>20</v>
      </c>
      <c r="Y20" s="14"/>
      <c r="Z20" s="14"/>
      <c r="AA20" s="14"/>
      <c r="AB20" s="14"/>
      <c r="AC20" s="14"/>
      <c r="AD20" s="14">
        <v>1</v>
      </c>
      <c r="AE20" s="13">
        <f t="shared" si="4"/>
        <v>29</v>
      </c>
      <c r="AF20" s="15">
        <f t="shared" si="2"/>
        <v>203</v>
      </c>
      <c r="AG20" s="7">
        <f t="shared" si="5"/>
        <v>202</v>
      </c>
      <c r="AH20" s="13">
        <f t="shared" si="6"/>
        <v>0</v>
      </c>
    </row>
    <row r="21" spans="1:34" ht="12" customHeight="1" x14ac:dyDescent="0.25">
      <c r="A21" s="20" t="s">
        <v>144</v>
      </c>
      <c r="B21" s="21">
        <v>40</v>
      </c>
      <c r="C21" s="10"/>
      <c r="D21" s="10">
        <v>1</v>
      </c>
      <c r="E21" s="12"/>
      <c r="F21" s="1">
        <f>'15.3'!AH21</f>
        <v>1</v>
      </c>
      <c r="G21" s="22">
        <f t="shared" si="3"/>
        <v>1</v>
      </c>
      <c r="H21" s="7"/>
      <c r="I21" s="17"/>
      <c r="J21" s="7"/>
      <c r="K21" s="7"/>
      <c r="L21" s="7"/>
      <c r="M21" s="7"/>
      <c r="N21" s="6">
        <f t="shared" si="0"/>
        <v>0</v>
      </c>
      <c r="O21" s="11">
        <f t="shared" si="1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2"/>
        <v>1</v>
      </c>
      <c r="AG21" s="7">
        <f t="shared" si="5"/>
        <v>1</v>
      </c>
      <c r="AH21" s="13">
        <f t="shared" si="6"/>
        <v>0</v>
      </c>
    </row>
    <row r="22" spans="1:34" ht="12" customHeight="1" x14ac:dyDescent="0.25">
      <c r="A22" s="20" t="s">
        <v>145</v>
      </c>
      <c r="B22" s="21">
        <v>40</v>
      </c>
      <c r="C22" s="10"/>
      <c r="D22" s="10"/>
      <c r="E22" s="12"/>
      <c r="F22" s="1">
        <f>'15.3'!AH22</f>
        <v>0</v>
      </c>
      <c r="G22" s="22">
        <f t="shared" si="3"/>
        <v>0</v>
      </c>
      <c r="H22" s="7"/>
      <c r="I22" s="1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 t="shared" si="5"/>
        <v>0</v>
      </c>
      <c r="AH22" s="13">
        <f t="shared" si="6"/>
        <v>0</v>
      </c>
    </row>
    <row r="23" spans="1:34" ht="12" customHeight="1" x14ac:dyDescent="0.25">
      <c r="A23" s="20" t="s">
        <v>125</v>
      </c>
      <c r="B23" s="21">
        <v>45</v>
      </c>
      <c r="C23" s="10"/>
      <c r="D23" s="10"/>
      <c r="E23" s="12"/>
      <c r="F23" s="1">
        <f>'15.3'!AH23</f>
        <v>0</v>
      </c>
      <c r="G23" s="22">
        <f t="shared" si="3"/>
        <v>0</v>
      </c>
      <c r="H23" s="7"/>
      <c r="I23" s="1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si="5"/>
        <v>0</v>
      </c>
      <c r="AH23" s="13">
        <f t="shared" si="6"/>
        <v>0</v>
      </c>
    </row>
    <row r="24" spans="1:34" ht="12" customHeight="1" x14ac:dyDescent="0.25">
      <c r="A24" s="20" t="s">
        <v>124</v>
      </c>
      <c r="B24" s="21">
        <v>20</v>
      </c>
      <c r="C24" s="10"/>
      <c r="D24" s="10"/>
      <c r="E24" s="12"/>
      <c r="F24" s="1">
        <f>'15.3'!AH24</f>
        <v>0</v>
      </c>
      <c r="G24" s="22">
        <f t="shared" ref="G24" si="7">SUM(E24:F24)</f>
        <v>0</v>
      </c>
      <c r="H24" s="7"/>
      <c r="I24" s="1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ref="AF24" si="8">O24-AE24</f>
        <v>0</v>
      </c>
      <c r="AG24" s="7">
        <f t="shared" si="5"/>
        <v>0</v>
      </c>
      <c r="AH24" s="13">
        <f t="shared" ref="AH24" si="9">AG24+AD24-AF24</f>
        <v>0</v>
      </c>
    </row>
    <row r="25" spans="1:34" ht="12" customHeight="1" x14ac:dyDescent="0.25">
      <c r="E25" s="19">
        <f t="shared" ref="E25:AH25" si="10">SUM(E3:E24)</f>
        <v>2542</v>
      </c>
      <c r="F25" s="19">
        <f t="shared" si="10"/>
        <v>4361</v>
      </c>
      <c r="G25" s="19">
        <f t="shared" si="10"/>
        <v>6903</v>
      </c>
      <c r="H25" s="19">
        <f t="shared" si="10"/>
        <v>0</v>
      </c>
      <c r="I25" s="19">
        <f t="shared" si="10"/>
        <v>15</v>
      </c>
      <c r="J25" s="19">
        <f t="shared" si="10"/>
        <v>0</v>
      </c>
      <c r="K25" s="19">
        <f t="shared" si="10"/>
        <v>0</v>
      </c>
      <c r="L25" s="19">
        <f t="shared" si="10"/>
        <v>80</v>
      </c>
      <c r="M25" s="19">
        <f t="shared" si="10"/>
        <v>0</v>
      </c>
      <c r="N25" s="19">
        <f t="shared" si="10"/>
        <v>95</v>
      </c>
      <c r="O25" s="19">
        <f t="shared" si="10"/>
        <v>6808</v>
      </c>
      <c r="P25" s="19">
        <f t="shared" si="10"/>
        <v>122</v>
      </c>
      <c r="Q25" s="19">
        <f t="shared" si="10"/>
        <v>140</v>
      </c>
      <c r="R25" s="19">
        <f t="shared" si="10"/>
        <v>0</v>
      </c>
      <c r="S25" s="19">
        <f t="shared" si="10"/>
        <v>185</v>
      </c>
      <c r="T25" s="19">
        <f t="shared" si="10"/>
        <v>221</v>
      </c>
      <c r="U25" s="19">
        <f t="shared" si="10"/>
        <v>167</v>
      </c>
      <c r="V25" s="19">
        <f t="shared" si="10"/>
        <v>0</v>
      </c>
      <c r="W25" s="19">
        <f t="shared" si="10"/>
        <v>0</v>
      </c>
      <c r="X25" s="19">
        <f t="shared" si="10"/>
        <v>147</v>
      </c>
      <c r="Y25" s="19">
        <f t="shared" si="10"/>
        <v>215</v>
      </c>
      <c r="Z25" s="19">
        <f t="shared" si="10"/>
        <v>182</v>
      </c>
      <c r="AA25" s="19">
        <f t="shared" si="10"/>
        <v>196</v>
      </c>
      <c r="AB25" s="19">
        <f t="shared" si="10"/>
        <v>0</v>
      </c>
      <c r="AC25" s="19">
        <f t="shared" si="10"/>
        <v>0</v>
      </c>
      <c r="AD25" s="19">
        <f t="shared" si="10"/>
        <v>5</v>
      </c>
      <c r="AE25" s="13">
        <f t="shared" ref="AE25" si="11">SUM(P25:AC25)</f>
        <v>1575</v>
      </c>
      <c r="AF25" s="19">
        <f t="shared" si="10"/>
        <v>5233</v>
      </c>
      <c r="AG25" s="19">
        <f t="shared" si="10"/>
        <v>5228</v>
      </c>
      <c r="AH25" s="19">
        <f t="shared" si="10"/>
        <v>0</v>
      </c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8"/>
  <sheetViews>
    <sheetView zoomScale="85" zoomScaleNormal="85" workbookViewId="0">
      <pane xSplit="4" ySplit="2" topLeftCell="T3" activePane="bottomRight" state="frozen"/>
      <selection pane="topRight" activeCell="E1" sqref="E1"/>
      <selection pane="bottomLeft" activeCell="A3" sqref="A3"/>
      <selection pane="bottomRight" activeCell="D5" sqref="D5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7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9</v>
      </c>
      <c r="R1" s="5" t="s">
        <v>180</v>
      </c>
      <c r="S1" s="5" t="s">
        <v>13</v>
      </c>
      <c r="T1" s="5" t="s">
        <v>13</v>
      </c>
      <c r="U1" s="5" t="s">
        <v>14</v>
      </c>
      <c r="V1" s="5" t="s">
        <v>40</v>
      </c>
      <c r="W1" s="5" t="s">
        <v>40</v>
      </c>
      <c r="X1" s="5" t="s">
        <v>16</v>
      </c>
      <c r="Y1" s="5" t="s">
        <v>13</v>
      </c>
      <c r="Z1" s="5" t="s">
        <v>9</v>
      </c>
      <c r="AA1" s="5" t="s">
        <v>14</v>
      </c>
      <c r="AB1" s="4" t="s">
        <v>126</v>
      </c>
      <c r="AC1" s="5"/>
      <c r="AD1" s="120" t="s">
        <v>18</v>
      </c>
      <c r="AE1" s="126" t="s">
        <v>10</v>
      </c>
      <c r="AF1" s="126" t="s">
        <v>44</v>
      </c>
      <c r="AG1" s="128" t="s">
        <v>22</v>
      </c>
      <c r="AH1" s="130" t="s">
        <v>23</v>
      </c>
    </row>
    <row r="2" spans="1:34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43</v>
      </c>
      <c r="J2" s="17" t="s">
        <v>15</v>
      </c>
      <c r="K2" s="17" t="s">
        <v>101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42</v>
      </c>
      <c r="S2" s="4" t="s">
        <v>41</v>
      </c>
      <c r="T2" s="4" t="s">
        <v>98</v>
      </c>
      <c r="U2" s="4" t="s">
        <v>41</v>
      </c>
      <c r="V2" s="4" t="s">
        <v>98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16" t="s">
        <v>93</v>
      </c>
      <c r="AC2" s="16"/>
      <c r="AD2" s="121"/>
      <c r="AE2" s="127"/>
      <c r="AF2" s="127"/>
      <c r="AG2" s="129"/>
      <c r="AH2" s="131"/>
    </row>
    <row r="3" spans="1:34" ht="12.75" customHeight="1" x14ac:dyDescent="0.25">
      <c r="A3" s="20" t="s">
        <v>190</v>
      </c>
      <c r="B3" s="21">
        <v>33</v>
      </c>
      <c r="C3" s="9">
        <v>32</v>
      </c>
      <c r="D3" s="9">
        <v>19</v>
      </c>
      <c r="E3" s="12"/>
      <c r="F3" s="1">
        <f>'16.3'!AG3</f>
        <v>1075</v>
      </c>
      <c r="G3" s="22">
        <f>SUM(E3:F3)</f>
        <v>1075</v>
      </c>
      <c r="H3" s="7"/>
      <c r="I3" s="7"/>
      <c r="J3" s="7"/>
      <c r="K3" s="7"/>
      <c r="L3" s="7"/>
      <c r="M3" s="7"/>
      <c r="N3" s="6">
        <f t="shared" ref="N3:N20" si="0">SUBTOTAL(9,H3:M3)</f>
        <v>0</v>
      </c>
      <c r="O3" s="11">
        <f t="shared" ref="O3:O20" si="1">G3-N3</f>
        <v>1075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13" si="2">O3-AE3</f>
        <v>1075</v>
      </c>
      <c r="AG3" s="7">
        <f>(B3*C3)+D3</f>
        <v>1075</v>
      </c>
      <c r="AH3" s="13">
        <f>AG3+AD3-AF3</f>
        <v>0</v>
      </c>
    </row>
    <row r="4" spans="1:34" ht="12.75" customHeight="1" x14ac:dyDescent="0.25">
      <c r="A4" s="20" t="s">
        <v>177</v>
      </c>
      <c r="B4" s="21">
        <v>70</v>
      </c>
      <c r="C4" s="9">
        <v>24</v>
      </c>
      <c r="D4" s="9">
        <v>65</v>
      </c>
      <c r="E4" s="12"/>
      <c r="F4" s="1">
        <f>'16.3'!AG4</f>
        <v>1745</v>
      </c>
      <c r="G4" s="22">
        <f t="shared" ref="G4:G20" si="3">SUM(E4:F4)</f>
        <v>1745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1745</v>
      </c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14"/>
      <c r="AC4" s="14"/>
      <c r="AD4" s="14"/>
      <c r="AE4" s="13">
        <f t="shared" ref="AE4:AE24" si="4">SUM(P4:AC4)</f>
        <v>0</v>
      </c>
      <c r="AF4" s="15">
        <f t="shared" si="2"/>
        <v>1745</v>
      </c>
      <c r="AG4" s="7">
        <f t="shared" ref="AG4:AG16" si="5">(B4*C4)+D4</f>
        <v>1745</v>
      </c>
      <c r="AH4" s="13">
        <f t="shared" ref="AH4:AH16" si="6">AG4+AD4-AF4</f>
        <v>0</v>
      </c>
    </row>
    <row r="5" spans="1:34" ht="12.75" customHeight="1" x14ac:dyDescent="0.25">
      <c r="A5" s="20" t="s">
        <v>178</v>
      </c>
      <c r="B5" s="21">
        <v>45</v>
      </c>
      <c r="C5" s="9">
        <v>5</v>
      </c>
      <c r="D5" s="8">
        <v>22</v>
      </c>
      <c r="E5" s="12"/>
      <c r="F5" s="1">
        <f>'16.3'!AG5</f>
        <v>247</v>
      </c>
      <c r="G5" s="22">
        <f t="shared" si="3"/>
        <v>247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247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14"/>
      <c r="AC5" s="14"/>
      <c r="AD5" s="14"/>
      <c r="AE5" s="13">
        <f t="shared" si="4"/>
        <v>0</v>
      </c>
      <c r="AF5" s="15">
        <f t="shared" si="2"/>
        <v>247</v>
      </c>
      <c r="AG5" s="7">
        <f t="shared" si="5"/>
        <v>247</v>
      </c>
      <c r="AH5" s="13">
        <f t="shared" si="6"/>
        <v>0</v>
      </c>
    </row>
    <row r="6" spans="1:34" ht="12.75" customHeight="1" x14ac:dyDescent="0.25">
      <c r="A6" s="20" t="s">
        <v>31</v>
      </c>
      <c r="B6" s="21">
        <v>60</v>
      </c>
      <c r="C6" s="9"/>
      <c r="D6" s="8"/>
      <c r="E6" s="12"/>
      <c r="F6" s="1">
        <f>'16.3'!AG6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12.75" customHeight="1" x14ac:dyDescent="0.25">
      <c r="A7" s="20" t="s">
        <v>33</v>
      </c>
      <c r="B7" s="21">
        <v>120</v>
      </c>
      <c r="C7" s="9">
        <v>5</v>
      </c>
      <c r="D7" s="9">
        <v>106</v>
      </c>
      <c r="E7" s="12"/>
      <c r="F7" s="1">
        <f>'16.3'!AG7</f>
        <v>706</v>
      </c>
      <c r="G7" s="22">
        <f t="shared" si="3"/>
        <v>706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706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0</v>
      </c>
      <c r="AF7" s="15">
        <f t="shared" si="2"/>
        <v>706</v>
      </c>
      <c r="AG7" s="7">
        <f t="shared" si="5"/>
        <v>706</v>
      </c>
      <c r="AH7" s="13">
        <f t="shared" si="6"/>
        <v>0</v>
      </c>
    </row>
    <row r="8" spans="1:34" ht="12.75" customHeight="1" x14ac:dyDescent="0.25">
      <c r="A8" s="20" t="s">
        <v>34</v>
      </c>
      <c r="B8" s="21">
        <v>40</v>
      </c>
      <c r="C8" s="9">
        <v>2</v>
      </c>
      <c r="D8" s="8">
        <v>14</v>
      </c>
      <c r="E8" s="12"/>
      <c r="F8" s="1">
        <f>'16.3'!AG8</f>
        <v>94</v>
      </c>
      <c r="G8" s="22">
        <f t="shared" si="3"/>
        <v>94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94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94</v>
      </c>
      <c r="AG8" s="7">
        <f t="shared" si="5"/>
        <v>94</v>
      </c>
      <c r="AH8" s="13">
        <f t="shared" si="6"/>
        <v>0</v>
      </c>
    </row>
    <row r="9" spans="1:34" ht="12.75" customHeight="1" x14ac:dyDescent="0.25">
      <c r="A9" s="20" t="s">
        <v>35</v>
      </c>
      <c r="B9" s="21">
        <v>65</v>
      </c>
      <c r="C9" s="9">
        <v>8</v>
      </c>
      <c r="D9" s="8"/>
      <c r="E9" s="12"/>
      <c r="F9" s="1">
        <f>'16.3'!AG9</f>
        <v>520</v>
      </c>
      <c r="G9" s="22">
        <f t="shared" si="3"/>
        <v>520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520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0</v>
      </c>
      <c r="AF9" s="15">
        <f t="shared" si="2"/>
        <v>520</v>
      </c>
      <c r="AG9" s="7">
        <f t="shared" si="5"/>
        <v>520</v>
      </c>
      <c r="AH9" s="13">
        <f t="shared" si="6"/>
        <v>0</v>
      </c>
    </row>
    <row r="10" spans="1:34" ht="12.75" customHeight="1" x14ac:dyDescent="0.25">
      <c r="A10" s="20" t="s">
        <v>36</v>
      </c>
      <c r="B10" s="21">
        <v>100</v>
      </c>
      <c r="C10" s="9">
        <v>0</v>
      </c>
      <c r="D10" s="8">
        <v>14</v>
      </c>
      <c r="E10" s="12"/>
      <c r="F10" s="1">
        <f>'16.3'!AG10</f>
        <v>14</v>
      </c>
      <c r="G10" s="22">
        <f t="shared" si="3"/>
        <v>14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14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0</v>
      </c>
      <c r="AF10" s="15">
        <f t="shared" si="2"/>
        <v>14</v>
      </c>
      <c r="AG10" s="7">
        <f t="shared" si="5"/>
        <v>14</v>
      </c>
      <c r="AH10" s="13">
        <f t="shared" si="6"/>
        <v>0</v>
      </c>
    </row>
    <row r="11" spans="1:34" ht="12.75" customHeight="1" x14ac:dyDescent="0.25">
      <c r="A11" s="20" t="s">
        <v>37</v>
      </c>
      <c r="B11" s="21">
        <v>85</v>
      </c>
      <c r="C11" s="9">
        <v>2</v>
      </c>
      <c r="D11" s="10">
        <v>23</v>
      </c>
      <c r="E11" s="12"/>
      <c r="F11" s="1">
        <f>'16.3'!AG11</f>
        <v>193</v>
      </c>
      <c r="G11" s="22">
        <f t="shared" si="3"/>
        <v>193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193</v>
      </c>
      <c r="P11" s="14"/>
      <c r="Q11" s="14"/>
      <c r="R11" s="14"/>
      <c r="S11" s="14"/>
      <c r="T11" s="14"/>
      <c r="U11" s="14"/>
      <c r="V11" s="14"/>
      <c r="W11" s="25"/>
      <c r="X11" s="14"/>
      <c r="Y11" s="25"/>
      <c r="Z11" s="25"/>
      <c r="AA11" s="25"/>
      <c r="AB11" s="14"/>
      <c r="AC11" s="14"/>
      <c r="AD11" s="14"/>
      <c r="AE11" s="13">
        <f t="shared" si="4"/>
        <v>0</v>
      </c>
      <c r="AF11" s="15">
        <f t="shared" si="2"/>
        <v>193</v>
      </c>
      <c r="AG11" s="7">
        <f t="shared" si="5"/>
        <v>193</v>
      </c>
      <c r="AH11" s="13">
        <f t="shared" si="6"/>
        <v>0</v>
      </c>
    </row>
    <row r="12" spans="1:34" ht="12.75" customHeight="1" x14ac:dyDescent="0.25">
      <c r="A12" s="20" t="s">
        <v>38</v>
      </c>
      <c r="B12" s="21">
        <v>50</v>
      </c>
      <c r="C12" s="9">
        <v>3</v>
      </c>
      <c r="D12" s="10">
        <v>26</v>
      </c>
      <c r="E12" s="12"/>
      <c r="F12" s="1">
        <f>'16.3'!AG12</f>
        <v>176</v>
      </c>
      <c r="G12" s="22">
        <f t="shared" si="3"/>
        <v>176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176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0</v>
      </c>
      <c r="AF12" s="15">
        <f t="shared" si="2"/>
        <v>176</v>
      </c>
      <c r="AG12" s="7">
        <f t="shared" si="5"/>
        <v>176</v>
      </c>
      <c r="AH12" s="13">
        <f t="shared" si="6"/>
        <v>0</v>
      </c>
    </row>
    <row r="13" spans="1:34" ht="12.75" customHeight="1" x14ac:dyDescent="0.25">
      <c r="A13" s="20" t="s">
        <v>39</v>
      </c>
      <c r="B13" s="21">
        <v>50</v>
      </c>
      <c r="C13" s="9"/>
      <c r="D13" s="10"/>
      <c r="E13" s="12"/>
      <c r="F13" s="1">
        <f>'16.3'!AG13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.75" customHeight="1" x14ac:dyDescent="0.25">
      <c r="A14" s="20" t="s">
        <v>25</v>
      </c>
      <c r="B14" s="21">
        <v>45</v>
      </c>
      <c r="C14" s="9"/>
      <c r="D14" s="10"/>
      <c r="E14" s="12"/>
      <c r="F14" s="1">
        <f>'16.3'!AG14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ref="AF14:AF16" si="7">O14-AE14</f>
        <v>0</v>
      </c>
      <c r="AG14" s="7">
        <f t="shared" si="5"/>
        <v>0</v>
      </c>
      <c r="AH14" s="13">
        <f t="shared" si="6"/>
        <v>0</v>
      </c>
    </row>
    <row r="15" spans="1:34" ht="12.75" customHeight="1" x14ac:dyDescent="0.25">
      <c r="A15" s="20" t="s">
        <v>26</v>
      </c>
      <c r="B15" s="21">
        <v>33</v>
      </c>
      <c r="C15" s="9"/>
      <c r="D15" s="10"/>
      <c r="E15" s="12"/>
      <c r="F15" s="1">
        <f>'16.3'!AG15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7"/>
        <v>0</v>
      </c>
      <c r="AG15" s="7">
        <f t="shared" si="5"/>
        <v>0</v>
      </c>
      <c r="AH15" s="13">
        <f t="shared" si="6"/>
        <v>0</v>
      </c>
    </row>
    <row r="16" spans="1:34" ht="12.75" customHeight="1" x14ac:dyDescent="0.25">
      <c r="A16" s="20" t="s">
        <v>27</v>
      </c>
      <c r="B16" s="21">
        <v>45</v>
      </c>
      <c r="C16" s="9">
        <v>4</v>
      </c>
      <c r="D16" s="10">
        <v>27</v>
      </c>
      <c r="E16" s="12"/>
      <c r="F16" s="1">
        <f>'16.3'!AG16</f>
        <v>207</v>
      </c>
      <c r="G16" s="22">
        <f t="shared" si="3"/>
        <v>207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207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7"/>
        <v>207</v>
      </c>
      <c r="AG16" s="7">
        <f t="shared" si="5"/>
        <v>207</v>
      </c>
      <c r="AH16" s="13">
        <f t="shared" si="6"/>
        <v>0</v>
      </c>
    </row>
    <row r="17" spans="1:34" ht="12.75" customHeight="1" x14ac:dyDescent="0.25">
      <c r="A17" s="20" t="s">
        <v>48</v>
      </c>
      <c r="B17" s="21">
        <v>50</v>
      </c>
      <c r="C17" s="10"/>
      <c r="D17" s="10"/>
      <c r="E17" s="10"/>
      <c r="F17" s="1">
        <f>'16.3'!AG17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ref="AF17:AF20" si="8">O17-AE17</f>
        <v>0</v>
      </c>
      <c r="AG17" s="7">
        <f t="shared" ref="AG17:AG20" si="9">(B17*C17)+D17</f>
        <v>0</v>
      </c>
      <c r="AH17" s="13">
        <f t="shared" ref="AH17:AH20" si="10">AG17+AD17-AF17</f>
        <v>0</v>
      </c>
    </row>
    <row r="18" spans="1:34" ht="12.75" customHeight="1" x14ac:dyDescent="0.25">
      <c r="A18" s="20" t="s">
        <v>49</v>
      </c>
      <c r="B18" s="21">
        <v>100</v>
      </c>
      <c r="C18" s="10"/>
      <c r="D18" s="10">
        <v>3</v>
      </c>
      <c r="E18" s="10"/>
      <c r="F18" s="1">
        <f>'16.3'!AG18</f>
        <v>3</v>
      </c>
      <c r="G18" s="22">
        <f t="shared" si="3"/>
        <v>3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8"/>
        <v>3</v>
      </c>
      <c r="AG18" s="7">
        <f t="shared" si="9"/>
        <v>3</v>
      </c>
      <c r="AH18" s="13">
        <f t="shared" si="10"/>
        <v>0</v>
      </c>
    </row>
    <row r="19" spans="1:34" ht="12.75" customHeight="1" x14ac:dyDescent="0.25">
      <c r="A19" s="20" t="s">
        <v>50</v>
      </c>
      <c r="B19" s="21">
        <v>50</v>
      </c>
      <c r="C19" s="10"/>
      <c r="D19" s="10">
        <v>45</v>
      </c>
      <c r="E19" s="10"/>
      <c r="F19" s="1">
        <f>'16.3'!AG19</f>
        <v>45</v>
      </c>
      <c r="G19" s="22">
        <f t="shared" si="3"/>
        <v>45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45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8"/>
        <v>45</v>
      </c>
      <c r="AG19" s="7">
        <f t="shared" si="9"/>
        <v>45</v>
      </c>
      <c r="AH19" s="13">
        <f t="shared" si="10"/>
        <v>0</v>
      </c>
    </row>
    <row r="20" spans="1:34" ht="12.75" customHeight="1" x14ac:dyDescent="0.25">
      <c r="A20" s="20" t="s">
        <v>47</v>
      </c>
      <c r="B20" s="21">
        <v>33</v>
      </c>
      <c r="C20" s="10">
        <v>6</v>
      </c>
      <c r="D20" s="10">
        <v>4</v>
      </c>
      <c r="E20" s="10"/>
      <c r="F20" s="1">
        <f>'16.3'!AG20</f>
        <v>202</v>
      </c>
      <c r="G20" s="22">
        <f t="shared" si="3"/>
        <v>202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202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8"/>
        <v>202</v>
      </c>
      <c r="AG20" s="7">
        <f t="shared" si="9"/>
        <v>202</v>
      </c>
      <c r="AH20" s="13">
        <f t="shared" si="10"/>
        <v>0</v>
      </c>
    </row>
    <row r="21" spans="1:34" ht="12.75" customHeight="1" x14ac:dyDescent="0.25">
      <c r="A21" s="20" t="s">
        <v>144</v>
      </c>
      <c r="B21" s="21">
        <v>40</v>
      </c>
      <c r="C21" s="10"/>
      <c r="D21" s="10">
        <v>1</v>
      </c>
      <c r="E21" s="10"/>
      <c r="F21" s="1">
        <f>'16.3'!AG21</f>
        <v>1</v>
      </c>
      <c r="G21" s="22">
        <f t="shared" ref="G21:G23" si="11">SUM(E21:F21)</f>
        <v>1</v>
      </c>
      <c r="H21" s="7"/>
      <c r="I21" s="7"/>
      <c r="J21" s="7"/>
      <c r="K21" s="7"/>
      <c r="L21" s="7"/>
      <c r="M21" s="7"/>
      <c r="N21" s="6">
        <f t="shared" ref="N21:N23" si="12">SUBTOTAL(9,H21:M21)</f>
        <v>0</v>
      </c>
      <c r="O21" s="11">
        <f t="shared" ref="O21:O23" si="13">G21-N21</f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ref="AF21:AF23" si="14">O21-AE21</f>
        <v>1</v>
      </c>
      <c r="AG21" s="7">
        <f t="shared" ref="AG21:AG23" si="15">(B21*C21)+D21</f>
        <v>1</v>
      </c>
      <c r="AH21" s="13">
        <f t="shared" ref="AH21:AH23" si="16">AG21+AD21-AF21</f>
        <v>0</v>
      </c>
    </row>
    <row r="22" spans="1:34" ht="12.75" customHeight="1" x14ac:dyDescent="0.25">
      <c r="A22" s="20" t="s">
        <v>145</v>
      </c>
      <c r="B22" s="21">
        <v>40</v>
      </c>
      <c r="C22" s="10"/>
      <c r="D22" s="10"/>
      <c r="E22" s="10"/>
      <c r="F22" s="1">
        <f>'16.3'!AG22</f>
        <v>0</v>
      </c>
      <c r="G22" s="22">
        <f t="shared" si="11"/>
        <v>0</v>
      </c>
      <c r="H22" s="7"/>
      <c r="I22" s="7"/>
      <c r="J22" s="7"/>
      <c r="K22" s="7"/>
      <c r="L22" s="7"/>
      <c r="M22" s="7"/>
      <c r="N22" s="6">
        <f t="shared" si="12"/>
        <v>0</v>
      </c>
      <c r="O22" s="11">
        <f t="shared" si="1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14"/>
        <v>0</v>
      </c>
      <c r="AG22" s="7">
        <f t="shared" si="15"/>
        <v>0</v>
      </c>
      <c r="AH22" s="13">
        <f t="shared" si="16"/>
        <v>0</v>
      </c>
    </row>
    <row r="23" spans="1:34" ht="12.75" customHeight="1" x14ac:dyDescent="0.25">
      <c r="A23" s="20" t="s">
        <v>125</v>
      </c>
      <c r="B23" s="21">
        <v>45</v>
      </c>
      <c r="C23" s="10"/>
      <c r="D23" s="10"/>
      <c r="E23" s="10"/>
      <c r="F23" s="1">
        <f>'16.3'!AG23</f>
        <v>0</v>
      </c>
      <c r="G23" s="22">
        <f t="shared" si="11"/>
        <v>0</v>
      </c>
      <c r="H23" s="7"/>
      <c r="I23" s="7"/>
      <c r="J23" s="7"/>
      <c r="K23" s="7"/>
      <c r="L23" s="7"/>
      <c r="M23" s="7"/>
      <c r="N23" s="6">
        <f t="shared" si="12"/>
        <v>0</v>
      </c>
      <c r="O23" s="11">
        <f t="shared" si="1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14"/>
        <v>0</v>
      </c>
      <c r="AG23" s="7">
        <f t="shared" si="15"/>
        <v>0</v>
      </c>
      <c r="AH23" s="13">
        <f t="shared" si="16"/>
        <v>0</v>
      </c>
    </row>
    <row r="24" spans="1:34" ht="12.75" customHeight="1" x14ac:dyDescent="0.25">
      <c r="A24" s="20" t="s">
        <v>124</v>
      </c>
      <c r="B24" s="21">
        <v>20</v>
      </c>
      <c r="C24" s="10"/>
      <c r="D24" s="10"/>
      <c r="E24" s="10"/>
      <c r="F24" s="1">
        <f>'16.3'!AG24</f>
        <v>0</v>
      </c>
      <c r="G24" s="22">
        <f t="shared" ref="G24" si="17">SUM(E24:F24)</f>
        <v>0</v>
      </c>
      <c r="H24" s="7"/>
      <c r="I24" s="7"/>
      <c r="J24" s="7"/>
      <c r="K24" s="7"/>
      <c r="L24" s="7"/>
      <c r="M24" s="7"/>
      <c r="N24" s="6">
        <f t="shared" ref="N24" si="18">SUBTOTAL(9,H24:M24)</f>
        <v>0</v>
      </c>
      <c r="O24" s="11">
        <f t="shared" ref="O24" si="19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ref="AF24" si="20">O24-AE24</f>
        <v>0</v>
      </c>
      <c r="AG24" s="7">
        <f t="shared" ref="AG24" si="21">(B24*C24)+D24</f>
        <v>0</v>
      </c>
      <c r="AH24" s="13">
        <f t="shared" ref="AH24" si="22">AG24+AD24-AF24</f>
        <v>0</v>
      </c>
    </row>
    <row r="25" spans="1:34" ht="12.75" customHeight="1" x14ac:dyDescent="0.25">
      <c r="E25" s="19">
        <f t="shared" ref="E25:AH25" si="23">SUM(E3:E24)</f>
        <v>0</v>
      </c>
      <c r="F25" s="19">
        <f t="shared" si="23"/>
        <v>5228</v>
      </c>
      <c r="G25" s="19">
        <f t="shared" si="23"/>
        <v>5228</v>
      </c>
      <c r="H25" s="19">
        <f t="shared" si="23"/>
        <v>0</v>
      </c>
      <c r="I25" s="19">
        <f t="shared" si="23"/>
        <v>0</v>
      </c>
      <c r="J25" s="19">
        <f t="shared" si="23"/>
        <v>0</v>
      </c>
      <c r="K25" s="19">
        <f t="shared" si="23"/>
        <v>0</v>
      </c>
      <c r="L25" s="19">
        <f t="shared" si="23"/>
        <v>0</v>
      </c>
      <c r="M25" s="19">
        <f t="shared" si="23"/>
        <v>0</v>
      </c>
      <c r="N25" s="19">
        <f t="shared" si="23"/>
        <v>0</v>
      </c>
      <c r="O25" s="19">
        <f t="shared" si="23"/>
        <v>5228</v>
      </c>
      <c r="P25" s="19">
        <f t="shared" si="23"/>
        <v>0</v>
      </c>
      <c r="Q25" s="19">
        <f t="shared" si="23"/>
        <v>0</v>
      </c>
      <c r="R25" s="19">
        <f t="shared" si="23"/>
        <v>0</v>
      </c>
      <c r="S25" s="19">
        <f t="shared" si="23"/>
        <v>0</v>
      </c>
      <c r="T25" s="19">
        <f t="shared" si="23"/>
        <v>0</v>
      </c>
      <c r="U25" s="19">
        <f t="shared" si="23"/>
        <v>0</v>
      </c>
      <c r="V25" s="19">
        <f t="shared" si="23"/>
        <v>0</v>
      </c>
      <c r="W25" s="19">
        <f t="shared" si="23"/>
        <v>0</v>
      </c>
      <c r="X25" s="19">
        <f t="shared" si="23"/>
        <v>0</v>
      </c>
      <c r="Y25" s="19">
        <f t="shared" si="23"/>
        <v>0</v>
      </c>
      <c r="Z25" s="19">
        <f t="shared" si="23"/>
        <v>0</v>
      </c>
      <c r="AA25" s="19">
        <f t="shared" si="23"/>
        <v>0</v>
      </c>
      <c r="AB25" s="19">
        <f t="shared" si="23"/>
        <v>0</v>
      </c>
      <c r="AC25" s="19">
        <f t="shared" si="23"/>
        <v>0</v>
      </c>
      <c r="AD25" s="19">
        <f t="shared" si="23"/>
        <v>0</v>
      </c>
      <c r="AE25" s="19">
        <f t="shared" si="23"/>
        <v>0</v>
      </c>
      <c r="AF25" s="19">
        <f t="shared" si="23"/>
        <v>5228</v>
      </c>
      <c r="AG25" s="19">
        <f t="shared" si="23"/>
        <v>5228</v>
      </c>
      <c r="AH25" s="19">
        <f t="shared" si="23"/>
        <v>0</v>
      </c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5"/>
  <sheetViews>
    <sheetView zoomScaleNormal="100" workbookViewId="0">
      <pane xSplit="4" topLeftCell="E1" activePane="topRight" state="frozen"/>
      <selection pane="topRight" activeCell="B33" sqref="B33"/>
    </sheetView>
  </sheetViews>
  <sheetFormatPr defaultRowHeight="15" x14ac:dyDescent="0.25"/>
  <cols>
    <col min="1" max="1" width="21.140625" customWidth="1"/>
    <col min="2" max="4" width="7.28515625" customWidth="1"/>
    <col min="26" max="26" width="10.85546875" customWidth="1"/>
    <col min="27" max="27" width="11.7109375" customWidth="1"/>
    <col min="28" max="28" width="10.42578125" customWidth="1"/>
    <col min="30" max="30" width="12.7109375" customWidth="1"/>
    <col min="31" max="31" width="11.7109375" customWidth="1"/>
  </cols>
  <sheetData>
    <row r="1" spans="1:37" ht="15" customHeight="1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4" t="s">
        <v>12</v>
      </c>
      <c r="F1" s="124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183</v>
      </c>
      <c r="Q1" s="5" t="s">
        <v>183</v>
      </c>
      <c r="R1" s="5" t="s">
        <v>13</v>
      </c>
      <c r="S1" s="5" t="s">
        <v>13</v>
      </c>
      <c r="T1" s="5" t="s">
        <v>9</v>
      </c>
      <c r="U1" s="5" t="s">
        <v>14</v>
      </c>
      <c r="V1" s="5" t="s">
        <v>184</v>
      </c>
      <c r="W1" s="5" t="s">
        <v>183</v>
      </c>
      <c r="X1" s="5" t="s">
        <v>45</v>
      </c>
      <c r="Y1" s="5" t="s">
        <v>13</v>
      </c>
      <c r="Z1" s="5" t="s">
        <v>9</v>
      </c>
      <c r="AA1" s="5" t="s">
        <v>14</v>
      </c>
      <c r="AB1" s="5" t="s">
        <v>45</v>
      </c>
      <c r="AC1" s="5" t="s">
        <v>45</v>
      </c>
      <c r="AD1" s="5" t="s">
        <v>123</v>
      </c>
      <c r="AE1" s="5" t="s">
        <v>95</v>
      </c>
      <c r="AF1" s="5" t="s">
        <v>151</v>
      </c>
      <c r="AG1" s="120" t="s">
        <v>18</v>
      </c>
      <c r="AH1" s="126" t="s">
        <v>10</v>
      </c>
      <c r="AI1" s="126" t="s">
        <v>44</v>
      </c>
      <c r="AJ1" s="128" t="s">
        <v>22</v>
      </c>
      <c r="AK1" s="130" t="s">
        <v>23</v>
      </c>
    </row>
    <row r="2" spans="1:37" x14ac:dyDescent="0.25">
      <c r="A2" s="121"/>
      <c r="B2" s="123"/>
      <c r="C2" s="123"/>
      <c r="D2" s="121"/>
      <c r="E2" s="125"/>
      <c r="F2" s="125"/>
      <c r="G2" s="132"/>
      <c r="H2" s="17" t="s">
        <v>24</v>
      </c>
      <c r="I2" s="17" t="s">
        <v>114</v>
      </c>
      <c r="J2" s="17" t="s">
        <v>15</v>
      </c>
      <c r="K2" s="17" t="s">
        <v>101</v>
      </c>
      <c r="L2" s="2" t="s">
        <v>2</v>
      </c>
      <c r="M2" s="2" t="s">
        <v>1</v>
      </c>
      <c r="N2" s="134"/>
      <c r="O2" s="136"/>
      <c r="P2" s="4" t="s">
        <v>141</v>
      </c>
      <c r="Q2" s="4" t="s">
        <v>141</v>
      </c>
      <c r="R2" s="4" t="s">
        <v>42</v>
      </c>
      <c r="S2" s="4" t="s">
        <v>90</v>
      </c>
      <c r="T2" s="4" t="s">
        <v>42</v>
      </c>
      <c r="U2" s="4" t="s">
        <v>42</v>
      </c>
      <c r="V2" s="4" t="s">
        <v>143</v>
      </c>
      <c r="W2" s="4" t="s">
        <v>127</v>
      </c>
      <c r="X2" s="4" t="s">
        <v>90</v>
      </c>
      <c r="Y2" s="4" t="s">
        <v>42</v>
      </c>
      <c r="Z2" s="4" t="s">
        <v>42</v>
      </c>
      <c r="AA2" s="4" t="s">
        <v>42</v>
      </c>
      <c r="AB2" s="4" t="s">
        <v>98</v>
      </c>
      <c r="AC2" s="16" t="s">
        <v>42</v>
      </c>
      <c r="AD2" s="16" t="s">
        <v>42</v>
      </c>
      <c r="AE2" s="16" t="s">
        <v>127</v>
      </c>
      <c r="AF2" s="16" t="s">
        <v>141</v>
      </c>
      <c r="AG2" s="121"/>
      <c r="AH2" s="127"/>
      <c r="AI2" s="127"/>
      <c r="AJ2" s="129"/>
      <c r="AK2" s="131"/>
    </row>
    <row r="3" spans="1:37" ht="16.5" customHeight="1" x14ac:dyDescent="0.25">
      <c r="A3" s="20" t="s">
        <v>28</v>
      </c>
      <c r="B3" s="21">
        <v>33</v>
      </c>
      <c r="C3" s="9">
        <v>10</v>
      </c>
      <c r="D3" s="9">
        <v>32</v>
      </c>
      <c r="E3" s="12">
        <v>156</v>
      </c>
      <c r="F3" s="1">
        <v>324</v>
      </c>
      <c r="G3" s="22">
        <f t="shared" ref="G3:G24" si="0">SUM(E3:F3)</f>
        <v>480</v>
      </c>
      <c r="H3" s="7">
        <v>35</v>
      </c>
      <c r="I3" s="7"/>
      <c r="J3" s="7"/>
      <c r="K3" s="7"/>
      <c r="L3" s="7"/>
      <c r="M3" s="7"/>
      <c r="N3" s="6">
        <f t="shared" ref="N3:N24" si="1">SUBTOTAL(9,H3:M3)</f>
        <v>35</v>
      </c>
      <c r="O3" s="11">
        <f t="shared" ref="O3:O24" si="2">G3-N3</f>
        <v>445</v>
      </c>
      <c r="P3" s="14">
        <v>2</v>
      </c>
      <c r="Q3" s="14">
        <v>1</v>
      </c>
      <c r="R3" s="14">
        <v>4</v>
      </c>
      <c r="S3" s="14">
        <v>30</v>
      </c>
      <c r="T3" s="14">
        <v>25</v>
      </c>
      <c r="U3" s="14">
        <v>20</v>
      </c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>
        <v>1</v>
      </c>
      <c r="AH3" s="13">
        <f>SUM(P3:AF3)</f>
        <v>82</v>
      </c>
      <c r="AI3" s="15">
        <f t="shared" ref="AI3:AI24" si="3">O3-AH3</f>
        <v>363</v>
      </c>
      <c r="AJ3" s="7">
        <f t="shared" ref="AJ3:AJ24" si="4">(B3*C3)+D3</f>
        <v>362</v>
      </c>
      <c r="AK3" s="13">
        <f>AJ3+AG3-AI3</f>
        <v>0</v>
      </c>
    </row>
    <row r="4" spans="1:37" ht="16.5" customHeight="1" x14ac:dyDescent="0.25">
      <c r="A4" s="20" t="s">
        <v>29</v>
      </c>
      <c r="B4" s="21">
        <v>70</v>
      </c>
      <c r="C4" s="9">
        <v>2</v>
      </c>
      <c r="D4" s="9">
        <v>37</v>
      </c>
      <c r="E4" s="12">
        <v>420</v>
      </c>
      <c r="F4" s="1">
        <v>0</v>
      </c>
      <c r="G4" s="22">
        <f t="shared" si="0"/>
        <v>420</v>
      </c>
      <c r="H4" s="7">
        <v>100</v>
      </c>
      <c r="I4" s="7"/>
      <c r="J4" s="7"/>
      <c r="K4" s="7"/>
      <c r="L4" s="7"/>
      <c r="M4" s="7"/>
      <c r="N4" s="6">
        <f t="shared" si="1"/>
        <v>100</v>
      </c>
      <c r="O4" s="11">
        <f t="shared" si="2"/>
        <v>320</v>
      </c>
      <c r="P4" s="14"/>
      <c r="Q4" s="14"/>
      <c r="R4" s="14">
        <v>41</v>
      </c>
      <c r="S4" s="14"/>
      <c r="T4" s="14">
        <v>58</v>
      </c>
      <c r="U4" s="14">
        <v>44</v>
      </c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3">
        <f t="shared" ref="AH4:AH23" si="5">SUM(P4:AF4)</f>
        <v>143</v>
      </c>
      <c r="AI4" s="15">
        <f t="shared" si="3"/>
        <v>177</v>
      </c>
      <c r="AJ4" s="7">
        <f t="shared" si="4"/>
        <v>177</v>
      </c>
      <c r="AK4" s="13">
        <f t="shared" ref="AK4:AK23" si="6">AJ4+AG4-AI4</f>
        <v>0</v>
      </c>
    </row>
    <row r="5" spans="1:37" ht="16.5" customHeight="1" x14ac:dyDescent="0.25">
      <c r="A5" s="20" t="s">
        <v>30</v>
      </c>
      <c r="B5" s="21">
        <v>45</v>
      </c>
      <c r="C5" s="8">
        <v>3</v>
      </c>
      <c r="D5" s="8">
        <v>34</v>
      </c>
      <c r="E5" s="12"/>
      <c r="F5" s="1">
        <v>190</v>
      </c>
      <c r="G5" s="22">
        <f t="shared" si="0"/>
        <v>190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190</v>
      </c>
      <c r="P5" s="14"/>
      <c r="Q5" s="14">
        <v>1</v>
      </c>
      <c r="R5" s="14"/>
      <c r="S5" s="14">
        <v>20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3">
        <f t="shared" si="5"/>
        <v>21</v>
      </c>
      <c r="AI5" s="15">
        <f t="shared" si="3"/>
        <v>169</v>
      </c>
      <c r="AJ5" s="7">
        <f t="shared" si="4"/>
        <v>169</v>
      </c>
      <c r="AK5" s="13">
        <f t="shared" si="6"/>
        <v>0</v>
      </c>
    </row>
    <row r="6" spans="1:37" ht="16.5" customHeight="1" x14ac:dyDescent="0.25">
      <c r="A6" s="20" t="s">
        <v>31</v>
      </c>
      <c r="B6" s="21">
        <v>60</v>
      </c>
      <c r="C6" s="8"/>
      <c r="D6" s="8"/>
      <c r="E6" s="12"/>
      <c r="F6" s="1"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3">
        <f t="shared" si="5"/>
        <v>0</v>
      </c>
      <c r="AI6" s="15">
        <f t="shared" si="3"/>
        <v>0</v>
      </c>
      <c r="AJ6" s="7">
        <f t="shared" si="4"/>
        <v>0</v>
      </c>
      <c r="AK6" s="13">
        <f t="shared" si="6"/>
        <v>0</v>
      </c>
    </row>
    <row r="7" spans="1:37" ht="16.5" customHeight="1" x14ac:dyDescent="0.25">
      <c r="A7" s="20" t="s">
        <v>33</v>
      </c>
      <c r="B7" s="21">
        <v>120</v>
      </c>
      <c r="C7" s="9">
        <v>2</v>
      </c>
      <c r="D7" s="9">
        <v>40</v>
      </c>
      <c r="E7" s="12"/>
      <c r="F7" s="1">
        <v>387</v>
      </c>
      <c r="G7" s="22">
        <f t="shared" si="0"/>
        <v>387</v>
      </c>
      <c r="H7" s="7">
        <v>34</v>
      </c>
      <c r="I7" s="7"/>
      <c r="J7" s="7"/>
      <c r="K7" s="7"/>
      <c r="L7" s="7"/>
      <c r="M7" s="7"/>
      <c r="N7" s="6">
        <f t="shared" si="1"/>
        <v>34</v>
      </c>
      <c r="O7" s="11">
        <f t="shared" si="2"/>
        <v>353</v>
      </c>
      <c r="P7" s="14"/>
      <c r="Q7" s="14">
        <v>1</v>
      </c>
      <c r="R7" s="14">
        <v>25</v>
      </c>
      <c r="S7" s="14"/>
      <c r="T7" s="14">
        <v>27</v>
      </c>
      <c r="U7" s="14">
        <v>20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3">
        <f t="shared" si="5"/>
        <v>73</v>
      </c>
      <c r="AI7" s="15">
        <f t="shared" si="3"/>
        <v>280</v>
      </c>
      <c r="AJ7" s="7">
        <f t="shared" si="4"/>
        <v>280</v>
      </c>
      <c r="AK7" s="13">
        <f t="shared" si="6"/>
        <v>0</v>
      </c>
    </row>
    <row r="8" spans="1:37" ht="16.5" customHeight="1" x14ac:dyDescent="0.25">
      <c r="A8" s="20" t="s">
        <v>34</v>
      </c>
      <c r="B8" s="21">
        <v>40</v>
      </c>
      <c r="C8" s="8">
        <v>0</v>
      </c>
      <c r="D8" s="8">
        <v>36</v>
      </c>
      <c r="E8" s="12"/>
      <c r="F8" s="1">
        <v>67</v>
      </c>
      <c r="G8" s="22">
        <f t="shared" si="0"/>
        <v>67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67</v>
      </c>
      <c r="P8" s="14"/>
      <c r="Q8" s="14"/>
      <c r="R8" s="14"/>
      <c r="S8" s="14">
        <v>30</v>
      </c>
      <c r="T8" s="14"/>
      <c r="U8" s="14"/>
      <c r="V8" s="14"/>
      <c r="W8" s="14">
        <v>1</v>
      </c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3">
        <f t="shared" si="5"/>
        <v>31</v>
      </c>
      <c r="AI8" s="15">
        <f t="shared" si="3"/>
        <v>36</v>
      </c>
      <c r="AJ8" s="7">
        <f t="shared" si="4"/>
        <v>36</v>
      </c>
      <c r="AK8" s="13">
        <f t="shared" si="6"/>
        <v>0</v>
      </c>
    </row>
    <row r="9" spans="1:37" ht="16.5" customHeight="1" x14ac:dyDescent="0.25">
      <c r="A9" s="20" t="s">
        <v>35</v>
      </c>
      <c r="B9" s="21">
        <v>65</v>
      </c>
      <c r="C9" s="8">
        <v>3</v>
      </c>
      <c r="D9" s="8">
        <v>9</v>
      </c>
      <c r="E9" s="12"/>
      <c r="F9" s="1">
        <v>227</v>
      </c>
      <c r="G9" s="22">
        <f t="shared" si="0"/>
        <v>227</v>
      </c>
      <c r="H9" s="7">
        <v>10</v>
      </c>
      <c r="I9" s="7"/>
      <c r="J9" s="7"/>
      <c r="K9" s="7"/>
      <c r="L9" s="7"/>
      <c r="M9" s="7"/>
      <c r="N9" s="6">
        <f t="shared" si="1"/>
        <v>10</v>
      </c>
      <c r="O9" s="11">
        <f t="shared" si="2"/>
        <v>217</v>
      </c>
      <c r="P9" s="14"/>
      <c r="Q9" s="14">
        <v>1</v>
      </c>
      <c r="R9" s="14"/>
      <c r="S9" s="14"/>
      <c r="T9" s="14">
        <v>4</v>
      </c>
      <c r="U9" s="14">
        <v>8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3">
        <f t="shared" si="5"/>
        <v>13</v>
      </c>
      <c r="AI9" s="15">
        <f t="shared" si="3"/>
        <v>204</v>
      </c>
      <c r="AJ9" s="7">
        <f t="shared" si="4"/>
        <v>204</v>
      </c>
      <c r="AK9" s="13">
        <f t="shared" si="6"/>
        <v>0</v>
      </c>
    </row>
    <row r="10" spans="1:37" s="32" customFormat="1" ht="16.5" customHeight="1" x14ac:dyDescent="0.25">
      <c r="A10" s="20" t="s">
        <v>36</v>
      </c>
      <c r="B10" s="21">
        <v>100</v>
      </c>
      <c r="C10" s="8">
        <v>2</v>
      </c>
      <c r="D10" s="8">
        <v>63</v>
      </c>
      <c r="E10" s="12">
        <v>400</v>
      </c>
      <c r="F10" s="1">
        <v>8</v>
      </c>
      <c r="G10" s="22">
        <f t="shared" si="0"/>
        <v>408</v>
      </c>
      <c r="H10" s="7">
        <v>48</v>
      </c>
      <c r="I10" s="7"/>
      <c r="J10" s="7"/>
      <c r="K10" s="7"/>
      <c r="L10" s="7"/>
      <c r="M10" s="7"/>
      <c r="N10" s="6">
        <f t="shared" si="1"/>
        <v>48</v>
      </c>
      <c r="O10" s="11">
        <f t="shared" si="2"/>
        <v>360</v>
      </c>
      <c r="P10" s="14"/>
      <c r="Q10" s="14"/>
      <c r="R10" s="14">
        <v>28</v>
      </c>
      <c r="S10" s="14"/>
      <c r="T10" s="14">
        <v>24</v>
      </c>
      <c r="U10" s="14">
        <v>46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3">
        <f t="shared" si="5"/>
        <v>98</v>
      </c>
      <c r="AI10" s="15">
        <f t="shared" si="3"/>
        <v>262</v>
      </c>
      <c r="AJ10" s="7">
        <f t="shared" si="4"/>
        <v>263</v>
      </c>
      <c r="AK10" s="13">
        <f t="shared" si="6"/>
        <v>1</v>
      </c>
    </row>
    <row r="11" spans="1:37" ht="16.5" customHeight="1" x14ac:dyDescent="0.25">
      <c r="A11" s="20" t="s">
        <v>37</v>
      </c>
      <c r="B11" s="21">
        <v>85</v>
      </c>
      <c r="C11" s="10">
        <v>0</v>
      </c>
      <c r="D11" s="10">
        <v>1</v>
      </c>
      <c r="E11" s="12"/>
      <c r="F11" s="1">
        <v>53</v>
      </c>
      <c r="G11" s="22">
        <f t="shared" si="0"/>
        <v>53</v>
      </c>
      <c r="H11" s="7">
        <v>25</v>
      </c>
      <c r="I11" s="7"/>
      <c r="J11" s="7"/>
      <c r="K11" s="7"/>
      <c r="L11" s="7"/>
      <c r="M11" s="7"/>
      <c r="N11" s="6">
        <f t="shared" si="1"/>
        <v>25</v>
      </c>
      <c r="O11" s="11">
        <f t="shared" si="2"/>
        <v>28</v>
      </c>
      <c r="P11" s="14"/>
      <c r="Q11" s="14">
        <v>1</v>
      </c>
      <c r="R11" s="14">
        <v>8</v>
      </c>
      <c r="S11" s="14"/>
      <c r="T11" s="14">
        <v>3</v>
      </c>
      <c r="U11" s="14">
        <v>14</v>
      </c>
      <c r="V11" s="14">
        <v>1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3">
        <f t="shared" si="5"/>
        <v>27</v>
      </c>
      <c r="AI11" s="15">
        <f t="shared" si="3"/>
        <v>1</v>
      </c>
      <c r="AJ11" s="7">
        <f t="shared" si="4"/>
        <v>1</v>
      </c>
      <c r="AK11" s="13">
        <f t="shared" si="6"/>
        <v>0</v>
      </c>
    </row>
    <row r="12" spans="1:37" ht="16.5" customHeight="1" x14ac:dyDescent="0.25">
      <c r="A12" s="20" t="s">
        <v>38</v>
      </c>
      <c r="B12" s="21">
        <v>50</v>
      </c>
      <c r="C12" s="10">
        <v>1</v>
      </c>
      <c r="D12" s="10">
        <v>15</v>
      </c>
      <c r="E12" s="12">
        <v>180</v>
      </c>
      <c r="F12" s="1">
        <v>0</v>
      </c>
      <c r="G12" s="22">
        <f t="shared" si="0"/>
        <v>180</v>
      </c>
      <c r="H12" s="7">
        <v>21</v>
      </c>
      <c r="I12" s="7"/>
      <c r="J12" s="7"/>
      <c r="K12" s="7"/>
      <c r="L12" s="7"/>
      <c r="M12" s="7"/>
      <c r="N12" s="6">
        <f t="shared" si="1"/>
        <v>21</v>
      </c>
      <c r="O12" s="11">
        <f t="shared" si="2"/>
        <v>159</v>
      </c>
      <c r="P12" s="14"/>
      <c r="Q12" s="14"/>
      <c r="R12" s="14">
        <v>32</v>
      </c>
      <c r="S12" s="14"/>
      <c r="T12" s="14">
        <v>24</v>
      </c>
      <c r="U12" s="14">
        <v>38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3">
        <f t="shared" si="5"/>
        <v>94</v>
      </c>
      <c r="AI12" s="15">
        <f t="shared" si="3"/>
        <v>65</v>
      </c>
      <c r="AJ12" s="7">
        <f t="shared" si="4"/>
        <v>65</v>
      </c>
      <c r="AK12" s="13">
        <f t="shared" si="6"/>
        <v>0</v>
      </c>
    </row>
    <row r="13" spans="1:37" s="32" customFormat="1" ht="16.5" customHeight="1" x14ac:dyDescent="0.25">
      <c r="A13" s="20" t="s">
        <v>39</v>
      </c>
      <c r="B13" s="21">
        <v>50</v>
      </c>
      <c r="C13" s="10"/>
      <c r="D13" s="10"/>
      <c r="E13" s="12"/>
      <c r="F13" s="1"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3">
        <f t="shared" si="5"/>
        <v>0</v>
      </c>
      <c r="AI13" s="15">
        <f t="shared" si="3"/>
        <v>0</v>
      </c>
      <c r="AJ13" s="7">
        <f t="shared" si="4"/>
        <v>0</v>
      </c>
      <c r="AK13" s="13">
        <f t="shared" si="6"/>
        <v>0</v>
      </c>
    </row>
    <row r="14" spans="1:37" ht="16.5" customHeight="1" x14ac:dyDescent="0.25">
      <c r="A14" s="20" t="s">
        <v>25</v>
      </c>
      <c r="B14" s="21">
        <v>45</v>
      </c>
      <c r="C14" s="10"/>
      <c r="D14" s="10"/>
      <c r="E14" s="12"/>
      <c r="F14" s="1"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3">
        <f t="shared" si="5"/>
        <v>0</v>
      </c>
      <c r="AI14" s="15">
        <f t="shared" si="3"/>
        <v>0</v>
      </c>
      <c r="AJ14" s="7">
        <f t="shared" si="4"/>
        <v>0</v>
      </c>
      <c r="AK14" s="13">
        <f t="shared" si="6"/>
        <v>0</v>
      </c>
    </row>
    <row r="15" spans="1:37" ht="16.5" customHeight="1" x14ac:dyDescent="0.25">
      <c r="A15" s="20" t="s">
        <v>26</v>
      </c>
      <c r="B15" s="21">
        <v>33</v>
      </c>
      <c r="C15" s="10"/>
      <c r="D15" s="10"/>
      <c r="E15" s="12"/>
      <c r="F15" s="1"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3">
        <f t="shared" si="5"/>
        <v>0</v>
      </c>
      <c r="AI15" s="15">
        <f t="shared" si="3"/>
        <v>0</v>
      </c>
      <c r="AJ15" s="7">
        <f t="shared" si="4"/>
        <v>0</v>
      </c>
      <c r="AK15" s="13">
        <f t="shared" si="6"/>
        <v>0</v>
      </c>
    </row>
    <row r="16" spans="1:37" s="32" customFormat="1" ht="16.5" customHeight="1" x14ac:dyDescent="0.25">
      <c r="A16" s="20" t="s">
        <v>27</v>
      </c>
      <c r="B16" s="21">
        <v>45</v>
      </c>
      <c r="C16" s="10">
        <v>2</v>
      </c>
      <c r="D16" s="10">
        <v>19</v>
      </c>
      <c r="E16" s="12"/>
      <c r="F16" s="1">
        <v>205</v>
      </c>
      <c r="G16" s="22">
        <f t="shared" si="0"/>
        <v>205</v>
      </c>
      <c r="H16" s="7">
        <v>30</v>
      </c>
      <c r="I16" s="7"/>
      <c r="J16" s="7"/>
      <c r="K16" s="7">
        <v>57</v>
      </c>
      <c r="L16" s="7"/>
      <c r="M16" s="7"/>
      <c r="N16" s="6">
        <f t="shared" si="1"/>
        <v>87</v>
      </c>
      <c r="O16" s="11">
        <f t="shared" si="2"/>
        <v>118</v>
      </c>
      <c r="P16" s="14"/>
      <c r="Q16" s="14"/>
      <c r="R16" s="14">
        <v>8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>
        <v>1</v>
      </c>
      <c r="AH16" s="13">
        <f t="shared" si="5"/>
        <v>8</v>
      </c>
      <c r="AI16" s="15">
        <f t="shared" si="3"/>
        <v>110</v>
      </c>
      <c r="AJ16" s="7">
        <f t="shared" si="4"/>
        <v>109</v>
      </c>
      <c r="AK16" s="13">
        <f t="shared" si="6"/>
        <v>0</v>
      </c>
    </row>
    <row r="17" spans="1:37" ht="16.5" customHeight="1" x14ac:dyDescent="0.25">
      <c r="A17" s="20" t="s">
        <v>48</v>
      </c>
      <c r="B17" s="21">
        <v>50</v>
      </c>
      <c r="C17" s="10"/>
      <c r="D17" s="10"/>
      <c r="E17" s="12"/>
      <c r="F17" s="1"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3">
        <f t="shared" si="5"/>
        <v>0</v>
      </c>
      <c r="AI17" s="15">
        <f t="shared" si="3"/>
        <v>0</v>
      </c>
      <c r="AJ17" s="7">
        <f t="shared" si="4"/>
        <v>0</v>
      </c>
      <c r="AK17" s="13">
        <f t="shared" si="6"/>
        <v>0</v>
      </c>
    </row>
    <row r="18" spans="1:37" ht="16.5" customHeight="1" x14ac:dyDescent="0.25">
      <c r="A18" s="20" t="s">
        <v>49</v>
      </c>
      <c r="B18" s="21">
        <v>100</v>
      </c>
      <c r="C18" s="10">
        <v>0</v>
      </c>
      <c r="D18" s="10">
        <v>20</v>
      </c>
      <c r="E18" s="12"/>
      <c r="F18" s="1">
        <v>31</v>
      </c>
      <c r="G18" s="22">
        <f t="shared" si="0"/>
        <v>31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31</v>
      </c>
      <c r="P18" s="14"/>
      <c r="Q18" s="14"/>
      <c r="R18" s="14"/>
      <c r="S18" s="14"/>
      <c r="T18" s="14"/>
      <c r="U18" s="14">
        <v>10</v>
      </c>
      <c r="V18" s="14">
        <v>1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3">
        <f t="shared" si="5"/>
        <v>11</v>
      </c>
      <c r="AI18" s="15">
        <f t="shared" si="3"/>
        <v>20</v>
      </c>
      <c r="AJ18" s="7">
        <f t="shared" si="4"/>
        <v>20</v>
      </c>
      <c r="AK18" s="13">
        <f t="shared" si="6"/>
        <v>0</v>
      </c>
    </row>
    <row r="19" spans="1:37" ht="16.5" customHeight="1" x14ac:dyDescent="0.25">
      <c r="A19" s="20" t="s">
        <v>50</v>
      </c>
      <c r="B19" s="21">
        <v>50</v>
      </c>
      <c r="C19" s="10">
        <v>0</v>
      </c>
      <c r="D19" s="10">
        <v>40</v>
      </c>
      <c r="E19" s="12"/>
      <c r="F19" s="1">
        <v>40</v>
      </c>
      <c r="G19" s="22">
        <f t="shared" si="0"/>
        <v>40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40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3">
        <f t="shared" si="5"/>
        <v>0</v>
      </c>
      <c r="AI19" s="15">
        <f t="shared" si="3"/>
        <v>40</v>
      </c>
      <c r="AJ19" s="7">
        <f t="shared" si="4"/>
        <v>40</v>
      </c>
      <c r="AK19" s="13">
        <f t="shared" si="6"/>
        <v>0</v>
      </c>
    </row>
    <row r="20" spans="1:37" ht="16.5" customHeight="1" x14ac:dyDescent="0.25">
      <c r="A20" s="20" t="s">
        <v>47</v>
      </c>
      <c r="B20" s="21">
        <v>33</v>
      </c>
      <c r="C20" s="10">
        <v>3</v>
      </c>
      <c r="D20" s="10">
        <v>5</v>
      </c>
      <c r="E20" s="12"/>
      <c r="F20" s="1">
        <v>155</v>
      </c>
      <c r="G20" s="22">
        <f t="shared" si="0"/>
        <v>155</v>
      </c>
      <c r="H20" s="7">
        <v>8</v>
      </c>
      <c r="I20" s="7"/>
      <c r="J20" s="7"/>
      <c r="K20" s="7"/>
      <c r="L20" s="7"/>
      <c r="M20" s="7"/>
      <c r="N20" s="6">
        <f t="shared" si="1"/>
        <v>8</v>
      </c>
      <c r="O20" s="11">
        <f t="shared" si="2"/>
        <v>147</v>
      </c>
      <c r="P20" s="14">
        <v>1</v>
      </c>
      <c r="Q20" s="14">
        <v>1</v>
      </c>
      <c r="R20" s="14">
        <v>8</v>
      </c>
      <c r="S20" s="14"/>
      <c r="T20" s="14">
        <v>11</v>
      </c>
      <c r="U20" s="14">
        <v>13</v>
      </c>
      <c r="V20" s="14">
        <v>8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>
        <v>1</v>
      </c>
      <c r="AH20" s="13">
        <f t="shared" si="5"/>
        <v>42</v>
      </c>
      <c r="AI20" s="15">
        <f t="shared" si="3"/>
        <v>105</v>
      </c>
      <c r="AJ20" s="7">
        <f t="shared" si="4"/>
        <v>104</v>
      </c>
      <c r="AK20" s="13">
        <f t="shared" si="6"/>
        <v>0</v>
      </c>
    </row>
    <row r="21" spans="1:37" ht="16.5" customHeight="1" x14ac:dyDescent="0.25">
      <c r="A21" s="20" t="s">
        <v>144</v>
      </c>
      <c r="B21" s="21">
        <v>40</v>
      </c>
      <c r="C21" s="10"/>
      <c r="D21" s="10">
        <v>1</v>
      </c>
      <c r="E21" s="12"/>
      <c r="F21" s="1">
        <v>1</v>
      </c>
      <c r="G21" s="22">
        <f t="shared" si="0"/>
        <v>1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3">
        <f t="shared" si="5"/>
        <v>0</v>
      </c>
      <c r="AI21" s="15">
        <f t="shared" si="3"/>
        <v>1</v>
      </c>
      <c r="AJ21" s="7">
        <f t="shared" si="4"/>
        <v>1</v>
      </c>
      <c r="AK21" s="13">
        <f t="shared" si="6"/>
        <v>0</v>
      </c>
    </row>
    <row r="22" spans="1:37" ht="16.5" customHeight="1" x14ac:dyDescent="0.25">
      <c r="A22" s="20" t="s">
        <v>145</v>
      </c>
      <c r="B22" s="21">
        <v>40</v>
      </c>
      <c r="C22" s="10"/>
      <c r="D22" s="10"/>
      <c r="E22" s="12"/>
      <c r="F22" s="1"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3">
        <f t="shared" si="5"/>
        <v>0</v>
      </c>
      <c r="AI22" s="15">
        <f t="shared" si="3"/>
        <v>0</v>
      </c>
      <c r="AJ22" s="7">
        <f t="shared" si="4"/>
        <v>0</v>
      </c>
      <c r="AK22" s="13">
        <f t="shared" si="6"/>
        <v>0</v>
      </c>
    </row>
    <row r="23" spans="1:37" ht="16.5" customHeight="1" x14ac:dyDescent="0.25">
      <c r="A23" s="20" t="s">
        <v>125</v>
      </c>
      <c r="B23" s="21">
        <v>50</v>
      </c>
      <c r="C23" s="10"/>
      <c r="D23" s="10"/>
      <c r="E23" s="12"/>
      <c r="F23" s="1"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3">
        <f t="shared" si="5"/>
        <v>0</v>
      </c>
      <c r="AI23" s="15">
        <f t="shared" si="3"/>
        <v>0</v>
      </c>
      <c r="AJ23" s="7">
        <f t="shared" si="4"/>
        <v>0</v>
      </c>
      <c r="AK23" s="13">
        <f t="shared" si="6"/>
        <v>0</v>
      </c>
    </row>
    <row r="24" spans="1:37" ht="16.5" customHeight="1" x14ac:dyDescent="0.25">
      <c r="A24" s="20" t="s">
        <v>187</v>
      </c>
      <c r="B24" s="21">
        <v>20</v>
      </c>
      <c r="C24" s="10"/>
      <c r="D24" s="10"/>
      <c r="E24" s="12"/>
      <c r="F24" s="1"/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3">
        <f>SUM(P24:AF24)</f>
        <v>0</v>
      </c>
      <c r="AI24" s="15">
        <f t="shared" si="3"/>
        <v>0</v>
      </c>
      <c r="AJ24" s="7">
        <f t="shared" si="4"/>
        <v>0</v>
      </c>
      <c r="AK24" s="13"/>
    </row>
    <row r="25" spans="1:37" ht="11.25" customHeight="1" x14ac:dyDescent="0.25">
      <c r="E25" s="19">
        <f>SUM(E3:E24)</f>
        <v>1156</v>
      </c>
      <c r="F25" s="19">
        <f t="shared" ref="F25:AK25" si="7">SUM(F3:F24)</f>
        <v>1688</v>
      </c>
      <c r="G25" s="19">
        <f t="shared" si="7"/>
        <v>2844</v>
      </c>
      <c r="H25" s="19">
        <f t="shared" si="7"/>
        <v>311</v>
      </c>
      <c r="I25" s="19">
        <f t="shared" si="7"/>
        <v>0</v>
      </c>
      <c r="J25" s="19">
        <f t="shared" si="7"/>
        <v>0</v>
      </c>
      <c r="K25" s="19">
        <f t="shared" si="7"/>
        <v>57</v>
      </c>
      <c r="L25" s="19">
        <f t="shared" si="7"/>
        <v>0</v>
      </c>
      <c r="M25" s="19">
        <f t="shared" si="7"/>
        <v>0</v>
      </c>
      <c r="N25" s="19">
        <f t="shared" si="7"/>
        <v>368</v>
      </c>
      <c r="O25" s="19">
        <f t="shared" si="7"/>
        <v>2476</v>
      </c>
      <c r="P25" s="19">
        <f t="shared" si="7"/>
        <v>3</v>
      </c>
      <c r="Q25" s="19">
        <f t="shared" si="7"/>
        <v>6</v>
      </c>
      <c r="R25" s="19">
        <f t="shared" si="7"/>
        <v>154</v>
      </c>
      <c r="S25" s="19">
        <f t="shared" si="7"/>
        <v>80</v>
      </c>
      <c r="T25" s="19">
        <f t="shared" si="7"/>
        <v>176</v>
      </c>
      <c r="U25" s="19">
        <f t="shared" si="7"/>
        <v>213</v>
      </c>
      <c r="V25" s="19">
        <f t="shared" si="7"/>
        <v>10</v>
      </c>
      <c r="W25" s="19">
        <f t="shared" si="7"/>
        <v>1</v>
      </c>
      <c r="X25" s="19">
        <f t="shared" si="7"/>
        <v>0</v>
      </c>
      <c r="Y25" s="19">
        <f t="shared" si="7"/>
        <v>0</v>
      </c>
      <c r="Z25" s="19">
        <f t="shared" si="7"/>
        <v>0</v>
      </c>
      <c r="AA25" s="19">
        <f t="shared" si="7"/>
        <v>0</v>
      </c>
      <c r="AB25" s="19">
        <f t="shared" si="7"/>
        <v>0</v>
      </c>
      <c r="AC25" s="19">
        <f t="shared" si="7"/>
        <v>0</v>
      </c>
      <c r="AD25" s="19">
        <f t="shared" si="7"/>
        <v>0</v>
      </c>
      <c r="AE25" s="19">
        <f t="shared" si="7"/>
        <v>0</v>
      </c>
      <c r="AF25" s="19">
        <f t="shared" si="7"/>
        <v>0</v>
      </c>
      <c r="AG25" s="19">
        <f t="shared" si="7"/>
        <v>3</v>
      </c>
      <c r="AH25" s="19">
        <f t="shared" si="7"/>
        <v>643</v>
      </c>
      <c r="AI25" s="19">
        <f t="shared" si="7"/>
        <v>1833</v>
      </c>
      <c r="AJ25" s="19">
        <f t="shared" si="7"/>
        <v>1831</v>
      </c>
      <c r="AK25" s="19">
        <f t="shared" si="7"/>
        <v>1</v>
      </c>
    </row>
  </sheetData>
  <mergeCells count="14">
    <mergeCell ref="AH1:AH2"/>
    <mergeCell ref="AI1:AI2"/>
    <mergeCell ref="AJ1:AJ2"/>
    <mergeCell ref="AK1:AK2"/>
    <mergeCell ref="F1:F2"/>
    <mergeCell ref="AG1:AG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8"/>
  <sheetViews>
    <sheetView zoomScale="85" zoomScaleNormal="85" workbookViewId="0">
      <pane xSplit="4" ySplit="2" topLeftCell="S3" activePane="bottomRight" state="frozen"/>
      <selection pane="topRight" activeCell="E1" sqref="E1"/>
      <selection pane="bottomLeft" activeCell="A3" sqref="A3"/>
      <selection pane="bottomRight" activeCell="AC3" sqref="AC3:AC22"/>
    </sheetView>
  </sheetViews>
  <sheetFormatPr defaultRowHeight="15" x14ac:dyDescent="0.25"/>
  <cols>
    <col min="1" max="1" width="20.42578125" customWidth="1"/>
    <col min="2" max="2" width="8.140625" customWidth="1"/>
    <col min="3" max="3" width="7.5703125" customWidth="1"/>
    <col min="4" max="4" width="8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5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 t="s">
        <v>16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45</v>
      </c>
      <c r="Y1" s="5" t="s">
        <v>13</v>
      </c>
      <c r="Z1" s="5" t="s">
        <v>9</v>
      </c>
      <c r="AA1" s="5" t="s">
        <v>14</v>
      </c>
      <c r="AB1" s="4" t="s">
        <v>93</v>
      </c>
      <c r="AC1" s="120" t="s">
        <v>18</v>
      </c>
      <c r="AD1" s="126" t="s">
        <v>10</v>
      </c>
      <c r="AE1" s="126" t="s">
        <v>44</v>
      </c>
      <c r="AF1" s="128" t="s">
        <v>22</v>
      </c>
      <c r="AG1" s="130" t="s">
        <v>23</v>
      </c>
    </row>
    <row r="2" spans="1:35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1</v>
      </c>
      <c r="J2" s="17" t="s">
        <v>120</v>
      </c>
      <c r="K2" s="17" t="s">
        <v>101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98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16" t="s">
        <v>141</v>
      </c>
      <c r="AC2" s="121"/>
      <c r="AD2" s="127"/>
      <c r="AE2" s="127"/>
      <c r="AF2" s="129"/>
      <c r="AG2" s="131"/>
    </row>
    <row r="3" spans="1:35" ht="12.75" customHeight="1" x14ac:dyDescent="0.25">
      <c r="A3" s="20" t="s">
        <v>190</v>
      </c>
      <c r="B3" s="21">
        <v>33</v>
      </c>
      <c r="C3" s="9">
        <v>31</v>
      </c>
      <c r="D3" s="9">
        <v>36</v>
      </c>
      <c r="E3" s="12">
        <v>540</v>
      </c>
      <c r="F3" s="1">
        <f>'17.3'!AG3</f>
        <v>1075</v>
      </c>
      <c r="G3" s="22">
        <f>SUM(E3:F3)</f>
        <v>1615</v>
      </c>
      <c r="H3" s="52">
        <v>5</v>
      </c>
      <c r="I3" s="52">
        <v>40</v>
      </c>
      <c r="J3" s="52">
        <v>175</v>
      </c>
      <c r="K3" s="52"/>
      <c r="L3" s="52"/>
      <c r="M3" s="52"/>
      <c r="N3" s="6">
        <f t="shared" ref="N3:N16" si="0">SUBTOTAL(9,H3:M3)</f>
        <v>220</v>
      </c>
      <c r="O3" s="11">
        <f t="shared" ref="O3:O16" si="1">G3-N3</f>
        <v>1395</v>
      </c>
      <c r="P3" s="25">
        <v>31</v>
      </c>
      <c r="Q3" s="14">
        <v>50</v>
      </c>
      <c r="R3" s="14">
        <v>10</v>
      </c>
      <c r="S3" s="14">
        <v>37</v>
      </c>
      <c r="T3" s="25">
        <v>27</v>
      </c>
      <c r="U3" s="25">
        <v>73</v>
      </c>
      <c r="V3" s="25"/>
      <c r="W3" s="14"/>
      <c r="X3" s="14"/>
      <c r="Y3" s="14"/>
      <c r="Z3" s="14">
        <v>27</v>
      </c>
      <c r="AA3" s="25">
        <v>78</v>
      </c>
      <c r="AB3" s="14"/>
      <c r="AC3" s="14">
        <v>3</v>
      </c>
      <c r="AD3" s="13">
        <f>SUM(P3:AB3)</f>
        <v>333</v>
      </c>
      <c r="AE3" s="15">
        <f t="shared" ref="AE3:AE13" si="2">O3-AD3</f>
        <v>1062</v>
      </c>
      <c r="AF3" s="7">
        <f>(B3*C3)+D3</f>
        <v>1059</v>
      </c>
      <c r="AG3" s="13">
        <f>AF3+AC3-AE3</f>
        <v>0</v>
      </c>
    </row>
    <row r="4" spans="1:35" ht="12.75" customHeight="1" x14ac:dyDescent="0.25">
      <c r="A4" s="20" t="s">
        <v>177</v>
      </c>
      <c r="B4" s="21">
        <v>70</v>
      </c>
      <c r="C4" s="9">
        <v>24</v>
      </c>
      <c r="D4" s="9">
        <v>32</v>
      </c>
      <c r="E4" s="12">
        <v>840</v>
      </c>
      <c r="F4" s="1">
        <f>'17.3'!AG4</f>
        <v>1745</v>
      </c>
      <c r="G4" s="22">
        <f t="shared" ref="G4:G16" si="3">SUM(E4:F4)</f>
        <v>2585</v>
      </c>
      <c r="H4" s="52">
        <v>22</v>
      </c>
      <c r="I4" s="52"/>
      <c r="J4" s="52">
        <v>303</v>
      </c>
      <c r="K4" s="52"/>
      <c r="L4" s="52"/>
      <c r="M4" s="52"/>
      <c r="N4" s="6">
        <f t="shared" si="0"/>
        <v>325</v>
      </c>
      <c r="O4" s="11">
        <f t="shared" si="1"/>
        <v>2260</v>
      </c>
      <c r="P4" s="14">
        <v>55</v>
      </c>
      <c r="Q4" s="14">
        <v>72</v>
      </c>
      <c r="R4" s="14">
        <v>48</v>
      </c>
      <c r="S4" s="14">
        <v>62</v>
      </c>
      <c r="T4" s="14">
        <v>74</v>
      </c>
      <c r="U4" s="14">
        <v>73</v>
      </c>
      <c r="V4" s="14"/>
      <c r="W4" s="14"/>
      <c r="X4" s="14"/>
      <c r="Y4" s="14"/>
      <c r="Z4" s="25">
        <v>85</v>
      </c>
      <c r="AA4" s="25">
        <v>80</v>
      </c>
      <c r="AB4" s="14"/>
      <c r="AC4" s="14">
        <v>1</v>
      </c>
      <c r="AD4" s="13">
        <f t="shared" ref="AD4:AD24" si="4">SUM(P4:AB4)</f>
        <v>549</v>
      </c>
      <c r="AE4" s="15">
        <f t="shared" si="2"/>
        <v>1711</v>
      </c>
      <c r="AF4" s="7">
        <f t="shared" ref="AF4:AF20" si="5">(B4*C4)+D4</f>
        <v>1712</v>
      </c>
      <c r="AG4" s="13">
        <f t="shared" ref="AG4:AG24" si="6">AF4+AC4-AE4</f>
        <v>2</v>
      </c>
    </row>
    <row r="5" spans="1:35" ht="12.75" customHeight="1" x14ac:dyDescent="0.25">
      <c r="A5" s="20" t="s">
        <v>178</v>
      </c>
      <c r="B5" s="21">
        <v>45</v>
      </c>
      <c r="C5" s="8">
        <v>4</v>
      </c>
      <c r="D5" s="8">
        <v>10</v>
      </c>
      <c r="E5" s="12"/>
      <c r="F5" s="1">
        <f>'17.3'!AG5</f>
        <v>247</v>
      </c>
      <c r="G5" s="22">
        <f t="shared" si="3"/>
        <v>247</v>
      </c>
      <c r="H5" s="52"/>
      <c r="I5" s="52">
        <v>20</v>
      </c>
      <c r="J5" s="52"/>
      <c r="K5" s="52"/>
      <c r="L5" s="52"/>
      <c r="M5" s="52"/>
      <c r="N5" s="6">
        <f t="shared" si="0"/>
        <v>20</v>
      </c>
      <c r="O5" s="11">
        <f t="shared" si="1"/>
        <v>227</v>
      </c>
      <c r="P5" s="14">
        <v>22</v>
      </c>
      <c r="Q5" s="14">
        <v>5</v>
      </c>
      <c r="R5" s="14"/>
      <c r="S5" s="14">
        <v>10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3">
        <f t="shared" si="4"/>
        <v>37</v>
      </c>
      <c r="AE5" s="15">
        <f t="shared" si="2"/>
        <v>190</v>
      </c>
      <c r="AF5" s="7">
        <f t="shared" si="5"/>
        <v>190</v>
      </c>
      <c r="AG5" s="13">
        <f t="shared" si="6"/>
        <v>0</v>
      </c>
    </row>
    <row r="6" spans="1:35" ht="12.75" customHeight="1" x14ac:dyDescent="0.25">
      <c r="A6" s="20" t="s">
        <v>31</v>
      </c>
      <c r="B6" s="21">
        <v>60</v>
      </c>
      <c r="C6" s="8"/>
      <c r="D6" s="8"/>
      <c r="E6" s="12"/>
      <c r="F6" s="1">
        <f>'17.3'!AG6</f>
        <v>0</v>
      </c>
      <c r="G6" s="22">
        <f t="shared" si="3"/>
        <v>0</v>
      </c>
      <c r="H6" s="52"/>
      <c r="I6" s="52"/>
      <c r="J6" s="52"/>
      <c r="K6" s="52"/>
      <c r="L6" s="52"/>
      <c r="M6" s="52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5" ht="12.75" customHeight="1" x14ac:dyDescent="0.25">
      <c r="A7" s="20" t="s">
        <v>33</v>
      </c>
      <c r="B7" s="21">
        <v>120</v>
      </c>
      <c r="C7" s="9">
        <v>6</v>
      </c>
      <c r="D7" s="9">
        <v>119</v>
      </c>
      <c r="E7" s="12">
        <v>480</v>
      </c>
      <c r="F7" s="1">
        <f>'17.3'!AG7</f>
        <v>706</v>
      </c>
      <c r="G7" s="22">
        <f t="shared" si="3"/>
        <v>1186</v>
      </c>
      <c r="H7" s="52">
        <v>10</v>
      </c>
      <c r="I7" s="52"/>
      <c r="J7" s="52">
        <v>130</v>
      </c>
      <c r="K7" s="52"/>
      <c r="L7" s="52"/>
      <c r="M7" s="52"/>
      <c r="N7" s="6">
        <f t="shared" si="0"/>
        <v>140</v>
      </c>
      <c r="O7" s="11">
        <f t="shared" si="1"/>
        <v>1046</v>
      </c>
      <c r="P7" s="25">
        <v>22</v>
      </c>
      <c r="Q7" s="14">
        <v>32</v>
      </c>
      <c r="R7" s="14">
        <v>3</v>
      </c>
      <c r="S7" s="14">
        <v>20</v>
      </c>
      <c r="T7" s="25">
        <v>44</v>
      </c>
      <c r="U7" s="25">
        <v>13</v>
      </c>
      <c r="V7" s="25"/>
      <c r="W7" s="14"/>
      <c r="X7" s="14"/>
      <c r="Y7" s="14"/>
      <c r="Z7" s="14">
        <v>53</v>
      </c>
      <c r="AA7" s="25">
        <v>20</v>
      </c>
      <c r="AB7" s="14"/>
      <c r="AC7" s="14"/>
      <c r="AD7" s="13">
        <f t="shared" si="4"/>
        <v>207</v>
      </c>
      <c r="AE7" s="15">
        <f t="shared" si="2"/>
        <v>839</v>
      </c>
      <c r="AF7" s="7">
        <f t="shared" si="5"/>
        <v>839</v>
      </c>
      <c r="AG7" s="13">
        <f t="shared" si="6"/>
        <v>0</v>
      </c>
    </row>
    <row r="8" spans="1:35" ht="12.75" customHeight="1" x14ac:dyDescent="0.25">
      <c r="A8" s="20" t="s">
        <v>34</v>
      </c>
      <c r="B8" s="21">
        <v>40</v>
      </c>
      <c r="C8" s="8">
        <v>1</v>
      </c>
      <c r="D8" s="8">
        <v>27</v>
      </c>
      <c r="E8" s="12"/>
      <c r="F8" s="1">
        <f>'17.3'!AG8</f>
        <v>94</v>
      </c>
      <c r="G8" s="22">
        <f t="shared" si="3"/>
        <v>94</v>
      </c>
      <c r="H8" s="52"/>
      <c r="I8" s="52">
        <v>20</v>
      </c>
      <c r="J8" s="52"/>
      <c r="K8" s="52"/>
      <c r="L8" s="52"/>
      <c r="M8" s="52"/>
      <c r="N8" s="6">
        <f t="shared" si="0"/>
        <v>20</v>
      </c>
      <c r="O8" s="11">
        <f t="shared" si="1"/>
        <v>74</v>
      </c>
      <c r="P8" s="14"/>
      <c r="Q8" s="14"/>
      <c r="R8" s="14"/>
      <c r="S8" s="14">
        <v>7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7</v>
      </c>
      <c r="AE8" s="15">
        <f t="shared" si="2"/>
        <v>67</v>
      </c>
      <c r="AF8" s="7">
        <f t="shared" si="5"/>
        <v>67</v>
      </c>
      <c r="AG8" s="13">
        <f t="shared" si="6"/>
        <v>0</v>
      </c>
    </row>
    <row r="9" spans="1:35" ht="12.75" customHeight="1" x14ac:dyDescent="0.25">
      <c r="A9" s="20" t="s">
        <v>35</v>
      </c>
      <c r="B9" s="21">
        <v>65</v>
      </c>
      <c r="C9" s="8">
        <v>5</v>
      </c>
      <c r="D9" s="8">
        <v>15</v>
      </c>
      <c r="E9" s="12">
        <v>74</v>
      </c>
      <c r="F9" s="1">
        <f>'17.3'!AG9</f>
        <v>520</v>
      </c>
      <c r="G9" s="22">
        <f t="shared" si="3"/>
        <v>594</v>
      </c>
      <c r="H9" s="52">
        <v>5</v>
      </c>
      <c r="I9" s="52"/>
      <c r="J9" s="52">
        <v>240</v>
      </c>
      <c r="K9" s="52"/>
      <c r="L9" s="52"/>
      <c r="M9" s="52"/>
      <c r="N9" s="6">
        <f t="shared" si="0"/>
        <v>245</v>
      </c>
      <c r="O9" s="11">
        <f t="shared" si="1"/>
        <v>349</v>
      </c>
      <c r="P9" s="14"/>
      <c r="Q9" s="14"/>
      <c r="R9" s="14"/>
      <c r="S9" s="14"/>
      <c r="T9" s="14"/>
      <c r="U9" s="14">
        <v>5</v>
      </c>
      <c r="V9" s="14"/>
      <c r="W9" s="14"/>
      <c r="X9" s="14"/>
      <c r="Y9" s="14"/>
      <c r="Z9" s="14">
        <v>4</v>
      </c>
      <c r="AA9" s="14"/>
      <c r="AB9" s="14"/>
      <c r="AC9" s="14"/>
      <c r="AD9" s="13">
        <f t="shared" si="4"/>
        <v>9</v>
      </c>
      <c r="AE9" s="15">
        <f t="shared" si="2"/>
        <v>340</v>
      </c>
      <c r="AF9" s="7">
        <f t="shared" si="5"/>
        <v>340</v>
      </c>
      <c r="AG9" s="13">
        <f t="shared" si="6"/>
        <v>0</v>
      </c>
    </row>
    <row r="10" spans="1:35" ht="12.75" customHeight="1" x14ac:dyDescent="0.25">
      <c r="A10" s="20" t="s">
        <v>36</v>
      </c>
      <c r="B10" s="21">
        <v>100</v>
      </c>
      <c r="C10" s="8">
        <v>2</v>
      </c>
      <c r="D10" s="8">
        <v>5</v>
      </c>
      <c r="E10" s="12">
        <v>742</v>
      </c>
      <c r="F10" s="1">
        <f>'17.3'!AG10</f>
        <v>14</v>
      </c>
      <c r="G10" s="22">
        <f t="shared" si="3"/>
        <v>756</v>
      </c>
      <c r="H10" s="52">
        <v>17</v>
      </c>
      <c r="I10" s="52"/>
      <c r="J10" s="52">
        <v>397</v>
      </c>
      <c r="K10" s="52"/>
      <c r="L10" s="52"/>
      <c r="M10" s="52"/>
      <c r="N10" s="6">
        <f t="shared" si="0"/>
        <v>414</v>
      </c>
      <c r="O10" s="11">
        <f t="shared" si="1"/>
        <v>342</v>
      </c>
      <c r="P10" s="25"/>
      <c r="Q10" s="25">
        <v>23</v>
      </c>
      <c r="R10" s="14">
        <v>13</v>
      </c>
      <c r="S10" s="14">
        <v>19</v>
      </c>
      <c r="T10" s="25">
        <v>37</v>
      </c>
      <c r="U10" s="25">
        <v>32</v>
      </c>
      <c r="V10" s="25"/>
      <c r="W10" s="25"/>
      <c r="X10" s="14"/>
      <c r="Y10" s="25"/>
      <c r="Z10" s="25"/>
      <c r="AA10" s="25">
        <v>10</v>
      </c>
      <c r="AB10" s="14"/>
      <c r="AC10" s="14">
        <v>3</v>
      </c>
      <c r="AD10" s="13">
        <f t="shared" si="4"/>
        <v>134</v>
      </c>
      <c r="AE10" s="15">
        <f t="shared" si="2"/>
        <v>208</v>
      </c>
      <c r="AF10" s="7">
        <f t="shared" si="5"/>
        <v>205</v>
      </c>
      <c r="AG10" s="13">
        <f t="shared" si="6"/>
        <v>0</v>
      </c>
    </row>
    <row r="11" spans="1:35" ht="12.75" customHeight="1" x14ac:dyDescent="0.25">
      <c r="A11" s="20" t="s">
        <v>37</v>
      </c>
      <c r="B11" s="21">
        <v>85</v>
      </c>
      <c r="C11" s="10">
        <v>2</v>
      </c>
      <c r="D11" s="10">
        <v>17</v>
      </c>
      <c r="E11" s="12">
        <v>90</v>
      </c>
      <c r="F11" s="1">
        <f>'17.3'!AG11</f>
        <v>193</v>
      </c>
      <c r="G11" s="22">
        <f t="shared" si="3"/>
        <v>283</v>
      </c>
      <c r="H11" s="52"/>
      <c r="I11" s="52"/>
      <c r="J11" s="52">
        <v>78</v>
      </c>
      <c r="K11" s="52"/>
      <c r="L11" s="52"/>
      <c r="M11" s="52"/>
      <c r="N11" s="6">
        <f t="shared" si="0"/>
        <v>78</v>
      </c>
      <c r="O11" s="11">
        <f t="shared" si="1"/>
        <v>205</v>
      </c>
      <c r="P11" s="14">
        <v>10</v>
      </c>
      <c r="Q11" s="14">
        <v>4</v>
      </c>
      <c r="R11" s="14"/>
      <c r="S11" s="14"/>
      <c r="T11" s="14"/>
      <c r="U11" s="14"/>
      <c r="V11" s="14"/>
      <c r="W11" s="14"/>
      <c r="X11" s="14"/>
      <c r="Y11" s="14"/>
      <c r="Z11" s="14">
        <v>4</v>
      </c>
      <c r="AA11" s="14"/>
      <c r="AB11" s="14"/>
      <c r="AC11" s="14"/>
      <c r="AD11" s="13">
        <f t="shared" si="4"/>
        <v>18</v>
      </c>
      <c r="AE11" s="15">
        <f t="shared" si="2"/>
        <v>187</v>
      </c>
      <c r="AF11" s="7">
        <f t="shared" si="5"/>
        <v>187</v>
      </c>
      <c r="AG11" s="13">
        <f t="shared" si="6"/>
        <v>0</v>
      </c>
    </row>
    <row r="12" spans="1:35" ht="12.75" customHeight="1" x14ac:dyDescent="0.25">
      <c r="A12" s="20" t="s">
        <v>38</v>
      </c>
      <c r="B12" s="21">
        <v>50</v>
      </c>
      <c r="C12" s="10">
        <v>3</v>
      </c>
      <c r="D12" s="10">
        <v>12</v>
      </c>
      <c r="E12" s="12">
        <v>270</v>
      </c>
      <c r="F12" s="1">
        <f>'17.3'!AG12</f>
        <v>176</v>
      </c>
      <c r="G12" s="22">
        <f t="shared" si="3"/>
        <v>446</v>
      </c>
      <c r="H12" s="52"/>
      <c r="I12" s="52"/>
      <c r="J12" s="52">
        <v>157</v>
      </c>
      <c r="K12" s="52"/>
      <c r="L12" s="52"/>
      <c r="M12" s="52"/>
      <c r="N12" s="6">
        <f t="shared" si="0"/>
        <v>157</v>
      </c>
      <c r="O12" s="11">
        <f t="shared" si="1"/>
        <v>289</v>
      </c>
      <c r="P12" s="25">
        <v>26</v>
      </c>
      <c r="Q12" s="14">
        <v>24</v>
      </c>
      <c r="R12" s="14">
        <v>7</v>
      </c>
      <c r="S12" s="14">
        <v>4</v>
      </c>
      <c r="T12" s="25">
        <v>21</v>
      </c>
      <c r="U12" s="25">
        <v>21</v>
      </c>
      <c r="V12" s="25"/>
      <c r="W12" s="14"/>
      <c r="X12" s="14"/>
      <c r="Y12" s="14"/>
      <c r="Z12" s="14">
        <v>16</v>
      </c>
      <c r="AA12" s="25">
        <v>8</v>
      </c>
      <c r="AB12" s="14"/>
      <c r="AC12" s="14"/>
      <c r="AD12" s="13">
        <f t="shared" si="4"/>
        <v>127</v>
      </c>
      <c r="AE12" s="15">
        <f t="shared" si="2"/>
        <v>162</v>
      </c>
      <c r="AF12" s="7">
        <f t="shared" si="5"/>
        <v>162</v>
      </c>
      <c r="AG12" s="13">
        <f t="shared" si="6"/>
        <v>0</v>
      </c>
      <c r="AI12" t="s">
        <v>8</v>
      </c>
    </row>
    <row r="13" spans="1:35" ht="12.75" customHeight="1" x14ac:dyDescent="0.25">
      <c r="A13" s="20" t="s">
        <v>39</v>
      </c>
      <c r="B13" s="21">
        <v>50</v>
      </c>
      <c r="C13" s="10"/>
      <c r="D13" s="10"/>
      <c r="E13" s="12"/>
      <c r="F13" s="1">
        <f>'17.3'!AG13</f>
        <v>0</v>
      </c>
      <c r="G13" s="22">
        <f t="shared" si="3"/>
        <v>0</v>
      </c>
      <c r="H13" s="52"/>
      <c r="I13" s="52"/>
      <c r="J13" s="52"/>
      <c r="K13" s="52"/>
      <c r="L13" s="52"/>
      <c r="M13" s="52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5" ht="12.75" customHeight="1" x14ac:dyDescent="0.25">
      <c r="A14" s="20" t="s">
        <v>25</v>
      </c>
      <c r="B14" s="21">
        <v>45</v>
      </c>
      <c r="C14" s="10"/>
      <c r="D14" s="10"/>
      <c r="E14" s="12"/>
      <c r="F14" s="1">
        <f>'17.3'!AG14</f>
        <v>0</v>
      </c>
      <c r="G14" s="22">
        <f t="shared" si="3"/>
        <v>0</v>
      </c>
      <c r="H14" s="52"/>
      <c r="I14" s="52"/>
      <c r="J14" s="52"/>
      <c r="K14" s="52"/>
      <c r="L14" s="52"/>
      <c r="M14" s="52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ref="AE14:AE16" si="7">O14-AD14</f>
        <v>0</v>
      </c>
      <c r="AF14" s="7">
        <f t="shared" si="5"/>
        <v>0</v>
      </c>
      <c r="AG14" s="13">
        <f t="shared" si="6"/>
        <v>0</v>
      </c>
    </row>
    <row r="15" spans="1:35" ht="12.75" customHeight="1" x14ac:dyDescent="0.25">
      <c r="A15" s="20" t="s">
        <v>26</v>
      </c>
      <c r="B15" s="21">
        <v>33</v>
      </c>
      <c r="C15" s="10"/>
      <c r="D15" s="10"/>
      <c r="E15" s="12"/>
      <c r="F15" s="1">
        <f>'17.3'!AG15</f>
        <v>0</v>
      </c>
      <c r="G15" s="22">
        <f t="shared" si="3"/>
        <v>0</v>
      </c>
      <c r="H15" s="52"/>
      <c r="I15" s="52"/>
      <c r="J15" s="52"/>
      <c r="K15" s="52"/>
      <c r="L15" s="52"/>
      <c r="M15" s="52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7"/>
        <v>0</v>
      </c>
      <c r="AF15" s="7">
        <f t="shared" si="5"/>
        <v>0</v>
      </c>
      <c r="AG15" s="13">
        <f t="shared" si="6"/>
        <v>0</v>
      </c>
    </row>
    <row r="16" spans="1:35" ht="12.75" customHeight="1" x14ac:dyDescent="0.25">
      <c r="A16" s="20" t="s">
        <v>27</v>
      </c>
      <c r="B16" s="21">
        <v>45</v>
      </c>
      <c r="C16" s="10">
        <v>6</v>
      </c>
      <c r="D16" s="10">
        <v>5</v>
      </c>
      <c r="E16" s="12">
        <v>150</v>
      </c>
      <c r="F16" s="1">
        <f>'17.3'!AG16</f>
        <v>207</v>
      </c>
      <c r="G16" s="22">
        <f t="shared" si="3"/>
        <v>357</v>
      </c>
      <c r="H16" s="52">
        <v>10</v>
      </c>
      <c r="I16" s="52"/>
      <c r="J16" s="52">
        <v>44</v>
      </c>
      <c r="K16" s="52"/>
      <c r="L16" s="52"/>
      <c r="M16" s="52"/>
      <c r="N16" s="6">
        <f t="shared" si="0"/>
        <v>54</v>
      </c>
      <c r="O16" s="11">
        <f t="shared" si="1"/>
        <v>303</v>
      </c>
      <c r="P16" s="14">
        <v>2</v>
      </c>
      <c r="Q16" s="14"/>
      <c r="R16" s="14">
        <v>20</v>
      </c>
      <c r="S16" s="14"/>
      <c r="T16" s="14">
        <v>1</v>
      </c>
      <c r="U16" s="14"/>
      <c r="V16" s="14"/>
      <c r="W16" s="14"/>
      <c r="X16" s="14"/>
      <c r="Y16" s="14"/>
      <c r="Z16" s="14"/>
      <c r="AA16" s="14">
        <v>4</v>
      </c>
      <c r="AB16" s="14"/>
      <c r="AC16" s="14">
        <v>1</v>
      </c>
      <c r="AD16" s="13">
        <f t="shared" si="4"/>
        <v>27</v>
      </c>
      <c r="AE16" s="15">
        <f t="shared" si="7"/>
        <v>276</v>
      </c>
      <c r="AF16" s="7">
        <f t="shared" si="5"/>
        <v>275</v>
      </c>
      <c r="AG16" s="13">
        <f t="shared" si="6"/>
        <v>0</v>
      </c>
    </row>
    <row r="17" spans="1:33" ht="12.75" customHeight="1" x14ac:dyDescent="0.25">
      <c r="A17" s="20" t="s">
        <v>48</v>
      </c>
      <c r="B17" s="21">
        <v>50</v>
      </c>
      <c r="C17" s="10"/>
      <c r="D17" s="10"/>
      <c r="E17" s="12"/>
      <c r="F17" s="1">
        <f>'17.3'!AG17</f>
        <v>0</v>
      </c>
      <c r="G17" s="22">
        <f t="shared" ref="G17:G20" si="8">SUM(E17:F17)</f>
        <v>0</v>
      </c>
      <c r="H17" s="52"/>
      <c r="I17" s="52"/>
      <c r="J17" s="52"/>
      <c r="K17" s="52"/>
      <c r="L17" s="52"/>
      <c r="M17" s="52"/>
      <c r="N17" s="6">
        <f t="shared" ref="N17:N20" si="9">SUBTOTAL(9,H17:M17)</f>
        <v>0</v>
      </c>
      <c r="O17" s="11">
        <f t="shared" ref="O17:O20" si="10">G17-N17</f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ref="AE17:AE20" si="11">O17-AD17</f>
        <v>0</v>
      </c>
      <c r="AF17" s="7">
        <f t="shared" si="5"/>
        <v>0</v>
      </c>
      <c r="AG17" s="13">
        <f t="shared" si="6"/>
        <v>0</v>
      </c>
    </row>
    <row r="18" spans="1:33" ht="12.75" customHeight="1" x14ac:dyDescent="0.25">
      <c r="A18" s="20" t="s">
        <v>49</v>
      </c>
      <c r="B18" s="21">
        <v>100</v>
      </c>
      <c r="C18" s="10"/>
      <c r="D18" s="10">
        <v>45</v>
      </c>
      <c r="E18" s="12">
        <v>50</v>
      </c>
      <c r="F18" s="1">
        <f>'17.3'!AG18</f>
        <v>3</v>
      </c>
      <c r="G18" s="22">
        <f t="shared" si="8"/>
        <v>53</v>
      </c>
      <c r="H18" s="52"/>
      <c r="I18" s="52"/>
      <c r="J18" s="52"/>
      <c r="K18" s="52"/>
      <c r="L18" s="52"/>
      <c r="M18" s="52"/>
      <c r="N18" s="6">
        <f t="shared" si="9"/>
        <v>0</v>
      </c>
      <c r="O18" s="11">
        <f t="shared" si="10"/>
        <v>53</v>
      </c>
      <c r="P18" s="14">
        <v>3</v>
      </c>
      <c r="Q18" s="14">
        <v>5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8</v>
      </c>
      <c r="AE18" s="15">
        <f t="shared" si="11"/>
        <v>45</v>
      </c>
      <c r="AF18" s="7">
        <f t="shared" si="5"/>
        <v>45</v>
      </c>
      <c r="AG18" s="13">
        <f t="shared" si="6"/>
        <v>0</v>
      </c>
    </row>
    <row r="19" spans="1:33" ht="12.75" customHeight="1" x14ac:dyDescent="0.25">
      <c r="A19" s="20" t="s">
        <v>50</v>
      </c>
      <c r="B19" s="21">
        <v>50</v>
      </c>
      <c r="C19" s="10"/>
      <c r="D19" s="10">
        <v>38</v>
      </c>
      <c r="E19" s="12"/>
      <c r="F19" s="1">
        <f>'17.3'!AG19</f>
        <v>45</v>
      </c>
      <c r="G19" s="22">
        <f t="shared" si="8"/>
        <v>45</v>
      </c>
      <c r="H19" s="52">
        <v>2</v>
      </c>
      <c r="I19" s="52"/>
      <c r="J19" s="52"/>
      <c r="K19" s="52"/>
      <c r="L19" s="52"/>
      <c r="M19" s="52"/>
      <c r="N19" s="6">
        <f t="shared" si="9"/>
        <v>2</v>
      </c>
      <c r="O19" s="11">
        <f t="shared" si="10"/>
        <v>43</v>
      </c>
      <c r="P19" s="14"/>
      <c r="Q19" s="14"/>
      <c r="R19" s="14"/>
      <c r="S19" s="14"/>
      <c r="T19" s="14">
        <v>5</v>
      </c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5</v>
      </c>
      <c r="AE19" s="15">
        <f t="shared" si="11"/>
        <v>38</v>
      </c>
      <c r="AF19" s="7">
        <f t="shared" si="5"/>
        <v>38</v>
      </c>
      <c r="AG19" s="13">
        <f t="shared" si="6"/>
        <v>0</v>
      </c>
    </row>
    <row r="20" spans="1:33" ht="12.75" customHeight="1" x14ac:dyDescent="0.25">
      <c r="A20" s="20" t="s">
        <v>47</v>
      </c>
      <c r="B20" s="21">
        <v>33</v>
      </c>
      <c r="C20" s="10">
        <v>8</v>
      </c>
      <c r="D20" s="10">
        <v>2</v>
      </c>
      <c r="E20" s="12">
        <v>120</v>
      </c>
      <c r="F20" s="1">
        <f>'17.3'!AG20</f>
        <v>202</v>
      </c>
      <c r="G20" s="22">
        <f t="shared" si="8"/>
        <v>322</v>
      </c>
      <c r="H20" s="52"/>
      <c r="I20" s="52"/>
      <c r="J20" s="52">
        <v>45</v>
      </c>
      <c r="K20" s="52"/>
      <c r="L20" s="52"/>
      <c r="M20" s="52"/>
      <c r="N20" s="6">
        <f t="shared" si="9"/>
        <v>45</v>
      </c>
      <c r="O20" s="11">
        <f t="shared" si="10"/>
        <v>277</v>
      </c>
      <c r="P20" s="14"/>
      <c r="Q20" s="14">
        <v>2</v>
      </c>
      <c r="R20" s="14">
        <v>5</v>
      </c>
      <c r="S20" s="14"/>
      <c r="T20" s="14"/>
      <c r="U20" s="14"/>
      <c r="V20" s="14"/>
      <c r="W20" s="14"/>
      <c r="X20" s="14"/>
      <c r="Y20" s="14"/>
      <c r="Z20" s="14"/>
      <c r="AA20" s="14">
        <v>4</v>
      </c>
      <c r="AB20" s="14"/>
      <c r="AC20" s="14"/>
      <c r="AD20" s="13">
        <f t="shared" si="4"/>
        <v>11</v>
      </c>
      <c r="AE20" s="15">
        <f t="shared" si="11"/>
        <v>266</v>
      </c>
      <c r="AF20" s="7">
        <f t="shared" si="5"/>
        <v>266</v>
      </c>
      <c r="AG20" s="13">
        <f>AF20+AC20-AE20</f>
        <v>0</v>
      </c>
    </row>
    <row r="21" spans="1:33" ht="12.75" customHeight="1" x14ac:dyDescent="0.25">
      <c r="A21" s="20" t="s">
        <v>144</v>
      </c>
      <c r="B21" s="21">
        <v>40</v>
      </c>
      <c r="C21" s="10"/>
      <c r="D21" s="10">
        <v>1</v>
      </c>
      <c r="E21" s="12"/>
      <c r="F21" s="1">
        <f>'17.3'!AG21</f>
        <v>1</v>
      </c>
      <c r="G21" s="22">
        <f t="shared" ref="G21:G23" si="12">SUM(E21:F21)</f>
        <v>1</v>
      </c>
      <c r="H21" s="52"/>
      <c r="I21" s="52"/>
      <c r="J21" s="52"/>
      <c r="K21" s="52"/>
      <c r="L21" s="52"/>
      <c r="M21" s="52"/>
      <c r="N21" s="6">
        <f t="shared" ref="N21:N23" si="13">SUBTOTAL(9,H21:M21)</f>
        <v>0</v>
      </c>
      <c r="O21" s="11">
        <f t="shared" ref="O21:O23" si="14">G21-N21</f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ref="AE21:AE23" si="15">O21-AD21</f>
        <v>1</v>
      </c>
      <c r="AF21" s="7">
        <f t="shared" ref="AF21:AF23" si="16">(B21*C21)+D21</f>
        <v>1</v>
      </c>
      <c r="AG21" s="13">
        <f t="shared" si="6"/>
        <v>0</v>
      </c>
    </row>
    <row r="22" spans="1:33" ht="12.75" customHeight="1" x14ac:dyDescent="0.25">
      <c r="A22" s="20" t="s">
        <v>145</v>
      </c>
      <c r="B22" s="21">
        <v>40</v>
      </c>
      <c r="C22" s="10"/>
      <c r="D22" s="10"/>
      <c r="E22" s="12"/>
      <c r="F22" s="1">
        <f>'17.3'!AG22</f>
        <v>0</v>
      </c>
      <c r="G22" s="22">
        <f t="shared" si="12"/>
        <v>0</v>
      </c>
      <c r="H22" s="52"/>
      <c r="I22" s="52"/>
      <c r="J22" s="52"/>
      <c r="K22" s="52"/>
      <c r="L22" s="52"/>
      <c r="M22" s="52"/>
      <c r="N22" s="6">
        <f t="shared" si="13"/>
        <v>0</v>
      </c>
      <c r="O22" s="11">
        <f t="shared" si="14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15"/>
        <v>0</v>
      </c>
      <c r="AF22" s="7">
        <f t="shared" si="16"/>
        <v>0</v>
      </c>
      <c r="AG22" s="13">
        <f t="shared" si="6"/>
        <v>0</v>
      </c>
    </row>
    <row r="23" spans="1:33" ht="12.75" customHeight="1" x14ac:dyDescent="0.25">
      <c r="A23" s="20" t="s">
        <v>125</v>
      </c>
      <c r="B23" s="21">
        <v>45</v>
      </c>
      <c r="C23" s="10"/>
      <c r="D23" s="10"/>
      <c r="E23" s="12"/>
      <c r="F23" s="1">
        <f>'17.3'!AG23</f>
        <v>0</v>
      </c>
      <c r="G23" s="22">
        <f t="shared" si="12"/>
        <v>0</v>
      </c>
      <c r="H23" s="52"/>
      <c r="I23" s="52"/>
      <c r="J23" s="52"/>
      <c r="K23" s="52"/>
      <c r="L23" s="52"/>
      <c r="M23" s="52"/>
      <c r="N23" s="6">
        <f t="shared" si="13"/>
        <v>0</v>
      </c>
      <c r="O23" s="11">
        <f t="shared" si="14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15"/>
        <v>0</v>
      </c>
      <c r="AF23" s="7">
        <f t="shared" si="16"/>
        <v>0</v>
      </c>
      <c r="AG23" s="13">
        <f t="shared" si="6"/>
        <v>0</v>
      </c>
    </row>
    <row r="24" spans="1:33" ht="12.75" customHeight="1" x14ac:dyDescent="0.25">
      <c r="A24" s="20" t="s">
        <v>124</v>
      </c>
      <c r="B24" s="21">
        <v>20</v>
      </c>
      <c r="C24" s="10"/>
      <c r="D24" s="10"/>
      <c r="E24" s="12"/>
      <c r="F24" s="1">
        <f>'17.3'!AG24</f>
        <v>0</v>
      </c>
      <c r="G24" s="22">
        <f t="shared" ref="G24" si="17">SUM(E24:F24)</f>
        <v>0</v>
      </c>
      <c r="H24" s="52"/>
      <c r="I24" s="52"/>
      <c r="J24" s="52"/>
      <c r="K24" s="52"/>
      <c r="L24" s="52"/>
      <c r="M24" s="52"/>
      <c r="N24" s="6">
        <f t="shared" ref="N24" si="18">SUBTOTAL(9,H24:M24)</f>
        <v>0</v>
      </c>
      <c r="O24" s="11">
        <f t="shared" ref="O24" si="19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ref="AE24" si="20">O24-AD24</f>
        <v>0</v>
      </c>
      <c r="AF24" s="7">
        <f t="shared" ref="AF24" si="21">(B24*C24)+D24</f>
        <v>0</v>
      </c>
      <c r="AG24" s="13">
        <f t="shared" si="6"/>
        <v>0</v>
      </c>
    </row>
    <row r="25" spans="1:33" ht="12.75" customHeight="1" x14ac:dyDescent="0.25">
      <c r="E25" s="19">
        <f t="shared" ref="E25:AG25" si="22">SUM(E3:E24)</f>
        <v>3356</v>
      </c>
      <c r="F25" s="19">
        <f t="shared" si="22"/>
        <v>5228</v>
      </c>
      <c r="G25" s="19">
        <f t="shared" si="22"/>
        <v>8584</v>
      </c>
      <c r="H25" s="19">
        <f t="shared" si="22"/>
        <v>71</v>
      </c>
      <c r="I25" s="19">
        <f t="shared" si="22"/>
        <v>80</v>
      </c>
      <c r="J25" s="19">
        <f t="shared" si="22"/>
        <v>1569</v>
      </c>
      <c r="K25" s="19">
        <f t="shared" si="22"/>
        <v>0</v>
      </c>
      <c r="L25" s="19">
        <f t="shared" si="22"/>
        <v>0</v>
      </c>
      <c r="M25" s="19">
        <f t="shared" si="22"/>
        <v>0</v>
      </c>
      <c r="N25" s="19">
        <f t="shared" si="22"/>
        <v>1720</v>
      </c>
      <c r="O25" s="19">
        <f t="shared" si="22"/>
        <v>6864</v>
      </c>
      <c r="P25" s="19">
        <f t="shared" si="22"/>
        <v>171</v>
      </c>
      <c r="Q25" s="19">
        <f t="shared" si="22"/>
        <v>217</v>
      </c>
      <c r="R25" s="19">
        <f t="shared" si="22"/>
        <v>106</v>
      </c>
      <c r="S25" s="19">
        <f t="shared" si="22"/>
        <v>159</v>
      </c>
      <c r="T25" s="19">
        <f t="shared" si="22"/>
        <v>209</v>
      </c>
      <c r="U25" s="19">
        <f t="shared" si="22"/>
        <v>217</v>
      </c>
      <c r="V25" s="19">
        <f t="shared" si="22"/>
        <v>0</v>
      </c>
      <c r="W25" s="19">
        <f t="shared" si="22"/>
        <v>0</v>
      </c>
      <c r="X25" s="19">
        <f t="shared" si="22"/>
        <v>0</v>
      </c>
      <c r="Y25" s="19">
        <f t="shared" si="22"/>
        <v>0</v>
      </c>
      <c r="Z25" s="19">
        <f t="shared" si="22"/>
        <v>189</v>
      </c>
      <c r="AA25" s="19">
        <f t="shared" si="22"/>
        <v>204</v>
      </c>
      <c r="AB25" s="19">
        <f t="shared" si="22"/>
        <v>0</v>
      </c>
      <c r="AC25" s="19">
        <f>SUM(AC3:AC24)</f>
        <v>8</v>
      </c>
      <c r="AD25" s="19">
        <f t="shared" si="22"/>
        <v>1472</v>
      </c>
      <c r="AE25" s="19">
        <f t="shared" si="22"/>
        <v>5392</v>
      </c>
      <c r="AF25" s="19">
        <f t="shared" si="22"/>
        <v>5386</v>
      </c>
      <c r="AG25" s="19">
        <f t="shared" si="22"/>
        <v>2</v>
      </c>
    </row>
    <row r="26" spans="1:33" ht="12.75" customHeight="1" x14ac:dyDescent="0.25"/>
    <row r="28" spans="1:33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zoomScale="85" zoomScaleNormal="85" workbookViewId="0">
      <pane xSplit="4" ySplit="2" topLeftCell="T3" activePane="bottomRight" state="frozen"/>
      <selection pane="topRight" activeCell="E1" sqref="E1"/>
      <selection pane="bottomLeft" activeCell="A3" sqref="A3"/>
      <selection pane="bottomRight" activeCell="AD3" sqref="AD3:AD24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13.5703125" customWidth="1"/>
  </cols>
  <sheetData>
    <row r="1" spans="1:34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 t="s">
        <v>16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179</v>
      </c>
      <c r="X1" s="5" t="s">
        <v>179</v>
      </c>
      <c r="Y1" s="5" t="s">
        <v>221</v>
      </c>
      <c r="Z1" s="5" t="s">
        <v>9</v>
      </c>
      <c r="AA1" s="5" t="s">
        <v>14</v>
      </c>
      <c r="AB1" s="4" t="s">
        <v>215</v>
      </c>
      <c r="AC1" s="5"/>
      <c r="AD1" s="120" t="s">
        <v>18</v>
      </c>
      <c r="AE1" s="126" t="s">
        <v>10</v>
      </c>
      <c r="AF1" s="126" t="s">
        <v>44</v>
      </c>
      <c r="AG1" s="128" t="s">
        <v>22</v>
      </c>
      <c r="AH1" s="130" t="s">
        <v>23</v>
      </c>
    </row>
    <row r="2" spans="1:34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43</v>
      </c>
      <c r="J2" s="17" t="s">
        <v>15</v>
      </c>
      <c r="K2" s="17" t="s">
        <v>128</v>
      </c>
      <c r="L2" s="2" t="s">
        <v>2</v>
      </c>
      <c r="M2" s="2" t="s">
        <v>149</v>
      </c>
      <c r="N2" s="134"/>
      <c r="O2" s="136"/>
      <c r="P2" s="4" t="s">
        <v>41</v>
      </c>
      <c r="Q2" s="4" t="s">
        <v>41</v>
      </c>
      <c r="R2" s="4" t="s">
        <v>98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143</v>
      </c>
      <c r="X2" s="4" t="s">
        <v>143</v>
      </c>
      <c r="Y2" s="4" t="s">
        <v>42</v>
      </c>
      <c r="Z2" s="4" t="s">
        <v>42</v>
      </c>
      <c r="AA2" s="4" t="s">
        <v>42</v>
      </c>
      <c r="AB2" s="16" t="s">
        <v>42</v>
      </c>
      <c r="AC2" s="16"/>
      <c r="AD2" s="121"/>
      <c r="AE2" s="127"/>
      <c r="AF2" s="127"/>
      <c r="AG2" s="129"/>
      <c r="AH2" s="131"/>
    </row>
    <row r="3" spans="1:34" s="32" customFormat="1" ht="12.75" customHeight="1" x14ac:dyDescent="0.25">
      <c r="A3" s="20" t="s">
        <v>190</v>
      </c>
      <c r="B3" s="21">
        <v>33</v>
      </c>
      <c r="C3" s="9">
        <v>16</v>
      </c>
      <c r="D3" s="9">
        <v>29</v>
      </c>
      <c r="E3" s="31"/>
      <c r="F3" s="1">
        <f>'18.3'!AF3</f>
        <v>1059</v>
      </c>
      <c r="G3" s="22">
        <f t="shared" ref="G3:G24" si="0">SUM(E3:F3)</f>
        <v>1059</v>
      </c>
      <c r="H3" s="28">
        <v>72</v>
      </c>
      <c r="I3" s="28"/>
      <c r="J3" s="28"/>
      <c r="K3" s="28">
        <v>130</v>
      </c>
      <c r="L3" s="28">
        <v>28</v>
      </c>
      <c r="M3" s="28"/>
      <c r="N3" s="6">
        <f t="shared" ref="N3:N24" si="1">SUBTOTAL(9,H3:M3)</f>
        <v>230</v>
      </c>
      <c r="O3" s="11">
        <f t="shared" ref="O3:O24" si="2">G3-N3</f>
        <v>829</v>
      </c>
      <c r="P3" s="27"/>
      <c r="Q3" s="27">
        <v>67</v>
      </c>
      <c r="R3" s="27"/>
      <c r="S3" s="27">
        <v>46</v>
      </c>
      <c r="T3" s="27"/>
      <c r="U3" s="27"/>
      <c r="V3" s="27">
        <v>50</v>
      </c>
      <c r="W3" s="27">
        <v>1</v>
      </c>
      <c r="X3" s="27"/>
      <c r="Y3" s="27">
        <v>34</v>
      </c>
      <c r="Z3" s="27">
        <v>5</v>
      </c>
      <c r="AA3" s="27">
        <v>37</v>
      </c>
      <c r="AB3" s="27">
        <v>28</v>
      </c>
      <c r="AC3" s="76"/>
      <c r="AD3" s="27">
        <v>4</v>
      </c>
      <c r="AE3" s="29">
        <f>SUM(P3:AC3)</f>
        <v>268</v>
      </c>
      <c r="AF3" s="26">
        <f>O3-AE3</f>
        <v>561</v>
      </c>
      <c r="AG3" s="28">
        <f>(B3*C3)+D3</f>
        <v>557</v>
      </c>
      <c r="AH3" s="29">
        <f>AG3+AD3-AF3</f>
        <v>0</v>
      </c>
    </row>
    <row r="4" spans="1:34" s="32" customFormat="1" ht="12.75" customHeight="1" x14ac:dyDescent="0.25">
      <c r="A4" s="20" t="s">
        <v>177</v>
      </c>
      <c r="B4" s="21">
        <v>70</v>
      </c>
      <c r="C4" s="9">
        <v>14</v>
      </c>
      <c r="D4" s="9">
        <v>29</v>
      </c>
      <c r="E4" s="31"/>
      <c r="F4" s="1">
        <f>'18.3'!AF4</f>
        <v>1712</v>
      </c>
      <c r="G4" s="22">
        <f t="shared" si="0"/>
        <v>1712</v>
      </c>
      <c r="H4" s="28">
        <v>162</v>
      </c>
      <c r="I4" s="28"/>
      <c r="J4" s="28"/>
      <c r="K4" s="28">
        <v>40</v>
      </c>
      <c r="L4" s="28">
        <v>33</v>
      </c>
      <c r="M4" s="28"/>
      <c r="N4" s="6">
        <f t="shared" si="1"/>
        <v>235</v>
      </c>
      <c r="O4" s="11">
        <f t="shared" si="2"/>
        <v>1477</v>
      </c>
      <c r="P4" s="27"/>
      <c r="Q4" s="27">
        <v>82</v>
      </c>
      <c r="R4" s="27"/>
      <c r="S4" s="27">
        <v>29</v>
      </c>
      <c r="T4" s="27"/>
      <c r="U4" s="27"/>
      <c r="V4" s="27">
        <v>126</v>
      </c>
      <c r="W4" s="27"/>
      <c r="X4" s="27">
        <v>1</v>
      </c>
      <c r="Y4" s="27">
        <v>45</v>
      </c>
      <c r="Z4" s="27">
        <v>83</v>
      </c>
      <c r="AA4" s="27">
        <v>59</v>
      </c>
      <c r="AB4" s="27">
        <v>43</v>
      </c>
      <c r="AC4" s="27"/>
      <c r="AD4" s="27"/>
      <c r="AE4" s="29">
        <f t="shared" ref="AE4:AE24" si="3">SUM(P4:AC4)</f>
        <v>468</v>
      </c>
      <c r="AF4" s="26">
        <f t="shared" ref="AF4:AF22" si="4">O4-AE4</f>
        <v>1009</v>
      </c>
      <c r="AG4" s="28">
        <f t="shared" ref="AG4:AG20" si="5">(B4*C4)+D4</f>
        <v>1009</v>
      </c>
      <c r="AH4" s="29">
        <f t="shared" ref="AH4:AH16" si="6">AG4+AD4-AF4</f>
        <v>0</v>
      </c>
    </row>
    <row r="5" spans="1:34" ht="12.75" customHeight="1" x14ac:dyDescent="0.25">
      <c r="A5" s="20" t="s">
        <v>178</v>
      </c>
      <c r="B5" s="21">
        <v>45</v>
      </c>
      <c r="C5" s="8">
        <v>3</v>
      </c>
      <c r="D5" s="8">
        <v>17</v>
      </c>
      <c r="E5" s="12"/>
      <c r="F5" s="1">
        <f>'18.3'!AF5</f>
        <v>190</v>
      </c>
      <c r="G5" s="22">
        <f t="shared" si="0"/>
        <v>190</v>
      </c>
      <c r="H5" s="7"/>
      <c r="I5" s="7"/>
      <c r="J5" s="7"/>
      <c r="K5" s="7"/>
      <c r="L5" s="7">
        <v>5</v>
      </c>
      <c r="M5" s="7"/>
      <c r="N5" s="6">
        <f t="shared" si="1"/>
        <v>5</v>
      </c>
      <c r="O5" s="11">
        <f t="shared" si="2"/>
        <v>185</v>
      </c>
      <c r="P5" s="14"/>
      <c r="Q5" s="14">
        <v>1</v>
      </c>
      <c r="R5" s="14"/>
      <c r="S5" s="14">
        <v>2</v>
      </c>
      <c r="T5" s="14"/>
      <c r="U5" s="14"/>
      <c r="V5" s="14">
        <v>15</v>
      </c>
      <c r="W5" s="14"/>
      <c r="X5" s="14"/>
      <c r="Y5" s="14"/>
      <c r="Z5" s="14"/>
      <c r="AA5" s="14">
        <v>15</v>
      </c>
      <c r="AB5" s="14"/>
      <c r="AC5" s="14"/>
      <c r="AD5" s="14"/>
      <c r="AE5" s="29">
        <f t="shared" si="3"/>
        <v>33</v>
      </c>
      <c r="AF5" s="15">
        <f t="shared" si="4"/>
        <v>152</v>
      </c>
      <c r="AG5" s="7">
        <f t="shared" si="5"/>
        <v>152</v>
      </c>
      <c r="AH5" s="13">
        <f t="shared" si="6"/>
        <v>0</v>
      </c>
    </row>
    <row r="6" spans="1:34" ht="12.75" customHeight="1" x14ac:dyDescent="0.25">
      <c r="A6" s="20" t="s">
        <v>31</v>
      </c>
      <c r="B6" s="21">
        <v>60</v>
      </c>
      <c r="C6" s="8"/>
      <c r="D6" s="8"/>
      <c r="E6" s="12"/>
      <c r="F6" s="1">
        <f>'18.3'!AF6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29">
        <f t="shared" si="3"/>
        <v>0</v>
      </c>
      <c r="AF6" s="15">
        <f t="shared" si="4"/>
        <v>0</v>
      </c>
      <c r="AG6" s="7">
        <f t="shared" si="5"/>
        <v>0</v>
      </c>
      <c r="AH6" s="13">
        <f t="shared" si="6"/>
        <v>0</v>
      </c>
    </row>
    <row r="7" spans="1:34" ht="12.75" customHeight="1" x14ac:dyDescent="0.25">
      <c r="A7" s="20" t="s">
        <v>33</v>
      </c>
      <c r="B7" s="21">
        <v>120</v>
      </c>
      <c r="C7" s="9">
        <v>5</v>
      </c>
      <c r="D7" s="9">
        <v>30</v>
      </c>
      <c r="E7" s="12"/>
      <c r="F7" s="1">
        <f>'18.3'!AF7</f>
        <v>839</v>
      </c>
      <c r="G7" s="22">
        <f t="shared" si="0"/>
        <v>839</v>
      </c>
      <c r="H7" s="7">
        <v>45</v>
      </c>
      <c r="I7" s="7"/>
      <c r="J7" s="7"/>
      <c r="K7" s="7">
        <v>20</v>
      </c>
      <c r="L7" s="7"/>
      <c r="M7" s="7"/>
      <c r="N7" s="6">
        <f t="shared" si="1"/>
        <v>65</v>
      </c>
      <c r="O7" s="11">
        <f t="shared" si="2"/>
        <v>774</v>
      </c>
      <c r="P7" s="25"/>
      <c r="Q7" s="25">
        <v>53</v>
      </c>
      <c r="R7" s="14"/>
      <c r="S7" s="14">
        <v>6</v>
      </c>
      <c r="T7" s="25"/>
      <c r="U7" s="14"/>
      <c r="V7" s="14"/>
      <c r="W7" s="14"/>
      <c r="X7" s="14"/>
      <c r="Y7" s="25">
        <v>5</v>
      </c>
      <c r="Z7" s="25">
        <v>72</v>
      </c>
      <c r="AA7" s="14">
        <v>8</v>
      </c>
      <c r="AB7" s="14"/>
      <c r="AC7" s="14"/>
      <c r="AD7" s="14"/>
      <c r="AE7" s="29">
        <f t="shared" si="3"/>
        <v>144</v>
      </c>
      <c r="AF7" s="15">
        <f t="shared" si="4"/>
        <v>630</v>
      </c>
      <c r="AG7" s="7">
        <f t="shared" si="5"/>
        <v>630</v>
      </c>
      <c r="AH7" s="13">
        <f t="shared" si="6"/>
        <v>0</v>
      </c>
    </row>
    <row r="8" spans="1:34" ht="12.75" customHeight="1" x14ac:dyDescent="0.25">
      <c r="A8" s="20" t="s">
        <v>34</v>
      </c>
      <c r="B8" s="21">
        <v>40</v>
      </c>
      <c r="C8" s="8">
        <v>1</v>
      </c>
      <c r="D8" s="8">
        <v>27</v>
      </c>
      <c r="E8" s="12"/>
      <c r="F8" s="1">
        <f>'18.3'!AF8</f>
        <v>67</v>
      </c>
      <c r="G8" s="22">
        <f t="shared" si="0"/>
        <v>67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67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9">
        <f t="shared" si="3"/>
        <v>0</v>
      </c>
      <c r="AF8" s="15">
        <f t="shared" si="4"/>
        <v>67</v>
      </c>
      <c r="AG8" s="7">
        <f t="shared" si="5"/>
        <v>67</v>
      </c>
      <c r="AH8" s="13">
        <f t="shared" si="6"/>
        <v>0</v>
      </c>
    </row>
    <row r="9" spans="1:34" ht="12.75" customHeight="1" x14ac:dyDescent="0.25">
      <c r="A9" s="20" t="s">
        <v>35</v>
      </c>
      <c r="B9" s="21">
        <v>65</v>
      </c>
      <c r="C9" s="8">
        <v>4</v>
      </c>
      <c r="D9" s="8">
        <v>28</v>
      </c>
      <c r="E9" s="12"/>
      <c r="F9" s="1">
        <f>'18.3'!AF9</f>
        <v>340</v>
      </c>
      <c r="G9" s="22">
        <f t="shared" si="0"/>
        <v>340</v>
      </c>
      <c r="H9" s="7">
        <v>19</v>
      </c>
      <c r="I9" s="7"/>
      <c r="J9" s="7"/>
      <c r="K9" s="7"/>
      <c r="L9" s="7"/>
      <c r="M9" s="7"/>
      <c r="N9" s="6">
        <f t="shared" si="1"/>
        <v>19</v>
      </c>
      <c r="O9" s="11">
        <f t="shared" si="2"/>
        <v>321</v>
      </c>
      <c r="P9" s="14"/>
      <c r="Q9" s="14">
        <v>27</v>
      </c>
      <c r="R9" s="14"/>
      <c r="S9" s="14">
        <v>6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29">
        <f t="shared" si="3"/>
        <v>33</v>
      </c>
      <c r="AF9" s="15">
        <f t="shared" si="4"/>
        <v>288</v>
      </c>
      <c r="AG9" s="7">
        <f t="shared" si="5"/>
        <v>288</v>
      </c>
      <c r="AH9" s="13">
        <f t="shared" si="6"/>
        <v>0</v>
      </c>
    </row>
    <row r="10" spans="1:34" s="32" customFormat="1" ht="12.75" customHeight="1" x14ac:dyDescent="0.25">
      <c r="A10" s="20" t="s">
        <v>36</v>
      </c>
      <c r="B10" s="21">
        <v>100</v>
      </c>
      <c r="C10" s="8"/>
      <c r="D10" s="8">
        <v>5</v>
      </c>
      <c r="E10" s="31"/>
      <c r="F10" s="1">
        <f>'18.3'!AF10</f>
        <v>205</v>
      </c>
      <c r="G10" s="22">
        <f t="shared" si="0"/>
        <v>205</v>
      </c>
      <c r="H10" s="28">
        <v>49</v>
      </c>
      <c r="I10" s="28"/>
      <c r="J10" s="28"/>
      <c r="K10" s="28">
        <v>148</v>
      </c>
      <c r="L10" s="28">
        <v>3</v>
      </c>
      <c r="M10" s="28"/>
      <c r="N10" s="6">
        <f t="shared" si="1"/>
        <v>200</v>
      </c>
      <c r="O10" s="11">
        <f t="shared" si="2"/>
        <v>5</v>
      </c>
      <c r="P10" s="27"/>
      <c r="Q10" s="27"/>
      <c r="R10" s="27"/>
      <c r="S10" s="63"/>
      <c r="T10" s="63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9">
        <f t="shared" si="3"/>
        <v>0</v>
      </c>
      <c r="AF10" s="26">
        <f t="shared" si="4"/>
        <v>5</v>
      </c>
      <c r="AG10" s="28">
        <f t="shared" si="5"/>
        <v>5</v>
      </c>
      <c r="AH10" s="29">
        <f t="shared" si="6"/>
        <v>0</v>
      </c>
    </row>
    <row r="11" spans="1:34" ht="12.75" customHeight="1" x14ac:dyDescent="0.25">
      <c r="A11" s="20" t="s">
        <v>37</v>
      </c>
      <c r="B11" s="21">
        <v>85</v>
      </c>
      <c r="C11" s="10">
        <v>1</v>
      </c>
      <c r="D11" s="10">
        <v>42</v>
      </c>
      <c r="E11" s="12"/>
      <c r="F11" s="1">
        <f>'18.3'!AF11</f>
        <v>187</v>
      </c>
      <c r="G11" s="22">
        <f t="shared" si="0"/>
        <v>187</v>
      </c>
      <c r="H11" s="7">
        <v>31</v>
      </c>
      <c r="I11" s="7"/>
      <c r="J11" s="7"/>
      <c r="K11" s="7"/>
      <c r="L11" s="7">
        <v>5</v>
      </c>
      <c r="M11" s="7"/>
      <c r="N11" s="6">
        <f t="shared" si="1"/>
        <v>36</v>
      </c>
      <c r="O11" s="11">
        <f t="shared" si="2"/>
        <v>151</v>
      </c>
      <c r="P11" s="14"/>
      <c r="Q11" s="14"/>
      <c r="R11" s="14"/>
      <c r="S11" s="14">
        <v>14</v>
      </c>
      <c r="T11" s="14"/>
      <c r="U11" s="14"/>
      <c r="V11" s="14"/>
      <c r="W11" s="14">
        <v>1</v>
      </c>
      <c r="X11" s="14"/>
      <c r="Y11" s="14">
        <v>9</v>
      </c>
      <c r="Z11" s="14"/>
      <c r="AA11" s="14"/>
      <c r="AB11" s="14"/>
      <c r="AC11" s="14"/>
      <c r="AD11" s="14"/>
      <c r="AE11" s="29">
        <f t="shared" si="3"/>
        <v>24</v>
      </c>
      <c r="AF11" s="15">
        <f t="shared" si="4"/>
        <v>127</v>
      </c>
      <c r="AG11" s="7">
        <f t="shared" si="5"/>
        <v>127</v>
      </c>
      <c r="AH11" s="13">
        <f t="shared" si="6"/>
        <v>0</v>
      </c>
    </row>
    <row r="12" spans="1:34" ht="12.75" customHeight="1" x14ac:dyDescent="0.25">
      <c r="A12" s="20" t="s">
        <v>38</v>
      </c>
      <c r="B12" s="21">
        <v>50</v>
      </c>
      <c r="C12" s="10">
        <v>1</v>
      </c>
      <c r="D12" s="10">
        <v>5</v>
      </c>
      <c r="E12" s="12"/>
      <c r="F12" s="1">
        <f>'18.3'!AF12</f>
        <v>162</v>
      </c>
      <c r="G12" s="22">
        <f t="shared" si="0"/>
        <v>162</v>
      </c>
      <c r="H12" s="7">
        <v>18</v>
      </c>
      <c r="I12" s="7"/>
      <c r="J12" s="7"/>
      <c r="K12" s="7"/>
      <c r="L12" s="7">
        <v>8</v>
      </c>
      <c r="M12" s="7"/>
      <c r="N12" s="6">
        <f t="shared" si="1"/>
        <v>26</v>
      </c>
      <c r="O12" s="11">
        <f t="shared" si="2"/>
        <v>136</v>
      </c>
      <c r="P12" s="14"/>
      <c r="Q12" s="14">
        <v>16</v>
      </c>
      <c r="R12" s="14"/>
      <c r="S12" s="14">
        <v>37</v>
      </c>
      <c r="T12" s="14"/>
      <c r="U12" s="14"/>
      <c r="V12" s="14"/>
      <c r="W12" s="14">
        <v>2</v>
      </c>
      <c r="X12" s="14"/>
      <c r="Y12" s="14">
        <v>22</v>
      </c>
      <c r="Z12" s="14"/>
      <c r="AA12" s="14">
        <v>4</v>
      </c>
      <c r="AB12" s="14"/>
      <c r="AC12" s="14"/>
      <c r="AD12" s="14"/>
      <c r="AE12" s="29">
        <f t="shared" si="3"/>
        <v>81</v>
      </c>
      <c r="AF12" s="15">
        <f t="shared" si="4"/>
        <v>55</v>
      </c>
      <c r="AG12" s="7">
        <f t="shared" si="5"/>
        <v>55</v>
      </c>
      <c r="AH12" s="13">
        <f t="shared" si="6"/>
        <v>0</v>
      </c>
    </row>
    <row r="13" spans="1:34" ht="12.75" customHeight="1" x14ac:dyDescent="0.25">
      <c r="A13" s="20" t="s">
        <v>39</v>
      </c>
      <c r="B13" s="21">
        <v>50</v>
      </c>
      <c r="C13" s="10"/>
      <c r="D13" s="10"/>
      <c r="E13" s="12"/>
      <c r="F13" s="1">
        <f>'18.3'!AF13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29">
        <f t="shared" si="3"/>
        <v>0</v>
      </c>
      <c r="AF13" s="15">
        <f t="shared" si="4"/>
        <v>0</v>
      </c>
      <c r="AG13" s="7">
        <f t="shared" si="5"/>
        <v>0</v>
      </c>
      <c r="AH13" s="13">
        <f t="shared" si="6"/>
        <v>0</v>
      </c>
    </row>
    <row r="14" spans="1:34" ht="12.75" customHeight="1" x14ac:dyDescent="0.25">
      <c r="A14" s="20" t="s">
        <v>25</v>
      </c>
      <c r="B14" s="21">
        <v>45</v>
      </c>
      <c r="C14" s="10"/>
      <c r="D14" s="10"/>
      <c r="E14" s="12"/>
      <c r="F14" s="1">
        <f>'18.3'!AF14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29">
        <f t="shared" si="3"/>
        <v>0</v>
      </c>
      <c r="AF14" s="15">
        <f t="shared" si="4"/>
        <v>0</v>
      </c>
      <c r="AG14" s="7">
        <f t="shared" si="5"/>
        <v>0</v>
      </c>
      <c r="AH14" s="13">
        <f t="shared" si="6"/>
        <v>0</v>
      </c>
    </row>
    <row r="15" spans="1:34" ht="12.75" customHeight="1" x14ac:dyDescent="0.25">
      <c r="A15" s="20" t="s">
        <v>26</v>
      </c>
      <c r="B15" s="21">
        <v>33</v>
      </c>
      <c r="C15" s="10"/>
      <c r="D15" s="10"/>
      <c r="E15" s="12"/>
      <c r="F15" s="1">
        <f>'18.3'!AF15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29">
        <f t="shared" si="3"/>
        <v>0</v>
      </c>
      <c r="AF15" s="15">
        <f t="shared" si="4"/>
        <v>0</v>
      </c>
      <c r="AG15" s="7">
        <f t="shared" si="5"/>
        <v>0</v>
      </c>
      <c r="AH15" s="13">
        <f t="shared" si="6"/>
        <v>0</v>
      </c>
    </row>
    <row r="16" spans="1:34" ht="12.75" customHeight="1" x14ac:dyDescent="0.25">
      <c r="A16" s="20" t="s">
        <v>27</v>
      </c>
      <c r="B16" s="21">
        <v>45</v>
      </c>
      <c r="C16" s="10">
        <v>5</v>
      </c>
      <c r="D16" s="10">
        <v>3</v>
      </c>
      <c r="E16" s="12"/>
      <c r="F16" s="1">
        <f>'18.3'!AF16</f>
        <v>275</v>
      </c>
      <c r="G16" s="22">
        <f t="shared" si="0"/>
        <v>275</v>
      </c>
      <c r="H16" s="7">
        <v>10</v>
      </c>
      <c r="I16" s="7"/>
      <c r="J16" s="7"/>
      <c r="K16" s="7"/>
      <c r="L16" s="7"/>
      <c r="M16" s="7"/>
      <c r="N16" s="6">
        <f t="shared" si="1"/>
        <v>10</v>
      </c>
      <c r="O16" s="11">
        <f t="shared" si="2"/>
        <v>265</v>
      </c>
      <c r="P16" s="14"/>
      <c r="Q16" s="14">
        <v>4</v>
      </c>
      <c r="R16" s="14"/>
      <c r="S16" s="14"/>
      <c r="T16" s="14"/>
      <c r="U16" s="14"/>
      <c r="V16" s="14"/>
      <c r="W16" s="14"/>
      <c r="X16" s="14"/>
      <c r="Y16" s="14">
        <v>4</v>
      </c>
      <c r="Z16" s="14"/>
      <c r="AA16" s="14"/>
      <c r="AB16" s="14">
        <v>28</v>
      </c>
      <c r="AC16" s="14"/>
      <c r="AD16" s="14">
        <v>1</v>
      </c>
      <c r="AE16" s="29">
        <f t="shared" si="3"/>
        <v>36</v>
      </c>
      <c r="AF16" s="15">
        <f t="shared" si="4"/>
        <v>229</v>
      </c>
      <c r="AG16" s="7">
        <f t="shared" si="5"/>
        <v>228</v>
      </c>
      <c r="AH16" s="13">
        <f t="shared" si="6"/>
        <v>0</v>
      </c>
    </row>
    <row r="17" spans="1:34" ht="12.75" customHeight="1" x14ac:dyDescent="0.25">
      <c r="A17" s="20" t="s">
        <v>48</v>
      </c>
      <c r="B17" s="21">
        <v>100</v>
      </c>
      <c r="C17" s="10"/>
      <c r="D17" s="10"/>
      <c r="E17" s="12"/>
      <c r="F17" s="1">
        <f>'18.3'!AF17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29">
        <f t="shared" si="3"/>
        <v>0</v>
      </c>
      <c r="AF17" s="15">
        <f t="shared" si="4"/>
        <v>0</v>
      </c>
      <c r="AG17" s="7">
        <f t="shared" si="5"/>
        <v>0</v>
      </c>
      <c r="AH17" s="13">
        <f t="shared" ref="AH17:AH20" si="7">AG17+AD17-AF17</f>
        <v>0</v>
      </c>
    </row>
    <row r="18" spans="1:34" s="32" customFormat="1" ht="12.75" customHeight="1" x14ac:dyDescent="0.25">
      <c r="A18" s="20" t="s">
        <v>49</v>
      </c>
      <c r="B18" s="21">
        <v>100</v>
      </c>
      <c r="C18" s="10"/>
      <c r="D18" s="10">
        <v>41</v>
      </c>
      <c r="E18" s="31"/>
      <c r="F18" s="1">
        <f>'18.3'!AF18</f>
        <v>45</v>
      </c>
      <c r="G18" s="22">
        <f t="shared" si="0"/>
        <v>45</v>
      </c>
      <c r="H18" s="28"/>
      <c r="I18" s="28"/>
      <c r="J18" s="28"/>
      <c r="K18" s="28"/>
      <c r="L18" s="28"/>
      <c r="M18" s="28"/>
      <c r="N18" s="6">
        <f t="shared" si="1"/>
        <v>0</v>
      </c>
      <c r="O18" s="11">
        <f t="shared" si="2"/>
        <v>45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>
        <v>4</v>
      </c>
      <c r="AC18" s="27"/>
      <c r="AD18" s="27"/>
      <c r="AE18" s="29">
        <f t="shared" si="3"/>
        <v>4</v>
      </c>
      <c r="AF18" s="26">
        <f t="shared" si="4"/>
        <v>41</v>
      </c>
      <c r="AG18" s="28">
        <f t="shared" si="5"/>
        <v>41</v>
      </c>
      <c r="AH18" s="29">
        <f t="shared" si="7"/>
        <v>0</v>
      </c>
    </row>
    <row r="19" spans="1:34" ht="12.75" customHeight="1" x14ac:dyDescent="0.25">
      <c r="A19" s="20" t="s">
        <v>50</v>
      </c>
      <c r="B19" s="21">
        <v>50</v>
      </c>
      <c r="C19" s="10"/>
      <c r="D19" s="10">
        <v>35</v>
      </c>
      <c r="E19" s="12"/>
      <c r="F19" s="1">
        <f>'18.3'!AF19</f>
        <v>38</v>
      </c>
      <c r="G19" s="22">
        <f t="shared" si="0"/>
        <v>38</v>
      </c>
      <c r="H19" s="7">
        <v>3</v>
      </c>
      <c r="I19" s="7"/>
      <c r="J19" s="7"/>
      <c r="K19" s="7"/>
      <c r="L19" s="7"/>
      <c r="M19" s="7"/>
      <c r="N19" s="6">
        <f t="shared" si="1"/>
        <v>3</v>
      </c>
      <c r="O19" s="11">
        <f t="shared" si="2"/>
        <v>35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29">
        <f t="shared" si="3"/>
        <v>0</v>
      </c>
      <c r="AF19" s="15">
        <f t="shared" si="4"/>
        <v>35</v>
      </c>
      <c r="AG19" s="7">
        <f t="shared" si="5"/>
        <v>35</v>
      </c>
      <c r="AH19" s="13">
        <f t="shared" si="7"/>
        <v>0</v>
      </c>
    </row>
    <row r="20" spans="1:34" s="32" customFormat="1" ht="13.5" customHeight="1" x14ac:dyDescent="0.25">
      <c r="A20" s="20" t="s">
        <v>47</v>
      </c>
      <c r="B20" s="21">
        <v>33</v>
      </c>
      <c r="C20" s="10">
        <v>7</v>
      </c>
      <c r="D20" s="10">
        <v>1</v>
      </c>
      <c r="E20" s="31"/>
      <c r="F20" s="1">
        <f>'18.3'!AF20</f>
        <v>266</v>
      </c>
      <c r="G20" s="22">
        <f t="shared" si="0"/>
        <v>266</v>
      </c>
      <c r="H20" s="28">
        <v>14</v>
      </c>
      <c r="I20" s="28"/>
      <c r="J20" s="28"/>
      <c r="K20" s="28"/>
      <c r="L20" s="28"/>
      <c r="M20" s="28"/>
      <c r="N20" s="6">
        <f t="shared" si="1"/>
        <v>14</v>
      </c>
      <c r="O20" s="11">
        <f t="shared" si="2"/>
        <v>252</v>
      </c>
      <c r="P20" s="27"/>
      <c r="Q20" s="27"/>
      <c r="R20" s="27"/>
      <c r="S20" s="27">
        <v>3</v>
      </c>
      <c r="T20" s="27"/>
      <c r="U20" s="27"/>
      <c r="V20" s="27"/>
      <c r="W20" s="27">
        <v>6</v>
      </c>
      <c r="X20" s="27">
        <v>3</v>
      </c>
      <c r="Y20" s="27">
        <v>2</v>
      </c>
      <c r="Z20" s="27">
        <v>5</v>
      </c>
      <c r="AA20" s="27"/>
      <c r="AB20" s="27"/>
      <c r="AC20" s="27"/>
      <c r="AD20" s="27"/>
      <c r="AE20" s="29">
        <f t="shared" si="3"/>
        <v>19</v>
      </c>
      <c r="AF20" s="26">
        <f t="shared" si="4"/>
        <v>233</v>
      </c>
      <c r="AG20" s="28">
        <f t="shared" si="5"/>
        <v>232</v>
      </c>
      <c r="AH20" s="29">
        <f t="shared" si="7"/>
        <v>-1</v>
      </c>
    </row>
    <row r="21" spans="1:34" ht="12.75" customHeight="1" x14ac:dyDescent="0.25">
      <c r="A21" s="20" t="s">
        <v>144</v>
      </c>
      <c r="B21" s="21">
        <v>40</v>
      </c>
      <c r="C21" s="10"/>
      <c r="D21" s="10">
        <v>1</v>
      </c>
      <c r="F21" s="1">
        <f>'18.3'!AF21</f>
        <v>1</v>
      </c>
      <c r="G21" s="22">
        <f t="shared" si="0"/>
        <v>1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29">
        <f t="shared" si="3"/>
        <v>0</v>
      </c>
      <c r="AF21" s="15">
        <f t="shared" si="4"/>
        <v>1</v>
      </c>
      <c r="AG21" s="7">
        <f t="shared" ref="AG21:AG23" si="8">(B21*C21)+D21</f>
        <v>1</v>
      </c>
      <c r="AH21" s="13">
        <f t="shared" ref="AH21:AH23" si="9">AG21+AD21-AF21</f>
        <v>0</v>
      </c>
    </row>
    <row r="22" spans="1:34" ht="12.75" customHeight="1" x14ac:dyDescent="0.25">
      <c r="A22" s="20" t="s">
        <v>145</v>
      </c>
      <c r="B22" s="21">
        <v>40</v>
      </c>
      <c r="C22" s="10"/>
      <c r="D22" s="10"/>
      <c r="E22" s="12"/>
      <c r="F22" s="1">
        <f>'18.3'!AF22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29">
        <f t="shared" si="3"/>
        <v>0</v>
      </c>
      <c r="AF22" s="15">
        <f t="shared" si="4"/>
        <v>0</v>
      </c>
      <c r="AG22" s="7">
        <f t="shared" si="8"/>
        <v>0</v>
      </c>
      <c r="AH22" s="13">
        <f t="shared" si="9"/>
        <v>0</v>
      </c>
    </row>
    <row r="23" spans="1:34" ht="12.75" customHeight="1" x14ac:dyDescent="0.25">
      <c r="A23" s="20" t="s">
        <v>125</v>
      </c>
      <c r="B23" s="21">
        <v>30</v>
      </c>
      <c r="C23" s="10"/>
      <c r="D23" s="10"/>
      <c r="E23" s="12"/>
      <c r="F23" s="1">
        <f>'18.3'!AF23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29">
        <f t="shared" si="3"/>
        <v>0</v>
      </c>
      <c r="AF23" s="15">
        <f t="shared" ref="AF23" si="10">O23-AE23</f>
        <v>0</v>
      </c>
      <c r="AG23" s="7">
        <f t="shared" si="8"/>
        <v>0</v>
      </c>
      <c r="AH23" s="13">
        <f t="shared" si="9"/>
        <v>0</v>
      </c>
    </row>
    <row r="24" spans="1:34" ht="12.75" customHeight="1" x14ac:dyDescent="0.25">
      <c r="A24" s="20" t="s">
        <v>124</v>
      </c>
      <c r="B24" s="89">
        <v>22</v>
      </c>
      <c r="C24" s="90"/>
      <c r="D24" s="90"/>
      <c r="E24" s="91"/>
      <c r="F24" s="1">
        <f>'18.3'!AF24</f>
        <v>0</v>
      </c>
      <c r="G24" s="22">
        <f t="shared" si="0"/>
        <v>0</v>
      </c>
      <c r="H24" s="92"/>
      <c r="I24" s="92"/>
      <c r="J24" s="92"/>
      <c r="K24" s="92"/>
      <c r="L24" s="92"/>
      <c r="M24" s="92"/>
      <c r="N24" s="93">
        <f t="shared" si="1"/>
        <v>0</v>
      </c>
      <c r="O24" s="94">
        <f t="shared" si="2"/>
        <v>0</v>
      </c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29">
        <f t="shared" si="3"/>
        <v>0</v>
      </c>
      <c r="AF24" s="96">
        <f t="shared" ref="AF24" si="11">O24-AE24</f>
        <v>0</v>
      </c>
      <c r="AG24" s="92">
        <f t="shared" ref="AG24" si="12">(B24*C24)+D24</f>
        <v>0</v>
      </c>
      <c r="AH24" s="97">
        <f t="shared" ref="AH24" si="13">AG24+AD24-AF24</f>
        <v>0</v>
      </c>
    </row>
    <row r="25" spans="1:34" ht="12.75" customHeight="1" x14ac:dyDescent="0.25">
      <c r="E25" s="48">
        <f t="shared" ref="E25:AH25" si="14">SUM(E3:E24)</f>
        <v>0</v>
      </c>
      <c r="F25" s="48">
        <f t="shared" si="14"/>
        <v>5386</v>
      </c>
      <c r="G25" s="48">
        <f t="shared" si="14"/>
        <v>5386</v>
      </c>
      <c r="H25" s="48">
        <f t="shared" si="14"/>
        <v>423</v>
      </c>
      <c r="I25" s="48">
        <f t="shared" si="14"/>
        <v>0</v>
      </c>
      <c r="J25" s="48">
        <f t="shared" si="14"/>
        <v>0</v>
      </c>
      <c r="K25" s="48">
        <f t="shared" si="14"/>
        <v>338</v>
      </c>
      <c r="L25" s="48">
        <f t="shared" si="14"/>
        <v>82</v>
      </c>
      <c r="M25" s="48">
        <f t="shared" si="14"/>
        <v>0</v>
      </c>
      <c r="N25" s="48">
        <f t="shared" si="14"/>
        <v>843</v>
      </c>
      <c r="O25" s="48">
        <f t="shared" si="14"/>
        <v>4543</v>
      </c>
      <c r="P25" s="48">
        <f t="shared" si="14"/>
        <v>0</v>
      </c>
      <c r="Q25" s="48">
        <f t="shared" si="14"/>
        <v>250</v>
      </c>
      <c r="R25" s="48">
        <f t="shared" si="14"/>
        <v>0</v>
      </c>
      <c r="S25" s="48">
        <f t="shared" si="14"/>
        <v>143</v>
      </c>
      <c r="T25" s="48">
        <f t="shared" si="14"/>
        <v>0</v>
      </c>
      <c r="U25" s="48">
        <f t="shared" si="14"/>
        <v>0</v>
      </c>
      <c r="V25" s="48">
        <f t="shared" si="14"/>
        <v>191</v>
      </c>
      <c r="W25" s="48">
        <f t="shared" si="14"/>
        <v>10</v>
      </c>
      <c r="X25" s="48">
        <f t="shared" si="14"/>
        <v>4</v>
      </c>
      <c r="Y25" s="48">
        <f t="shared" si="14"/>
        <v>121</v>
      </c>
      <c r="Z25" s="48">
        <f t="shared" si="14"/>
        <v>165</v>
      </c>
      <c r="AA25" s="48">
        <f t="shared" si="14"/>
        <v>123</v>
      </c>
      <c r="AB25" s="48">
        <f t="shared" si="14"/>
        <v>103</v>
      </c>
      <c r="AC25" s="48">
        <f t="shared" si="14"/>
        <v>0</v>
      </c>
      <c r="AD25" s="48">
        <f t="shared" si="14"/>
        <v>5</v>
      </c>
      <c r="AE25" s="48">
        <f t="shared" si="14"/>
        <v>1110</v>
      </c>
      <c r="AF25" s="48">
        <f t="shared" si="14"/>
        <v>3433</v>
      </c>
      <c r="AG25" s="48">
        <f t="shared" si="14"/>
        <v>3427</v>
      </c>
      <c r="AH25" s="48">
        <f t="shared" si="14"/>
        <v>-1</v>
      </c>
    </row>
    <row r="26" spans="1:34" ht="12.75" customHeight="1" x14ac:dyDescent="0.25"/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8"/>
  <sheetViews>
    <sheetView zoomScaleNormal="100" workbookViewId="0">
      <pane xSplit="4" ySplit="2" topLeftCell="AA3" activePane="bottomRight" state="frozen"/>
      <selection pane="topRight" activeCell="E1" sqref="E1"/>
      <selection pane="bottomLeft" activeCell="A3" sqref="A3"/>
      <selection pane="bottomRight" activeCell="AF3" sqref="AF3:AF23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7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1.7109375" customWidth="1"/>
    <col min="31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  <col min="43" max="43" width="24.42578125" bestFit="1" customWidth="1"/>
  </cols>
  <sheetData>
    <row r="1" spans="1:44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140</v>
      </c>
      <c r="R1" s="5" t="s">
        <v>16</v>
      </c>
      <c r="S1" s="5" t="s">
        <v>215</v>
      </c>
      <c r="T1" s="5" t="s">
        <v>9</v>
      </c>
      <c r="U1" s="5" t="s">
        <v>14</v>
      </c>
      <c r="V1" s="5" t="s">
        <v>220</v>
      </c>
      <c r="W1" s="5" t="s">
        <v>16</v>
      </c>
      <c r="X1" s="5" t="s">
        <v>123</v>
      </c>
      <c r="Y1" s="5" t="s">
        <v>13</v>
      </c>
      <c r="Z1" s="5" t="s">
        <v>9</v>
      </c>
      <c r="AA1" s="5" t="s">
        <v>14</v>
      </c>
      <c r="AB1" s="5" t="s">
        <v>150</v>
      </c>
      <c r="AC1" s="4"/>
      <c r="AD1" s="5"/>
      <c r="AE1" s="5"/>
      <c r="AF1" s="120" t="s">
        <v>18</v>
      </c>
      <c r="AG1" s="126" t="s">
        <v>10</v>
      </c>
      <c r="AH1" s="126" t="s">
        <v>44</v>
      </c>
      <c r="AI1" s="128" t="s">
        <v>22</v>
      </c>
      <c r="AJ1" s="130" t="s">
        <v>23</v>
      </c>
    </row>
    <row r="2" spans="1:44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101</v>
      </c>
      <c r="J2" s="17" t="s">
        <v>15</v>
      </c>
      <c r="K2" s="17" t="s">
        <v>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222</v>
      </c>
      <c r="R2" s="4" t="s">
        <v>90</v>
      </c>
      <c r="S2" s="4" t="s">
        <v>90</v>
      </c>
      <c r="T2" s="4" t="s">
        <v>41</v>
      </c>
      <c r="U2" s="4" t="s">
        <v>41</v>
      </c>
      <c r="V2" s="4" t="s">
        <v>90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4"/>
      <c r="AC2" s="16"/>
      <c r="AD2" s="16"/>
      <c r="AE2" s="16"/>
      <c r="AF2" s="121"/>
      <c r="AG2" s="127"/>
      <c r="AH2" s="127"/>
      <c r="AI2" s="129"/>
      <c r="AJ2" s="154"/>
    </row>
    <row r="3" spans="1:44" s="32" customFormat="1" ht="12.75" customHeight="1" x14ac:dyDescent="0.25">
      <c r="A3" s="20" t="s">
        <v>190</v>
      </c>
      <c r="B3" s="21">
        <v>33</v>
      </c>
      <c r="C3" s="9">
        <v>27</v>
      </c>
      <c r="D3" s="9">
        <v>16</v>
      </c>
      <c r="E3" s="31">
        <v>845</v>
      </c>
      <c r="F3" s="1">
        <f>'19.3'!AG3</f>
        <v>557</v>
      </c>
      <c r="G3" s="22">
        <f>SUM(E3:F3)</f>
        <v>1402</v>
      </c>
      <c r="H3" s="28">
        <v>7</v>
      </c>
      <c r="I3" s="28"/>
      <c r="J3" s="28"/>
      <c r="K3" s="28"/>
      <c r="L3" s="28">
        <v>45</v>
      </c>
      <c r="M3" s="28"/>
      <c r="N3" s="6">
        <f t="shared" ref="N3:N20" si="0">SUBTOTAL(9,H3:M3)</f>
        <v>52</v>
      </c>
      <c r="O3" s="11">
        <f t="shared" ref="O3:O20" si="1">G3-N3</f>
        <v>1350</v>
      </c>
      <c r="P3" s="27">
        <v>56</v>
      </c>
      <c r="Q3" s="27"/>
      <c r="R3" s="27">
        <v>53</v>
      </c>
      <c r="S3" s="27">
        <v>58</v>
      </c>
      <c r="T3" s="27">
        <v>61</v>
      </c>
      <c r="U3" s="27">
        <v>82</v>
      </c>
      <c r="V3" s="27">
        <v>37</v>
      </c>
      <c r="W3" s="27"/>
      <c r="X3" s="27"/>
      <c r="Y3" s="27"/>
      <c r="Z3" s="27">
        <v>33</v>
      </c>
      <c r="AA3" s="27">
        <v>60</v>
      </c>
      <c r="AB3" s="27"/>
      <c r="AC3" s="44"/>
      <c r="AD3" s="27"/>
      <c r="AE3" s="27"/>
      <c r="AF3" s="27">
        <v>4</v>
      </c>
      <c r="AG3" s="29">
        <f>SUM(P3:AE3)</f>
        <v>440</v>
      </c>
      <c r="AH3" s="26">
        <f t="shared" ref="AH3:AH13" si="2">O3-AG3</f>
        <v>910</v>
      </c>
      <c r="AI3" s="28">
        <f>(B3*C3)+D3</f>
        <v>907</v>
      </c>
      <c r="AJ3" s="103">
        <f>AI3+AF3-AH3</f>
        <v>1</v>
      </c>
      <c r="AL3" s="71"/>
      <c r="AO3" s="71"/>
      <c r="AQ3" s="55"/>
      <c r="AR3" s="72"/>
    </row>
    <row r="4" spans="1:44" ht="12.75" customHeight="1" x14ac:dyDescent="0.25">
      <c r="A4" s="20" t="s">
        <v>177</v>
      </c>
      <c r="B4" s="21">
        <v>70</v>
      </c>
      <c r="C4" s="9">
        <v>17</v>
      </c>
      <c r="D4" s="9">
        <v>5</v>
      </c>
      <c r="E4" s="12">
        <v>918</v>
      </c>
      <c r="F4" s="1">
        <f>'19.3'!AG4</f>
        <v>1009</v>
      </c>
      <c r="G4" s="22">
        <f t="shared" ref="G4:G20" si="3">SUM(E4:F4)</f>
        <v>1927</v>
      </c>
      <c r="H4" s="7">
        <v>37</v>
      </c>
      <c r="I4" s="7"/>
      <c r="J4" s="7"/>
      <c r="K4" s="7"/>
      <c r="L4" s="7">
        <v>117</v>
      </c>
      <c r="M4" s="7"/>
      <c r="N4" s="6">
        <f t="shared" si="0"/>
        <v>154</v>
      </c>
      <c r="O4" s="11">
        <f t="shared" si="1"/>
        <v>1773</v>
      </c>
      <c r="P4" s="27">
        <v>62</v>
      </c>
      <c r="Q4" s="27"/>
      <c r="R4" s="27">
        <v>79</v>
      </c>
      <c r="S4" s="27">
        <v>86</v>
      </c>
      <c r="T4" s="27">
        <v>90</v>
      </c>
      <c r="U4" s="27">
        <v>116</v>
      </c>
      <c r="V4" s="27">
        <v>23</v>
      </c>
      <c r="W4" s="27"/>
      <c r="X4" s="27"/>
      <c r="Y4" s="27"/>
      <c r="Z4" s="27">
        <v>41</v>
      </c>
      <c r="AA4" s="14">
        <v>81</v>
      </c>
      <c r="AB4" s="14"/>
      <c r="AC4" s="14"/>
      <c r="AD4" s="14"/>
      <c r="AE4" s="14"/>
      <c r="AF4" s="14"/>
      <c r="AG4" s="13">
        <f t="shared" ref="AG4:AG24" si="4">SUM(P4:AE4)</f>
        <v>578</v>
      </c>
      <c r="AH4" s="15">
        <f t="shared" si="2"/>
        <v>1195</v>
      </c>
      <c r="AI4" s="7">
        <f t="shared" ref="AI4:AI20" si="5">(B4*C4)+D4</f>
        <v>1195</v>
      </c>
      <c r="AJ4" s="53">
        <f t="shared" ref="AJ4:AJ20" si="6">AI4+AF4-AH4</f>
        <v>0</v>
      </c>
      <c r="AL4" s="47"/>
      <c r="AO4" s="54"/>
      <c r="AQ4" s="55"/>
      <c r="AR4" s="56"/>
    </row>
    <row r="5" spans="1:44" ht="12.75" customHeight="1" x14ac:dyDescent="0.25">
      <c r="A5" s="20" t="s">
        <v>178</v>
      </c>
      <c r="B5" s="21">
        <v>45</v>
      </c>
      <c r="C5" s="8"/>
      <c r="D5" s="8">
        <v>16</v>
      </c>
      <c r="E5" s="12"/>
      <c r="F5" s="1">
        <f>'19.3'!AG5</f>
        <v>152</v>
      </c>
      <c r="G5" s="22">
        <f t="shared" si="3"/>
        <v>152</v>
      </c>
      <c r="H5" s="7"/>
      <c r="I5" s="7"/>
      <c r="J5" s="7"/>
      <c r="K5" s="7"/>
      <c r="L5" s="7">
        <v>55</v>
      </c>
      <c r="M5" s="7"/>
      <c r="N5" s="6">
        <f t="shared" si="0"/>
        <v>55</v>
      </c>
      <c r="O5" s="11">
        <f t="shared" si="1"/>
        <v>97</v>
      </c>
      <c r="P5" s="27">
        <v>15</v>
      </c>
      <c r="Q5" s="27"/>
      <c r="R5" s="27"/>
      <c r="S5" s="27">
        <v>23</v>
      </c>
      <c r="T5" s="27">
        <v>7</v>
      </c>
      <c r="U5" s="27"/>
      <c r="V5" s="27">
        <v>30</v>
      </c>
      <c r="W5" s="27"/>
      <c r="X5" s="27"/>
      <c r="Y5" s="27"/>
      <c r="Z5" s="27">
        <v>3</v>
      </c>
      <c r="AA5" s="14">
        <v>2</v>
      </c>
      <c r="AB5" s="14"/>
      <c r="AC5" s="14"/>
      <c r="AD5" s="14"/>
      <c r="AE5" s="14"/>
      <c r="AF5" s="14">
        <v>1</v>
      </c>
      <c r="AG5" s="13">
        <f>SUM(P5:AE5)</f>
        <v>80</v>
      </c>
      <c r="AH5" s="15">
        <f t="shared" si="2"/>
        <v>17</v>
      </c>
      <c r="AI5" s="7">
        <f t="shared" si="5"/>
        <v>16</v>
      </c>
      <c r="AJ5" s="53">
        <f t="shared" si="6"/>
        <v>0</v>
      </c>
      <c r="AL5" s="47"/>
      <c r="AO5" s="54"/>
      <c r="AQ5" s="55"/>
      <c r="AR5" s="56"/>
    </row>
    <row r="6" spans="1:44" ht="12.75" customHeight="1" x14ac:dyDescent="0.25">
      <c r="A6" s="20" t="s">
        <v>31</v>
      </c>
      <c r="B6" s="21">
        <v>60</v>
      </c>
      <c r="C6" s="8"/>
      <c r="D6" s="8"/>
      <c r="E6" s="12"/>
      <c r="F6" s="1">
        <f>'19.3'!AG6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14"/>
      <c r="AB6" s="14"/>
      <c r="AC6" s="14"/>
      <c r="AD6" s="14"/>
      <c r="AE6" s="14"/>
      <c r="AF6" s="14"/>
      <c r="AG6" s="13">
        <f t="shared" si="4"/>
        <v>0</v>
      </c>
      <c r="AH6" s="15">
        <f t="shared" si="2"/>
        <v>0</v>
      </c>
      <c r="AI6" s="7">
        <f t="shared" si="5"/>
        <v>0</v>
      </c>
      <c r="AJ6" s="53">
        <f t="shared" si="6"/>
        <v>0</v>
      </c>
      <c r="AL6" s="47"/>
      <c r="AO6" s="54"/>
      <c r="AQ6" s="55"/>
      <c r="AR6" s="56"/>
    </row>
    <row r="7" spans="1:44" ht="12.75" customHeight="1" x14ac:dyDescent="0.25">
      <c r="A7" s="20" t="s">
        <v>33</v>
      </c>
      <c r="B7" s="21">
        <v>120</v>
      </c>
      <c r="C7" s="9">
        <v>3</v>
      </c>
      <c r="D7" s="9">
        <v>119</v>
      </c>
      <c r="E7" s="12"/>
      <c r="F7" s="1">
        <f>'19.3'!AG7</f>
        <v>630</v>
      </c>
      <c r="G7" s="22">
        <f t="shared" si="3"/>
        <v>630</v>
      </c>
      <c r="H7" s="7">
        <v>3</v>
      </c>
      <c r="I7" s="7"/>
      <c r="J7" s="7"/>
      <c r="K7" s="7"/>
      <c r="L7" s="7"/>
      <c r="M7" s="7"/>
      <c r="N7" s="6">
        <f t="shared" si="0"/>
        <v>3</v>
      </c>
      <c r="O7" s="11">
        <f t="shared" si="1"/>
        <v>627</v>
      </c>
      <c r="P7" s="27">
        <v>24</v>
      </c>
      <c r="Q7" s="27"/>
      <c r="R7" s="27">
        <v>36</v>
      </c>
      <c r="S7" s="27">
        <v>8</v>
      </c>
      <c r="T7" s="27">
        <v>17</v>
      </c>
      <c r="U7" s="27">
        <v>32</v>
      </c>
      <c r="V7" s="27">
        <v>4</v>
      </c>
      <c r="W7" s="27"/>
      <c r="X7" s="27"/>
      <c r="Y7" s="27"/>
      <c r="Z7" s="27">
        <v>11</v>
      </c>
      <c r="AA7" s="14">
        <v>16</v>
      </c>
      <c r="AB7" s="14"/>
      <c r="AC7" s="14"/>
      <c r="AD7" s="14"/>
      <c r="AE7" s="14"/>
      <c r="AF7" s="14"/>
      <c r="AG7" s="13">
        <f t="shared" si="4"/>
        <v>148</v>
      </c>
      <c r="AH7" s="15">
        <f t="shared" si="2"/>
        <v>479</v>
      </c>
      <c r="AI7" s="7">
        <f t="shared" si="5"/>
        <v>479</v>
      </c>
      <c r="AJ7" s="53">
        <f t="shared" si="6"/>
        <v>0</v>
      </c>
      <c r="AL7" s="47"/>
      <c r="AO7" s="54"/>
      <c r="AQ7" s="55"/>
      <c r="AR7" s="56"/>
    </row>
    <row r="8" spans="1:44" ht="12.75" customHeight="1" x14ac:dyDescent="0.25">
      <c r="A8" s="20" t="s">
        <v>34</v>
      </c>
      <c r="B8" s="21">
        <v>40</v>
      </c>
      <c r="C8" s="8">
        <v>1</v>
      </c>
      <c r="D8" s="8">
        <v>16</v>
      </c>
      <c r="E8" s="12"/>
      <c r="F8" s="1">
        <f>'19.3'!AG8</f>
        <v>67</v>
      </c>
      <c r="G8" s="22">
        <f t="shared" si="3"/>
        <v>67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67</v>
      </c>
      <c r="P8" s="27"/>
      <c r="Q8" s="27"/>
      <c r="R8" s="27"/>
      <c r="S8" s="27">
        <v>1</v>
      </c>
      <c r="T8" s="27"/>
      <c r="U8" s="27"/>
      <c r="V8" s="27">
        <v>10</v>
      </c>
      <c r="W8" s="27"/>
      <c r="X8" s="27"/>
      <c r="Y8" s="27"/>
      <c r="Z8" s="27"/>
      <c r="AA8" s="14"/>
      <c r="AB8" s="14"/>
      <c r="AC8" s="14"/>
      <c r="AD8" s="14"/>
      <c r="AE8" s="14"/>
      <c r="AF8" s="14"/>
      <c r="AG8" s="13">
        <f t="shared" si="4"/>
        <v>11</v>
      </c>
      <c r="AH8" s="15">
        <f t="shared" si="2"/>
        <v>56</v>
      </c>
      <c r="AI8" s="7">
        <f t="shared" si="5"/>
        <v>56</v>
      </c>
      <c r="AJ8" s="53">
        <f t="shared" si="6"/>
        <v>0</v>
      </c>
      <c r="AL8" s="47"/>
      <c r="AO8" s="54"/>
      <c r="AQ8" s="55"/>
      <c r="AR8" s="56"/>
    </row>
    <row r="9" spans="1:44" ht="12.75" customHeight="1" x14ac:dyDescent="0.25">
      <c r="A9" s="20" t="s">
        <v>35</v>
      </c>
      <c r="B9" s="21">
        <v>65</v>
      </c>
      <c r="C9" s="8">
        <v>5</v>
      </c>
      <c r="D9" s="8">
        <v>28</v>
      </c>
      <c r="E9" s="12">
        <v>105</v>
      </c>
      <c r="F9" s="1">
        <f>'19.3'!AG9</f>
        <v>288</v>
      </c>
      <c r="G9" s="22">
        <f t="shared" si="3"/>
        <v>393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393</v>
      </c>
      <c r="P9" s="27"/>
      <c r="Q9" s="27"/>
      <c r="R9" s="27">
        <v>33</v>
      </c>
      <c r="S9" s="27">
        <v>3</v>
      </c>
      <c r="T9" s="27"/>
      <c r="U9" s="27">
        <v>4</v>
      </c>
      <c r="V9" s="27"/>
      <c r="W9" s="27"/>
      <c r="X9" s="27"/>
      <c r="Y9" s="27"/>
      <c r="Z9" s="27"/>
      <c r="AA9" s="14"/>
      <c r="AB9" s="14"/>
      <c r="AC9" s="14"/>
      <c r="AD9" s="14"/>
      <c r="AE9" s="14"/>
      <c r="AF9" s="14"/>
      <c r="AG9" s="13">
        <f t="shared" si="4"/>
        <v>40</v>
      </c>
      <c r="AH9" s="15">
        <f t="shared" si="2"/>
        <v>353</v>
      </c>
      <c r="AI9" s="7">
        <f t="shared" si="5"/>
        <v>353</v>
      </c>
      <c r="AJ9" s="53">
        <f t="shared" si="6"/>
        <v>0</v>
      </c>
      <c r="AL9" s="47"/>
      <c r="AO9" s="54"/>
      <c r="AQ9" s="55"/>
      <c r="AR9" s="56"/>
    </row>
    <row r="10" spans="1:44" ht="12.75" customHeight="1" x14ac:dyDescent="0.25">
      <c r="A10" s="20" t="s">
        <v>36</v>
      </c>
      <c r="B10" s="21">
        <v>100</v>
      </c>
      <c r="C10" s="8"/>
      <c r="D10" s="8">
        <v>2</v>
      </c>
      <c r="E10" s="12">
        <v>152</v>
      </c>
      <c r="F10" s="1">
        <f>'19.3'!AG10</f>
        <v>5</v>
      </c>
      <c r="G10" s="22">
        <f t="shared" si="3"/>
        <v>157</v>
      </c>
      <c r="H10" s="7">
        <v>23</v>
      </c>
      <c r="I10" s="7"/>
      <c r="J10" s="7"/>
      <c r="K10" s="7"/>
      <c r="L10" s="7">
        <v>30</v>
      </c>
      <c r="M10" s="7"/>
      <c r="N10" s="6">
        <f t="shared" si="0"/>
        <v>53</v>
      </c>
      <c r="O10" s="11">
        <f t="shared" si="1"/>
        <v>104</v>
      </c>
      <c r="P10" s="27">
        <v>15</v>
      </c>
      <c r="Q10" s="27">
        <v>1</v>
      </c>
      <c r="R10" s="27">
        <v>21</v>
      </c>
      <c r="S10" s="27">
        <v>24</v>
      </c>
      <c r="T10" s="27">
        <v>18</v>
      </c>
      <c r="U10" s="27">
        <v>18</v>
      </c>
      <c r="V10" s="27"/>
      <c r="W10" s="27"/>
      <c r="X10" s="27"/>
      <c r="Y10" s="27"/>
      <c r="Z10" s="27">
        <v>5</v>
      </c>
      <c r="AA10" s="14"/>
      <c r="AB10" s="14"/>
      <c r="AC10" s="14"/>
      <c r="AD10" s="14"/>
      <c r="AE10" s="14"/>
      <c r="AF10" s="14"/>
      <c r="AG10" s="13">
        <f t="shared" si="4"/>
        <v>102</v>
      </c>
      <c r="AH10" s="15">
        <f t="shared" si="2"/>
        <v>2</v>
      </c>
      <c r="AI10" s="7">
        <f t="shared" si="5"/>
        <v>2</v>
      </c>
      <c r="AJ10" s="53">
        <f>AI10+AF10-AH10</f>
        <v>0</v>
      </c>
      <c r="AL10" s="47"/>
      <c r="AO10" s="54"/>
      <c r="AQ10" s="57"/>
      <c r="AR10" s="56"/>
    </row>
    <row r="11" spans="1:44" ht="12.75" customHeight="1" x14ac:dyDescent="0.25">
      <c r="A11" s="20" t="s">
        <v>37</v>
      </c>
      <c r="B11" s="21">
        <v>85</v>
      </c>
      <c r="C11" s="10"/>
      <c r="D11" s="10">
        <v>58</v>
      </c>
      <c r="E11" s="12"/>
      <c r="F11" s="1">
        <f>'19.3'!AG11</f>
        <v>127</v>
      </c>
      <c r="G11" s="22">
        <f t="shared" si="3"/>
        <v>127</v>
      </c>
      <c r="H11" s="7"/>
      <c r="I11" s="7"/>
      <c r="J11" s="7"/>
      <c r="K11" s="7"/>
      <c r="L11" s="7">
        <v>5</v>
      </c>
      <c r="M11" s="7"/>
      <c r="N11" s="6">
        <f t="shared" si="0"/>
        <v>5</v>
      </c>
      <c r="O11" s="11">
        <f t="shared" si="1"/>
        <v>122</v>
      </c>
      <c r="P11" s="27">
        <v>28</v>
      </c>
      <c r="Q11" s="27"/>
      <c r="R11" s="27">
        <v>18</v>
      </c>
      <c r="S11" s="27"/>
      <c r="T11" s="27"/>
      <c r="U11" s="27"/>
      <c r="V11" s="27">
        <v>5</v>
      </c>
      <c r="W11" s="27"/>
      <c r="X11" s="27"/>
      <c r="Y11" s="27"/>
      <c r="Z11" s="27">
        <v>10</v>
      </c>
      <c r="AA11" s="14">
        <v>3</v>
      </c>
      <c r="AB11" s="14"/>
      <c r="AC11" s="14"/>
      <c r="AD11" s="14"/>
      <c r="AE11" s="14"/>
      <c r="AF11" s="14"/>
      <c r="AG11" s="13">
        <f t="shared" si="4"/>
        <v>64</v>
      </c>
      <c r="AH11" s="15">
        <f t="shared" si="2"/>
        <v>58</v>
      </c>
      <c r="AI11" s="7">
        <f t="shared" si="5"/>
        <v>58</v>
      </c>
      <c r="AJ11" s="53">
        <f t="shared" si="6"/>
        <v>0</v>
      </c>
      <c r="AL11" s="47"/>
      <c r="AO11" s="54"/>
      <c r="AQ11" s="57"/>
      <c r="AR11" s="56"/>
    </row>
    <row r="12" spans="1:44" ht="12.75" customHeight="1" x14ac:dyDescent="0.25">
      <c r="A12" s="20" t="s">
        <v>38</v>
      </c>
      <c r="B12" s="21">
        <v>50</v>
      </c>
      <c r="C12" s="10">
        <v>3</v>
      </c>
      <c r="D12" s="10">
        <v>39</v>
      </c>
      <c r="E12" s="12">
        <v>262</v>
      </c>
      <c r="F12" s="1">
        <f>'19.3'!AG12</f>
        <v>55</v>
      </c>
      <c r="G12" s="22">
        <f t="shared" si="3"/>
        <v>317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317</v>
      </c>
      <c r="P12" s="27">
        <v>31</v>
      </c>
      <c r="Q12" s="27"/>
      <c r="R12" s="27">
        <v>26</v>
      </c>
      <c r="S12" s="27">
        <v>5</v>
      </c>
      <c r="T12" s="27">
        <v>14</v>
      </c>
      <c r="U12" s="27">
        <v>12</v>
      </c>
      <c r="V12" s="27">
        <v>12</v>
      </c>
      <c r="W12" s="27"/>
      <c r="X12" s="27"/>
      <c r="Y12" s="27"/>
      <c r="Z12" s="27">
        <v>12</v>
      </c>
      <c r="AA12" s="14">
        <v>15</v>
      </c>
      <c r="AB12" s="14"/>
      <c r="AC12" s="14"/>
      <c r="AD12" s="14"/>
      <c r="AE12" s="14"/>
      <c r="AF12" s="14">
        <v>1</v>
      </c>
      <c r="AG12" s="13">
        <f t="shared" si="4"/>
        <v>127</v>
      </c>
      <c r="AH12" s="15">
        <f t="shared" si="2"/>
        <v>190</v>
      </c>
      <c r="AI12" s="7">
        <f t="shared" si="5"/>
        <v>189</v>
      </c>
      <c r="AJ12" s="53">
        <f t="shared" si="6"/>
        <v>0</v>
      </c>
      <c r="AL12" s="47"/>
      <c r="AO12" s="54"/>
      <c r="AQ12" s="57"/>
      <c r="AR12" s="56"/>
    </row>
    <row r="13" spans="1:44" ht="12.75" customHeight="1" x14ac:dyDescent="0.25">
      <c r="A13" s="20" t="s">
        <v>39</v>
      </c>
      <c r="B13" s="21">
        <v>50</v>
      </c>
      <c r="C13" s="10"/>
      <c r="D13" s="10"/>
      <c r="E13" s="12"/>
      <c r="F13" s="1">
        <f>'19.3'!AG13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14"/>
      <c r="AB13" s="14"/>
      <c r="AC13" s="14"/>
      <c r="AD13" s="14"/>
      <c r="AE13" s="14"/>
      <c r="AF13" s="14"/>
      <c r="AG13" s="13">
        <f t="shared" si="4"/>
        <v>0</v>
      </c>
      <c r="AH13" s="15">
        <f t="shared" si="2"/>
        <v>0</v>
      </c>
      <c r="AI13" s="7">
        <f t="shared" si="5"/>
        <v>0</v>
      </c>
      <c r="AJ13" s="53">
        <f t="shared" si="6"/>
        <v>0</v>
      </c>
      <c r="AL13" s="47"/>
      <c r="AO13" s="54"/>
      <c r="AQ13" s="57"/>
      <c r="AR13" s="56"/>
    </row>
    <row r="14" spans="1:44" ht="12.75" customHeight="1" x14ac:dyDescent="0.25">
      <c r="A14" s="20" t="s">
        <v>25</v>
      </c>
      <c r="B14" s="21">
        <v>45</v>
      </c>
      <c r="C14" s="10"/>
      <c r="D14" s="10"/>
      <c r="E14" s="12"/>
      <c r="F14" s="1">
        <f>'19.3'!AG14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14"/>
      <c r="AB14" s="14"/>
      <c r="AC14" s="14"/>
      <c r="AD14" s="14"/>
      <c r="AE14" s="14"/>
      <c r="AF14" s="14"/>
      <c r="AG14" s="13">
        <f t="shared" si="4"/>
        <v>0</v>
      </c>
      <c r="AH14" s="15">
        <f t="shared" ref="AH14:AH20" si="7">O14-AG14</f>
        <v>0</v>
      </c>
      <c r="AI14" s="7">
        <f t="shared" si="5"/>
        <v>0</v>
      </c>
      <c r="AJ14" s="53">
        <f t="shared" si="6"/>
        <v>0</v>
      </c>
      <c r="AL14" s="47"/>
      <c r="AO14" s="54"/>
    </row>
    <row r="15" spans="1:44" ht="12.75" customHeight="1" x14ac:dyDescent="0.25">
      <c r="A15" s="20" t="s">
        <v>26</v>
      </c>
      <c r="B15" s="21">
        <v>33</v>
      </c>
      <c r="C15" s="10"/>
      <c r="D15" s="10"/>
      <c r="E15" s="12"/>
      <c r="F15" s="1">
        <f>'19.3'!AG15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14"/>
      <c r="AB15" s="14"/>
      <c r="AC15" s="14"/>
      <c r="AD15" s="14"/>
      <c r="AE15" s="14"/>
      <c r="AF15" s="14"/>
      <c r="AG15" s="13">
        <f t="shared" si="4"/>
        <v>0</v>
      </c>
      <c r="AH15" s="15">
        <f t="shared" si="7"/>
        <v>0</v>
      </c>
      <c r="AI15" s="7">
        <f t="shared" si="5"/>
        <v>0</v>
      </c>
      <c r="AJ15" s="53">
        <f t="shared" si="6"/>
        <v>0</v>
      </c>
      <c r="AL15" s="47"/>
      <c r="AO15" s="54"/>
    </row>
    <row r="16" spans="1:44" ht="12.75" customHeight="1" x14ac:dyDescent="0.25">
      <c r="A16" s="20" t="s">
        <v>27</v>
      </c>
      <c r="B16" s="21">
        <v>45</v>
      </c>
      <c r="C16" s="10">
        <v>3</v>
      </c>
      <c r="D16" s="10">
        <v>40</v>
      </c>
      <c r="E16" s="12"/>
      <c r="F16" s="1">
        <f>'19.3'!AG16</f>
        <v>228</v>
      </c>
      <c r="G16" s="22">
        <f t="shared" si="3"/>
        <v>228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228</v>
      </c>
      <c r="P16" s="27">
        <v>14</v>
      </c>
      <c r="Q16" s="27"/>
      <c r="R16" s="27">
        <v>4</v>
      </c>
      <c r="S16" s="27">
        <v>22</v>
      </c>
      <c r="T16" s="27">
        <v>3</v>
      </c>
      <c r="U16" s="27"/>
      <c r="V16" s="27">
        <v>4</v>
      </c>
      <c r="W16" s="27"/>
      <c r="X16" s="27"/>
      <c r="Y16" s="27"/>
      <c r="Z16" s="27">
        <v>10</v>
      </c>
      <c r="AA16" s="14"/>
      <c r="AB16" s="14"/>
      <c r="AC16" s="14"/>
      <c r="AD16" s="14"/>
      <c r="AE16" s="14"/>
      <c r="AF16" s="14"/>
      <c r="AG16" s="13">
        <f t="shared" si="4"/>
        <v>57</v>
      </c>
      <c r="AH16" s="15">
        <f t="shared" si="7"/>
        <v>171</v>
      </c>
      <c r="AI16" s="7">
        <f t="shared" si="5"/>
        <v>175</v>
      </c>
      <c r="AJ16" s="53">
        <f t="shared" si="6"/>
        <v>4</v>
      </c>
      <c r="AL16" s="47"/>
      <c r="AO16" s="54"/>
    </row>
    <row r="17" spans="1:41" ht="12.75" customHeight="1" x14ac:dyDescent="0.25">
      <c r="A17" s="20" t="s">
        <v>48</v>
      </c>
      <c r="B17" s="21">
        <v>100</v>
      </c>
      <c r="C17" s="10"/>
      <c r="D17" s="10"/>
      <c r="E17" s="12"/>
      <c r="F17" s="1">
        <f>'19.3'!AG17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14"/>
      <c r="AB17" s="14"/>
      <c r="AC17" s="14"/>
      <c r="AD17" s="14"/>
      <c r="AE17" s="14"/>
      <c r="AF17" s="14"/>
      <c r="AG17" s="13">
        <f t="shared" si="4"/>
        <v>0</v>
      </c>
      <c r="AH17" s="15">
        <f t="shared" si="7"/>
        <v>0</v>
      </c>
      <c r="AI17" s="7">
        <f t="shared" si="5"/>
        <v>0</v>
      </c>
      <c r="AJ17" s="53">
        <f t="shared" si="6"/>
        <v>0</v>
      </c>
      <c r="AL17" s="47"/>
      <c r="AO17" s="54"/>
    </row>
    <row r="18" spans="1:41" ht="12.75" customHeight="1" x14ac:dyDescent="0.25">
      <c r="A18" s="20" t="s">
        <v>49</v>
      </c>
      <c r="B18" s="21">
        <v>100</v>
      </c>
      <c r="C18" s="10"/>
      <c r="D18" s="10">
        <v>17</v>
      </c>
      <c r="E18" s="12"/>
      <c r="F18" s="1">
        <f>'19.3'!AG18</f>
        <v>41</v>
      </c>
      <c r="G18" s="22">
        <f t="shared" si="3"/>
        <v>41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41</v>
      </c>
      <c r="P18" s="27">
        <v>18</v>
      </c>
      <c r="Q18" s="27"/>
      <c r="R18" s="27"/>
      <c r="S18" s="27"/>
      <c r="T18" s="27">
        <v>3</v>
      </c>
      <c r="U18" s="27"/>
      <c r="V18" s="27"/>
      <c r="W18" s="27"/>
      <c r="X18" s="27"/>
      <c r="Y18" s="27"/>
      <c r="Z18" s="27">
        <v>3</v>
      </c>
      <c r="AA18" s="14"/>
      <c r="AB18" s="14"/>
      <c r="AC18" s="14"/>
      <c r="AD18" s="14"/>
      <c r="AE18" s="14"/>
      <c r="AF18" s="14"/>
      <c r="AG18" s="13">
        <f t="shared" si="4"/>
        <v>24</v>
      </c>
      <c r="AH18" s="15">
        <f t="shared" si="7"/>
        <v>17</v>
      </c>
      <c r="AI18" s="7">
        <f t="shared" si="5"/>
        <v>17</v>
      </c>
      <c r="AJ18" s="53">
        <f t="shared" si="6"/>
        <v>0</v>
      </c>
      <c r="AL18" s="47"/>
      <c r="AO18" s="54"/>
    </row>
    <row r="19" spans="1:41" ht="12.75" customHeight="1" x14ac:dyDescent="0.25">
      <c r="A19" s="20" t="s">
        <v>50</v>
      </c>
      <c r="B19" s="21">
        <v>50</v>
      </c>
      <c r="C19" s="10"/>
      <c r="D19" s="10">
        <v>35</v>
      </c>
      <c r="E19" s="12"/>
      <c r="F19" s="1">
        <f>'19.3'!AG19</f>
        <v>35</v>
      </c>
      <c r="G19" s="22">
        <f t="shared" si="3"/>
        <v>35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35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14"/>
      <c r="AB19" s="14"/>
      <c r="AC19" s="14"/>
      <c r="AD19" s="14"/>
      <c r="AE19" s="14"/>
      <c r="AF19" s="14"/>
      <c r="AG19" s="13">
        <f t="shared" si="4"/>
        <v>0</v>
      </c>
      <c r="AH19" s="15">
        <f t="shared" si="7"/>
        <v>35</v>
      </c>
      <c r="AI19" s="7">
        <f t="shared" si="5"/>
        <v>35</v>
      </c>
      <c r="AJ19" s="53">
        <f t="shared" si="6"/>
        <v>0</v>
      </c>
      <c r="AL19" s="47"/>
      <c r="AO19" s="54"/>
    </row>
    <row r="20" spans="1:41" ht="12.75" customHeight="1" x14ac:dyDescent="0.25">
      <c r="A20" s="20" t="s">
        <v>47</v>
      </c>
      <c r="B20" s="21">
        <v>33</v>
      </c>
      <c r="C20" s="10">
        <v>5</v>
      </c>
      <c r="D20" s="10">
        <v>15</v>
      </c>
      <c r="E20" s="12"/>
      <c r="F20" s="1">
        <f>'19.3'!AG20</f>
        <v>232</v>
      </c>
      <c r="G20" s="22">
        <f t="shared" si="3"/>
        <v>232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232</v>
      </c>
      <c r="P20" s="27">
        <v>26</v>
      </c>
      <c r="Q20" s="27"/>
      <c r="R20" s="27">
        <v>9</v>
      </c>
      <c r="S20" s="27"/>
      <c r="T20" s="27">
        <v>9</v>
      </c>
      <c r="U20" s="27">
        <v>4</v>
      </c>
      <c r="V20" s="27"/>
      <c r="W20" s="27"/>
      <c r="X20" s="27"/>
      <c r="Y20" s="27"/>
      <c r="Z20" s="27">
        <v>3</v>
      </c>
      <c r="AA20" s="14"/>
      <c r="AB20" s="14"/>
      <c r="AC20" s="14"/>
      <c r="AD20" s="14"/>
      <c r="AE20" s="14"/>
      <c r="AF20" s="14">
        <v>1</v>
      </c>
      <c r="AG20" s="13">
        <f t="shared" si="4"/>
        <v>51</v>
      </c>
      <c r="AH20" s="15">
        <f t="shared" si="7"/>
        <v>181</v>
      </c>
      <c r="AI20" s="7">
        <f t="shared" si="5"/>
        <v>180</v>
      </c>
      <c r="AJ20" s="53">
        <f t="shared" si="6"/>
        <v>0</v>
      </c>
      <c r="AL20" s="47"/>
      <c r="AO20" s="54"/>
    </row>
    <row r="21" spans="1:41" ht="12.75" customHeight="1" x14ac:dyDescent="0.25">
      <c r="A21" s="20" t="s">
        <v>144</v>
      </c>
      <c r="B21" s="21">
        <v>40</v>
      </c>
      <c r="C21" s="10"/>
      <c r="D21" s="10">
        <v>1</v>
      </c>
      <c r="E21" s="12"/>
      <c r="F21" s="1">
        <f>'19.3'!AG21</f>
        <v>1</v>
      </c>
      <c r="G21" s="22">
        <f t="shared" ref="G21:G23" si="8">SUM(E21:F21)</f>
        <v>1</v>
      </c>
      <c r="H21" s="7"/>
      <c r="I21" s="7"/>
      <c r="J21" s="7"/>
      <c r="K21" s="7"/>
      <c r="L21" s="7"/>
      <c r="M21" s="7"/>
      <c r="N21" s="6">
        <f t="shared" ref="N21:N22" si="9">SUBTOTAL(9,H21:M21)</f>
        <v>0</v>
      </c>
      <c r="O21" s="11">
        <f t="shared" ref="O21:O22" si="10">G21-N21</f>
        <v>1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 t="s">
        <v>8</v>
      </c>
      <c r="AA21" s="14"/>
      <c r="AB21" s="14"/>
      <c r="AC21" s="14"/>
      <c r="AD21" s="14"/>
      <c r="AE21" s="14"/>
      <c r="AF21" s="14"/>
      <c r="AG21" s="13">
        <f t="shared" si="4"/>
        <v>0</v>
      </c>
      <c r="AH21" s="15">
        <f t="shared" ref="AH21:AH22" si="11">O21-AG21</f>
        <v>1</v>
      </c>
      <c r="AI21" s="7">
        <f t="shared" ref="AI21:AI23" si="12">(B21*C21)+D21</f>
        <v>1</v>
      </c>
      <c r="AJ21" s="53">
        <f t="shared" ref="AJ21:AJ23" si="13">AI21+AF21-AH21</f>
        <v>0</v>
      </c>
      <c r="AL21" s="47"/>
      <c r="AO21" s="54"/>
    </row>
    <row r="22" spans="1:41" ht="12.75" customHeight="1" x14ac:dyDescent="0.25">
      <c r="A22" s="20" t="s">
        <v>145</v>
      </c>
      <c r="B22" s="21">
        <v>40</v>
      </c>
      <c r="C22" s="10"/>
      <c r="D22" s="10"/>
      <c r="E22" s="12"/>
      <c r="F22" s="1">
        <f>'19.3'!AG22</f>
        <v>0</v>
      </c>
      <c r="G22" s="22">
        <f t="shared" si="8"/>
        <v>0</v>
      </c>
      <c r="H22" s="7"/>
      <c r="I22" s="7"/>
      <c r="J22" s="7"/>
      <c r="K22" s="7"/>
      <c r="L22" s="7"/>
      <c r="M22" s="7"/>
      <c r="N22" s="6">
        <f t="shared" si="9"/>
        <v>0</v>
      </c>
      <c r="O22" s="11">
        <f t="shared" si="10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14"/>
      <c r="AB22" s="14"/>
      <c r="AC22" s="14"/>
      <c r="AD22" s="14"/>
      <c r="AE22" s="14"/>
      <c r="AF22" s="14"/>
      <c r="AG22" s="13">
        <f t="shared" si="4"/>
        <v>0</v>
      </c>
      <c r="AH22" s="15">
        <f t="shared" si="11"/>
        <v>0</v>
      </c>
      <c r="AI22" s="7">
        <f t="shared" si="12"/>
        <v>0</v>
      </c>
      <c r="AJ22" s="53">
        <f t="shared" si="13"/>
        <v>0</v>
      </c>
      <c r="AL22" s="47"/>
      <c r="AO22" s="54"/>
    </row>
    <row r="23" spans="1:41" ht="12.75" customHeight="1" x14ac:dyDescent="0.25">
      <c r="A23" s="20" t="s">
        <v>125</v>
      </c>
      <c r="B23" s="21">
        <v>30</v>
      </c>
      <c r="C23" s="10"/>
      <c r="D23" s="10"/>
      <c r="E23" s="12"/>
      <c r="F23" s="1">
        <f>'19.3'!AG23</f>
        <v>0</v>
      </c>
      <c r="G23" s="22">
        <f t="shared" si="8"/>
        <v>0</v>
      </c>
      <c r="H23" s="7"/>
      <c r="I23" s="7"/>
      <c r="J23" s="7"/>
      <c r="K23" s="7"/>
      <c r="L23" s="7"/>
      <c r="M23" s="7"/>
      <c r="N23" s="6">
        <f>SUBTOTAL(9,H23:M23)</f>
        <v>0</v>
      </c>
      <c r="O23" s="11">
        <f>G23-N23</f>
        <v>0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14"/>
      <c r="AB23" s="14"/>
      <c r="AC23" s="14"/>
      <c r="AD23" s="14"/>
      <c r="AE23" s="14"/>
      <c r="AF23" s="14"/>
      <c r="AG23" s="13">
        <f t="shared" si="4"/>
        <v>0</v>
      </c>
      <c r="AH23" s="15">
        <f>O23-AG23</f>
        <v>0</v>
      </c>
      <c r="AI23" s="7">
        <f t="shared" si="12"/>
        <v>0</v>
      </c>
      <c r="AJ23" s="53">
        <f t="shared" si="13"/>
        <v>0</v>
      </c>
      <c r="AL23" s="47"/>
      <c r="AO23" s="54"/>
    </row>
    <row r="24" spans="1:41" ht="12.75" customHeight="1" x14ac:dyDescent="0.25">
      <c r="A24" s="20" t="s">
        <v>124</v>
      </c>
      <c r="B24" s="89">
        <v>22</v>
      </c>
      <c r="C24" s="10"/>
      <c r="D24" s="10"/>
      <c r="E24" s="21"/>
      <c r="F24" s="1">
        <f>'19.3'!AG24</f>
        <v>0</v>
      </c>
      <c r="G24" s="22">
        <f t="shared" ref="G24" si="14">SUM(E24:F24)</f>
        <v>0</v>
      </c>
      <c r="I24" s="10"/>
      <c r="J24" s="10"/>
      <c r="K24" s="21"/>
      <c r="L24" s="10"/>
      <c r="M24" s="10"/>
      <c r="N24" s="6">
        <f t="shared" ref="N24" si="15">SUBTOTAL(9,H24:M24)</f>
        <v>0</v>
      </c>
      <c r="O24" s="11">
        <f t="shared" ref="O24" si="16">G24-N24</f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14"/>
      <c r="AB24" s="14"/>
      <c r="AC24" s="14"/>
      <c r="AD24" s="14"/>
      <c r="AE24" s="14"/>
      <c r="AF24" s="14"/>
      <c r="AG24" s="13">
        <f t="shared" si="4"/>
        <v>0</v>
      </c>
      <c r="AH24" s="15">
        <f t="shared" ref="AH24" si="17">O24-AG24</f>
        <v>0</v>
      </c>
      <c r="AI24" s="7">
        <f t="shared" ref="AI24" si="18">(B24*C24)+D24</f>
        <v>0</v>
      </c>
      <c r="AJ24" s="53">
        <f t="shared" ref="AJ24" si="19">AI24+AF24-AH24</f>
        <v>0</v>
      </c>
      <c r="AL24" s="47"/>
      <c r="AO24" s="54"/>
    </row>
    <row r="25" spans="1:41" ht="12.75" customHeight="1" x14ac:dyDescent="0.25">
      <c r="E25" s="48">
        <f t="shared" ref="E25:AJ25" si="20">SUM(E3:E24)</f>
        <v>2282</v>
      </c>
      <c r="F25" s="48">
        <f t="shared" si="20"/>
        <v>3427</v>
      </c>
      <c r="G25" s="48">
        <f t="shared" si="20"/>
        <v>5709</v>
      </c>
      <c r="H25" s="48">
        <f t="shared" si="20"/>
        <v>70</v>
      </c>
      <c r="I25" s="48">
        <f t="shared" si="20"/>
        <v>0</v>
      </c>
      <c r="J25" s="48">
        <f t="shared" si="20"/>
        <v>0</v>
      </c>
      <c r="K25" s="48">
        <f t="shared" si="20"/>
        <v>0</v>
      </c>
      <c r="L25" s="48">
        <f t="shared" si="20"/>
        <v>252</v>
      </c>
      <c r="M25" s="48">
        <f t="shared" si="20"/>
        <v>0</v>
      </c>
      <c r="N25" s="48">
        <f t="shared" si="20"/>
        <v>322</v>
      </c>
      <c r="O25" s="48">
        <f t="shared" si="20"/>
        <v>5387</v>
      </c>
      <c r="P25" s="48">
        <f t="shared" si="20"/>
        <v>289</v>
      </c>
      <c r="Q25" s="48">
        <f t="shared" si="20"/>
        <v>1</v>
      </c>
      <c r="R25" s="48">
        <f t="shared" si="20"/>
        <v>279</v>
      </c>
      <c r="S25" s="48">
        <f t="shared" si="20"/>
        <v>230</v>
      </c>
      <c r="T25" s="48">
        <f t="shared" si="20"/>
        <v>222</v>
      </c>
      <c r="U25" s="48">
        <f t="shared" si="20"/>
        <v>268</v>
      </c>
      <c r="V25" s="48">
        <f t="shared" si="20"/>
        <v>125</v>
      </c>
      <c r="W25" s="48">
        <f t="shared" si="20"/>
        <v>0</v>
      </c>
      <c r="X25" s="48">
        <f t="shared" si="20"/>
        <v>0</v>
      </c>
      <c r="Y25" s="48">
        <f t="shared" si="20"/>
        <v>0</v>
      </c>
      <c r="Z25" s="48">
        <f t="shared" si="20"/>
        <v>131</v>
      </c>
      <c r="AA25" s="48">
        <f t="shared" si="20"/>
        <v>177</v>
      </c>
      <c r="AB25" s="48">
        <f t="shared" si="20"/>
        <v>0</v>
      </c>
      <c r="AC25" s="48">
        <f t="shared" si="20"/>
        <v>0</v>
      </c>
      <c r="AD25" s="48">
        <f t="shared" si="20"/>
        <v>0</v>
      </c>
      <c r="AE25" s="48">
        <f t="shared" si="20"/>
        <v>0</v>
      </c>
      <c r="AF25" s="48">
        <f t="shared" si="20"/>
        <v>7</v>
      </c>
      <c r="AG25" s="48">
        <f t="shared" si="20"/>
        <v>1722</v>
      </c>
      <c r="AH25" s="48">
        <f t="shared" si="20"/>
        <v>3665</v>
      </c>
      <c r="AI25" s="48">
        <f t="shared" si="20"/>
        <v>3663</v>
      </c>
      <c r="AJ25" s="48">
        <f t="shared" si="20"/>
        <v>5</v>
      </c>
      <c r="AL25" s="47"/>
      <c r="AO25" s="54"/>
    </row>
    <row r="28" spans="1:41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F1:AF2"/>
    <mergeCell ref="AG1:AG2"/>
    <mergeCell ref="AH1:AH2"/>
    <mergeCell ref="AI1:AI2"/>
    <mergeCell ref="AJ1:AJ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zoomScale="85" zoomScaleNormal="85" workbookViewId="0">
      <pane xSplit="4" ySplit="2" topLeftCell="U3" activePane="bottomRight" state="frozen"/>
      <selection pane="topRight" activeCell="E1" sqref="E1"/>
      <selection pane="bottomLeft" activeCell="A3" sqref="A3"/>
      <selection pane="bottomRight" activeCell="AE3" sqref="AE3:AE21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8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 t="s">
        <v>181</v>
      </c>
      <c r="S1" s="5" t="s">
        <v>215</v>
      </c>
      <c r="T1" s="5" t="s">
        <v>9</v>
      </c>
      <c r="U1" s="5" t="s">
        <v>14</v>
      </c>
      <c r="V1" s="5" t="s">
        <v>179</v>
      </c>
      <c r="W1" s="5" t="s">
        <v>179</v>
      </c>
      <c r="X1" s="5" t="s">
        <v>140</v>
      </c>
      <c r="Y1" s="5" t="s">
        <v>195</v>
      </c>
      <c r="Z1" s="5" t="s">
        <v>9</v>
      </c>
      <c r="AA1" s="5" t="s">
        <v>14</v>
      </c>
      <c r="AB1" s="4" t="s">
        <v>105</v>
      </c>
      <c r="AC1" s="5" t="s">
        <v>151</v>
      </c>
      <c r="AD1" s="5"/>
      <c r="AE1" s="120" t="s">
        <v>18</v>
      </c>
      <c r="AF1" s="126" t="s">
        <v>10</v>
      </c>
      <c r="AG1" s="126" t="s">
        <v>44</v>
      </c>
      <c r="AH1" s="128" t="s">
        <v>22</v>
      </c>
      <c r="AI1" s="130" t="s">
        <v>23</v>
      </c>
    </row>
    <row r="2" spans="1:35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43</v>
      </c>
      <c r="J2" s="17" t="s">
        <v>15</v>
      </c>
      <c r="K2" s="17" t="s">
        <v>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42</v>
      </c>
      <c r="S2" s="4" t="s">
        <v>41</v>
      </c>
      <c r="T2" s="4" t="s">
        <v>41</v>
      </c>
      <c r="U2" s="4" t="s">
        <v>41</v>
      </c>
      <c r="V2" s="4" t="s">
        <v>106</v>
      </c>
      <c r="W2" s="4" t="s">
        <v>106</v>
      </c>
      <c r="X2" s="4" t="s">
        <v>97</v>
      </c>
      <c r="Y2" s="4" t="s">
        <v>42</v>
      </c>
      <c r="Z2" s="4" t="s">
        <v>42</v>
      </c>
      <c r="AA2" s="4" t="s">
        <v>42</v>
      </c>
      <c r="AB2" s="16" t="s">
        <v>92</v>
      </c>
      <c r="AC2" s="16" t="s">
        <v>141</v>
      </c>
      <c r="AD2" s="5"/>
      <c r="AE2" s="121"/>
      <c r="AF2" s="127"/>
      <c r="AG2" s="127"/>
      <c r="AH2" s="129"/>
      <c r="AI2" s="131"/>
    </row>
    <row r="3" spans="1:35" ht="12.75" customHeight="1" x14ac:dyDescent="0.25">
      <c r="A3" s="20" t="s">
        <v>190</v>
      </c>
      <c r="B3" s="21">
        <v>33</v>
      </c>
      <c r="C3" s="9">
        <v>30</v>
      </c>
      <c r="D3" s="9">
        <v>26</v>
      </c>
      <c r="E3" s="12">
        <v>416</v>
      </c>
      <c r="F3" s="1">
        <f>'20.3'!AI3</f>
        <v>907</v>
      </c>
      <c r="G3" s="22">
        <f>SUM(E3:F3)</f>
        <v>1323</v>
      </c>
      <c r="H3" s="7">
        <v>14</v>
      </c>
      <c r="I3" s="7"/>
      <c r="J3" s="7">
        <v>16</v>
      </c>
      <c r="K3" s="7">
        <v>10</v>
      </c>
      <c r="L3" s="7">
        <v>57</v>
      </c>
      <c r="M3" s="7"/>
      <c r="N3" s="6">
        <f t="shared" ref="N3:N20" si="0">SUBTOTAL(9,H3:M3)</f>
        <v>97</v>
      </c>
      <c r="O3" s="11">
        <f t="shared" ref="O3:O20" si="1">G3-N3</f>
        <v>1226</v>
      </c>
      <c r="P3" s="14">
        <v>32</v>
      </c>
      <c r="Q3" s="14">
        <v>27</v>
      </c>
      <c r="R3" s="14"/>
      <c r="S3" s="14">
        <v>24</v>
      </c>
      <c r="T3" s="14"/>
      <c r="U3" s="14">
        <v>26</v>
      </c>
      <c r="V3" s="14"/>
      <c r="W3" s="77"/>
      <c r="X3" s="14">
        <v>2</v>
      </c>
      <c r="Y3" s="14">
        <v>56</v>
      </c>
      <c r="Z3" s="14">
        <v>38</v>
      </c>
      <c r="AA3" s="14"/>
      <c r="AB3" s="14"/>
      <c r="AC3" s="14"/>
      <c r="AD3" s="14"/>
      <c r="AE3" s="14">
        <v>5</v>
      </c>
      <c r="AF3" s="13">
        <f>SUM(P3:AD3)</f>
        <v>205</v>
      </c>
      <c r="AG3" s="15">
        <f t="shared" ref="AG3:AG24" si="2">O3-AF3</f>
        <v>1021</v>
      </c>
      <c r="AH3" s="7">
        <f>(B3*C3)+D3</f>
        <v>1016</v>
      </c>
      <c r="AI3" s="13">
        <f>AH3+AE3-AG3</f>
        <v>0</v>
      </c>
    </row>
    <row r="4" spans="1:35" ht="12.75" customHeight="1" x14ac:dyDescent="0.25">
      <c r="A4" s="20" t="s">
        <v>177</v>
      </c>
      <c r="B4" s="21">
        <v>70</v>
      </c>
      <c r="C4" s="9">
        <v>14</v>
      </c>
      <c r="D4" s="9">
        <v>49</v>
      </c>
      <c r="E4" s="12">
        <v>280</v>
      </c>
      <c r="F4" s="1">
        <f>'20.3'!AI4</f>
        <v>1195</v>
      </c>
      <c r="G4" s="22">
        <f t="shared" ref="G4:G20" si="3">SUM(E4:F4)</f>
        <v>1475</v>
      </c>
      <c r="H4" s="7">
        <v>48</v>
      </c>
      <c r="I4" s="7"/>
      <c r="J4" s="7"/>
      <c r="K4" s="7">
        <v>40</v>
      </c>
      <c r="L4" s="7">
        <v>80</v>
      </c>
      <c r="M4" s="7"/>
      <c r="N4" s="6">
        <f t="shared" si="0"/>
        <v>168</v>
      </c>
      <c r="O4" s="11">
        <f t="shared" si="1"/>
        <v>1307</v>
      </c>
      <c r="P4" s="14">
        <v>34</v>
      </c>
      <c r="Q4" s="14">
        <v>25</v>
      </c>
      <c r="R4" s="14"/>
      <c r="S4" s="14">
        <v>55</v>
      </c>
      <c r="T4" s="14"/>
      <c r="U4" s="14">
        <v>42</v>
      </c>
      <c r="V4" s="14">
        <v>1</v>
      </c>
      <c r="W4" s="77">
        <v>3</v>
      </c>
      <c r="X4" s="14">
        <v>3</v>
      </c>
      <c r="Y4" s="14">
        <v>67</v>
      </c>
      <c r="Z4" s="14">
        <v>48</v>
      </c>
      <c r="AA4" s="14"/>
      <c r="AB4" s="14"/>
      <c r="AC4" s="14"/>
      <c r="AD4" s="14"/>
      <c r="AE4" s="14"/>
      <c r="AF4" s="13">
        <f t="shared" ref="AF4:AF24" si="4">SUM(P4:AD4)</f>
        <v>278</v>
      </c>
      <c r="AG4" s="15">
        <f t="shared" si="2"/>
        <v>1029</v>
      </c>
      <c r="AH4" s="7">
        <f t="shared" ref="AH4:AH24" si="5">(B4*C4)+D4</f>
        <v>1029</v>
      </c>
      <c r="AI4" s="13">
        <f t="shared" ref="AI4:AI20" si="6">AH4+AE4-AG4</f>
        <v>0</v>
      </c>
    </row>
    <row r="5" spans="1:35" ht="12.75" customHeight="1" x14ac:dyDescent="0.25">
      <c r="A5" s="20" t="s">
        <v>178</v>
      </c>
      <c r="B5" s="21">
        <v>45</v>
      </c>
      <c r="C5" s="8"/>
      <c r="D5" s="8">
        <v>23</v>
      </c>
      <c r="E5" s="12">
        <v>180</v>
      </c>
      <c r="F5" s="1">
        <f>'20.3'!AI5</f>
        <v>16</v>
      </c>
      <c r="G5" s="22">
        <f t="shared" si="3"/>
        <v>196</v>
      </c>
      <c r="H5" s="7"/>
      <c r="I5" s="7"/>
      <c r="J5" s="7"/>
      <c r="K5" s="7">
        <v>80</v>
      </c>
      <c r="L5" s="7">
        <v>62</v>
      </c>
      <c r="M5" s="7"/>
      <c r="N5" s="6">
        <f t="shared" si="0"/>
        <v>142</v>
      </c>
      <c r="O5" s="11">
        <f t="shared" si="1"/>
        <v>54</v>
      </c>
      <c r="P5" s="14">
        <v>4</v>
      </c>
      <c r="Q5" s="14">
        <v>7</v>
      </c>
      <c r="R5" s="14"/>
      <c r="S5" s="14"/>
      <c r="T5" s="14"/>
      <c r="U5" s="14">
        <v>5</v>
      </c>
      <c r="V5" s="14">
        <v>2</v>
      </c>
      <c r="W5" s="77"/>
      <c r="X5" s="14"/>
      <c r="Y5" s="14">
        <v>13</v>
      </c>
      <c r="Z5" s="14"/>
      <c r="AA5" s="14"/>
      <c r="AB5" s="14"/>
      <c r="AC5" s="14"/>
      <c r="AD5" s="14"/>
      <c r="AE5" s="14"/>
      <c r="AF5" s="13">
        <f t="shared" si="4"/>
        <v>31</v>
      </c>
      <c r="AG5" s="15">
        <f t="shared" si="2"/>
        <v>23</v>
      </c>
      <c r="AH5" s="7">
        <f t="shared" si="5"/>
        <v>23</v>
      </c>
      <c r="AI5" s="13">
        <f t="shared" si="6"/>
        <v>0</v>
      </c>
    </row>
    <row r="6" spans="1:35" ht="12.75" customHeight="1" x14ac:dyDescent="0.25">
      <c r="A6" s="20" t="s">
        <v>31</v>
      </c>
      <c r="B6" s="21">
        <v>60</v>
      </c>
      <c r="C6" s="8"/>
      <c r="D6" s="8"/>
      <c r="E6" s="12"/>
      <c r="F6" s="1">
        <f>'20.3'!AI6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77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5" ht="12.75" customHeight="1" x14ac:dyDescent="0.25">
      <c r="A7" s="20" t="s">
        <v>33</v>
      </c>
      <c r="B7" s="21">
        <v>120</v>
      </c>
      <c r="C7" s="9">
        <v>5</v>
      </c>
      <c r="D7" s="9">
        <v>25</v>
      </c>
      <c r="E7" s="12">
        <v>240</v>
      </c>
      <c r="F7" s="1">
        <f>'20.3'!AI7</f>
        <v>479</v>
      </c>
      <c r="G7" s="22">
        <f t="shared" si="3"/>
        <v>719</v>
      </c>
      <c r="H7" s="7">
        <v>11</v>
      </c>
      <c r="I7" s="7"/>
      <c r="J7" s="7"/>
      <c r="K7" s="7"/>
      <c r="L7" s="7"/>
      <c r="M7" s="7"/>
      <c r="N7" s="6">
        <f t="shared" si="0"/>
        <v>11</v>
      </c>
      <c r="O7" s="11">
        <f t="shared" si="1"/>
        <v>708</v>
      </c>
      <c r="P7" s="14">
        <v>6</v>
      </c>
      <c r="Q7" s="14">
        <v>7</v>
      </c>
      <c r="R7" s="14"/>
      <c r="S7" s="14">
        <v>12</v>
      </c>
      <c r="T7" s="14"/>
      <c r="U7" s="14">
        <v>19</v>
      </c>
      <c r="V7" s="14"/>
      <c r="W7" s="77"/>
      <c r="X7" s="14"/>
      <c r="Y7" s="14">
        <v>3</v>
      </c>
      <c r="Z7" s="14">
        <v>36</v>
      </c>
      <c r="AA7" s="14"/>
      <c r="AB7" s="14"/>
      <c r="AC7" s="14"/>
      <c r="AD7" s="14"/>
      <c r="AE7" s="14"/>
      <c r="AF7" s="13">
        <f t="shared" si="4"/>
        <v>83</v>
      </c>
      <c r="AG7" s="15">
        <f t="shared" si="2"/>
        <v>625</v>
      </c>
      <c r="AH7" s="7">
        <f t="shared" si="5"/>
        <v>625</v>
      </c>
      <c r="AI7" s="13">
        <f t="shared" si="6"/>
        <v>0</v>
      </c>
    </row>
    <row r="8" spans="1:35" ht="12.75" customHeight="1" x14ac:dyDescent="0.25">
      <c r="A8" s="20" t="s">
        <v>34</v>
      </c>
      <c r="B8" s="21">
        <v>40</v>
      </c>
      <c r="C8" s="8">
        <v>2</v>
      </c>
      <c r="D8" s="8">
        <v>24</v>
      </c>
      <c r="E8" s="12">
        <v>62</v>
      </c>
      <c r="F8" s="1">
        <f>'20.3'!AI8</f>
        <v>56</v>
      </c>
      <c r="G8" s="22">
        <f t="shared" si="3"/>
        <v>118</v>
      </c>
      <c r="H8" s="7"/>
      <c r="I8" s="7"/>
      <c r="J8" s="7">
        <v>14</v>
      </c>
      <c r="K8" s="7"/>
      <c r="L8" s="7"/>
      <c r="M8" s="7"/>
      <c r="N8" s="6">
        <f t="shared" si="0"/>
        <v>14</v>
      </c>
      <c r="O8" s="11">
        <f t="shared" si="1"/>
        <v>104</v>
      </c>
      <c r="P8" s="14"/>
      <c r="Q8" s="14"/>
      <c r="R8" s="14"/>
      <c r="S8" s="14"/>
      <c r="T8" s="14"/>
      <c r="U8" s="14"/>
      <c r="V8" s="14"/>
      <c r="W8" s="77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2"/>
        <v>104</v>
      </c>
      <c r="AH8" s="7">
        <f t="shared" si="5"/>
        <v>104</v>
      </c>
      <c r="AI8" s="13">
        <f t="shared" si="6"/>
        <v>0</v>
      </c>
    </row>
    <row r="9" spans="1:35" ht="12.75" customHeight="1" x14ac:dyDescent="0.25">
      <c r="A9" s="20" t="s">
        <v>35</v>
      </c>
      <c r="B9" s="21">
        <v>65</v>
      </c>
      <c r="C9" s="8">
        <v>5</v>
      </c>
      <c r="D9" s="8">
        <v>12</v>
      </c>
      <c r="E9" s="12"/>
      <c r="F9" s="1">
        <f>'20.3'!AI9</f>
        <v>353</v>
      </c>
      <c r="G9" s="22">
        <f t="shared" si="3"/>
        <v>353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353</v>
      </c>
      <c r="P9" s="14">
        <v>4</v>
      </c>
      <c r="Q9" s="14">
        <v>9</v>
      </c>
      <c r="R9" s="14"/>
      <c r="S9" s="14"/>
      <c r="T9" s="14"/>
      <c r="U9" s="14"/>
      <c r="V9" s="14"/>
      <c r="W9" s="77"/>
      <c r="X9" s="14"/>
      <c r="Y9" s="14"/>
      <c r="Z9" s="14">
        <v>3</v>
      </c>
      <c r="AA9" s="14"/>
      <c r="AB9" s="14"/>
      <c r="AC9" s="14"/>
      <c r="AD9" s="14"/>
      <c r="AE9" s="14"/>
      <c r="AF9" s="13">
        <f t="shared" si="4"/>
        <v>16</v>
      </c>
      <c r="AG9" s="15">
        <f t="shared" si="2"/>
        <v>337</v>
      </c>
      <c r="AH9" s="7">
        <f t="shared" si="5"/>
        <v>337</v>
      </c>
      <c r="AI9" s="13">
        <f t="shared" si="6"/>
        <v>0</v>
      </c>
    </row>
    <row r="10" spans="1:35" ht="12.75" customHeight="1" x14ac:dyDescent="0.25">
      <c r="A10" s="20" t="s">
        <v>36</v>
      </c>
      <c r="B10" s="21">
        <v>100</v>
      </c>
      <c r="C10" s="8"/>
      <c r="D10" s="8">
        <v>2</v>
      </c>
      <c r="E10" s="12">
        <v>125</v>
      </c>
      <c r="F10" s="1">
        <f>'20.3'!AI10</f>
        <v>2</v>
      </c>
      <c r="G10" s="22">
        <f t="shared" si="3"/>
        <v>127</v>
      </c>
      <c r="H10" s="7">
        <v>19</v>
      </c>
      <c r="I10" s="7"/>
      <c r="J10" s="7"/>
      <c r="K10" s="7">
        <v>8</v>
      </c>
      <c r="L10" s="7">
        <v>2</v>
      </c>
      <c r="M10" s="7"/>
      <c r="N10" s="6">
        <f t="shared" si="0"/>
        <v>29</v>
      </c>
      <c r="O10" s="11">
        <f t="shared" si="1"/>
        <v>98</v>
      </c>
      <c r="P10" s="14">
        <v>17</v>
      </c>
      <c r="Q10" s="14">
        <v>17</v>
      </c>
      <c r="R10" s="14"/>
      <c r="S10" s="14">
        <v>16</v>
      </c>
      <c r="T10" s="14"/>
      <c r="U10" s="14">
        <v>10</v>
      </c>
      <c r="V10" s="14"/>
      <c r="W10" s="77"/>
      <c r="X10" s="14"/>
      <c r="Y10" s="14">
        <v>24</v>
      </c>
      <c r="Z10" s="14">
        <v>12</v>
      </c>
      <c r="AA10" s="14"/>
      <c r="AB10" s="14"/>
      <c r="AC10" s="14"/>
      <c r="AD10" s="14"/>
      <c r="AE10" s="14"/>
      <c r="AF10" s="13">
        <f t="shared" si="4"/>
        <v>96</v>
      </c>
      <c r="AG10" s="15">
        <f t="shared" si="2"/>
        <v>2</v>
      </c>
      <c r="AH10" s="7">
        <f t="shared" si="5"/>
        <v>2</v>
      </c>
      <c r="AI10" s="13">
        <f t="shared" si="6"/>
        <v>0</v>
      </c>
    </row>
    <row r="11" spans="1:35" ht="12.75" customHeight="1" x14ac:dyDescent="0.25">
      <c r="A11" s="20" t="s">
        <v>37</v>
      </c>
      <c r="B11" s="21">
        <v>85</v>
      </c>
      <c r="C11" s="10">
        <v>1</v>
      </c>
      <c r="D11" s="10">
        <v>80</v>
      </c>
      <c r="E11" s="12">
        <v>150</v>
      </c>
      <c r="F11" s="1">
        <f>'20.3'!AI11</f>
        <v>58</v>
      </c>
      <c r="G11" s="22">
        <f t="shared" si="3"/>
        <v>208</v>
      </c>
      <c r="H11" s="7">
        <v>5</v>
      </c>
      <c r="I11" s="7"/>
      <c r="J11" s="7"/>
      <c r="K11" s="7"/>
      <c r="L11" s="7">
        <v>2</v>
      </c>
      <c r="M11" s="7"/>
      <c r="N11" s="6">
        <f t="shared" si="0"/>
        <v>7</v>
      </c>
      <c r="O11" s="11">
        <f t="shared" si="1"/>
        <v>201</v>
      </c>
      <c r="P11" s="14">
        <v>15</v>
      </c>
      <c r="Q11" s="14">
        <v>6</v>
      </c>
      <c r="R11" s="14"/>
      <c r="S11" s="14"/>
      <c r="T11" s="14"/>
      <c r="U11" s="14">
        <v>5</v>
      </c>
      <c r="V11" s="14"/>
      <c r="W11" s="77"/>
      <c r="X11" s="14"/>
      <c r="Y11" s="14">
        <v>10</v>
      </c>
      <c r="Z11" s="14"/>
      <c r="AA11" s="14"/>
      <c r="AB11" s="14"/>
      <c r="AC11" s="14"/>
      <c r="AD11" s="14"/>
      <c r="AE11" s="14"/>
      <c r="AF11" s="13">
        <f t="shared" si="4"/>
        <v>36</v>
      </c>
      <c r="AG11" s="15">
        <f t="shared" si="2"/>
        <v>165</v>
      </c>
      <c r="AH11" s="7">
        <f t="shared" si="5"/>
        <v>165</v>
      </c>
      <c r="AI11" s="13">
        <f t="shared" si="6"/>
        <v>0</v>
      </c>
    </row>
    <row r="12" spans="1:35" ht="12.75" customHeight="1" x14ac:dyDescent="0.25">
      <c r="A12" s="20" t="s">
        <v>38</v>
      </c>
      <c r="B12" s="21">
        <v>50</v>
      </c>
      <c r="C12" s="10">
        <v>5</v>
      </c>
      <c r="D12" s="10">
        <v>67</v>
      </c>
      <c r="E12" s="12">
        <v>180</v>
      </c>
      <c r="F12" s="1">
        <f>'20.3'!AI12</f>
        <v>189</v>
      </c>
      <c r="G12" s="22">
        <f t="shared" si="3"/>
        <v>369</v>
      </c>
      <c r="H12" s="7"/>
      <c r="I12" s="7"/>
      <c r="J12" s="7"/>
      <c r="K12" s="7"/>
      <c r="L12" s="7">
        <v>7</v>
      </c>
      <c r="M12" s="7"/>
      <c r="N12" s="6">
        <f t="shared" si="0"/>
        <v>7</v>
      </c>
      <c r="O12" s="11">
        <f t="shared" si="1"/>
        <v>362</v>
      </c>
      <c r="P12" s="14">
        <v>4</v>
      </c>
      <c r="Q12" s="14">
        <v>15</v>
      </c>
      <c r="R12" s="14"/>
      <c r="S12" s="14">
        <v>4</v>
      </c>
      <c r="T12" s="14"/>
      <c r="U12" s="14">
        <v>15</v>
      </c>
      <c r="V12" s="14"/>
      <c r="W12" s="77"/>
      <c r="X12" s="14"/>
      <c r="Y12" s="14">
        <v>4</v>
      </c>
      <c r="Z12" s="14">
        <v>3</v>
      </c>
      <c r="AA12" s="14"/>
      <c r="AB12" s="14"/>
      <c r="AC12" s="14"/>
      <c r="AD12" s="14"/>
      <c r="AE12" s="14"/>
      <c r="AF12" s="13">
        <f t="shared" si="4"/>
        <v>45</v>
      </c>
      <c r="AG12" s="15">
        <f t="shared" si="2"/>
        <v>317</v>
      </c>
      <c r="AH12" s="7">
        <f t="shared" si="5"/>
        <v>317</v>
      </c>
      <c r="AI12" s="13">
        <f t="shared" si="6"/>
        <v>0</v>
      </c>
    </row>
    <row r="13" spans="1:35" ht="12.75" customHeight="1" x14ac:dyDescent="0.25">
      <c r="A13" s="20" t="s">
        <v>39</v>
      </c>
      <c r="B13" s="21">
        <v>50</v>
      </c>
      <c r="C13" s="10"/>
      <c r="D13" s="10"/>
      <c r="E13" s="12"/>
      <c r="F13" s="1">
        <f>'20.3'!AI13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25"/>
      <c r="T13" s="25"/>
      <c r="U13" s="14"/>
      <c r="V13" s="14"/>
      <c r="W13" s="77"/>
      <c r="X13" s="14"/>
      <c r="Y13" s="14"/>
      <c r="Z13" s="25"/>
      <c r="AA13" s="25"/>
      <c r="AB13" s="14"/>
      <c r="AC13" s="25"/>
      <c r="AD13" s="14"/>
      <c r="AE13" s="14"/>
      <c r="AF13" s="13">
        <f t="shared" si="4"/>
        <v>0</v>
      </c>
      <c r="AG13" s="15">
        <f t="shared" si="2"/>
        <v>0</v>
      </c>
      <c r="AH13" s="7">
        <f t="shared" si="5"/>
        <v>0</v>
      </c>
      <c r="AI13" s="13">
        <f t="shared" si="6"/>
        <v>0</v>
      </c>
    </row>
    <row r="14" spans="1:35" ht="12.75" customHeight="1" x14ac:dyDescent="0.25">
      <c r="A14" s="20" t="s">
        <v>25</v>
      </c>
      <c r="B14" s="21">
        <v>45</v>
      </c>
      <c r="C14" s="10"/>
      <c r="D14" s="10"/>
      <c r="E14" s="12"/>
      <c r="F14" s="1">
        <f>'20.3'!AI14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77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2"/>
        <v>0</v>
      </c>
      <c r="AH14" s="7">
        <f t="shared" si="5"/>
        <v>0</v>
      </c>
      <c r="AI14" s="13">
        <f t="shared" si="6"/>
        <v>0</v>
      </c>
    </row>
    <row r="15" spans="1:35" ht="12.75" customHeight="1" x14ac:dyDescent="0.25">
      <c r="A15" s="20" t="s">
        <v>26</v>
      </c>
      <c r="B15" s="21">
        <v>33</v>
      </c>
      <c r="C15" s="10"/>
      <c r="D15" s="10"/>
      <c r="E15" s="12"/>
      <c r="F15" s="1">
        <f>'20.3'!AI15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77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2"/>
        <v>0</v>
      </c>
      <c r="AH15" s="7">
        <f t="shared" si="5"/>
        <v>0</v>
      </c>
      <c r="AI15" s="13">
        <f t="shared" si="6"/>
        <v>0</v>
      </c>
    </row>
    <row r="16" spans="1:35" ht="12.75" customHeight="1" x14ac:dyDescent="0.25">
      <c r="A16" s="20" t="s">
        <v>27</v>
      </c>
      <c r="B16" s="21">
        <v>45</v>
      </c>
      <c r="C16" s="10">
        <v>5</v>
      </c>
      <c r="D16" s="10">
        <v>49</v>
      </c>
      <c r="E16" s="12">
        <v>150</v>
      </c>
      <c r="F16" s="1">
        <f>'20.3'!AI16</f>
        <v>175</v>
      </c>
      <c r="G16" s="22">
        <f t="shared" si="3"/>
        <v>325</v>
      </c>
      <c r="H16" s="7">
        <v>5</v>
      </c>
      <c r="I16" s="7"/>
      <c r="J16" s="7"/>
      <c r="K16" s="7"/>
      <c r="L16" s="7"/>
      <c r="M16" s="7"/>
      <c r="N16" s="6">
        <f t="shared" si="0"/>
        <v>5</v>
      </c>
      <c r="O16" s="11">
        <f t="shared" si="1"/>
        <v>320</v>
      </c>
      <c r="P16" s="14">
        <v>8</v>
      </c>
      <c r="Q16" s="14">
        <v>10</v>
      </c>
      <c r="R16" s="14"/>
      <c r="S16" s="14">
        <v>28</v>
      </c>
      <c r="T16" s="14"/>
      <c r="U16" s="14"/>
      <c r="V16" s="14"/>
      <c r="W16" s="77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46</v>
      </c>
      <c r="AG16" s="15">
        <f t="shared" si="2"/>
        <v>274</v>
      </c>
      <c r="AH16" s="7">
        <f t="shared" si="5"/>
        <v>274</v>
      </c>
      <c r="AI16" s="13">
        <f t="shared" si="6"/>
        <v>0</v>
      </c>
    </row>
    <row r="17" spans="1:35" ht="12.75" customHeight="1" x14ac:dyDescent="0.25">
      <c r="A17" s="20" t="s">
        <v>48</v>
      </c>
      <c r="B17" s="21">
        <v>100</v>
      </c>
      <c r="C17" s="10"/>
      <c r="D17" s="10"/>
      <c r="E17" s="12"/>
      <c r="F17" s="1">
        <f>'20.3'!AI17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77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0</v>
      </c>
      <c r="AH17" s="7">
        <f t="shared" si="5"/>
        <v>0</v>
      </c>
      <c r="AI17" s="13">
        <f t="shared" si="6"/>
        <v>0</v>
      </c>
    </row>
    <row r="18" spans="1:35" ht="12.75" customHeight="1" x14ac:dyDescent="0.25">
      <c r="A18" s="20" t="s">
        <v>49</v>
      </c>
      <c r="B18" s="21">
        <v>100</v>
      </c>
      <c r="C18" s="10"/>
      <c r="D18" s="10">
        <v>2</v>
      </c>
      <c r="E18" s="12"/>
      <c r="F18" s="1">
        <f>'20.3'!AI18</f>
        <v>17</v>
      </c>
      <c r="G18" s="22">
        <f t="shared" si="3"/>
        <v>17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17</v>
      </c>
      <c r="P18" s="14"/>
      <c r="Q18" s="14"/>
      <c r="R18" s="14"/>
      <c r="S18" s="14"/>
      <c r="T18" s="14"/>
      <c r="U18" s="14"/>
      <c r="V18" s="14"/>
      <c r="W18" s="77"/>
      <c r="X18" s="14"/>
      <c r="Y18" s="14">
        <v>15</v>
      </c>
      <c r="Z18" s="14"/>
      <c r="AA18" s="14"/>
      <c r="AB18" s="14"/>
      <c r="AC18" s="14"/>
      <c r="AD18" s="14"/>
      <c r="AE18" s="14"/>
      <c r="AF18" s="13">
        <f t="shared" si="4"/>
        <v>15</v>
      </c>
      <c r="AG18" s="15">
        <f t="shared" si="2"/>
        <v>2</v>
      </c>
      <c r="AH18" s="7">
        <f t="shared" si="5"/>
        <v>2</v>
      </c>
      <c r="AI18" s="13">
        <f t="shared" si="6"/>
        <v>0</v>
      </c>
    </row>
    <row r="19" spans="1:35" ht="12.75" customHeight="1" x14ac:dyDescent="0.25">
      <c r="A19" s="20" t="s">
        <v>50</v>
      </c>
      <c r="B19" s="21">
        <v>50</v>
      </c>
      <c r="C19" s="10"/>
      <c r="D19" s="10">
        <v>35</v>
      </c>
      <c r="E19" s="12"/>
      <c r="F19" s="1">
        <f>'20.3'!AI19</f>
        <v>35</v>
      </c>
      <c r="G19" s="22">
        <f t="shared" si="3"/>
        <v>35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35</v>
      </c>
      <c r="P19" s="14"/>
      <c r="Q19" s="14"/>
      <c r="R19" s="14"/>
      <c r="S19" s="14"/>
      <c r="T19" s="14"/>
      <c r="U19" s="14"/>
      <c r="V19" s="14"/>
      <c r="W19" s="77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35</v>
      </c>
      <c r="AH19" s="7">
        <f t="shared" si="5"/>
        <v>35</v>
      </c>
      <c r="AI19" s="13">
        <f t="shared" si="6"/>
        <v>0</v>
      </c>
    </row>
    <row r="20" spans="1:35" ht="12.75" customHeight="1" x14ac:dyDescent="0.25">
      <c r="A20" s="20" t="s">
        <v>47</v>
      </c>
      <c r="B20" s="21">
        <v>33</v>
      </c>
      <c r="C20" s="10">
        <v>6</v>
      </c>
      <c r="D20" s="10">
        <v>7</v>
      </c>
      <c r="E20" s="12">
        <v>52</v>
      </c>
      <c r="F20" s="1">
        <f>'20.3'!AI20</f>
        <v>180</v>
      </c>
      <c r="G20" s="22">
        <f t="shared" si="3"/>
        <v>232</v>
      </c>
      <c r="H20" s="7">
        <v>3</v>
      </c>
      <c r="I20" s="7"/>
      <c r="J20" s="7"/>
      <c r="K20" s="7"/>
      <c r="L20" s="7">
        <v>2</v>
      </c>
      <c r="M20" s="7"/>
      <c r="N20" s="6">
        <f t="shared" si="0"/>
        <v>5</v>
      </c>
      <c r="O20" s="11">
        <f t="shared" si="1"/>
        <v>227</v>
      </c>
      <c r="P20" s="14"/>
      <c r="Q20" s="14">
        <v>5</v>
      </c>
      <c r="R20" s="14"/>
      <c r="S20" s="14"/>
      <c r="T20" s="14"/>
      <c r="U20" s="14">
        <v>7</v>
      </c>
      <c r="V20" s="14">
        <v>4</v>
      </c>
      <c r="W20" s="77"/>
      <c r="X20" s="14"/>
      <c r="Y20" s="14">
        <v>1</v>
      </c>
      <c r="Z20" s="14">
        <v>5</v>
      </c>
      <c r="AA20" s="14"/>
      <c r="AB20" s="14"/>
      <c r="AC20" s="14"/>
      <c r="AD20" s="14"/>
      <c r="AE20" s="14"/>
      <c r="AF20" s="13">
        <f t="shared" si="4"/>
        <v>22</v>
      </c>
      <c r="AG20" s="15">
        <f t="shared" si="2"/>
        <v>205</v>
      </c>
      <c r="AH20" s="7">
        <f t="shared" si="5"/>
        <v>205</v>
      </c>
      <c r="AI20" s="13">
        <f t="shared" si="6"/>
        <v>0</v>
      </c>
    </row>
    <row r="21" spans="1:35" ht="12.75" customHeight="1" x14ac:dyDescent="0.25">
      <c r="A21" s="20" t="s">
        <v>144</v>
      </c>
      <c r="B21" s="21">
        <v>40</v>
      </c>
      <c r="C21" s="10"/>
      <c r="D21" s="10">
        <v>1</v>
      </c>
      <c r="E21" s="12"/>
      <c r="F21" s="1">
        <f>'20.3'!AI21</f>
        <v>1</v>
      </c>
      <c r="G21" s="22">
        <f t="shared" ref="G21:G22" si="7">SUM(E21:F21)</f>
        <v>1</v>
      </c>
      <c r="H21" s="7"/>
      <c r="I21" s="7"/>
      <c r="J21" s="7"/>
      <c r="K21" s="7"/>
      <c r="L21" s="7"/>
      <c r="M21" s="7"/>
      <c r="N21" s="6">
        <f t="shared" ref="N21:N22" si="8">SUBTOTAL(9,H21:M21)</f>
        <v>0</v>
      </c>
      <c r="O21" s="11">
        <f t="shared" ref="O21:O22" si="9">G21-N21</f>
        <v>1</v>
      </c>
      <c r="P21" s="14"/>
      <c r="Q21" s="14"/>
      <c r="R21" s="14"/>
      <c r="S21" s="14"/>
      <c r="T21" s="14"/>
      <c r="U21" s="14"/>
      <c r="V21" s="14"/>
      <c r="W21" s="77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1</v>
      </c>
      <c r="AH21" s="7">
        <f t="shared" si="5"/>
        <v>1</v>
      </c>
      <c r="AI21" s="13">
        <f t="shared" ref="AI21:AI22" si="10">AH21+AE21-AG21</f>
        <v>0</v>
      </c>
    </row>
    <row r="22" spans="1:35" ht="12.75" customHeight="1" x14ac:dyDescent="0.25">
      <c r="A22" s="20" t="s">
        <v>145</v>
      </c>
      <c r="B22" s="21">
        <v>40</v>
      </c>
      <c r="C22" s="10"/>
      <c r="D22" s="10"/>
      <c r="E22" s="12"/>
      <c r="F22" s="1">
        <f>'20.3'!AI22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77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 t="shared" si="5"/>
        <v>0</v>
      </c>
      <c r="AI22" s="13">
        <f t="shared" si="10"/>
        <v>0</v>
      </c>
    </row>
    <row r="23" spans="1:35" ht="12.75" customHeight="1" x14ac:dyDescent="0.25">
      <c r="A23" s="20" t="s">
        <v>125</v>
      </c>
      <c r="B23" s="21">
        <v>30</v>
      </c>
      <c r="C23" s="10"/>
      <c r="D23" s="10"/>
      <c r="E23" s="12"/>
      <c r="F23" s="1">
        <f>'20.3'!AI23</f>
        <v>0</v>
      </c>
      <c r="G23" s="22">
        <f t="shared" ref="G23:G24" si="11">SUM(E23:F23)</f>
        <v>0</v>
      </c>
      <c r="H23" s="7"/>
      <c r="I23" s="7"/>
      <c r="J23" s="7"/>
      <c r="K23" s="7"/>
      <c r="L23" s="7"/>
      <c r="M23" s="7"/>
      <c r="N23" s="6">
        <f t="shared" ref="N23:N24" si="12">SUBTOTAL(9,H23:M23)</f>
        <v>0</v>
      </c>
      <c r="O23" s="11">
        <f t="shared" ref="O23:O24" si="13">G23-N23</f>
        <v>0</v>
      </c>
      <c r="P23" s="14"/>
      <c r="Q23" s="14"/>
      <c r="R23" s="14"/>
      <c r="S23" s="14"/>
      <c r="T23" s="14"/>
      <c r="U23" s="14"/>
      <c r="V23" s="14"/>
      <c r="W23" s="77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ref="AI23:AI24" si="14">AH23+AE23-AG23</f>
        <v>0</v>
      </c>
    </row>
    <row r="24" spans="1:35" ht="12.75" customHeight="1" x14ac:dyDescent="0.25">
      <c r="A24" s="20" t="s">
        <v>124</v>
      </c>
      <c r="B24" s="89">
        <v>22</v>
      </c>
      <c r="C24" s="10"/>
      <c r="D24" s="10"/>
      <c r="E24" s="12"/>
      <c r="F24" s="1">
        <f>'20.3'!AI24</f>
        <v>0</v>
      </c>
      <c r="G24" s="22">
        <f t="shared" si="11"/>
        <v>0</v>
      </c>
      <c r="H24" s="7"/>
      <c r="I24" s="7"/>
      <c r="J24" s="7"/>
      <c r="K24" s="7"/>
      <c r="L24" s="7"/>
      <c r="M24" s="7"/>
      <c r="N24" s="6">
        <f t="shared" si="12"/>
        <v>0</v>
      </c>
      <c r="O24" s="11">
        <f t="shared" si="13"/>
        <v>0</v>
      </c>
      <c r="P24" s="14"/>
      <c r="Q24" s="14"/>
      <c r="R24" s="14"/>
      <c r="S24" s="14"/>
      <c r="T24" s="14"/>
      <c r="U24" s="14"/>
      <c r="V24" s="14"/>
      <c r="W24" s="77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0</v>
      </c>
      <c r="AH24" s="7">
        <f t="shared" si="5"/>
        <v>0</v>
      </c>
      <c r="AI24" s="13">
        <f t="shared" si="14"/>
        <v>0</v>
      </c>
    </row>
    <row r="25" spans="1:35" ht="12.75" customHeight="1" x14ac:dyDescent="0.25">
      <c r="A25" s="34"/>
      <c r="B25" s="34"/>
      <c r="C25" s="34"/>
      <c r="D25" s="34"/>
      <c r="E25" s="19">
        <f t="shared" ref="E25:AH25" si="15">SUM(E3:E24)</f>
        <v>1835</v>
      </c>
      <c r="F25" s="19">
        <f t="shared" si="15"/>
        <v>3663</v>
      </c>
      <c r="G25" s="19">
        <f t="shared" si="15"/>
        <v>5498</v>
      </c>
      <c r="H25" s="19">
        <f t="shared" si="15"/>
        <v>105</v>
      </c>
      <c r="I25" s="19">
        <f t="shared" si="15"/>
        <v>0</v>
      </c>
      <c r="J25" s="19">
        <f t="shared" si="15"/>
        <v>30</v>
      </c>
      <c r="K25" s="19">
        <f t="shared" si="15"/>
        <v>138</v>
      </c>
      <c r="L25" s="19">
        <f t="shared" si="15"/>
        <v>212</v>
      </c>
      <c r="M25" s="19">
        <f t="shared" si="15"/>
        <v>0</v>
      </c>
      <c r="N25" s="19">
        <f t="shared" si="15"/>
        <v>485</v>
      </c>
      <c r="O25" s="19">
        <f t="shared" si="15"/>
        <v>5013</v>
      </c>
      <c r="P25" s="19">
        <f t="shared" si="15"/>
        <v>124</v>
      </c>
      <c r="Q25" s="19">
        <f t="shared" si="15"/>
        <v>128</v>
      </c>
      <c r="R25" s="19">
        <f t="shared" si="15"/>
        <v>0</v>
      </c>
      <c r="S25" s="19">
        <f t="shared" si="15"/>
        <v>139</v>
      </c>
      <c r="T25" s="19">
        <f t="shared" si="15"/>
        <v>0</v>
      </c>
      <c r="U25" s="19">
        <f t="shared" si="15"/>
        <v>129</v>
      </c>
      <c r="V25" s="19">
        <f t="shared" si="15"/>
        <v>7</v>
      </c>
      <c r="W25" s="19">
        <f t="shared" si="15"/>
        <v>3</v>
      </c>
      <c r="X25" s="19">
        <f t="shared" si="15"/>
        <v>5</v>
      </c>
      <c r="Y25" s="19">
        <f t="shared" si="15"/>
        <v>193</v>
      </c>
      <c r="Z25" s="19">
        <f t="shared" si="15"/>
        <v>145</v>
      </c>
      <c r="AA25" s="19">
        <f t="shared" si="15"/>
        <v>0</v>
      </c>
      <c r="AB25" s="19">
        <f t="shared" si="15"/>
        <v>0</v>
      </c>
      <c r="AC25" s="19">
        <f t="shared" si="15"/>
        <v>0</v>
      </c>
      <c r="AD25" s="19">
        <f t="shared" si="15"/>
        <v>0</v>
      </c>
      <c r="AE25" s="19">
        <f t="shared" si="15"/>
        <v>5</v>
      </c>
      <c r="AF25" s="19">
        <f t="shared" si="15"/>
        <v>873</v>
      </c>
      <c r="AG25" s="19">
        <f t="shared" si="15"/>
        <v>4140</v>
      </c>
      <c r="AH25" s="19">
        <f t="shared" si="15"/>
        <v>4135</v>
      </c>
      <c r="AI25" s="19">
        <f t="shared" ref="AI25" si="16">SUM(AI3:AI24)</f>
        <v>0</v>
      </c>
    </row>
    <row r="28" spans="1:35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8"/>
  <sheetViews>
    <sheetView zoomScale="85" zoomScaleNormal="85" workbookViewId="0">
      <pane xSplit="4" ySplit="2" topLeftCell="T3" activePane="bottomRight" state="frozen"/>
      <selection pane="topRight" activeCell="E1" sqref="E1"/>
      <selection pane="bottomLeft" activeCell="A3" sqref="A3"/>
      <selection pane="bottomRight" activeCell="D4" sqref="D4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6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8" width="10.85546875" customWidth="1"/>
    <col min="29" max="29" width="12.85546875" customWidth="1"/>
    <col min="30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4" t="s">
        <v>12</v>
      </c>
      <c r="F1" s="124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220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179</v>
      </c>
      <c r="W1" s="5" t="s">
        <v>182</v>
      </c>
      <c r="X1" s="5" t="s">
        <v>182</v>
      </c>
      <c r="Y1" s="5" t="s">
        <v>183</v>
      </c>
      <c r="Z1" s="5" t="s">
        <v>9</v>
      </c>
      <c r="AA1" s="5" t="s">
        <v>46</v>
      </c>
      <c r="AB1" s="4"/>
      <c r="AC1" s="5"/>
      <c r="AD1" s="120" t="s">
        <v>18</v>
      </c>
      <c r="AE1" s="126" t="s">
        <v>10</v>
      </c>
      <c r="AF1" s="126" t="s">
        <v>44</v>
      </c>
      <c r="AG1" s="128" t="s">
        <v>22</v>
      </c>
      <c r="AH1" s="130" t="s">
        <v>23</v>
      </c>
    </row>
    <row r="2" spans="1:34" x14ac:dyDescent="0.25">
      <c r="A2" s="121"/>
      <c r="B2" s="123"/>
      <c r="C2" s="123"/>
      <c r="D2" s="121"/>
      <c r="E2" s="125"/>
      <c r="F2" s="125"/>
      <c r="G2" s="132"/>
      <c r="H2" s="17" t="s">
        <v>24</v>
      </c>
      <c r="I2" s="17" t="s">
        <v>1</v>
      </c>
      <c r="J2" s="17" t="s">
        <v>15</v>
      </c>
      <c r="K2" s="17" t="s">
        <v>101</v>
      </c>
      <c r="L2" s="2" t="s">
        <v>2</v>
      </c>
      <c r="M2" s="2" t="s">
        <v>7</v>
      </c>
      <c r="N2" s="134"/>
      <c r="O2" s="136"/>
      <c r="P2" s="4" t="s">
        <v>223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97</v>
      </c>
      <c r="W2" s="4" t="s">
        <v>143</v>
      </c>
      <c r="X2" s="4" t="s">
        <v>97</v>
      </c>
      <c r="Y2" s="4" t="s">
        <v>141</v>
      </c>
      <c r="Z2" s="4" t="s">
        <v>42</v>
      </c>
      <c r="AA2" s="4" t="s">
        <v>141</v>
      </c>
      <c r="AB2" s="16"/>
      <c r="AC2" s="16"/>
      <c r="AD2" s="121"/>
      <c r="AE2" s="127"/>
      <c r="AF2" s="127"/>
      <c r="AG2" s="129"/>
      <c r="AH2" s="131"/>
    </row>
    <row r="3" spans="1:34" ht="12" customHeight="1" x14ac:dyDescent="0.25">
      <c r="A3" s="20" t="s">
        <v>190</v>
      </c>
      <c r="B3" s="21">
        <v>33</v>
      </c>
      <c r="C3" s="9">
        <v>28</v>
      </c>
      <c r="D3" s="9">
        <v>4</v>
      </c>
      <c r="E3" s="12"/>
      <c r="F3" s="1">
        <f>'21.3'!AH3</f>
        <v>1016</v>
      </c>
      <c r="G3" s="22">
        <f>SUM(E3:F3)</f>
        <v>1016</v>
      </c>
      <c r="H3" s="7">
        <v>2</v>
      </c>
      <c r="I3" s="7"/>
      <c r="J3" s="7"/>
      <c r="K3" s="7"/>
      <c r="L3" s="7">
        <v>26</v>
      </c>
      <c r="M3" s="7">
        <v>60</v>
      </c>
      <c r="N3" s="6">
        <f t="shared" ref="N3:N20" si="0">SUBTOTAL(9,H3:M3)</f>
        <v>88</v>
      </c>
      <c r="O3" s="11">
        <f t="shared" ref="O3:O20" si="1">G3-N3</f>
        <v>928</v>
      </c>
      <c r="P3" s="14"/>
      <c r="Q3" s="14"/>
      <c r="R3" s="14"/>
      <c r="S3" s="14"/>
      <c r="T3" s="14"/>
      <c r="U3" s="14"/>
      <c r="V3" s="27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24" si="2">O3-AE3</f>
        <v>928</v>
      </c>
      <c r="AG3" s="7">
        <f>(B3*C3)+D3</f>
        <v>928</v>
      </c>
      <c r="AH3" s="13">
        <f>AG3+AD3-AF3</f>
        <v>0</v>
      </c>
    </row>
    <row r="4" spans="1:34" ht="12" customHeight="1" x14ac:dyDescent="0.25">
      <c r="A4" s="20" t="s">
        <v>177</v>
      </c>
      <c r="B4" s="21">
        <v>70</v>
      </c>
      <c r="C4" s="9">
        <v>12</v>
      </c>
      <c r="D4" s="9">
        <v>48</v>
      </c>
      <c r="E4" s="12"/>
      <c r="F4" s="1">
        <f>'21.3'!AH4</f>
        <v>1029</v>
      </c>
      <c r="G4" s="22">
        <f t="shared" ref="G4:G20" si="3">SUM(E4:F4)</f>
        <v>1029</v>
      </c>
      <c r="H4" s="7">
        <v>40</v>
      </c>
      <c r="I4" s="7"/>
      <c r="J4" s="7"/>
      <c r="K4" s="7"/>
      <c r="L4" s="7">
        <v>41</v>
      </c>
      <c r="M4" s="7">
        <v>60</v>
      </c>
      <c r="N4" s="6">
        <f t="shared" si="0"/>
        <v>141</v>
      </c>
      <c r="O4" s="11">
        <f t="shared" si="1"/>
        <v>888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5" si="4">SUM(P4:AC4)</f>
        <v>0</v>
      </c>
      <c r="AF4" s="15">
        <f t="shared" si="2"/>
        <v>888</v>
      </c>
      <c r="AG4" s="7">
        <f t="shared" ref="AG4:AG20" si="5">(B4*C4)+D4</f>
        <v>888</v>
      </c>
      <c r="AH4" s="13">
        <f t="shared" ref="AH4:AH24" si="6">AG4+AD4-AF4</f>
        <v>0</v>
      </c>
    </row>
    <row r="5" spans="1:34" ht="12" customHeight="1" x14ac:dyDescent="0.25">
      <c r="A5" s="20" t="s">
        <v>178</v>
      </c>
      <c r="B5" s="21">
        <v>45</v>
      </c>
      <c r="C5" s="8"/>
      <c r="D5" s="8">
        <v>23</v>
      </c>
      <c r="E5" s="12"/>
      <c r="F5" s="1">
        <f>'21.3'!AH5</f>
        <v>23</v>
      </c>
      <c r="G5" s="22">
        <f t="shared" si="3"/>
        <v>23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23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4"/>
        <v>0</v>
      </c>
      <c r="AF5" s="15">
        <f t="shared" si="2"/>
        <v>23</v>
      </c>
      <c r="AG5" s="7">
        <f t="shared" si="5"/>
        <v>23</v>
      </c>
      <c r="AH5" s="13">
        <f t="shared" si="6"/>
        <v>0</v>
      </c>
    </row>
    <row r="6" spans="1:34" ht="12" customHeight="1" x14ac:dyDescent="0.25">
      <c r="A6" s="20" t="s">
        <v>31</v>
      </c>
      <c r="B6" s="21">
        <v>60</v>
      </c>
      <c r="C6" s="8"/>
      <c r="D6" s="8"/>
      <c r="E6" s="12"/>
      <c r="F6" s="1">
        <f>'21.3'!AH6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12" customHeight="1" x14ac:dyDescent="0.25">
      <c r="A7" s="20" t="s">
        <v>33</v>
      </c>
      <c r="B7" s="21">
        <v>120</v>
      </c>
      <c r="C7" s="9">
        <v>4</v>
      </c>
      <c r="D7" s="9">
        <v>85</v>
      </c>
      <c r="E7" s="12"/>
      <c r="F7" s="1">
        <f>'21.3'!AH7</f>
        <v>625</v>
      </c>
      <c r="G7" s="22">
        <f t="shared" si="3"/>
        <v>625</v>
      </c>
      <c r="H7" s="7"/>
      <c r="I7" s="7"/>
      <c r="J7" s="7"/>
      <c r="K7" s="7"/>
      <c r="L7" s="7"/>
      <c r="M7" s="7">
        <v>60</v>
      </c>
      <c r="N7" s="6">
        <f t="shared" si="0"/>
        <v>60</v>
      </c>
      <c r="O7" s="11">
        <f t="shared" si="1"/>
        <v>565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0</v>
      </c>
      <c r="AF7" s="15">
        <f t="shared" si="2"/>
        <v>565</v>
      </c>
      <c r="AG7" s="7">
        <f t="shared" si="5"/>
        <v>565</v>
      </c>
      <c r="AH7" s="13">
        <f t="shared" si="6"/>
        <v>0</v>
      </c>
    </row>
    <row r="8" spans="1:34" ht="12" customHeight="1" x14ac:dyDescent="0.25">
      <c r="A8" s="20" t="s">
        <v>34</v>
      </c>
      <c r="B8" s="21">
        <v>40</v>
      </c>
      <c r="C8" s="8">
        <v>2</v>
      </c>
      <c r="D8" s="8">
        <v>24</v>
      </c>
      <c r="E8" s="12"/>
      <c r="F8" s="1">
        <f>'21.3'!AH8</f>
        <v>104</v>
      </c>
      <c r="G8" s="22">
        <f t="shared" si="3"/>
        <v>104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104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104</v>
      </c>
      <c r="AG8" s="7">
        <f t="shared" si="5"/>
        <v>104</v>
      </c>
      <c r="AH8" s="13">
        <f t="shared" si="6"/>
        <v>0</v>
      </c>
    </row>
    <row r="9" spans="1:34" ht="12" customHeight="1" x14ac:dyDescent="0.25">
      <c r="A9" s="20" t="s">
        <v>35</v>
      </c>
      <c r="B9" s="21">
        <v>65</v>
      </c>
      <c r="C9" s="8">
        <v>4</v>
      </c>
      <c r="D9" s="8">
        <v>64</v>
      </c>
      <c r="E9" s="12"/>
      <c r="F9" s="1">
        <f>'21.3'!AH9</f>
        <v>337</v>
      </c>
      <c r="G9" s="22">
        <f t="shared" si="3"/>
        <v>337</v>
      </c>
      <c r="H9" s="7"/>
      <c r="I9" s="7"/>
      <c r="J9" s="7"/>
      <c r="K9" s="7"/>
      <c r="L9" s="7"/>
      <c r="M9" s="7">
        <v>6</v>
      </c>
      <c r="N9" s="6">
        <f t="shared" si="0"/>
        <v>6</v>
      </c>
      <c r="O9" s="11">
        <f t="shared" si="1"/>
        <v>331</v>
      </c>
      <c r="P9" s="14">
        <v>7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7</v>
      </c>
      <c r="AF9" s="15">
        <f t="shared" si="2"/>
        <v>324</v>
      </c>
      <c r="AG9" s="7">
        <f t="shared" si="5"/>
        <v>324</v>
      </c>
      <c r="AH9" s="13">
        <f t="shared" si="6"/>
        <v>0</v>
      </c>
    </row>
    <row r="10" spans="1:34" ht="12" customHeight="1" x14ac:dyDescent="0.25">
      <c r="A10" s="20" t="s">
        <v>36</v>
      </c>
      <c r="B10" s="21">
        <v>100</v>
      </c>
      <c r="C10" s="8"/>
      <c r="D10" s="8">
        <v>2</v>
      </c>
      <c r="E10" s="12"/>
      <c r="F10" s="1">
        <f>'21.3'!AH10</f>
        <v>2</v>
      </c>
      <c r="G10" s="22">
        <f t="shared" si="3"/>
        <v>2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2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0</v>
      </c>
      <c r="AF10" s="15">
        <f t="shared" si="2"/>
        <v>2</v>
      </c>
      <c r="AG10" s="7">
        <f t="shared" si="5"/>
        <v>2</v>
      </c>
      <c r="AH10" s="13">
        <f t="shared" si="6"/>
        <v>0</v>
      </c>
    </row>
    <row r="11" spans="1:34" ht="12" customHeight="1" x14ac:dyDescent="0.25">
      <c r="A11" s="20" t="s">
        <v>37</v>
      </c>
      <c r="B11" s="21">
        <v>85</v>
      </c>
      <c r="C11" s="10">
        <v>1</v>
      </c>
      <c r="D11" s="10">
        <v>80</v>
      </c>
      <c r="E11" s="12"/>
      <c r="F11" s="1">
        <f>'21.3'!AH11</f>
        <v>165</v>
      </c>
      <c r="G11" s="22">
        <f t="shared" si="3"/>
        <v>165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165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4"/>
        <v>0</v>
      </c>
      <c r="AF11" s="15">
        <f t="shared" si="2"/>
        <v>165</v>
      </c>
      <c r="AG11" s="7">
        <f t="shared" si="5"/>
        <v>165</v>
      </c>
      <c r="AH11" s="13">
        <f t="shared" si="6"/>
        <v>0</v>
      </c>
    </row>
    <row r="12" spans="1:34" ht="12" customHeight="1" x14ac:dyDescent="0.25">
      <c r="A12" s="20" t="s">
        <v>38</v>
      </c>
      <c r="B12" s="21">
        <v>50</v>
      </c>
      <c r="C12" s="10">
        <v>5</v>
      </c>
      <c r="D12" s="10">
        <v>67</v>
      </c>
      <c r="E12" s="12"/>
      <c r="F12" s="1">
        <f>'21.3'!AH12</f>
        <v>317</v>
      </c>
      <c r="G12" s="22">
        <f t="shared" si="3"/>
        <v>317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317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0</v>
      </c>
      <c r="AF12" s="15">
        <f t="shared" si="2"/>
        <v>317</v>
      </c>
      <c r="AG12" s="7">
        <f t="shared" si="5"/>
        <v>317</v>
      </c>
      <c r="AH12" s="13">
        <f t="shared" si="6"/>
        <v>0</v>
      </c>
    </row>
    <row r="13" spans="1:34" ht="12" customHeight="1" x14ac:dyDescent="0.25">
      <c r="A13" s="20" t="s">
        <v>39</v>
      </c>
      <c r="B13" s="21">
        <v>50</v>
      </c>
      <c r="C13" s="10"/>
      <c r="D13" s="10"/>
      <c r="E13" s="12"/>
      <c r="F13" s="1">
        <f>'21.3'!AH13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" customHeight="1" x14ac:dyDescent="0.25">
      <c r="A14" s="20" t="s">
        <v>25</v>
      </c>
      <c r="B14" s="21">
        <v>45</v>
      </c>
      <c r="C14" s="10"/>
      <c r="D14" s="10"/>
      <c r="E14" s="12"/>
      <c r="F14" s="1">
        <f>'21.3'!AH14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2"/>
        <v>0</v>
      </c>
      <c r="AG14" s="7">
        <f t="shared" si="5"/>
        <v>0</v>
      </c>
      <c r="AH14" s="13">
        <f t="shared" si="6"/>
        <v>0</v>
      </c>
    </row>
    <row r="15" spans="1:34" ht="12" customHeight="1" x14ac:dyDescent="0.25">
      <c r="A15" s="20" t="s">
        <v>26</v>
      </c>
      <c r="B15" s="21">
        <v>33</v>
      </c>
      <c r="C15" s="10"/>
      <c r="D15" s="10"/>
      <c r="E15" s="12"/>
      <c r="F15" s="1">
        <f>'21.3'!AH15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2"/>
        <v>0</v>
      </c>
      <c r="AG15" s="7">
        <f t="shared" si="5"/>
        <v>0</v>
      </c>
      <c r="AH15" s="13">
        <f t="shared" si="6"/>
        <v>0</v>
      </c>
    </row>
    <row r="16" spans="1:34" ht="12" customHeight="1" x14ac:dyDescent="0.25">
      <c r="A16" s="20" t="s">
        <v>27</v>
      </c>
      <c r="B16" s="21">
        <v>45</v>
      </c>
      <c r="C16" s="10">
        <v>5</v>
      </c>
      <c r="D16" s="10">
        <v>45</v>
      </c>
      <c r="E16" s="12"/>
      <c r="F16" s="1">
        <f>'21.3'!AH16</f>
        <v>274</v>
      </c>
      <c r="G16" s="22">
        <f t="shared" si="3"/>
        <v>274</v>
      </c>
      <c r="H16" s="7">
        <v>4</v>
      </c>
      <c r="I16" s="7"/>
      <c r="J16" s="7"/>
      <c r="K16" s="7"/>
      <c r="L16" s="7"/>
      <c r="M16" s="7"/>
      <c r="N16" s="6">
        <f t="shared" si="0"/>
        <v>4</v>
      </c>
      <c r="O16" s="11">
        <f t="shared" si="1"/>
        <v>270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2"/>
        <v>270</v>
      </c>
      <c r="AG16" s="7">
        <f t="shared" si="5"/>
        <v>270</v>
      </c>
      <c r="AH16" s="13">
        <f t="shared" si="6"/>
        <v>0</v>
      </c>
    </row>
    <row r="17" spans="1:34" ht="12" customHeight="1" x14ac:dyDescent="0.25">
      <c r="A17" s="20" t="s">
        <v>48</v>
      </c>
      <c r="B17" s="21">
        <v>100</v>
      </c>
      <c r="C17" s="10"/>
      <c r="D17" s="10"/>
      <c r="E17" s="12"/>
      <c r="F17" s="1">
        <f>'21.3'!AH17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0</v>
      </c>
      <c r="AG17" s="7">
        <f t="shared" si="5"/>
        <v>0</v>
      </c>
      <c r="AH17" s="13">
        <f t="shared" si="6"/>
        <v>0</v>
      </c>
    </row>
    <row r="18" spans="1:34" ht="12" customHeight="1" x14ac:dyDescent="0.25">
      <c r="A18" s="20" t="s">
        <v>49</v>
      </c>
      <c r="B18" s="21">
        <v>100</v>
      </c>
      <c r="C18" s="10"/>
      <c r="D18" s="10">
        <v>2</v>
      </c>
      <c r="E18" s="12"/>
      <c r="F18" s="1">
        <f>'21.3'!AH18</f>
        <v>2</v>
      </c>
      <c r="G18" s="22">
        <f t="shared" si="3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2</v>
      </c>
      <c r="AG18" s="7">
        <f t="shared" si="5"/>
        <v>2</v>
      </c>
      <c r="AH18" s="13">
        <f t="shared" si="6"/>
        <v>0</v>
      </c>
    </row>
    <row r="19" spans="1:34" ht="12" customHeight="1" x14ac:dyDescent="0.25">
      <c r="A19" s="20" t="s">
        <v>50</v>
      </c>
      <c r="B19" s="21">
        <v>50</v>
      </c>
      <c r="C19" s="10"/>
      <c r="D19" s="10">
        <v>35</v>
      </c>
      <c r="E19" s="12"/>
      <c r="F19" s="1">
        <f>'21.3'!AH19</f>
        <v>35</v>
      </c>
      <c r="G19" s="22">
        <f t="shared" si="3"/>
        <v>35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35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2"/>
        <v>35</v>
      </c>
      <c r="AG19" s="7">
        <f t="shared" si="5"/>
        <v>35</v>
      </c>
      <c r="AH19" s="13">
        <f t="shared" si="6"/>
        <v>0</v>
      </c>
    </row>
    <row r="20" spans="1:34" ht="12" customHeight="1" x14ac:dyDescent="0.25">
      <c r="A20" s="20" t="s">
        <v>47</v>
      </c>
      <c r="B20" s="21">
        <v>33</v>
      </c>
      <c r="C20" s="10">
        <v>6</v>
      </c>
      <c r="D20" s="10">
        <v>7</v>
      </c>
      <c r="E20" s="12"/>
      <c r="F20" s="1">
        <f>'21.3'!AH20</f>
        <v>205</v>
      </c>
      <c r="G20" s="22">
        <f t="shared" si="3"/>
        <v>205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205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2"/>
        <v>205</v>
      </c>
      <c r="AG20" s="7">
        <f t="shared" si="5"/>
        <v>205</v>
      </c>
      <c r="AH20" s="13">
        <f t="shared" si="6"/>
        <v>0</v>
      </c>
    </row>
    <row r="21" spans="1:34" ht="12" customHeight="1" x14ac:dyDescent="0.25">
      <c r="A21" s="20" t="s">
        <v>144</v>
      </c>
      <c r="B21" s="21">
        <v>40</v>
      </c>
      <c r="C21" s="10"/>
      <c r="D21" s="10"/>
      <c r="E21" s="12"/>
      <c r="F21" s="1">
        <f>'21.3'!AH21</f>
        <v>1</v>
      </c>
      <c r="G21" s="22">
        <f t="shared" ref="G21" si="7">SUM(E21:F21)</f>
        <v>1</v>
      </c>
      <c r="H21" s="7"/>
      <c r="I21" s="7"/>
      <c r="J21" s="7"/>
      <c r="K21" s="7"/>
      <c r="L21" s="7"/>
      <c r="M21" s="7"/>
      <c r="N21" s="6">
        <f t="shared" ref="N21" si="8">SUBTOTAL(9,H21:M21)</f>
        <v>0</v>
      </c>
      <c r="O21" s="11">
        <f t="shared" ref="O21" si="9">G21-N21</f>
        <v>1</v>
      </c>
      <c r="P21" s="14"/>
      <c r="Q21" s="14"/>
      <c r="R21" s="14"/>
      <c r="S21" s="14"/>
      <c r="T21" s="14"/>
      <c r="U21" s="14"/>
      <c r="V21" s="14">
        <v>1</v>
      </c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1</v>
      </c>
      <c r="AF21" s="15">
        <f t="shared" si="2"/>
        <v>0</v>
      </c>
      <c r="AG21" s="7">
        <f>(B21*C21)+D21</f>
        <v>0</v>
      </c>
      <c r="AH21" s="13">
        <f t="shared" si="6"/>
        <v>0</v>
      </c>
    </row>
    <row r="22" spans="1:34" ht="12" customHeight="1" x14ac:dyDescent="0.25">
      <c r="A22" s="20" t="s">
        <v>145</v>
      </c>
      <c r="B22" s="21">
        <v>40</v>
      </c>
      <c r="C22" s="10"/>
      <c r="D22" s="10"/>
      <c r="E22" s="12"/>
      <c r="F22" s="1">
        <f>'21.3'!AH22</f>
        <v>0</v>
      </c>
      <c r="G22" s="22">
        <f t="shared" ref="G22:G24" si="10">SUM(E22:F22)</f>
        <v>0</v>
      </c>
      <c r="H22" s="7"/>
      <c r="I22" s="7"/>
      <c r="J22" s="7"/>
      <c r="K22" s="7"/>
      <c r="L22" s="7"/>
      <c r="M22" s="7"/>
      <c r="N22" s="6">
        <f t="shared" ref="N22:N24" si="11">SUBTOTAL(9,H22:M22)</f>
        <v>0</v>
      </c>
      <c r="O22" s="11">
        <f t="shared" ref="O22:O24" si="12">G22-N22</f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>(B22*C22)+D22</f>
        <v>0</v>
      </c>
      <c r="AH22" s="13">
        <f t="shared" si="6"/>
        <v>0</v>
      </c>
    </row>
    <row r="23" spans="1:34" ht="12" customHeight="1" x14ac:dyDescent="0.25">
      <c r="A23" s="20" t="s">
        <v>125</v>
      </c>
      <c r="B23" s="21">
        <v>30</v>
      </c>
      <c r="C23" s="10"/>
      <c r="D23" s="10"/>
      <c r="E23" s="12"/>
      <c r="F23" s="1">
        <f>'21.3'!AH23</f>
        <v>0</v>
      </c>
      <c r="G23" s="22">
        <f t="shared" si="10"/>
        <v>0</v>
      </c>
      <c r="H23" s="7"/>
      <c r="I23" s="7"/>
      <c r="J23" s="7"/>
      <c r="K23" s="7"/>
      <c r="L23" s="7"/>
      <c r="M23" s="7"/>
      <c r="N23" s="6">
        <f t="shared" si="11"/>
        <v>0</v>
      </c>
      <c r="O23" s="11">
        <f t="shared" si="1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ref="AG23:AG24" si="13">(B23*C23)+D23</f>
        <v>0</v>
      </c>
      <c r="AH23" s="13">
        <f t="shared" si="6"/>
        <v>0</v>
      </c>
    </row>
    <row r="24" spans="1:34" ht="12" customHeight="1" x14ac:dyDescent="0.25">
      <c r="A24" s="20" t="s">
        <v>124</v>
      </c>
      <c r="B24" s="89">
        <v>22</v>
      </c>
      <c r="C24" s="10"/>
      <c r="D24" s="10"/>
      <c r="E24" s="12"/>
      <c r="F24" s="1">
        <f>'21.3'!AH24</f>
        <v>0</v>
      </c>
      <c r="G24" s="22">
        <f t="shared" si="10"/>
        <v>0</v>
      </c>
      <c r="H24" s="7"/>
      <c r="I24" s="7"/>
      <c r="J24" s="7"/>
      <c r="K24" s="7"/>
      <c r="L24" s="7"/>
      <c r="M24" s="7"/>
      <c r="N24" s="6">
        <f t="shared" si="11"/>
        <v>0</v>
      </c>
      <c r="O24" s="11">
        <f t="shared" si="1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2"/>
        <v>0</v>
      </c>
      <c r="AG24" s="7">
        <f t="shared" si="13"/>
        <v>0</v>
      </c>
      <c r="AH24" s="13">
        <f t="shared" si="6"/>
        <v>0</v>
      </c>
    </row>
    <row r="25" spans="1:34" ht="12" customHeight="1" x14ac:dyDescent="0.25">
      <c r="A25" s="34"/>
      <c r="B25" s="34"/>
      <c r="C25" s="34"/>
      <c r="D25" s="34"/>
      <c r="E25" s="19">
        <f t="shared" ref="E25:AH25" si="14">SUM(E3:E24)</f>
        <v>0</v>
      </c>
      <c r="F25" s="19">
        <f t="shared" si="14"/>
        <v>4135</v>
      </c>
      <c r="G25" s="19">
        <f t="shared" si="14"/>
        <v>4135</v>
      </c>
      <c r="H25" s="19">
        <f t="shared" si="14"/>
        <v>46</v>
      </c>
      <c r="I25" s="19">
        <f t="shared" si="14"/>
        <v>0</v>
      </c>
      <c r="J25" s="19">
        <f t="shared" si="14"/>
        <v>0</v>
      </c>
      <c r="K25" s="19">
        <f t="shared" si="14"/>
        <v>0</v>
      </c>
      <c r="L25" s="19">
        <f t="shared" si="14"/>
        <v>67</v>
      </c>
      <c r="M25" s="19">
        <f t="shared" si="14"/>
        <v>186</v>
      </c>
      <c r="N25" s="19">
        <f t="shared" si="14"/>
        <v>299</v>
      </c>
      <c r="O25" s="19">
        <f t="shared" si="14"/>
        <v>3836</v>
      </c>
      <c r="P25" s="19">
        <f t="shared" si="14"/>
        <v>7</v>
      </c>
      <c r="Q25" s="19">
        <f t="shared" si="14"/>
        <v>0</v>
      </c>
      <c r="R25" s="19">
        <f t="shared" si="14"/>
        <v>0</v>
      </c>
      <c r="S25" s="19">
        <f t="shared" si="14"/>
        <v>0</v>
      </c>
      <c r="T25" s="19">
        <f t="shared" si="14"/>
        <v>0</v>
      </c>
      <c r="U25" s="19">
        <f t="shared" si="14"/>
        <v>0</v>
      </c>
      <c r="V25" s="19">
        <f t="shared" si="14"/>
        <v>1</v>
      </c>
      <c r="W25" s="19">
        <f t="shared" si="14"/>
        <v>0</v>
      </c>
      <c r="X25" s="19">
        <f t="shared" si="14"/>
        <v>0</v>
      </c>
      <c r="Y25" s="19">
        <f t="shared" si="14"/>
        <v>0</v>
      </c>
      <c r="Z25" s="19">
        <f t="shared" si="14"/>
        <v>0</v>
      </c>
      <c r="AA25" s="19">
        <f t="shared" si="14"/>
        <v>0</v>
      </c>
      <c r="AB25" s="19">
        <f t="shared" si="14"/>
        <v>0</v>
      </c>
      <c r="AC25" s="19">
        <f t="shared" si="14"/>
        <v>0</v>
      </c>
      <c r="AD25" s="19">
        <f t="shared" si="14"/>
        <v>0</v>
      </c>
      <c r="AE25" s="13">
        <f t="shared" si="4"/>
        <v>8</v>
      </c>
      <c r="AF25" s="19">
        <f t="shared" si="14"/>
        <v>3828</v>
      </c>
      <c r="AG25" s="19">
        <f t="shared" si="14"/>
        <v>3828</v>
      </c>
      <c r="AH25" s="19">
        <f t="shared" si="14"/>
        <v>0</v>
      </c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zoomScaleNormal="100" workbookViewId="0">
      <pane xSplit="4" ySplit="2" topLeftCell="Z3" activePane="bottomRight" state="frozen"/>
      <selection pane="topRight" activeCell="E1" sqref="E1"/>
      <selection pane="bottomLeft" activeCell="A3" sqref="A3"/>
      <selection pane="bottomRight" activeCell="AG3" sqref="AG3:AG23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7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3" width="10.85546875" customWidth="1"/>
    <col min="34" max="34" width="12.28515625" bestFit="1" customWidth="1"/>
    <col min="35" max="35" width="10.85546875" customWidth="1"/>
    <col min="36" max="36" width="15.5703125" customWidth="1"/>
    <col min="37" max="37" width="10.85546875" customWidth="1"/>
    <col min="38" max="38" width="16.5703125" customWidth="1"/>
  </cols>
  <sheetData>
    <row r="1" spans="1:37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4" t="s">
        <v>12</v>
      </c>
      <c r="F1" s="124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183</v>
      </c>
      <c r="Q1" s="5" t="s">
        <v>16</v>
      </c>
      <c r="R1" s="5" t="s">
        <v>40</v>
      </c>
      <c r="S1" s="5" t="s">
        <v>215</v>
      </c>
      <c r="T1" s="5" t="s">
        <v>9</v>
      </c>
      <c r="U1" s="5" t="s">
        <v>14</v>
      </c>
      <c r="V1" s="5" t="s">
        <v>184</v>
      </c>
      <c r="W1" s="5" t="s">
        <v>40</v>
      </c>
      <c r="X1" s="5" t="s">
        <v>40</v>
      </c>
      <c r="Y1" s="5" t="s">
        <v>215</v>
      </c>
      <c r="Z1" s="5" t="s">
        <v>9</v>
      </c>
      <c r="AA1" s="5" t="s">
        <v>14</v>
      </c>
      <c r="AB1" s="5" t="s">
        <v>146</v>
      </c>
      <c r="AC1" s="5" t="s">
        <v>45</v>
      </c>
      <c r="AD1" s="5" t="s">
        <v>184</v>
      </c>
      <c r="AE1" s="5" t="s">
        <v>184</v>
      </c>
      <c r="AF1" s="5" t="s">
        <v>151</v>
      </c>
      <c r="AG1" s="120" t="s">
        <v>18</v>
      </c>
      <c r="AH1" s="126" t="s">
        <v>10</v>
      </c>
      <c r="AI1" s="126" t="s">
        <v>44</v>
      </c>
      <c r="AJ1" s="128" t="s">
        <v>22</v>
      </c>
      <c r="AK1" s="130" t="s">
        <v>23</v>
      </c>
    </row>
    <row r="2" spans="1:37" x14ac:dyDescent="0.25">
      <c r="A2" s="121"/>
      <c r="B2" s="123"/>
      <c r="C2" s="123"/>
      <c r="D2" s="121"/>
      <c r="E2" s="125"/>
      <c r="F2" s="125"/>
      <c r="G2" s="132"/>
      <c r="H2" s="17" t="s">
        <v>24</v>
      </c>
      <c r="I2" s="17" t="s">
        <v>114</v>
      </c>
      <c r="J2" s="17" t="s">
        <v>15</v>
      </c>
      <c r="K2" s="17" t="s">
        <v>101</v>
      </c>
      <c r="L2" s="2" t="s">
        <v>2</v>
      </c>
      <c r="M2" s="2" t="s">
        <v>1</v>
      </c>
      <c r="N2" s="134"/>
      <c r="O2" s="136"/>
      <c r="P2" s="4" t="s">
        <v>222</v>
      </c>
      <c r="Q2" s="4" t="s">
        <v>90</v>
      </c>
      <c r="R2" s="4" t="s">
        <v>90</v>
      </c>
      <c r="S2" s="4" t="s">
        <v>90</v>
      </c>
      <c r="T2" s="4" t="s">
        <v>90</v>
      </c>
      <c r="U2" s="4" t="s">
        <v>90</v>
      </c>
      <c r="V2" s="4" t="s">
        <v>143</v>
      </c>
      <c r="W2" s="4" t="s">
        <v>92</v>
      </c>
      <c r="X2" s="4" t="s">
        <v>112</v>
      </c>
      <c r="Y2" s="4" t="s">
        <v>42</v>
      </c>
      <c r="Z2" s="4" t="s">
        <v>42</v>
      </c>
      <c r="AA2" s="4" t="s">
        <v>42</v>
      </c>
      <c r="AB2" s="4" t="s">
        <v>42</v>
      </c>
      <c r="AC2" s="16" t="s">
        <v>42</v>
      </c>
      <c r="AD2" s="4" t="s">
        <v>143</v>
      </c>
      <c r="AE2" s="4" t="s">
        <v>143</v>
      </c>
      <c r="AF2" s="16" t="s">
        <v>141</v>
      </c>
      <c r="AG2" s="121"/>
      <c r="AH2" s="127"/>
      <c r="AI2" s="127"/>
      <c r="AJ2" s="129"/>
      <c r="AK2" s="131"/>
    </row>
    <row r="3" spans="1:37" ht="12" customHeight="1" x14ac:dyDescent="0.25">
      <c r="A3" s="20" t="s">
        <v>28</v>
      </c>
      <c r="B3" s="21">
        <v>33</v>
      </c>
      <c r="C3" s="9">
        <v>37</v>
      </c>
      <c r="D3" s="9">
        <v>37</v>
      </c>
      <c r="E3" s="12">
        <v>780</v>
      </c>
      <c r="F3" s="1">
        <f>'22.3'!AG3</f>
        <v>928</v>
      </c>
      <c r="G3" s="22">
        <f t="shared" ref="G3:G24" si="0">SUM(E3:F3)</f>
        <v>1708</v>
      </c>
      <c r="H3" s="7"/>
      <c r="I3" s="7"/>
      <c r="J3" s="7"/>
      <c r="K3" s="7"/>
      <c r="L3" s="7">
        <v>20</v>
      </c>
      <c r="M3" s="7"/>
      <c r="N3" s="6">
        <f t="shared" ref="N3:N24" si="1">SUBTOTAL(9,H3:M3)</f>
        <v>20</v>
      </c>
      <c r="O3" s="11">
        <f t="shared" ref="O3:O24" si="2">G3-N3</f>
        <v>1688</v>
      </c>
      <c r="P3" s="14"/>
      <c r="Q3" s="14">
        <v>24</v>
      </c>
      <c r="R3" s="14">
        <v>30</v>
      </c>
      <c r="S3" s="14">
        <v>12</v>
      </c>
      <c r="T3" s="14">
        <v>66</v>
      </c>
      <c r="U3" s="14">
        <v>63</v>
      </c>
      <c r="V3" s="14"/>
      <c r="W3" s="14">
        <v>34</v>
      </c>
      <c r="X3" s="14">
        <v>29</v>
      </c>
      <c r="Y3" s="14">
        <v>33</v>
      </c>
      <c r="Z3" s="14">
        <v>57</v>
      </c>
      <c r="AA3" s="14">
        <v>34</v>
      </c>
      <c r="AB3" s="14">
        <v>12</v>
      </c>
      <c r="AC3" s="14">
        <v>32</v>
      </c>
      <c r="AD3" s="14"/>
      <c r="AE3" s="14"/>
      <c r="AF3" s="14"/>
      <c r="AG3" s="14">
        <v>4</v>
      </c>
      <c r="AH3" s="13">
        <f>SUM(P3:AF3)</f>
        <v>426</v>
      </c>
      <c r="AI3" s="15">
        <f t="shared" ref="AI3:AI24" si="3">O3-AH3</f>
        <v>1262</v>
      </c>
      <c r="AJ3" s="7">
        <f>(B3*C3)+D3</f>
        <v>1258</v>
      </c>
      <c r="AK3" s="13">
        <f>AJ3+AG3-AI3</f>
        <v>0</v>
      </c>
    </row>
    <row r="4" spans="1:37" ht="12" customHeight="1" x14ac:dyDescent="0.25">
      <c r="A4" s="20" t="s">
        <v>29</v>
      </c>
      <c r="B4" s="21">
        <v>70</v>
      </c>
      <c r="C4" s="9">
        <v>17</v>
      </c>
      <c r="D4" s="9">
        <v>10</v>
      </c>
      <c r="E4" s="12">
        <v>840</v>
      </c>
      <c r="F4" s="1">
        <f>'22.3'!AG4</f>
        <v>888</v>
      </c>
      <c r="G4" s="22">
        <f t="shared" si="0"/>
        <v>1728</v>
      </c>
      <c r="H4" s="7"/>
      <c r="I4" s="7"/>
      <c r="J4" s="7"/>
      <c r="K4" s="7"/>
      <c r="L4" s="7">
        <v>60</v>
      </c>
      <c r="M4" s="7"/>
      <c r="N4" s="6">
        <f t="shared" si="1"/>
        <v>60</v>
      </c>
      <c r="O4" s="11">
        <f t="shared" si="2"/>
        <v>1668</v>
      </c>
      <c r="P4" s="14"/>
      <c r="Q4" s="14">
        <v>45</v>
      </c>
      <c r="R4" s="14">
        <v>20</v>
      </c>
      <c r="S4" s="14">
        <v>28</v>
      </c>
      <c r="T4" s="14">
        <v>8</v>
      </c>
      <c r="U4" s="14">
        <v>68</v>
      </c>
      <c r="V4" s="14"/>
      <c r="W4" s="14">
        <v>14</v>
      </c>
      <c r="X4" s="14">
        <v>37</v>
      </c>
      <c r="Y4" s="14">
        <v>59</v>
      </c>
      <c r="Z4" s="14">
        <v>44</v>
      </c>
      <c r="AA4" s="14">
        <v>65</v>
      </c>
      <c r="AB4" s="14">
        <v>40</v>
      </c>
      <c r="AC4" s="14">
        <v>35</v>
      </c>
      <c r="AD4" s="14"/>
      <c r="AE4" s="14">
        <v>2</v>
      </c>
      <c r="AF4" s="14"/>
      <c r="AG4" s="14">
        <v>3</v>
      </c>
      <c r="AH4" s="13">
        <f t="shared" ref="AH4:AH24" si="4">SUM(P4:AF4)</f>
        <v>465</v>
      </c>
      <c r="AI4" s="15">
        <f t="shared" si="3"/>
        <v>1203</v>
      </c>
      <c r="AJ4" s="7">
        <f t="shared" ref="AJ4:AJ24" si="5">(B4*C4)+D4</f>
        <v>1200</v>
      </c>
      <c r="AK4" s="13">
        <f t="shared" ref="AK4:AK23" si="6">AJ4+AG4-AI4</f>
        <v>0</v>
      </c>
    </row>
    <row r="5" spans="1:37" ht="12" customHeight="1" x14ac:dyDescent="0.25">
      <c r="A5" s="20" t="s">
        <v>30</v>
      </c>
      <c r="B5" s="21">
        <v>45</v>
      </c>
      <c r="C5" s="8">
        <v>2</v>
      </c>
      <c r="D5" s="8">
        <v>11</v>
      </c>
      <c r="E5" s="12">
        <v>180</v>
      </c>
      <c r="F5" s="1">
        <f>'22.3'!AG5</f>
        <v>23</v>
      </c>
      <c r="G5" s="22">
        <f t="shared" si="0"/>
        <v>203</v>
      </c>
      <c r="H5" s="7"/>
      <c r="I5" s="7"/>
      <c r="J5" s="7"/>
      <c r="K5" s="7"/>
      <c r="L5" s="7">
        <v>15</v>
      </c>
      <c r="M5" s="7"/>
      <c r="N5" s="6">
        <f t="shared" si="1"/>
        <v>15</v>
      </c>
      <c r="O5" s="11">
        <f t="shared" si="2"/>
        <v>188</v>
      </c>
      <c r="P5" s="14"/>
      <c r="Q5" s="14">
        <v>26</v>
      </c>
      <c r="R5" s="14">
        <v>20</v>
      </c>
      <c r="S5" s="14"/>
      <c r="T5" s="14">
        <v>3</v>
      </c>
      <c r="U5" s="14"/>
      <c r="V5" s="14"/>
      <c r="W5" s="14">
        <v>20</v>
      </c>
      <c r="X5" s="14"/>
      <c r="Y5" s="14"/>
      <c r="Z5" s="14">
        <v>8</v>
      </c>
      <c r="AA5" s="14">
        <v>10</v>
      </c>
      <c r="AB5" s="14"/>
      <c r="AC5" s="14"/>
      <c r="AD5" s="14"/>
      <c r="AE5" s="14"/>
      <c r="AF5" s="14"/>
      <c r="AG5" s="14"/>
      <c r="AH5" s="13">
        <f t="shared" si="4"/>
        <v>87</v>
      </c>
      <c r="AI5" s="15">
        <f t="shared" si="3"/>
        <v>101</v>
      </c>
      <c r="AJ5" s="7">
        <f t="shared" si="5"/>
        <v>101</v>
      </c>
      <c r="AK5" s="13">
        <f t="shared" si="6"/>
        <v>0</v>
      </c>
    </row>
    <row r="6" spans="1:37" ht="12" customHeight="1" x14ac:dyDescent="0.25">
      <c r="A6" s="20" t="s">
        <v>31</v>
      </c>
      <c r="B6" s="21">
        <v>60</v>
      </c>
      <c r="C6" s="8"/>
      <c r="D6" s="8"/>
      <c r="E6" s="12"/>
      <c r="F6" s="1">
        <f>'22.3'!AG6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3">
        <f t="shared" si="4"/>
        <v>0</v>
      </c>
      <c r="AI6" s="15">
        <f t="shared" si="3"/>
        <v>0</v>
      </c>
      <c r="AJ6" s="7">
        <f t="shared" si="5"/>
        <v>0</v>
      </c>
      <c r="AK6" s="13">
        <f t="shared" si="6"/>
        <v>0</v>
      </c>
    </row>
    <row r="7" spans="1:37" ht="12" customHeight="1" x14ac:dyDescent="0.25">
      <c r="A7" s="20" t="s">
        <v>33</v>
      </c>
      <c r="B7" s="21">
        <v>120</v>
      </c>
      <c r="C7" s="9">
        <v>7</v>
      </c>
      <c r="D7" s="9">
        <v>29</v>
      </c>
      <c r="E7" s="12">
        <v>480</v>
      </c>
      <c r="F7" s="1">
        <f>'22.3'!AG7</f>
        <v>565</v>
      </c>
      <c r="G7" s="22">
        <f t="shared" si="0"/>
        <v>1045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1045</v>
      </c>
      <c r="P7" s="14"/>
      <c r="Q7" s="14">
        <v>6</v>
      </c>
      <c r="R7" s="14"/>
      <c r="S7" s="14">
        <v>4</v>
      </c>
      <c r="T7" s="14">
        <v>28</v>
      </c>
      <c r="U7" s="14">
        <v>4</v>
      </c>
      <c r="V7" s="14"/>
      <c r="W7" s="14">
        <v>16</v>
      </c>
      <c r="X7" s="14">
        <v>29</v>
      </c>
      <c r="Y7" s="14"/>
      <c r="Z7" s="14">
        <v>32</v>
      </c>
      <c r="AA7" s="14">
        <v>37</v>
      </c>
      <c r="AB7" s="14">
        <v>12</v>
      </c>
      <c r="AC7" s="14">
        <v>8</v>
      </c>
      <c r="AD7" s="14"/>
      <c r="AE7" s="14"/>
      <c r="AF7" s="14"/>
      <c r="AG7" s="14"/>
      <c r="AH7" s="13">
        <f t="shared" si="4"/>
        <v>176</v>
      </c>
      <c r="AI7" s="15">
        <f t="shared" si="3"/>
        <v>869</v>
      </c>
      <c r="AJ7" s="7">
        <f t="shared" si="5"/>
        <v>869</v>
      </c>
      <c r="AK7" s="13">
        <f t="shared" si="6"/>
        <v>0</v>
      </c>
    </row>
    <row r="8" spans="1:37" ht="12" customHeight="1" x14ac:dyDescent="0.25">
      <c r="A8" s="20" t="s">
        <v>34</v>
      </c>
      <c r="B8" s="21">
        <v>40</v>
      </c>
      <c r="C8" s="8">
        <v>2</v>
      </c>
      <c r="D8" s="8">
        <v>4</v>
      </c>
      <c r="E8" s="12"/>
      <c r="F8" s="1">
        <f>'22.3'!AG8</f>
        <v>104</v>
      </c>
      <c r="G8" s="22">
        <f t="shared" si="0"/>
        <v>104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104</v>
      </c>
      <c r="P8" s="14"/>
      <c r="Q8" s="14"/>
      <c r="R8" s="14">
        <v>20</v>
      </c>
      <c r="S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3">
        <f t="shared" si="4"/>
        <v>20</v>
      </c>
      <c r="AI8" s="15">
        <f t="shared" si="3"/>
        <v>84</v>
      </c>
      <c r="AJ8" s="7">
        <f t="shared" si="5"/>
        <v>84</v>
      </c>
      <c r="AK8" s="13">
        <f t="shared" si="6"/>
        <v>0</v>
      </c>
    </row>
    <row r="9" spans="1:37" ht="12" customHeight="1" x14ac:dyDescent="0.25">
      <c r="A9" s="20" t="s">
        <v>35</v>
      </c>
      <c r="B9" s="21">
        <v>65</v>
      </c>
      <c r="C9" s="8">
        <v>6</v>
      </c>
      <c r="D9" s="8">
        <v>27</v>
      </c>
      <c r="E9" s="12">
        <v>260</v>
      </c>
      <c r="F9" s="1">
        <f>'22.3'!AG9</f>
        <v>324</v>
      </c>
      <c r="G9" s="22">
        <f t="shared" si="0"/>
        <v>584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584</v>
      </c>
      <c r="P9" s="14"/>
      <c r="Q9" s="14"/>
      <c r="R9" s="14"/>
      <c r="S9" s="14">
        <v>4</v>
      </c>
      <c r="T9" s="70">
        <v>60</v>
      </c>
      <c r="U9" s="14">
        <v>4</v>
      </c>
      <c r="V9" s="14"/>
      <c r="W9" s="14">
        <v>12</v>
      </c>
      <c r="X9" s="14">
        <v>16</v>
      </c>
      <c r="Y9" s="14">
        <v>4</v>
      </c>
      <c r="Z9" s="14">
        <v>24</v>
      </c>
      <c r="AA9" s="14">
        <v>7</v>
      </c>
      <c r="AB9" s="14"/>
      <c r="AC9" s="14">
        <v>36</v>
      </c>
      <c r="AD9" s="14"/>
      <c r="AE9" s="14"/>
      <c r="AF9" s="14"/>
      <c r="AG9" s="14"/>
      <c r="AH9" s="13">
        <f t="shared" si="4"/>
        <v>167</v>
      </c>
      <c r="AI9" s="15">
        <f t="shared" si="3"/>
        <v>417</v>
      </c>
      <c r="AJ9" s="7">
        <f t="shared" si="5"/>
        <v>417</v>
      </c>
      <c r="AK9" s="13">
        <f t="shared" si="6"/>
        <v>0</v>
      </c>
    </row>
    <row r="10" spans="1:37" ht="12" customHeight="1" x14ac:dyDescent="0.25">
      <c r="A10" s="20" t="s">
        <v>36</v>
      </c>
      <c r="B10" s="21">
        <v>100</v>
      </c>
      <c r="C10" s="8">
        <v>4</v>
      </c>
      <c r="D10" s="8">
        <v>15</v>
      </c>
      <c r="E10" s="12">
        <v>800</v>
      </c>
      <c r="F10" s="1">
        <f>'22.3'!AG10</f>
        <v>2</v>
      </c>
      <c r="G10" s="22">
        <f t="shared" si="0"/>
        <v>802</v>
      </c>
      <c r="H10" s="7"/>
      <c r="I10" s="7"/>
      <c r="J10" s="7"/>
      <c r="K10" s="7"/>
      <c r="L10" s="7">
        <v>5</v>
      </c>
      <c r="M10" s="7"/>
      <c r="N10" s="6">
        <f t="shared" si="1"/>
        <v>5</v>
      </c>
      <c r="O10" s="11">
        <f t="shared" si="2"/>
        <v>797</v>
      </c>
      <c r="P10" s="14"/>
      <c r="Q10" s="14">
        <v>41</v>
      </c>
      <c r="R10" s="14">
        <v>10</v>
      </c>
      <c r="S10" s="14">
        <v>20</v>
      </c>
      <c r="T10" s="14">
        <v>17</v>
      </c>
      <c r="U10" s="14"/>
      <c r="V10" s="14"/>
      <c r="W10" s="14">
        <v>23</v>
      </c>
      <c r="X10" s="14">
        <v>54</v>
      </c>
      <c r="Y10" s="14">
        <v>55</v>
      </c>
      <c r="Z10" s="14">
        <v>32</v>
      </c>
      <c r="AA10" s="14">
        <v>76</v>
      </c>
      <c r="AB10" s="14">
        <v>28</v>
      </c>
      <c r="AC10" s="14">
        <v>25</v>
      </c>
      <c r="AD10" s="14"/>
      <c r="AE10" s="14"/>
      <c r="AF10" s="14"/>
      <c r="AG10" s="14">
        <v>1</v>
      </c>
      <c r="AH10" s="13">
        <f t="shared" si="4"/>
        <v>381</v>
      </c>
      <c r="AI10" s="15">
        <f t="shared" si="3"/>
        <v>416</v>
      </c>
      <c r="AJ10" s="7">
        <f t="shared" si="5"/>
        <v>415</v>
      </c>
      <c r="AK10" s="13">
        <f t="shared" si="6"/>
        <v>0</v>
      </c>
    </row>
    <row r="11" spans="1:37" ht="12" customHeight="1" x14ac:dyDescent="0.25">
      <c r="A11" s="20" t="s">
        <v>37</v>
      </c>
      <c r="B11" s="21">
        <v>85</v>
      </c>
      <c r="C11" s="10">
        <v>1</v>
      </c>
      <c r="D11" s="10">
        <v>63</v>
      </c>
      <c r="E11" s="12">
        <v>180</v>
      </c>
      <c r="F11" s="1">
        <f>'22.3'!AG11</f>
        <v>165</v>
      </c>
      <c r="G11" s="22">
        <f t="shared" si="0"/>
        <v>345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345</v>
      </c>
      <c r="P11" s="14"/>
      <c r="Q11" s="14"/>
      <c r="R11" s="14"/>
      <c r="S11" s="14"/>
      <c r="T11" s="14">
        <v>64</v>
      </c>
      <c r="U11" s="14">
        <v>4</v>
      </c>
      <c r="V11" s="14"/>
      <c r="W11" s="14">
        <v>21</v>
      </c>
      <c r="X11" s="14">
        <v>28</v>
      </c>
      <c r="Y11" s="14">
        <v>9</v>
      </c>
      <c r="Z11" s="14">
        <v>32</v>
      </c>
      <c r="AA11" s="14">
        <v>4</v>
      </c>
      <c r="AB11" s="14"/>
      <c r="AC11" s="14">
        <v>29</v>
      </c>
      <c r="AD11" s="14">
        <v>5</v>
      </c>
      <c r="AE11" s="14"/>
      <c r="AF11" s="14"/>
      <c r="AG11" s="14">
        <v>1</v>
      </c>
      <c r="AH11" s="13">
        <f t="shared" si="4"/>
        <v>196</v>
      </c>
      <c r="AI11" s="15">
        <f t="shared" si="3"/>
        <v>149</v>
      </c>
      <c r="AJ11" s="7">
        <f t="shared" si="5"/>
        <v>148</v>
      </c>
      <c r="AK11" s="13">
        <f t="shared" si="6"/>
        <v>0</v>
      </c>
    </row>
    <row r="12" spans="1:37" ht="12" customHeight="1" x14ac:dyDescent="0.25">
      <c r="A12" s="20" t="s">
        <v>38</v>
      </c>
      <c r="B12" s="21">
        <v>50</v>
      </c>
      <c r="C12" s="10">
        <v>8</v>
      </c>
      <c r="D12" s="10">
        <v>11</v>
      </c>
      <c r="E12" s="12">
        <v>270</v>
      </c>
      <c r="F12" s="1">
        <f>'22.3'!AG12</f>
        <v>317</v>
      </c>
      <c r="G12" s="22">
        <f t="shared" si="0"/>
        <v>587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587</v>
      </c>
      <c r="P12" s="14">
        <v>2</v>
      </c>
      <c r="Q12" s="14">
        <v>9</v>
      </c>
      <c r="R12" s="14"/>
      <c r="S12" s="14">
        <v>8</v>
      </c>
      <c r="T12" s="14">
        <v>24</v>
      </c>
      <c r="U12" s="14"/>
      <c r="V12" s="14"/>
      <c r="W12" s="14">
        <v>13</v>
      </c>
      <c r="X12" s="14">
        <v>12</v>
      </c>
      <c r="Y12" s="14">
        <v>10</v>
      </c>
      <c r="Z12" s="14">
        <v>35</v>
      </c>
      <c r="AA12" s="14">
        <v>31</v>
      </c>
      <c r="AB12" s="14">
        <v>16</v>
      </c>
      <c r="AC12" s="14">
        <v>12</v>
      </c>
      <c r="AD12" s="14">
        <v>4</v>
      </c>
      <c r="AE12" s="14"/>
      <c r="AF12" s="14"/>
      <c r="AG12" s="14"/>
      <c r="AH12" s="13">
        <f t="shared" si="4"/>
        <v>176</v>
      </c>
      <c r="AI12" s="15">
        <f t="shared" si="3"/>
        <v>411</v>
      </c>
      <c r="AJ12" s="7">
        <f t="shared" si="5"/>
        <v>411</v>
      </c>
      <c r="AK12" s="13">
        <f t="shared" si="6"/>
        <v>0</v>
      </c>
    </row>
    <row r="13" spans="1:37" ht="12" customHeight="1" x14ac:dyDescent="0.25">
      <c r="A13" s="20" t="s">
        <v>39</v>
      </c>
      <c r="B13" s="21">
        <v>50</v>
      </c>
      <c r="C13" s="10"/>
      <c r="D13" s="10"/>
      <c r="E13" s="12"/>
      <c r="F13" s="1">
        <f>'22.3'!AG13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3">
        <f t="shared" si="4"/>
        <v>0</v>
      </c>
      <c r="AI13" s="15">
        <f t="shared" si="3"/>
        <v>0</v>
      </c>
      <c r="AJ13" s="7">
        <f t="shared" si="5"/>
        <v>0</v>
      </c>
      <c r="AK13" s="13">
        <f t="shared" si="6"/>
        <v>0</v>
      </c>
    </row>
    <row r="14" spans="1:37" ht="12" customHeight="1" x14ac:dyDescent="0.25">
      <c r="A14" s="20" t="s">
        <v>25</v>
      </c>
      <c r="B14" s="21">
        <v>45</v>
      </c>
      <c r="C14" s="10"/>
      <c r="D14" s="10"/>
      <c r="E14" s="12"/>
      <c r="F14" s="1">
        <f>'22.3'!AG14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3">
        <f t="shared" si="4"/>
        <v>0</v>
      </c>
      <c r="AI14" s="15">
        <f t="shared" si="3"/>
        <v>0</v>
      </c>
      <c r="AJ14" s="7">
        <f t="shared" si="5"/>
        <v>0</v>
      </c>
      <c r="AK14" s="13">
        <f t="shared" si="6"/>
        <v>0</v>
      </c>
    </row>
    <row r="15" spans="1:37" ht="12" customHeight="1" x14ac:dyDescent="0.25">
      <c r="A15" s="20" t="s">
        <v>26</v>
      </c>
      <c r="B15" s="21">
        <v>33</v>
      </c>
      <c r="C15" s="10"/>
      <c r="D15" s="10"/>
      <c r="E15" s="12"/>
      <c r="F15" s="1">
        <f>'22.3'!AG15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3">
        <f t="shared" si="4"/>
        <v>0</v>
      </c>
      <c r="AI15" s="15">
        <f t="shared" si="3"/>
        <v>0</v>
      </c>
      <c r="AJ15" s="7">
        <f t="shared" si="5"/>
        <v>0</v>
      </c>
      <c r="AK15" s="13">
        <f t="shared" si="6"/>
        <v>0</v>
      </c>
    </row>
    <row r="16" spans="1:37" ht="12" customHeight="1" x14ac:dyDescent="0.25">
      <c r="A16" s="20" t="s">
        <v>27</v>
      </c>
      <c r="B16" s="21">
        <v>45</v>
      </c>
      <c r="C16" s="10">
        <v>2</v>
      </c>
      <c r="D16" s="10">
        <v>36</v>
      </c>
      <c r="E16" s="12"/>
      <c r="F16" s="1">
        <f>'22.3'!AG16</f>
        <v>270</v>
      </c>
      <c r="G16" s="22">
        <f t="shared" si="0"/>
        <v>270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270</v>
      </c>
      <c r="P16" s="14"/>
      <c r="Q16" s="14">
        <v>36</v>
      </c>
      <c r="R16" s="14"/>
      <c r="S16" s="14">
        <v>16</v>
      </c>
      <c r="T16" s="14"/>
      <c r="U16" s="14">
        <v>23</v>
      </c>
      <c r="V16" s="14"/>
      <c r="W16" s="14">
        <v>8</v>
      </c>
      <c r="X16" s="14"/>
      <c r="Y16" s="14">
        <v>36</v>
      </c>
      <c r="Z16" s="14"/>
      <c r="AA16" s="14">
        <v>20</v>
      </c>
      <c r="AB16" s="14">
        <v>4</v>
      </c>
      <c r="AC16" s="14"/>
      <c r="AD16" s="14"/>
      <c r="AE16" s="14"/>
      <c r="AF16" s="14"/>
      <c r="AG16" s="14">
        <v>1</v>
      </c>
      <c r="AH16" s="13">
        <f t="shared" si="4"/>
        <v>143</v>
      </c>
      <c r="AI16" s="15">
        <f t="shared" si="3"/>
        <v>127</v>
      </c>
      <c r="AJ16" s="7">
        <f t="shared" si="5"/>
        <v>126</v>
      </c>
      <c r="AK16" s="13">
        <f t="shared" si="6"/>
        <v>0</v>
      </c>
    </row>
    <row r="17" spans="1:37" ht="12" customHeight="1" x14ac:dyDescent="0.25">
      <c r="A17" s="20" t="s">
        <v>48</v>
      </c>
      <c r="B17" s="21">
        <v>50</v>
      </c>
      <c r="C17" s="10"/>
      <c r="D17" s="10"/>
      <c r="E17" s="12"/>
      <c r="F17" s="1">
        <f>'22.3'!AG17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3">
        <f t="shared" si="4"/>
        <v>0</v>
      </c>
      <c r="AI17" s="15">
        <f t="shared" si="3"/>
        <v>0</v>
      </c>
      <c r="AJ17" s="7">
        <f t="shared" si="5"/>
        <v>0</v>
      </c>
      <c r="AK17" s="13">
        <f t="shared" si="6"/>
        <v>0</v>
      </c>
    </row>
    <row r="18" spans="1:37" ht="12" customHeight="1" x14ac:dyDescent="0.25">
      <c r="A18" s="20" t="s">
        <v>49</v>
      </c>
      <c r="B18" s="21">
        <v>100</v>
      </c>
      <c r="C18" s="10"/>
      <c r="D18" s="10"/>
      <c r="E18" s="12"/>
      <c r="F18" s="1">
        <f>'22.3'!AG18</f>
        <v>2</v>
      </c>
      <c r="G18" s="22">
        <f t="shared" si="0"/>
        <v>2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2</v>
      </c>
      <c r="P18" s="14"/>
      <c r="Q18" s="14"/>
      <c r="R18" s="14"/>
      <c r="S18" s="14"/>
      <c r="T18" s="14">
        <v>2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3">
        <f t="shared" si="4"/>
        <v>2</v>
      </c>
      <c r="AI18" s="15">
        <f t="shared" si="3"/>
        <v>0</v>
      </c>
      <c r="AJ18" s="7">
        <f t="shared" si="5"/>
        <v>0</v>
      </c>
      <c r="AK18" s="13">
        <f t="shared" si="6"/>
        <v>0</v>
      </c>
    </row>
    <row r="19" spans="1:37" ht="12" customHeight="1" x14ac:dyDescent="0.25">
      <c r="A19" s="20" t="s">
        <v>50</v>
      </c>
      <c r="B19" s="21">
        <v>50</v>
      </c>
      <c r="C19" s="10"/>
      <c r="D19" s="10">
        <v>30</v>
      </c>
      <c r="E19" s="12"/>
      <c r="F19" s="1">
        <f>'22.3'!AG19</f>
        <v>35</v>
      </c>
      <c r="G19" s="22">
        <f t="shared" si="0"/>
        <v>35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35</v>
      </c>
      <c r="P19" s="14"/>
      <c r="Q19" s="14"/>
      <c r="R19" s="14"/>
      <c r="S19" s="14"/>
      <c r="T19" s="14"/>
      <c r="U19" s="14"/>
      <c r="V19" s="14"/>
      <c r="W19" s="14">
        <v>2</v>
      </c>
      <c r="X19" s="14">
        <v>3</v>
      </c>
      <c r="Y19" s="14"/>
      <c r="Z19" s="14"/>
      <c r="AA19" s="14"/>
      <c r="AB19" s="14"/>
      <c r="AC19" s="14"/>
      <c r="AD19" s="14"/>
      <c r="AE19" s="14"/>
      <c r="AF19" s="14"/>
      <c r="AG19" s="14"/>
      <c r="AH19" s="13">
        <f t="shared" si="4"/>
        <v>5</v>
      </c>
      <c r="AI19" s="15">
        <f t="shared" si="3"/>
        <v>30</v>
      </c>
      <c r="AJ19" s="7">
        <f t="shared" si="5"/>
        <v>30</v>
      </c>
      <c r="AK19" s="13">
        <f t="shared" si="6"/>
        <v>0</v>
      </c>
    </row>
    <row r="20" spans="1:37" ht="12" customHeight="1" x14ac:dyDescent="0.25">
      <c r="A20" s="20" t="s">
        <v>47</v>
      </c>
      <c r="B20" s="21">
        <v>33</v>
      </c>
      <c r="C20" s="10">
        <v>5</v>
      </c>
      <c r="D20" s="10">
        <v>2</v>
      </c>
      <c r="E20" s="12"/>
      <c r="F20" s="1">
        <f>'22.3'!AG20</f>
        <v>205</v>
      </c>
      <c r="G20" s="22">
        <f t="shared" si="0"/>
        <v>205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205</v>
      </c>
      <c r="P20" s="14"/>
      <c r="Q20" s="14">
        <v>4</v>
      </c>
      <c r="R20" s="14"/>
      <c r="S20" s="14"/>
      <c r="T20" s="14">
        <v>2</v>
      </c>
      <c r="U20" s="14">
        <v>12</v>
      </c>
      <c r="V20" s="14"/>
      <c r="W20" s="14"/>
      <c r="X20" s="14"/>
      <c r="Y20" s="14"/>
      <c r="Z20" s="14">
        <v>2</v>
      </c>
      <c r="AA20" s="14">
        <v>8</v>
      </c>
      <c r="AB20" s="14">
        <v>4</v>
      </c>
      <c r="AC20" s="14"/>
      <c r="AD20" s="14">
        <v>3</v>
      </c>
      <c r="AE20" s="14">
        <v>3</v>
      </c>
      <c r="AF20" s="14"/>
      <c r="AG20" s="14"/>
      <c r="AH20" s="13">
        <f t="shared" si="4"/>
        <v>38</v>
      </c>
      <c r="AI20" s="15">
        <f t="shared" si="3"/>
        <v>167</v>
      </c>
      <c r="AJ20" s="7">
        <f t="shared" si="5"/>
        <v>167</v>
      </c>
      <c r="AK20" s="13">
        <f t="shared" si="6"/>
        <v>0</v>
      </c>
    </row>
    <row r="21" spans="1:37" ht="12" customHeight="1" x14ac:dyDescent="0.25">
      <c r="A21" s="20" t="s">
        <v>144</v>
      </c>
      <c r="B21" s="21">
        <v>40</v>
      </c>
      <c r="C21" s="10"/>
      <c r="D21" s="10"/>
      <c r="E21" s="12"/>
      <c r="F21" s="1">
        <f>'22.3'!AG21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3">
        <f t="shared" si="4"/>
        <v>0</v>
      </c>
      <c r="AI21" s="15">
        <f t="shared" si="3"/>
        <v>0</v>
      </c>
      <c r="AJ21" s="7">
        <f t="shared" si="5"/>
        <v>0</v>
      </c>
      <c r="AK21" s="13">
        <f t="shared" si="6"/>
        <v>0</v>
      </c>
    </row>
    <row r="22" spans="1:37" ht="12" customHeight="1" x14ac:dyDescent="0.25">
      <c r="A22" s="20" t="s">
        <v>145</v>
      </c>
      <c r="B22" s="21">
        <v>40</v>
      </c>
      <c r="C22" s="10"/>
      <c r="D22" s="10"/>
      <c r="E22" s="12"/>
      <c r="F22" s="1">
        <f>'22.3'!AG22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3">
        <f t="shared" si="4"/>
        <v>0</v>
      </c>
      <c r="AI22" s="15">
        <f t="shared" si="3"/>
        <v>0</v>
      </c>
      <c r="AJ22" s="7">
        <f t="shared" si="5"/>
        <v>0</v>
      </c>
      <c r="AK22" s="13">
        <f t="shared" si="6"/>
        <v>0</v>
      </c>
    </row>
    <row r="23" spans="1:37" ht="12" customHeight="1" x14ac:dyDescent="0.25">
      <c r="A23" s="20" t="s">
        <v>125</v>
      </c>
      <c r="B23" s="21">
        <v>50</v>
      </c>
      <c r="C23" s="10"/>
      <c r="D23" s="10"/>
      <c r="E23" s="12"/>
      <c r="F23" s="1">
        <f>'22.3'!AG23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3">
        <f t="shared" si="4"/>
        <v>0</v>
      </c>
      <c r="AI23" s="15">
        <f t="shared" si="3"/>
        <v>0</v>
      </c>
      <c r="AJ23" s="7">
        <f t="shared" si="5"/>
        <v>0</v>
      </c>
      <c r="AK23" s="13">
        <f t="shared" si="6"/>
        <v>0</v>
      </c>
    </row>
    <row r="24" spans="1:37" ht="12" customHeight="1" x14ac:dyDescent="0.25">
      <c r="A24" s="89" t="s">
        <v>124</v>
      </c>
      <c r="B24" s="21">
        <v>20</v>
      </c>
      <c r="C24" s="10"/>
      <c r="D24" s="10"/>
      <c r="E24" s="12"/>
      <c r="F24" s="1">
        <f>'22.3'!AG24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3">
        <f t="shared" si="4"/>
        <v>0</v>
      </c>
      <c r="AI24" s="15">
        <f t="shared" si="3"/>
        <v>0</v>
      </c>
      <c r="AJ24" s="7">
        <f t="shared" si="5"/>
        <v>0</v>
      </c>
      <c r="AK24" s="13">
        <f>AJ24+AG24-AI24</f>
        <v>0</v>
      </c>
    </row>
    <row r="25" spans="1:37" ht="12" customHeight="1" x14ac:dyDescent="0.25">
      <c r="A25" s="20"/>
      <c r="B25" s="21"/>
      <c r="C25" s="10"/>
      <c r="D25" s="10"/>
      <c r="E25" s="19">
        <f t="shared" ref="E25:AK25" si="7">SUM(E3:E24)</f>
        <v>3790</v>
      </c>
      <c r="F25" s="19">
        <f t="shared" si="7"/>
        <v>3828</v>
      </c>
      <c r="G25" s="19">
        <f t="shared" si="7"/>
        <v>7618</v>
      </c>
      <c r="H25" s="19">
        <f t="shared" si="7"/>
        <v>0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100</v>
      </c>
      <c r="M25" s="19">
        <f t="shared" si="7"/>
        <v>0</v>
      </c>
      <c r="N25" s="19">
        <f t="shared" si="7"/>
        <v>100</v>
      </c>
      <c r="O25" s="19">
        <f t="shared" si="7"/>
        <v>7518</v>
      </c>
      <c r="P25" s="19">
        <f t="shared" si="7"/>
        <v>2</v>
      </c>
      <c r="Q25" s="19">
        <f t="shared" si="7"/>
        <v>191</v>
      </c>
      <c r="R25" s="19">
        <f t="shared" si="7"/>
        <v>100</v>
      </c>
      <c r="S25" s="19">
        <f t="shared" si="7"/>
        <v>92</v>
      </c>
      <c r="T25" s="19">
        <f t="shared" si="7"/>
        <v>274</v>
      </c>
      <c r="U25" s="19">
        <f t="shared" si="7"/>
        <v>178</v>
      </c>
      <c r="V25" s="19">
        <f t="shared" si="7"/>
        <v>0</v>
      </c>
      <c r="W25" s="19">
        <f t="shared" si="7"/>
        <v>163</v>
      </c>
      <c r="X25" s="19">
        <f t="shared" si="7"/>
        <v>208</v>
      </c>
      <c r="Y25" s="19">
        <f t="shared" si="7"/>
        <v>206</v>
      </c>
      <c r="Z25" s="19">
        <f t="shared" si="7"/>
        <v>266</v>
      </c>
      <c r="AA25" s="19">
        <f t="shared" si="7"/>
        <v>292</v>
      </c>
      <c r="AB25" s="19">
        <f t="shared" si="7"/>
        <v>116</v>
      </c>
      <c r="AC25" s="19">
        <f t="shared" si="7"/>
        <v>177</v>
      </c>
      <c r="AD25" s="19">
        <f t="shared" si="7"/>
        <v>12</v>
      </c>
      <c r="AE25" s="19">
        <f t="shared" si="7"/>
        <v>5</v>
      </c>
      <c r="AF25" s="19">
        <f t="shared" si="7"/>
        <v>0</v>
      </c>
      <c r="AG25" s="19">
        <f t="shared" si="7"/>
        <v>10</v>
      </c>
      <c r="AH25" s="19">
        <f t="shared" si="7"/>
        <v>2282</v>
      </c>
      <c r="AI25" s="19">
        <f t="shared" si="7"/>
        <v>5236</v>
      </c>
      <c r="AJ25" s="19">
        <f t="shared" si="7"/>
        <v>5226</v>
      </c>
      <c r="AK25" s="19">
        <f t="shared" si="7"/>
        <v>0</v>
      </c>
    </row>
    <row r="28" spans="1:37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G1:AG2"/>
    <mergeCell ref="AH1:AH2"/>
    <mergeCell ref="AI1:AI2"/>
    <mergeCell ref="AJ1:AJ2"/>
    <mergeCell ref="AK1:AK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zoomScaleNormal="100"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D4" sqref="D4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6.85546875" customWidth="1"/>
    <col min="5" max="5" width="11.85546875" customWidth="1"/>
    <col min="6" max="7" width="9.85546875" customWidth="1"/>
    <col min="9" max="9" width="11" customWidth="1"/>
    <col min="14" max="14" width="12.7109375" customWidth="1"/>
    <col min="15" max="15" width="16.42578125" customWidth="1"/>
    <col min="16" max="24" width="10.85546875" customWidth="1"/>
    <col min="25" max="25" width="12.5703125" customWidth="1"/>
    <col min="26" max="28" width="10.85546875" customWidth="1"/>
    <col min="29" max="30" width="14.5703125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4" t="s">
        <v>12</v>
      </c>
      <c r="F1" s="124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 t="s">
        <v>45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45</v>
      </c>
      <c r="X1" s="5" t="s">
        <v>40</v>
      </c>
      <c r="Y1" s="5" t="s">
        <v>13</v>
      </c>
      <c r="Z1" s="5" t="s">
        <v>9</v>
      </c>
      <c r="AA1" s="5" t="s">
        <v>14</v>
      </c>
      <c r="AB1" s="4" t="s">
        <v>154</v>
      </c>
      <c r="AC1" s="4" t="s">
        <v>152</v>
      </c>
      <c r="AD1" s="4" t="s">
        <v>155</v>
      </c>
      <c r="AE1" s="120" t="s">
        <v>18</v>
      </c>
      <c r="AF1" s="126" t="s">
        <v>10</v>
      </c>
      <c r="AG1" s="126" t="s">
        <v>44</v>
      </c>
      <c r="AH1" s="128" t="s">
        <v>22</v>
      </c>
      <c r="AI1" s="130" t="s">
        <v>23</v>
      </c>
    </row>
    <row r="2" spans="1:35" x14ac:dyDescent="0.25">
      <c r="A2" s="121"/>
      <c r="B2" s="123"/>
      <c r="C2" s="123"/>
      <c r="D2" s="121"/>
      <c r="E2" s="125"/>
      <c r="F2" s="125"/>
      <c r="G2" s="132"/>
      <c r="H2" s="17" t="s">
        <v>24</v>
      </c>
      <c r="I2" s="17" t="s">
        <v>101</v>
      </c>
      <c r="J2" s="17" t="s">
        <v>15</v>
      </c>
      <c r="K2" s="17" t="s">
        <v>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90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90</v>
      </c>
      <c r="X2" s="4" t="s">
        <v>42</v>
      </c>
      <c r="Y2" s="4" t="s">
        <v>42</v>
      </c>
      <c r="Z2" s="4" t="s">
        <v>42</v>
      </c>
      <c r="AA2" s="4" t="s">
        <v>42</v>
      </c>
      <c r="AB2" s="16" t="s">
        <v>141</v>
      </c>
      <c r="AC2" s="4" t="s">
        <v>153</v>
      </c>
      <c r="AD2" s="4" t="s">
        <v>156</v>
      </c>
      <c r="AE2" s="121"/>
      <c r="AF2" s="127"/>
      <c r="AG2" s="127"/>
      <c r="AH2" s="129"/>
      <c r="AI2" s="131"/>
    </row>
    <row r="3" spans="1:35" ht="12" customHeight="1" x14ac:dyDescent="0.25">
      <c r="A3" s="20" t="s">
        <v>28</v>
      </c>
      <c r="B3" s="21">
        <v>33</v>
      </c>
      <c r="C3" s="9">
        <v>37</v>
      </c>
      <c r="D3" s="9">
        <v>37</v>
      </c>
      <c r="E3" s="12"/>
      <c r="F3" s="1">
        <f>'23.3'!AJ3</f>
        <v>1258</v>
      </c>
      <c r="G3" s="22">
        <f t="shared" ref="G3:G24" si="0">SUM(E3:F3)</f>
        <v>1258</v>
      </c>
      <c r="H3" s="7"/>
      <c r="I3" s="7"/>
      <c r="J3" s="7"/>
      <c r="K3" s="7"/>
      <c r="L3" s="7"/>
      <c r="M3" s="7"/>
      <c r="N3" s="6">
        <f t="shared" ref="N3:N24" si="1">SUBTOTAL(9,H3:M3)</f>
        <v>0</v>
      </c>
      <c r="O3" s="11">
        <f t="shared" ref="O3:O24" si="2">G3-N3</f>
        <v>1258</v>
      </c>
      <c r="P3" s="14"/>
      <c r="Q3" s="25"/>
      <c r="R3" s="14"/>
      <c r="S3" s="14"/>
      <c r="T3" s="14"/>
      <c r="U3" s="14"/>
      <c r="V3" s="25"/>
      <c r="W3" s="25"/>
      <c r="X3" s="25"/>
      <c r="Y3" s="14"/>
      <c r="Z3" s="14"/>
      <c r="AA3" s="14"/>
      <c r="AB3" s="25"/>
      <c r="AC3" s="25"/>
      <c r="AD3" s="25"/>
      <c r="AE3" s="14"/>
      <c r="AF3" s="13">
        <f>SUM(P3:AD3)</f>
        <v>0</v>
      </c>
      <c r="AG3" s="15">
        <f>O3-AF3</f>
        <v>1258</v>
      </c>
      <c r="AH3" s="7">
        <f t="shared" ref="AH3:AH24" si="3">(B3*C3)+D3</f>
        <v>1258</v>
      </c>
      <c r="AI3" s="13">
        <f>AH3+AE3-AG3</f>
        <v>0</v>
      </c>
    </row>
    <row r="4" spans="1:35" ht="12" customHeight="1" x14ac:dyDescent="0.25">
      <c r="A4" s="20" t="s">
        <v>29</v>
      </c>
      <c r="B4" s="21">
        <v>70</v>
      </c>
      <c r="C4" s="9">
        <v>17</v>
      </c>
      <c r="D4" s="9">
        <v>10</v>
      </c>
      <c r="E4" s="12"/>
      <c r="F4" s="1">
        <f>'23.3'!AJ4</f>
        <v>1200</v>
      </c>
      <c r="G4" s="22">
        <f t="shared" si="0"/>
        <v>1200</v>
      </c>
      <c r="H4" s="7"/>
      <c r="I4" s="7"/>
      <c r="J4" s="7"/>
      <c r="K4" s="7"/>
      <c r="L4" s="7"/>
      <c r="M4" s="7"/>
      <c r="N4" s="6">
        <f t="shared" si="1"/>
        <v>0</v>
      </c>
      <c r="O4" s="11">
        <f t="shared" si="2"/>
        <v>1200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3">
        <f t="shared" ref="AF4:AF24" si="4">SUM(P4:AD4)</f>
        <v>0</v>
      </c>
      <c r="AG4" s="15">
        <f t="shared" ref="AG4:AG24" si="5">O4-AF4</f>
        <v>1200</v>
      </c>
      <c r="AH4" s="7">
        <f t="shared" si="3"/>
        <v>1200</v>
      </c>
      <c r="AI4" s="13">
        <f t="shared" ref="AI4:AI23" si="6">AH4+AE4-AG4</f>
        <v>0</v>
      </c>
    </row>
    <row r="5" spans="1:35" ht="12" customHeight="1" x14ac:dyDescent="0.25">
      <c r="A5" s="20" t="s">
        <v>30</v>
      </c>
      <c r="B5" s="21">
        <v>45</v>
      </c>
      <c r="C5" s="8">
        <v>2</v>
      </c>
      <c r="D5" s="8">
        <v>11</v>
      </c>
      <c r="E5" s="12"/>
      <c r="F5" s="1">
        <f>'23.3'!AJ5</f>
        <v>101</v>
      </c>
      <c r="G5" s="22">
        <f t="shared" si="0"/>
        <v>101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101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25"/>
      <c r="AB5" s="14"/>
      <c r="AC5" s="14"/>
      <c r="AD5" s="14"/>
      <c r="AE5" s="14"/>
      <c r="AF5" s="13">
        <f t="shared" si="4"/>
        <v>0</v>
      </c>
      <c r="AG5" s="15">
        <f t="shared" si="5"/>
        <v>101</v>
      </c>
      <c r="AH5" s="7">
        <f t="shared" si="3"/>
        <v>101</v>
      </c>
      <c r="AI5" s="13">
        <f t="shared" si="6"/>
        <v>0</v>
      </c>
    </row>
    <row r="6" spans="1:35" ht="12" customHeight="1" x14ac:dyDescent="0.25">
      <c r="A6" s="20" t="s">
        <v>31</v>
      </c>
      <c r="B6" s="21">
        <v>60</v>
      </c>
      <c r="C6" s="8"/>
      <c r="D6" s="8"/>
      <c r="E6" s="12"/>
      <c r="F6" s="1">
        <f>'23.3'!AJ6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5"/>
        <v>0</v>
      </c>
      <c r="AH6" s="7">
        <f t="shared" si="3"/>
        <v>0</v>
      </c>
      <c r="AI6" s="13">
        <f t="shared" si="6"/>
        <v>0</v>
      </c>
    </row>
    <row r="7" spans="1:35" ht="12" customHeight="1" x14ac:dyDescent="0.25">
      <c r="A7" s="20" t="s">
        <v>33</v>
      </c>
      <c r="B7" s="21">
        <v>120</v>
      </c>
      <c r="C7" s="9">
        <v>7</v>
      </c>
      <c r="D7" s="9">
        <v>29</v>
      </c>
      <c r="E7" s="12"/>
      <c r="F7" s="1">
        <f>'23.3'!AJ7</f>
        <v>869</v>
      </c>
      <c r="G7" s="22">
        <f t="shared" si="0"/>
        <v>869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869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3">
        <f t="shared" si="4"/>
        <v>0</v>
      </c>
      <c r="AG7" s="15">
        <f t="shared" si="5"/>
        <v>869</v>
      </c>
      <c r="AH7" s="7">
        <f t="shared" si="3"/>
        <v>869</v>
      </c>
      <c r="AI7" s="13">
        <f t="shared" si="6"/>
        <v>0</v>
      </c>
    </row>
    <row r="8" spans="1:35" ht="12" customHeight="1" x14ac:dyDescent="0.25">
      <c r="A8" s="20" t="s">
        <v>34</v>
      </c>
      <c r="B8" s="21">
        <v>40</v>
      </c>
      <c r="C8" s="8">
        <v>2</v>
      </c>
      <c r="D8" s="8">
        <v>4</v>
      </c>
      <c r="E8" s="12"/>
      <c r="F8" s="1">
        <f>'23.3'!AJ8</f>
        <v>84</v>
      </c>
      <c r="G8" s="22">
        <f t="shared" si="0"/>
        <v>84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84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5"/>
        <v>84</v>
      </c>
      <c r="AH8" s="7">
        <f t="shared" si="3"/>
        <v>84</v>
      </c>
      <c r="AI8" s="13">
        <f t="shared" si="6"/>
        <v>0</v>
      </c>
    </row>
    <row r="9" spans="1:35" ht="12" customHeight="1" x14ac:dyDescent="0.25">
      <c r="A9" s="20" t="s">
        <v>35</v>
      </c>
      <c r="B9" s="21">
        <v>65</v>
      </c>
      <c r="C9" s="8">
        <v>6</v>
      </c>
      <c r="D9" s="8">
        <v>27</v>
      </c>
      <c r="E9" s="12"/>
      <c r="F9" s="1">
        <f>'23.3'!AJ9</f>
        <v>417</v>
      </c>
      <c r="G9" s="22">
        <f t="shared" si="0"/>
        <v>417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417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>
        <f t="shared" si="4"/>
        <v>0</v>
      </c>
      <c r="AG9" s="15">
        <f t="shared" si="5"/>
        <v>417</v>
      </c>
      <c r="AH9" s="7">
        <f t="shared" si="3"/>
        <v>417</v>
      </c>
      <c r="AI9" s="13">
        <f t="shared" si="6"/>
        <v>0</v>
      </c>
    </row>
    <row r="10" spans="1:35" ht="12" customHeight="1" x14ac:dyDescent="0.25">
      <c r="A10" s="20" t="s">
        <v>36</v>
      </c>
      <c r="B10" s="21">
        <v>100</v>
      </c>
      <c r="C10" s="8">
        <v>4</v>
      </c>
      <c r="D10" s="8">
        <v>15</v>
      </c>
      <c r="E10" s="12"/>
      <c r="F10" s="1">
        <f>'23.3'!AJ10</f>
        <v>415</v>
      </c>
      <c r="G10" s="22">
        <f t="shared" si="0"/>
        <v>415</v>
      </c>
      <c r="H10" s="7"/>
      <c r="I10" s="7"/>
      <c r="J10" s="7"/>
      <c r="K10" s="7"/>
      <c r="L10" s="7"/>
      <c r="M10" s="7"/>
      <c r="N10" s="6">
        <f t="shared" si="1"/>
        <v>0</v>
      </c>
      <c r="O10" s="11">
        <f t="shared" si="2"/>
        <v>415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3">
        <f t="shared" si="4"/>
        <v>0</v>
      </c>
      <c r="AG10" s="15">
        <f t="shared" si="5"/>
        <v>415</v>
      </c>
      <c r="AH10" s="7">
        <f t="shared" si="3"/>
        <v>415</v>
      </c>
      <c r="AI10" s="13">
        <f t="shared" si="6"/>
        <v>0</v>
      </c>
    </row>
    <row r="11" spans="1:35" ht="12" customHeight="1" x14ac:dyDescent="0.25">
      <c r="A11" s="20" t="s">
        <v>37</v>
      </c>
      <c r="B11" s="21">
        <v>85</v>
      </c>
      <c r="C11" s="10">
        <v>1</v>
      </c>
      <c r="D11" s="10">
        <v>63</v>
      </c>
      <c r="E11" s="12"/>
      <c r="F11" s="1">
        <f>'23.3'!AJ11</f>
        <v>148</v>
      </c>
      <c r="G11" s="22">
        <f t="shared" si="0"/>
        <v>148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148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3">
        <f t="shared" si="4"/>
        <v>0</v>
      </c>
      <c r="AG11" s="15">
        <f t="shared" si="5"/>
        <v>148</v>
      </c>
      <c r="AH11" s="7">
        <f t="shared" si="3"/>
        <v>148</v>
      </c>
      <c r="AI11" s="13">
        <f t="shared" si="6"/>
        <v>0</v>
      </c>
    </row>
    <row r="12" spans="1:35" ht="12" customHeight="1" x14ac:dyDescent="0.25">
      <c r="A12" s="20" t="s">
        <v>38</v>
      </c>
      <c r="B12" s="21">
        <v>50</v>
      </c>
      <c r="C12" s="10">
        <v>8</v>
      </c>
      <c r="D12" s="10">
        <v>11</v>
      </c>
      <c r="E12" s="12"/>
      <c r="F12" s="1">
        <f>'23.3'!AJ12</f>
        <v>411</v>
      </c>
      <c r="G12" s="22">
        <f t="shared" si="0"/>
        <v>411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411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0</v>
      </c>
      <c r="AG12" s="15">
        <f t="shared" si="5"/>
        <v>411</v>
      </c>
      <c r="AH12" s="7">
        <f t="shared" si="3"/>
        <v>411</v>
      </c>
      <c r="AI12" s="13">
        <f t="shared" si="6"/>
        <v>0</v>
      </c>
    </row>
    <row r="13" spans="1:35" ht="12" customHeight="1" x14ac:dyDescent="0.25">
      <c r="A13" s="20" t="s">
        <v>39</v>
      </c>
      <c r="B13" s="21">
        <v>50</v>
      </c>
      <c r="C13" s="10"/>
      <c r="D13" s="10"/>
      <c r="E13" s="12"/>
      <c r="F13" s="1">
        <f>'23.3'!AJ13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0</v>
      </c>
      <c r="AG13" s="15">
        <f t="shared" si="5"/>
        <v>0</v>
      </c>
      <c r="AH13" s="7">
        <f t="shared" si="3"/>
        <v>0</v>
      </c>
      <c r="AI13" s="13">
        <f t="shared" si="6"/>
        <v>0</v>
      </c>
    </row>
    <row r="14" spans="1:35" ht="12" customHeight="1" x14ac:dyDescent="0.25">
      <c r="A14" s="20" t="s">
        <v>25</v>
      </c>
      <c r="B14" s="21">
        <v>45</v>
      </c>
      <c r="C14" s="10"/>
      <c r="D14" s="10"/>
      <c r="E14" s="12"/>
      <c r="F14" s="1">
        <f>'23.3'!AJ14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5"/>
        <v>0</v>
      </c>
      <c r="AH14" s="7">
        <f t="shared" si="3"/>
        <v>0</v>
      </c>
      <c r="AI14" s="13">
        <f t="shared" si="6"/>
        <v>0</v>
      </c>
    </row>
    <row r="15" spans="1:35" ht="12" customHeight="1" x14ac:dyDescent="0.25">
      <c r="A15" s="20" t="s">
        <v>26</v>
      </c>
      <c r="B15" s="21">
        <v>33</v>
      </c>
      <c r="C15" s="10"/>
      <c r="D15" s="10"/>
      <c r="E15" s="12"/>
      <c r="F15" s="1">
        <f>'23.3'!AJ15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5"/>
        <v>0</v>
      </c>
      <c r="AH15" s="7">
        <f t="shared" si="3"/>
        <v>0</v>
      </c>
      <c r="AI15" s="13">
        <f t="shared" si="6"/>
        <v>0</v>
      </c>
    </row>
    <row r="16" spans="1:35" ht="12" customHeight="1" x14ac:dyDescent="0.25">
      <c r="A16" s="20" t="s">
        <v>27</v>
      </c>
      <c r="B16" s="21">
        <v>45</v>
      </c>
      <c r="C16" s="10">
        <v>2</v>
      </c>
      <c r="D16" s="10">
        <v>36</v>
      </c>
      <c r="E16" s="12"/>
      <c r="F16" s="1">
        <f>'23.3'!AJ16</f>
        <v>126</v>
      </c>
      <c r="G16" s="22">
        <f t="shared" si="0"/>
        <v>126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126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0</v>
      </c>
      <c r="AG16" s="15">
        <f t="shared" si="5"/>
        <v>126</v>
      </c>
      <c r="AH16" s="7">
        <f t="shared" si="3"/>
        <v>126</v>
      </c>
      <c r="AI16" s="13">
        <f t="shared" si="6"/>
        <v>0</v>
      </c>
    </row>
    <row r="17" spans="1:35" ht="12" customHeight="1" x14ac:dyDescent="0.25">
      <c r="A17" s="20" t="s">
        <v>48</v>
      </c>
      <c r="B17" s="21">
        <v>50</v>
      </c>
      <c r="C17" s="10"/>
      <c r="D17" s="10"/>
      <c r="E17" s="12"/>
      <c r="F17" s="1">
        <f>'23.3'!AJ17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5"/>
        <v>0</v>
      </c>
      <c r="AH17" s="7">
        <f t="shared" si="3"/>
        <v>0</v>
      </c>
      <c r="AI17" s="13">
        <f t="shared" si="6"/>
        <v>0</v>
      </c>
    </row>
    <row r="18" spans="1:35" ht="12" customHeight="1" x14ac:dyDescent="0.25">
      <c r="A18" s="20" t="s">
        <v>49</v>
      </c>
      <c r="B18" s="21">
        <v>100</v>
      </c>
      <c r="C18" s="10"/>
      <c r="D18" s="10"/>
      <c r="E18" s="12"/>
      <c r="F18" s="1">
        <f>'23.3'!AJ18</f>
        <v>0</v>
      </c>
      <c r="G18" s="22">
        <f t="shared" si="0"/>
        <v>0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5"/>
        <v>0</v>
      </c>
      <c r="AH18" s="7">
        <f t="shared" si="3"/>
        <v>0</v>
      </c>
      <c r="AI18" s="13">
        <f t="shared" si="6"/>
        <v>0</v>
      </c>
    </row>
    <row r="19" spans="1:35" ht="12" customHeight="1" x14ac:dyDescent="0.25">
      <c r="A19" s="20" t="s">
        <v>50</v>
      </c>
      <c r="B19" s="21">
        <v>50</v>
      </c>
      <c r="C19" s="10"/>
      <c r="D19" s="10">
        <v>30</v>
      </c>
      <c r="E19" s="12"/>
      <c r="F19" s="1">
        <f>'23.3'!AJ19</f>
        <v>30</v>
      </c>
      <c r="G19" s="22">
        <f t="shared" si="0"/>
        <v>30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30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5"/>
        <v>30</v>
      </c>
      <c r="AH19" s="7">
        <f t="shared" si="3"/>
        <v>30</v>
      </c>
      <c r="AI19" s="13">
        <f t="shared" si="6"/>
        <v>0</v>
      </c>
    </row>
    <row r="20" spans="1:35" ht="12" customHeight="1" x14ac:dyDescent="0.25">
      <c r="A20" s="20" t="s">
        <v>47</v>
      </c>
      <c r="B20" s="21">
        <v>33</v>
      </c>
      <c r="C20" s="10">
        <v>5</v>
      </c>
      <c r="D20" s="10">
        <v>2</v>
      </c>
      <c r="E20" s="12"/>
      <c r="F20" s="1">
        <f>'23.3'!AJ20</f>
        <v>167</v>
      </c>
      <c r="G20" s="22">
        <f t="shared" si="0"/>
        <v>167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167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0</v>
      </c>
      <c r="AG20" s="15">
        <f t="shared" si="5"/>
        <v>167</v>
      </c>
      <c r="AH20" s="7">
        <f t="shared" si="3"/>
        <v>167</v>
      </c>
      <c r="AI20" s="13">
        <f t="shared" si="6"/>
        <v>0</v>
      </c>
    </row>
    <row r="21" spans="1:35" ht="12" customHeight="1" x14ac:dyDescent="0.25">
      <c r="A21" s="20" t="s">
        <v>144</v>
      </c>
      <c r="B21" s="21">
        <v>40</v>
      </c>
      <c r="C21" s="10"/>
      <c r="D21" s="10"/>
      <c r="E21" s="12"/>
      <c r="F21" s="1">
        <f>'23.3'!AJ21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5"/>
        <v>0</v>
      </c>
      <c r="AH21" s="7">
        <f t="shared" si="3"/>
        <v>0</v>
      </c>
      <c r="AI21" s="13">
        <f t="shared" si="6"/>
        <v>0</v>
      </c>
    </row>
    <row r="22" spans="1:35" ht="12" customHeight="1" x14ac:dyDescent="0.25">
      <c r="A22" s="20" t="s">
        <v>145</v>
      </c>
      <c r="B22" s="21">
        <v>40</v>
      </c>
      <c r="C22" s="10"/>
      <c r="D22" s="10"/>
      <c r="E22" s="12"/>
      <c r="F22" s="1">
        <f>'23.3'!AJ22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5"/>
        <v>0</v>
      </c>
      <c r="AH22" s="7">
        <f t="shared" si="3"/>
        <v>0</v>
      </c>
      <c r="AI22" s="13">
        <f t="shared" si="6"/>
        <v>0</v>
      </c>
    </row>
    <row r="23" spans="1:35" ht="12" customHeight="1" x14ac:dyDescent="0.25">
      <c r="A23" s="20" t="s">
        <v>125</v>
      </c>
      <c r="B23" s="21">
        <v>50</v>
      </c>
      <c r="C23" s="10"/>
      <c r="D23" s="10"/>
      <c r="E23" s="12"/>
      <c r="F23" s="1">
        <f>'23.3'!AJ23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5"/>
        <v>0</v>
      </c>
      <c r="AH23" s="7">
        <f t="shared" si="3"/>
        <v>0</v>
      </c>
      <c r="AI23" s="13">
        <f t="shared" si="6"/>
        <v>0</v>
      </c>
    </row>
    <row r="24" spans="1:35" ht="12" customHeight="1" x14ac:dyDescent="0.25">
      <c r="A24" s="89" t="s">
        <v>124</v>
      </c>
      <c r="B24" s="21">
        <v>20</v>
      </c>
      <c r="C24" s="10"/>
      <c r="D24" s="10"/>
      <c r="E24" s="12"/>
      <c r="F24" s="1">
        <f>'23.3'!AJ24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5"/>
        <v>0</v>
      </c>
      <c r="AH24" s="7">
        <f t="shared" si="3"/>
        <v>0</v>
      </c>
      <c r="AI24" s="13">
        <f>AH24+AE24-AG24</f>
        <v>0</v>
      </c>
    </row>
    <row r="25" spans="1:35" ht="12" customHeight="1" x14ac:dyDescent="0.25">
      <c r="A25" s="34"/>
      <c r="B25" s="34"/>
      <c r="C25" s="34"/>
      <c r="D25" s="34"/>
      <c r="E25" s="19">
        <f t="shared" ref="E25:AI25" si="7">SUM(E3:E24)</f>
        <v>0</v>
      </c>
      <c r="F25" s="19">
        <f t="shared" si="7"/>
        <v>5226</v>
      </c>
      <c r="G25" s="19">
        <f t="shared" si="7"/>
        <v>5226</v>
      </c>
      <c r="H25" s="19">
        <f t="shared" si="7"/>
        <v>0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0</v>
      </c>
      <c r="M25" s="19">
        <f t="shared" si="7"/>
        <v>0</v>
      </c>
      <c r="N25" s="19">
        <f t="shared" si="7"/>
        <v>0</v>
      </c>
      <c r="O25" s="19">
        <f t="shared" si="7"/>
        <v>5226</v>
      </c>
      <c r="P25" s="19">
        <f t="shared" si="7"/>
        <v>0</v>
      </c>
      <c r="Q25" s="19">
        <f t="shared" si="7"/>
        <v>0</v>
      </c>
      <c r="R25" s="19">
        <f t="shared" si="7"/>
        <v>0</v>
      </c>
      <c r="S25" s="19">
        <f t="shared" si="7"/>
        <v>0</v>
      </c>
      <c r="T25" s="19">
        <f t="shared" si="7"/>
        <v>0</v>
      </c>
      <c r="U25" s="19">
        <f t="shared" si="7"/>
        <v>0</v>
      </c>
      <c r="V25" s="19">
        <f t="shared" si="7"/>
        <v>0</v>
      </c>
      <c r="W25" s="19">
        <f t="shared" si="7"/>
        <v>0</v>
      </c>
      <c r="X25" s="19">
        <f t="shared" si="7"/>
        <v>0</v>
      </c>
      <c r="Y25" s="19">
        <f t="shared" si="7"/>
        <v>0</v>
      </c>
      <c r="Z25" s="19">
        <f t="shared" si="7"/>
        <v>0</v>
      </c>
      <c r="AA25" s="19">
        <f t="shared" si="7"/>
        <v>0</v>
      </c>
      <c r="AB25" s="19">
        <f t="shared" si="7"/>
        <v>0</v>
      </c>
      <c r="AC25" s="19">
        <f t="shared" si="7"/>
        <v>0</v>
      </c>
      <c r="AD25" s="19">
        <f t="shared" si="7"/>
        <v>0</v>
      </c>
      <c r="AE25" s="19">
        <f t="shared" si="7"/>
        <v>0</v>
      </c>
      <c r="AF25" s="19">
        <f t="shared" si="7"/>
        <v>0</v>
      </c>
      <c r="AG25" s="19">
        <f t="shared" si="7"/>
        <v>5226</v>
      </c>
      <c r="AH25" s="19">
        <f t="shared" si="7"/>
        <v>5226</v>
      </c>
      <c r="AI25" s="19">
        <f t="shared" si="7"/>
        <v>0</v>
      </c>
    </row>
    <row r="28" spans="1:35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E1:AE2"/>
    <mergeCell ref="AF1:AF2"/>
    <mergeCell ref="AG1:AG2"/>
    <mergeCell ref="AH1:AH2"/>
    <mergeCell ref="AI1:AI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8"/>
  <sheetViews>
    <sheetView zoomScaleNormal="100" workbookViewId="0">
      <pane xSplit="4" ySplit="2" topLeftCell="V3" activePane="bottomRight" state="frozen"/>
      <selection pane="topRight" activeCell="E1" sqref="E1"/>
      <selection pane="bottomLeft" activeCell="A3" sqref="A3"/>
      <selection pane="bottomRight" activeCell="AC3" sqref="AC3:AC21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4" t="s">
        <v>12</v>
      </c>
      <c r="F1" s="124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 t="s">
        <v>11</v>
      </c>
      <c r="S1" s="5" t="s">
        <v>13</v>
      </c>
      <c r="T1" s="5" t="s">
        <v>220</v>
      </c>
      <c r="U1" s="5" t="s">
        <v>215</v>
      </c>
      <c r="V1" s="5" t="s">
        <v>40</v>
      </c>
      <c r="W1" s="5" t="s">
        <v>16</v>
      </c>
      <c r="X1" s="5" t="s">
        <v>221</v>
      </c>
      <c r="Y1" s="5" t="s">
        <v>218</v>
      </c>
      <c r="Z1" s="17" t="s">
        <v>9</v>
      </c>
      <c r="AA1" s="4" t="s">
        <v>229</v>
      </c>
      <c r="AB1" s="4" t="s">
        <v>229</v>
      </c>
      <c r="AC1" s="120" t="s">
        <v>18</v>
      </c>
      <c r="AD1" s="126" t="s">
        <v>10</v>
      </c>
      <c r="AE1" s="126" t="s">
        <v>44</v>
      </c>
      <c r="AF1" s="128" t="s">
        <v>22</v>
      </c>
      <c r="AG1" s="130" t="s">
        <v>23</v>
      </c>
    </row>
    <row r="2" spans="1:33" x14ac:dyDescent="0.25">
      <c r="A2" s="121"/>
      <c r="B2" s="123"/>
      <c r="C2" s="123"/>
      <c r="D2" s="121"/>
      <c r="E2" s="125"/>
      <c r="F2" s="125"/>
      <c r="G2" s="132"/>
      <c r="H2" s="17" t="s">
        <v>24</v>
      </c>
      <c r="I2" s="17" t="s">
        <v>120</v>
      </c>
      <c r="J2" s="17" t="s">
        <v>1</v>
      </c>
      <c r="K2" s="17" t="s">
        <v>101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42</v>
      </c>
      <c r="V2" s="4" t="s">
        <v>42</v>
      </c>
      <c r="W2" s="4" t="s">
        <v>42</v>
      </c>
      <c r="X2" s="4" t="s">
        <v>112</v>
      </c>
      <c r="Y2" s="4" t="s">
        <v>42</v>
      </c>
      <c r="Z2" s="17" t="s">
        <v>42</v>
      </c>
      <c r="AA2" s="16" t="s">
        <v>97</v>
      </c>
      <c r="AB2" s="16" t="s">
        <v>97</v>
      </c>
      <c r="AC2" s="121"/>
      <c r="AD2" s="127"/>
      <c r="AE2" s="127"/>
      <c r="AF2" s="129"/>
      <c r="AG2" s="131"/>
    </row>
    <row r="3" spans="1:33" ht="12.75" customHeight="1" x14ac:dyDescent="0.25">
      <c r="A3" s="20" t="s">
        <v>28</v>
      </c>
      <c r="B3" s="21">
        <v>33</v>
      </c>
      <c r="C3" s="9">
        <v>31</v>
      </c>
      <c r="D3" s="9">
        <v>33</v>
      </c>
      <c r="E3" s="12">
        <v>259</v>
      </c>
      <c r="F3" s="1">
        <f>'24.3'!AH3</f>
        <v>1258</v>
      </c>
      <c r="G3" s="22">
        <f>SUM(E3:F3)</f>
        <v>1517</v>
      </c>
      <c r="H3" s="7">
        <v>14</v>
      </c>
      <c r="I3" s="7">
        <v>100</v>
      </c>
      <c r="J3" s="7"/>
      <c r="K3" s="7"/>
      <c r="L3" s="7">
        <v>25</v>
      </c>
      <c r="M3" s="7"/>
      <c r="N3" s="6">
        <f t="shared" ref="N3:N23" si="0">SUBTOTAL(9,H3:M3)</f>
        <v>139</v>
      </c>
      <c r="O3" s="11">
        <f t="shared" ref="O3:O20" si="1">G3-N3</f>
        <v>1378</v>
      </c>
      <c r="P3" s="14"/>
      <c r="Q3" s="14">
        <v>5</v>
      </c>
      <c r="R3" s="14"/>
      <c r="S3" s="14"/>
      <c r="T3" s="34">
        <v>59</v>
      </c>
      <c r="U3" s="14">
        <v>13</v>
      </c>
      <c r="V3" s="14">
        <v>56</v>
      </c>
      <c r="W3" s="14">
        <v>42</v>
      </c>
      <c r="X3" s="14">
        <v>28</v>
      </c>
      <c r="Y3" s="14">
        <v>62</v>
      </c>
      <c r="Z3" s="14">
        <v>54</v>
      </c>
      <c r="AA3" s="14"/>
      <c r="AB3" s="14"/>
      <c r="AC3" s="14">
        <v>3</v>
      </c>
      <c r="AD3" s="13">
        <f>SUM(P3:AB3)</f>
        <v>319</v>
      </c>
      <c r="AE3" s="15">
        <f t="shared" ref="AE3:AE23" si="2">O3-AD3</f>
        <v>1059</v>
      </c>
      <c r="AF3" s="7">
        <f>(B3*C3)+D3</f>
        <v>1056</v>
      </c>
      <c r="AG3" s="13">
        <f>AF3+AC3-AE3</f>
        <v>0</v>
      </c>
    </row>
    <row r="4" spans="1:33" ht="12.75" customHeight="1" x14ac:dyDescent="0.25">
      <c r="A4" s="20" t="s">
        <v>29</v>
      </c>
      <c r="B4" s="21">
        <v>70</v>
      </c>
      <c r="C4" s="9">
        <v>12</v>
      </c>
      <c r="D4" s="9">
        <v>72</v>
      </c>
      <c r="E4" s="12">
        <v>420</v>
      </c>
      <c r="F4" s="1">
        <f>'24.3'!AH4</f>
        <v>1200</v>
      </c>
      <c r="G4" s="22">
        <f t="shared" ref="G4:G20" si="3">SUM(E4:F4)</f>
        <v>1620</v>
      </c>
      <c r="H4" s="7">
        <v>9</v>
      </c>
      <c r="I4" s="7">
        <v>303</v>
      </c>
      <c r="J4" s="7">
        <v>40</v>
      </c>
      <c r="K4" s="7"/>
      <c r="L4" s="7">
        <v>25</v>
      </c>
      <c r="M4" s="7"/>
      <c r="N4" s="6">
        <f t="shared" si="0"/>
        <v>377</v>
      </c>
      <c r="O4" s="11">
        <f t="shared" si="1"/>
        <v>1243</v>
      </c>
      <c r="P4" s="14"/>
      <c r="Q4" s="14">
        <v>5</v>
      </c>
      <c r="R4" s="14"/>
      <c r="S4" s="14"/>
      <c r="T4" s="34">
        <v>68</v>
      </c>
      <c r="U4" s="14">
        <v>36</v>
      </c>
      <c r="V4" s="14">
        <v>71</v>
      </c>
      <c r="W4" s="14">
        <v>28</v>
      </c>
      <c r="X4" s="14">
        <v>16</v>
      </c>
      <c r="Y4" s="14">
        <v>40</v>
      </c>
      <c r="Z4" s="14">
        <v>62</v>
      </c>
      <c r="AA4" s="14"/>
      <c r="AB4" s="14">
        <v>3</v>
      </c>
      <c r="AC4" s="14">
        <v>2</v>
      </c>
      <c r="AD4" s="13">
        <f t="shared" ref="AD4:AD24" si="4">SUM(P4:AB4)</f>
        <v>329</v>
      </c>
      <c r="AE4" s="15">
        <f t="shared" si="2"/>
        <v>914</v>
      </c>
      <c r="AF4" s="7">
        <f t="shared" ref="AF4:AF20" si="5">(B4*C4)+D4</f>
        <v>912</v>
      </c>
      <c r="AG4" s="13">
        <f t="shared" ref="AG4:AG20" si="6">AF4+AC4-AE4</f>
        <v>0</v>
      </c>
    </row>
    <row r="5" spans="1:33" ht="12.75" customHeight="1" x14ac:dyDescent="0.25">
      <c r="A5" s="20" t="s">
        <v>30</v>
      </c>
      <c r="B5" s="21">
        <v>45</v>
      </c>
      <c r="C5" s="8"/>
      <c r="D5" s="8">
        <v>16</v>
      </c>
      <c r="E5" s="12"/>
      <c r="F5" s="1">
        <f>'24.3'!AH5</f>
        <v>101</v>
      </c>
      <c r="G5" s="22">
        <f t="shared" si="3"/>
        <v>101</v>
      </c>
      <c r="H5" s="7"/>
      <c r="I5" s="7"/>
      <c r="J5" s="7"/>
      <c r="K5" s="7"/>
      <c r="L5" s="7">
        <v>23</v>
      </c>
      <c r="M5" s="7"/>
      <c r="N5" s="6">
        <f t="shared" si="0"/>
        <v>23</v>
      </c>
      <c r="O5" s="11">
        <f t="shared" si="1"/>
        <v>78</v>
      </c>
      <c r="P5" s="14"/>
      <c r="Q5" s="14">
        <v>2</v>
      </c>
      <c r="R5" s="14"/>
      <c r="S5" s="14"/>
      <c r="T5" s="34"/>
      <c r="U5" s="14">
        <v>19</v>
      </c>
      <c r="V5" s="14">
        <v>15</v>
      </c>
      <c r="W5" s="14">
        <v>8</v>
      </c>
      <c r="X5" s="14"/>
      <c r="Y5" s="14">
        <v>7</v>
      </c>
      <c r="Z5" s="14">
        <v>11</v>
      </c>
      <c r="AA5" s="14"/>
      <c r="AB5" s="14"/>
      <c r="AC5" s="14"/>
      <c r="AD5" s="13">
        <f t="shared" si="4"/>
        <v>62</v>
      </c>
      <c r="AE5" s="15">
        <f t="shared" si="2"/>
        <v>16</v>
      </c>
      <c r="AF5" s="7">
        <f t="shared" si="5"/>
        <v>16</v>
      </c>
      <c r="AG5" s="13">
        <f t="shared" si="6"/>
        <v>0</v>
      </c>
    </row>
    <row r="6" spans="1:33" ht="12.75" customHeight="1" x14ac:dyDescent="0.25">
      <c r="A6" s="20" t="s">
        <v>31</v>
      </c>
      <c r="B6" s="21">
        <v>60</v>
      </c>
      <c r="C6" s="8"/>
      <c r="D6" s="8"/>
      <c r="E6" s="12"/>
      <c r="F6" s="1">
        <f>'24.3'!AH6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3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2.75" customHeight="1" x14ac:dyDescent="0.25">
      <c r="A7" s="20" t="s">
        <v>33</v>
      </c>
      <c r="B7" s="21">
        <v>120</v>
      </c>
      <c r="C7" s="9">
        <v>5</v>
      </c>
      <c r="D7" s="9">
        <v>98</v>
      </c>
      <c r="E7" s="12"/>
      <c r="F7" s="1">
        <f>'24.3'!AH7</f>
        <v>869</v>
      </c>
      <c r="G7" s="22">
        <f t="shared" si="3"/>
        <v>869</v>
      </c>
      <c r="H7" s="7">
        <v>6</v>
      </c>
      <c r="I7" s="7">
        <v>83</v>
      </c>
      <c r="J7" s="7"/>
      <c r="K7" s="7"/>
      <c r="L7" s="7"/>
      <c r="M7" s="7"/>
      <c r="N7" s="6">
        <f t="shared" si="0"/>
        <v>89</v>
      </c>
      <c r="O7" s="11">
        <f t="shared" si="1"/>
        <v>780</v>
      </c>
      <c r="P7" s="14"/>
      <c r="Q7" s="14"/>
      <c r="R7" s="14"/>
      <c r="S7" s="14"/>
      <c r="T7" s="34"/>
      <c r="U7" s="14">
        <v>4</v>
      </c>
      <c r="V7" s="14">
        <v>16</v>
      </c>
      <c r="W7" s="14">
        <v>8</v>
      </c>
      <c r="X7" s="14">
        <v>8</v>
      </c>
      <c r="Y7" s="14">
        <v>24</v>
      </c>
      <c r="Z7" s="14">
        <v>22</v>
      </c>
      <c r="AA7" s="14"/>
      <c r="AB7" s="14"/>
      <c r="AC7" s="14"/>
      <c r="AD7" s="13">
        <f t="shared" si="4"/>
        <v>82</v>
      </c>
      <c r="AE7" s="15">
        <f t="shared" si="2"/>
        <v>698</v>
      </c>
      <c r="AF7" s="7">
        <f t="shared" si="5"/>
        <v>698</v>
      </c>
      <c r="AG7" s="13">
        <f t="shared" si="6"/>
        <v>0</v>
      </c>
    </row>
    <row r="8" spans="1:33" ht="12.75" customHeight="1" x14ac:dyDescent="0.25">
      <c r="A8" s="20" t="s">
        <v>34</v>
      </c>
      <c r="B8" s="21">
        <v>40</v>
      </c>
      <c r="C8" s="8">
        <v>2</v>
      </c>
      <c r="D8" s="8">
        <v>4</v>
      </c>
      <c r="E8" s="12"/>
      <c r="F8" s="1">
        <f>'24.3'!AH8</f>
        <v>84</v>
      </c>
      <c r="G8" s="22">
        <f t="shared" si="3"/>
        <v>84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84</v>
      </c>
      <c r="P8" s="14"/>
      <c r="Q8" s="14"/>
      <c r="R8" s="14"/>
      <c r="S8" s="14"/>
      <c r="T8" s="3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84</v>
      </c>
      <c r="AF8" s="7">
        <f t="shared" si="5"/>
        <v>84</v>
      </c>
      <c r="AG8" s="13">
        <f t="shared" si="6"/>
        <v>0</v>
      </c>
    </row>
    <row r="9" spans="1:33" ht="12.75" customHeight="1" x14ac:dyDescent="0.25">
      <c r="A9" s="20" t="s">
        <v>35</v>
      </c>
      <c r="B9" s="21">
        <v>65</v>
      </c>
      <c r="C9" s="8">
        <v>3</v>
      </c>
      <c r="D9" s="8">
        <v>41</v>
      </c>
      <c r="E9" s="12"/>
      <c r="F9" s="1">
        <f>'24.3'!AH9</f>
        <v>417</v>
      </c>
      <c r="G9" s="22">
        <f t="shared" si="3"/>
        <v>417</v>
      </c>
      <c r="H9" s="7">
        <v>18</v>
      </c>
      <c r="I9" s="7">
        <v>54</v>
      </c>
      <c r="J9" s="7"/>
      <c r="K9" s="7"/>
      <c r="L9" s="7"/>
      <c r="M9" s="7"/>
      <c r="N9" s="6">
        <f t="shared" si="0"/>
        <v>72</v>
      </c>
      <c r="O9" s="11">
        <f t="shared" si="1"/>
        <v>345</v>
      </c>
      <c r="P9" s="14"/>
      <c r="Q9" s="14"/>
      <c r="R9" s="14"/>
      <c r="S9" s="14"/>
      <c r="T9" s="34"/>
      <c r="U9" s="14">
        <v>4</v>
      </c>
      <c r="V9" s="14">
        <v>13</v>
      </c>
      <c r="W9" s="14">
        <v>18</v>
      </c>
      <c r="X9" s="14">
        <v>28</v>
      </c>
      <c r="Y9" s="14">
        <v>26</v>
      </c>
      <c r="Z9" s="14">
        <v>20</v>
      </c>
      <c r="AA9" s="14"/>
      <c r="AB9" s="14"/>
      <c r="AC9" s="14"/>
      <c r="AD9" s="13">
        <f t="shared" si="4"/>
        <v>109</v>
      </c>
      <c r="AE9" s="15">
        <f t="shared" si="2"/>
        <v>236</v>
      </c>
      <c r="AF9" s="7">
        <f t="shared" si="5"/>
        <v>236</v>
      </c>
      <c r="AG9" s="13">
        <f t="shared" si="6"/>
        <v>0</v>
      </c>
    </row>
    <row r="10" spans="1:33" ht="12.75" customHeight="1" x14ac:dyDescent="0.25">
      <c r="A10" s="20" t="s">
        <v>36</v>
      </c>
      <c r="B10" s="21">
        <v>100</v>
      </c>
      <c r="C10" s="8">
        <v>8</v>
      </c>
      <c r="D10" s="8">
        <v>39</v>
      </c>
      <c r="E10" s="12">
        <v>756</v>
      </c>
      <c r="F10" s="1">
        <f>'24.3'!AH10</f>
        <v>415</v>
      </c>
      <c r="G10" s="22">
        <f t="shared" si="3"/>
        <v>1171</v>
      </c>
      <c r="H10" s="7">
        <v>6</v>
      </c>
      <c r="I10" s="7">
        <v>154</v>
      </c>
      <c r="J10" s="7">
        <v>7</v>
      </c>
      <c r="K10" s="7"/>
      <c r="L10" s="7">
        <v>10</v>
      </c>
      <c r="M10" s="7"/>
      <c r="N10" s="6">
        <f t="shared" si="0"/>
        <v>177</v>
      </c>
      <c r="O10" s="11">
        <f t="shared" si="1"/>
        <v>994</v>
      </c>
      <c r="P10" s="14"/>
      <c r="Q10" s="14">
        <v>5</v>
      </c>
      <c r="R10" s="14"/>
      <c r="S10" s="14"/>
      <c r="T10" s="34"/>
      <c r="U10" s="14">
        <v>8</v>
      </c>
      <c r="V10" s="14">
        <v>46</v>
      </c>
      <c r="W10" s="14">
        <v>31</v>
      </c>
      <c r="X10" s="14">
        <v>20</v>
      </c>
      <c r="Y10" s="14">
        <v>34</v>
      </c>
      <c r="Z10" s="14">
        <v>11</v>
      </c>
      <c r="AA10" s="14"/>
      <c r="AB10" s="14"/>
      <c r="AC10" s="14"/>
      <c r="AD10" s="13">
        <f t="shared" si="4"/>
        <v>155</v>
      </c>
      <c r="AE10" s="15">
        <f t="shared" si="2"/>
        <v>839</v>
      </c>
      <c r="AF10" s="7">
        <f t="shared" si="5"/>
        <v>839</v>
      </c>
      <c r="AG10" s="13">
        <f t="shared" si="6"/>
        <v>0</v>
      </c>
    </row>
    <row r="11" spans="1:33" ht="12.75" customHeight="1" x14ac:dyDescent="0.25">
      <c r="A11" s="20" t="s">
        <v>37</v>
      </c>
      <c r="B11" s="21">
        <v>85</v>
      </c>
      <c r="C11" s="10">
        <v>1</v>
      </c>
      <c r="D11" s="10">
        <v>57</v>
      </c>
      <c r="E11" s="12">
        <v>180</v>
      </c>
      <c r="F11" s="1">
        <f>'24.3'!AH11</f>
        <v>148</v>
      </c>
      <c r="G11" s="22">
        <f t="shared" si="3"/>
        <v>328</v>
      </c>
      <c r="H11" s="7">
        <v>18</v>
      </c>
      <c r="I11" s="7">
        <v>58</v>
      </c>
      <c r="J11" s="7"/>
      <c r="K11" s="7"/>
      <c r="L11" s="7"/>
      <c r="M11" s="7"/>
      <c r="N11" s="6">
        <f t="shared" si="0"/>
        <v>76</v>
      </c>
      <c r="O11" s="11">
        <f t="shared" si="1"/>
        <v>252</v>
      </c>
      <c r="P11" s="14"/>
      <c r="Q11" s="14"/>
      <c r="R11" s="14"/>
      <c r="S11" s="14"/>
      <c r="T11" s="34"/>
      <c r="U11" s="14">
        <v>9</v>
      </c>
      <c r="V11" s="14">
        <v>16</v>
      </c>
      <c r="W11" s="14">
        <v>16</v>
      </c>
      <c r="X11" s="14">
        <v>12</v>
      </c>
      <c r="Y11" s="14">
        <v>26</v>
      </c>
      <c r="Z11" s="14">
        <v>32</v>
      </c>
      <c r="AA11" s="14"/>
      <c r="AB11" s="14"/>
      <c r="AC11" s="14"/>
      <c r="AD11" s="13">
        <f t="shared" si="4"/>
        <v>111</v>
      </c>
      <c r="AE11" s="15">
        <f t="shared" si="2"/>
        <v>141</v>
      </c>
      <c r="AF11" s="7">
        <f t="shared" si="5"/>
        <v>142</v>
      </c>
      <c r="AG11" s="13">
        <f t="shared" si="6"/>
        <v>1</v>
      </c>
    </row>
    <row r="12" spans="1:33" ht="12.75" customHeight="1" x14ac:dyDescent="0.25">
      <c r="A12" s="20" t="s">
        <v>38</v>
      </c>
      <c r="B12" s="21">
        <v>50</v>
      </c>
      <c r="C12" s="10">
        <v>4</v>
      </c>
      <c r="D12" s="10">
        <v>32</v>
      </c>
      <c r="E12" s="12"/>
      <c r="F12" s="1">
        <f>'24.3'!AH12</f>
        <v>411</v>
      </c>
      <c r="G12" s="22">
        <f t="shared" si="3"/>
        <v>411</v>
      </c>
      <c r="H12" s="7">
        <v>16</v>
      </c>
      <c r="I12" s="7">
        <v>58</v>
      </c>
      <c r="J12" s="7"/>
      <c r="K12" s="7"/>
      <c r="L12" s="7"/>
      <c r="M12" s="7"/>
      <c r="N12" s="6">
        <f t="shared" si="0"/>
        <v>74</v>
      </c>
      <c r="O12" s="11">
        <f t="shared" si="1"/>
        <v>337</v>
      </c>
      <c r="P12" s="14"/>
      <c r="Q12" s="14">
        <v>3</v>
      </c>
      <c r="R12" s="14"/>
      <c r="S12" s="14"/>
      <c r="T12" s="34"/>
      <c r="U12" s="14">
        <v>9</v>
      </c>
      <c r="V12" s="14">
        <v>25</v>
      </c>
      <c r="W12" s="14">
        <v>3</v>
      </c>
      <c r="X12" s="14">
        <v>8</v>
      </c>
      <c r="Y12" s="14">
        <v>23</v>
      </c>
      <c r="Z12" s="14">
        <v>34</v>
      </c>
      <c r="AA12" s="14"/>
      <c r="AB12" s="14"/>
      <c r="AC12" s="14"/>
      <c r="AD12" s="13">
        <f t="shared" si="4"/>
        <v>105</v>
      </c>
      <c r="AE12" s="15">
        <f t="shared" si="2"/>
        <v>232</v>
      </c>
      <c r="AF12" s="7">
        <f t="shared" si="5"/>
        <v>232</v>
      </c>
      <c r="AG12" s="13">
        <f t="shared" si="6"/>
        <v>0</v>
      </c>
    </row>
    <row r="13" spans="1:33" ht="12.75" customHeight="1" x14ac:dyDescent="0.25">
      <c r="A13" s="20" t="s">
        <v>39</v>
      </c>
      <c r="B13" s="21">
        <v>50</v>
      </c>
      <c r="C13" s="10"/>
      <c r="D13" s="10"/>
      <c r="E13" s="12"/>
      <c r="F13" s="1">
        <f>'24.3'!AH13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3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25">
      <c r="A14" s="20" t="s">
        <v>25</v>
      </c>
      <c r="B14" s="21">
        <v>45</v>
      </c>
      <c r="C14" s="10"/>
      <c r="D14" s="10"/>
      <c r="E14" s="12"/>
      <c r="F14" s="1">
        <f>'24.3'!AH14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3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2"/>
        <v>0</v>
      </c>
      <c r="AF14" s="7">
        <f t="shared" si="5"/>
        <v>0</v>
      </c>
      <c r="AG14" s="13">
        <f t="shared" si="6"/>
        <v>0</v>
      </c>
    </row>
    <row r="15" spans="1:33" ht="12.75" customHeight="1" x14ac:dyDescent="0.25">
      <c r="A15" s="20" t="s">
        <v>26</v>
      </c>
      <c r="B15" s="21">
        <v>33</v>
      </c>
      <c r="C15" s="10"/>
      <c r="D15" s="10"/>
      <c r="E15" s="12"/>
      <c r="F15" s="1">
        <f>'24.3'!AH15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3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2"/>
        <v>0</v>
      </c>
      <c r="AF15" s="7">
        <f t="shared" si="5"/>
        <v>0</v>
      </c>
      <c r="AG15" s="13">
        <f t="shared" si="6"/>
        <v>0</v>
      </c>
    </row>
    <row r="16" spans="1:33" ht="12.75" customHeight="1" x14ac:dyDescent="0.25">
      <c r="A16" s="20" t="s">
        <v>27</v>
      </c>
      <c r="B16" s="21">
        <v>45</v>
      </c>
      <c r="C16" s="10">
        <v>4</v>
      </c>
      <c r="D16" s="10">
        <v>15</v>
      </c>
      <c r="E16" s="12">
        <v>150</v>
      </c>
      <c r="F16" s="1">
        <f>'24.3'!AH16</f>
        <v>126</v>
      </c>
      <c r="G16" s="22">
        <f t="shared" si="3"/>
        <v>276</v>
      </c>
      <c r="H16" s="7"/>
      <c r="I16" s="7">
        <v>63</v>
      </c>
      <c r="J16" s="7"/>
      <c r="K16" s="7"/>
      <c r="L16" s="7"/>
      <c r="M16" s="7"/>
      <c r="N16" s="6">
        <f t="shared" si="0"/>
        <v>63</v>
      </c>
      <c r="O16" s="11">
        <f t="shared" si="1"/>
        <v>213</v>
      </c>
      <c r="P16" s="14"/>
      <c r="Q16" s="14"/>
      <c r="R16" s="14"/>
      <c r="S16" s="14"/>
      <c r="T16" s="34"/>
      <c r="U16" s="14">
        <v>4</v>
      </c>
      <c r="V16" s="14">
        <v>2</v>
      </c>
      <c r="W16" s="14"/>
      <c r="X16" s="14"/>
      <c r="Y16" s="14">
        <v>4</v>
      </c>
      <c r="Z16" s="14">
        <v>4</v>
      </c>
      <c r="AA16" s="14">
        <v>3</v>
      </c>
      <c r="AB16" s="14"/>
      <c r="AC16" s="14">
        <v>1</v>
      </c>
      <c r="AD16" s="13">
        <f t="shared" si="4"/>
        <v>17</v>
      </c>
      <c r="AE16" s="15">
        <f t="shared" si="2"/>
        <v>196</v>
      </c>
      <c r="AF16" s="7">
        <f t="shared" si="5"/>
        <v>195</v>
      </c>
      <c r="AG16" s="13">
        <f t="shared" si="6"/>
        <v>0</v>
      </c>
    </row>
    <row r="17" spans="1:33" ht="12.75" customHeight="1" x14ac:dyDescent="0.25">
      <c r="A17" s="20" t="s">
        <v>48</v>
      </c>
      <c r="B17" s="21">
        <v>50</v>
      </c>
      <c r="C17" s="10"/>
      <c r="D17" s="10"/>
      <c r="E17" s="12"/>
      <c r="F17" s="1">
        <f>'24.3'!AH17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3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0</v>
      </c>
      <c r="AF17" s="7">
        <f t="shared" si="5"/>
        <v>0</v>
      </c>
      <c r="AG17" s="13">
        <f t="shared" si="6"/>
        <v>0</v>
      </c>
    </row>
    <row r="18" spans="1:33" ht="12.75" customHeight="1" x14ac:dyDescent="0.25">
      <c r="A18" s="20" t="s">
        <v>49</v>
      </c>
      <c r="B18" s="21">
        <v>100</v>
      </c>
      <c r="C18" s="10"/>
      <c r="D18" s="10">
        <v>5</v>
      </c>
      <c r="E18" s="12">
        <v>50</v>
      </c>
      <c r="F18" s="1">
        <f>'24.3'!AH18</f>
        <v>0</v>
      </c>
      <c r="G18" s="22">
        <f t="shared" si="3"/>
        <v>50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50</v>
      </c>
      <c r="P18" s="14"/>
      <c r="Q18" s="14"/>
      <c r="R18" s="14"/>
      <c r="S18" s="14"/>
      <c r="T18" s="34"/>
      <c r="U18" s="14">
        <v>15</v>
      </c>
      <c r="V18" s="14">
        <v>12</v>
      </c>
      <c r="W18" s="14"/>
      <c r="X18" s="14"/>
      <c r="Y18" s="14">
        <v>6</v>
      </c>
      <c r="Z18" s="14">
        <v>11</v>
      </c>
      <c r="AA18" s="14"/>
      <c r="AB18" s="14"/>
      <c r="AC18" s="14">
        <v>1</v>
      </c>
      <c r="AD18" s="13">
        <f t="shared" si="4"/>
        <v>44</v>
      </c>
      <c r="AE18" s="15">
        <f t="shared" si="2"/>
        <v>6</v>
      </c>
      <c r="AF18" s="7">
        <f t="shared" si="5"/>
        <v>5</v>
      </c>
      <c r="AG18" s="13">
        <f t="shared" si="6"/>
        <v>0</v>
      </c>
    </row>
    <row r="19" spans="1:33" ht="12.75" customHeight="1" x14ac:dyDescent="0.25">
      <c r="A19" s="20" t="s">
        <v>50</v>
      </c>
      <c r="B19" s="21">
        <v>50</v>
      </c>
      <c r="C19" s="10"/>
      <c r="D19" s="10">
        <v>15</v>
      </c>
      <c r="E19" s="12"/>
      <c r="F19" s="1">
        <f>'24.3'!AH19</f>
        <v>30</v>
      </c>
      <c r="G19" s="22">
        <f t="shared" si="3"/>
        <v>30</v>
      </c>
      <c r="H19" s="7">
        <v>15</v>
      </c>
      <c r="I19" s="7"/>
      <c r="J19" s="7"/>
      <c r="K19" s="7"/>
      <c r="L19" s="7"/>
      <c r="M19" s="7"/>
      <c r="N19" s="6">
        <f t="shared" si="0"/>
        <v>15</v>
      </c>
      <c r="O19" s="11">
        <f t="shared" si="1"/>
        <v>15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2"/>
        <v>15</v>
      </c>
      <c r="AF19" s="7">
        <f t="shared" si="5"/>
        <v>15</v>
      </c>
      <c r="AG19" s="13">
        <f t="shared" si="6"/>
        <v>0</v>
      </c>
    </row>
    <row r="20" spans="1:33" ht="13.5" customHeight="1" x14ac:dyDescent="0.25">
      <c r="A20" s="20" t="s">
        <v>47</v>
      </c>
      <c r="B20" s="21">
        <v>33</v>
      </c>
      <c r="C20" s="10">
        <v>6</v>
      </c>
      <c r="D20" s="10">
        <v>1</v>
      </c>
      <c r="E20" s="12">
        <v>104</v>
      </c>
      <c r="F20" s="1">
        <f>'24.3'!AH20</f>
        <v>167</v>
      </c>
      <c r="G20" s="22">
        <f t="shared" si="3"/>
        <v>271</v>
      </c>
      <c r="H20" s="7">
        <v>18</v>
      </c>
      <c r="I20" s="7">
        <v>28</v>
      </c>
      <c r="J20" s="7"/>
      <c r="K20" s="7"/>
      <c r="L20" s="7"/>
      <c r="M20" s="7"/>
      <c r="N20" s="6">
        <f t="shared" si="0"/>
        <v>46</v>
      </c>
      <c r="O20" s="11">
        <f t="shared" si="1"/>
        <v>225</v>
      </c>
      <c r="P20" s="14"/>
      <c r="Q20" s="14"/>
      <c r="R20" s="14"/>
      <c r="S20" s="14"/>
      <c r="T20" s="14">
        <v>12</v>
      </c>
      <c r="U20" s="14"/>
      <c r="V20" s="14">
        <v>2</v>
      </c>
      <c r="W20" s="14"/>
      <c r="X20" s="14"/>
      <c r="Y20" s="14">
        <v>4</v>
      </c>
      <c r="Z20" s="14">
        <v>9</v>
      </c>
      <c r="AA20" s="14"/>
      <c r="AB20" s="14"/>
      <c r="AC20" s="14"/>
      <c r="AD20" s="13">
        <f t="shared" si="4"/>
        <v>27</v>
      </c>
      <c r="AE20" s="15">
        <f t="shared" si="2"/>
        <v>198</v>
      </c>
      <c r="AF20" s="7">
        <f t="shared" si="5"/>
        <v>199</v>
      </c>
      <c r="AG20" s="13">
        <f t="shared" si="6"/>
        <v>1</v>
      </c>
    </row>
    <row r="21" spans="1:33" ht="12.75" customHeight="1" x14ac:dyDescent="0.25">
      <c r="A21" s="20" t="s">
        <v>144</v>
      </c>
      <c r="B21" s="21">
        <v>40</v>
      </c>
      <c r="C21" s="10"/>
      <c r="D21" s="10"/>
      <c r="E21" s="12"/>
      <c r="F21" s="1">
        <f>'24.3'!AH21</f>
        <v>0</v>
      </c>
      <c r="G21" s="22">
        <f t="shared" ref="G21:G23" si="7">SUM(E21:F21)</f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ref="O21:O23" si="8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2"/>
        <v>0</v>
      </c>
      <c r="AF21" s="7">
        <f t="shared" ref="AF21:AF22" si="9">(B21*C21)+D21</f>
        <v>0</v>
      </c>
      <c r="AG21" s="13">
        <f t="shared" ref="AG21:AG22" si="10">AF21+AC21-AE21</f>
        <v>0</v>
      </c>
    </row>
    <row r="22" spans="1:33" ht="12.75" customHeight="1" x14ac:dyDescent="0.25">
      <c r="A22" s="20" t="s">
        <v>145</v>
      </c>
      <c r="B22" s="21">
        <v>40</v>
      </c>
      <c r="C22" s="10"/>
      <c r="D22" s="10"/>
      <c r="E22" s="12"/>
      <c r="F22" s="1">
        <f>'24.3'!AH22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8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2"/>
        <v>0</v>
      </c>
      <c r="AF22" s="7">
        <f t="shared" si="9"/>
        <v>0</v>
      </c>
      <c r="AG22" s="13">
        <f t="shared" si="10"/>
        <v>0</v>
      </c>
    </row>
    <row r="23" spans="1:33" ht="12.75" customHeight="1" x14ac:dyDescent="0.25">
      <c r="A23" s="20" t="s">
        <v>125</v>
      </c>
      <c r="B23" s="21">
        <v>50</v>
      </c>
      <c r="C23" s="10"/>
      <c r="D23" s="10"/>
      <c r="E23" s="12"/>
      <c r="F23" s="1">
        <f>'24.3'!AH23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8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2"/>
        <v>0</v>
      </c>
      <c r="AF23" s="7">
        <f t="shared" ref="AF23" si="11">(B23*C23)+D23</f>
        <v>0</v>
      </c>
      <c r="AG23" s="13">
        <f t="shared" ref="AG23" si="12">AF23+AC23-AE23</f>
        <v>0</v>
      </c>
    </row>
    <row r="24" spans="1:33" ht="12.75" customHeight="1" x14ac:dyDescent="0.25">
      <c r="A24" s="89" t="s">
        <v>124</v>
      </c>
      <c r="B24" s="21">
        <v>20</v>
      </c>
      <c r="C24" s="10"/>
      <c r="D24" s="10"/>
      <c r="E24" s="12"/>
      <c r="F24" s="1">
        <f>'24.3'!AH24</f>
        <v>0</v>
      </c>
      <c r="G24" s="22">
        <f t="shared" ref="G24" si="13">SUM(E24:F24)</f>
        <v>0</v>
      </c>
      <c r="H24" s="7"/>
      <c r="I24" s="7"/>
      <c r="J24" s="7"/>
      <c r="K24" s="7"/>
      <c r="L24" s="7"/>
      <c r="M24" s="7"/>
      <c r="N24" s="6">
        <f t="shared" ref="N24" si="14">SUBTOTAL(9,H24:M24)</f>
        <v>0</v>
      </c>
      <c r="O24" s="11">
        <f t="shared" ref="O24" si="15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ref="AE24" si="16">O24-AD24</f>
        <v>0</v>
      </c>
      <c r="AF24" s="7">
        <f t="shared" ref="AF24" si="17">(B24*C24)+D24</f>
        <v>0</v>
      </c>
      <c r="AG24" s="13">
        <f t="shared" ref="AG24" si="18">AF24+AC24-AE24</f>
        <v>0</v>
      </c>
    </row>
    <row r="25" spans="1:33" ht="12.75" customHeight="1" x14ac:dyDescent="0.25">
      <c r="E25" s="19">
        <f t="shared" ref="E25:AG25" si="19">SUM(E3:E24)</f>
        <v>1919</v>
      </c>
      <c r="F25" s="19">
        <f t="shared" si="19"/>
        <v>5226</v>
      </c>
      <c r="G25" s="19">
        <f t="shared" si="19"/>
        <v>7145</v>
      </c>
      <c r="H25" s="19">
        <f t="shared" si="19"/>
        <v>120</v>
      </c>
      <c r="I25" s="19">
        <f t="shared" si="19"/>
        <v>901</v>
      </c>
      <c r="J25" s="19">
        <f t="shared" si="19"/>
        <v>47</v>
      </c>
      <c r="K25" s="19">
        <f t="shared" si="19"/>
        <v>0</v>
      </c>
      <c r="L25" s="19">
        <f t="shared" si="19"/>
        <v>83</v>
      </c>
      <c r="M25" s="19">
        <f t="shared" si="19"/>
        <v>0</v>
      </c>
      <c r="N25" s="19">
        <f t="shared" si="19"/>
        <v>1151</v>
      </c>
      <c r="O25" s="19">
        <f t="shared" si="19"/>
        <v>5994</v>
      </c>
      <c r="P25" s="19">
        <f t="shared" si="19"/>
        <v>0</v>
      </c>
      <c r="Q25" s="19">
        <f t="shared" si="19"/>
        <v>20</v>
      </c>
      <c r="R25" s="19">
        <f t="shared" si="19"/>
        <v>0</v>
      </c>
      <c r="S25" s="19">
        <f t="shared" si="19"/>
        <v>0</v>
      </c>
      <c r="T25" s="19">
        <f t="shared" si="19"/>
        <v>139</v>
      </c>
      <c r="U25" s="19">
        <f t="shared" si="19"/>
        <v>121</v>
      </c>
      <c r="V25" s="19">
        <f t="shared" si="19"/>
        <v>274</v>
      </c>
      <c r="W25" s="19">
        <f t="shared" si="19"/>
        <v>154</v>
      </c>
      <c r="X25" s="19">
        <f t="shared" si="19"/>
        <v>120</v>
      </c>
      <c r="Y25" s="19">
        <f t="shared" si="19"/>
        <v>256</v>
      </c>
      <c r="Z25" s="19">
        <f t="shared" si="19"/>
        <v>270</v>
      </c>
      <c r="AA25" s="19">
        <f t="shared" si="19"/>
        <v>3</v>
      </c>
      <c r="AB25" s="19">
        <f t="shared" si="19"/>
        <v>3</v>
      </c>
      <c r="AC25" s="19">
        <f t="shared" si="19"/>
        <v>7</v>
      </c>
      <c r="AD25" s="19">
        <f t="shared" si="19"/>
        <v>1360</v>
      </c>
      <c r="AE25" s="19">
        <f t="shared" si="19"/>
        <v>4634</v>
      </c>
      <c r="AF25" s="19">
        <f t="shared" si="19"/>
        <v>4629</v>
      </c>
      <c r="AG25" s="19">
        <f t="shared" si="19"/>
        <v>2</v>
      </c>
    </row>
    <row r="28" spans="1:33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8"/>
  <sheetViews>
    <sheetView zoomScale="85" zoomScaleNormal="85" workbookViewId="0">
      <pane xSplit="4" ySplit="2" topLeftCell="T3" activePane="bottomRight" state="frozen"/>
      <selection pane="topRight" activeCell="E1" sqref="E1"/>
      <selection pane="bottomLeft" activeCell="A3" sqref="A3"/>
      <selection pane="bottomRight" activeCell="AD3" sqref="AD3:AD22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4" t="s">
        <v>12</v>
      </c>
      <c r="F1" s="124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158</v>
      </c>
      <c r="R1" s="5" t="s">
        <v>146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45</v>
      </c>
      <c r="Y1" s="5" t="s">
        <v>215</v>
      </c>
      <c r="Z1" s="5" t="s">
        <v>9</v>
      </c>
      <c r="AA1" s="5" t="s">
        <v>14</v>
      </c>
      <c r="AB1" s="4" t="s">
        <v>157</v>
      </c>
      <c r="AC1" s="5" t="s">
        <v>118</v>
      </c>
      <c r="AD1" s="120" t="s">
        <v>18</v>
      </c>
      <c r="AE1" s="126" t="s">
        <v>10</v>
      </c>
      <c r="AF1" s="126" t="s">
        <v>44</v>
      </c>
      <c r="AG1" s="128" t="s">
        <v>22</v>
      </c>
      <c r="AH1" s="130" t="s">
        <v>23</v>
      </c>
    </row>
    <row r="2" spans="1:34" x14ac:dyDescent="0.25">
      <c r="A2" s="121"/>
      <c r="B2" s="123"/>
      <c r="C2" s="123"/>
      <c r="D2" s="121"/>
      <c r="E2" s="125"/>
      <c r="F2" s="125"/>
      <c r="G2" s="132"/>
      <c r="H2" s="17" t="s">
        <v>24</v>
      </c>
      <c r="I2" s="17" t="s">
        <v>43</v>
      </c>
      <c r="J2" s="17" t="s">
        <v>1</v>
      </c>
      <c r="K2" s="17" t="s">
        <v>101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98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43" t="s">
        <v>141</v>
      </c>
      <c r="AC2" s="43" t="s">
        <v>119</v>
      </c>
      <c r="AD2" s="121"/>
      <c r="AE2" s="127"/>
      <c r="AF2" s="127"/>
      <c r="AG2" s="129"/>
      <c r="AH2" s="131"/>
    </row>
    <row r="3" spans="1:34" ht="12.75" customHeight="1" x14ac:dyDescent="0.25">
      <c r="A3" s="20" t="s">
        <v>28</v>
      </c>
      <c r="B3" s="21">
        <v>33</v>
      </c>
      <c r="C3" s="9">
        <v>35</v>
      </c>
      <c r="D3" s="9">
        <v>436</v>
      </c>
      <c r="E3" s="12">
        <v>1144</v>
      </c>
      <c r="F3" s="1">
        <f>'25.3'!AF3</f>
        <v>1056</v>
      </c>
      <c r="G3" s="22">
        <f>SUM(E3:F3)</f>
        <v>2200</v>
      </c>
      <c r="H3" s="7">
        <v>147</v>
      </c>
      <c r="I3" s="7"/>
      <c r="J3" s="7"/>
      <c r="K3" s="7"/>
      <c r="L3" s="7">
        <v>50</v>
      </c>
      <c r="M3" s="7">
        <v>180</v>
      </c>
      <c r="N3" s="6">
        <f t="shared" ref="N3:N20" si="0">SUBTOTAL(9,H3:M3)</f>
        <v>377</v>
      </c>
      <c r="O3" s="11">
        <f t="shared" ref="O3:O20" si="1">G3-N3</f>
        <v>1823</v>
      </c>
      <c r="P3" s="14"/>
      <c r="Q3" s="14"/>
      <c r="R3" s="14">
        <v>25</v>
      </c>
      <c r="S3" s="14">
        <v>38</v>
      </c>
      <c r="T3" s="14">
        <v>20</v>
      </c>
      <c r="U3" s="14"/>
      <c r="V3" s="14">
        <v>28</v>
      </c>
      <c r="W3" s="14"/>
      <c r="X3" s="14">
        <v>11</v>
      </c>
      <c r="Y3" s="14">
        <v>9</v>
      </c>
      <c r="Z3" s="14">
        <v>48</v>
      </c>
      <c r="AA3" s="14">
        <v>52</v>
      </c>
      <c r="AB3" s="14"/>
      <c r="AC3" s="14"/>
      <c r="AD3" s="14">
        <v>1</v>
      </c>
      <c r="AE3" s="13">
        <f>SUM(P3:AC3)</f>
        <v>231</v>
      </c>
      <c r="AF3" s="15">
        <f t="shared" ref="AF3:AF13" si="2">O3-AE3</f>
        <v>1592</v>
      </c>
      <c r="AG3" s="7">
        <f>(B3*C3)+D3</f>
        <v>1591</v>
      </c>
      <c r="AH3" s="13">
        <f>AG3+AD3-AF3</f>
        <v>0</v>
      </c>
    </row>
    <row r="4" spans="1:34" ht="12.75" customHeight="1" x14ac:dyDescent="0.25">
      <c r="A4" s="20" t="s">
        <v>29</v>
      </c>
      <c r="B4" s="21">
        <v>70</v>
      </c>
      <c r="C4" s="9">
        <v>15</v>
      </c>
      <c r="D4" s="9">
        <v>321</v>
      </c>
      <c r="E4" s="12">
        <v>1120</v>
      </c>
      <c r="F4" s="1">
        <f>'25.3'!AF4</f>
        <v>912</v>
      </c>
      <c r="G4" s="22">
        <f t="shared" ref="G4:G24" si="3">SUM(E4:F4)</f>
        <v>2032</v>
      </c>
      <c r="H4" s="7">
        <v>250</v>
      </c>
      <c r="I4" s="7"/>
      <c r="J4" s="7"/>
      <c r="K4" s="7"/>
      <c r="L4" s="7">
        <v>26</v>
      </c>
      <c r="M4" s="7">
        <v>100</v>
      </c>
      <c r="N4" s="6">
        <f t="shared" si="0"/>
        <v>376</v>
      </c>
      <c r="O4" s="11">
        <f t="shared" si="1"/>
        <v>1656</v>
      </c>
      <c r="P4" s="14"/>
      <c r="Q4" s="14"/>
      <c r="R4" s="14">
        <v>63</v>
      </c>
      <c r="S4" s="14">
        <v>53</v>
      </c>
      <c r="T4" s="14"/>
      <c r="U4" s="14"/>
      <c r="V4" s="14">
        <v>35</v>
      </c>
      <c r="W4" s="14"/>
      <c r="X4" s="14">
        <v>13</v>
      </c>
      <c r="Y4" s="14">
        <v>21</v>
      </c>
      <c r="Z4" s="14">
        <v>53</v>
      </c>
      <c r="AA4" s="14">
        <v>47</v>
      </c>
      <c r="AB4" s="14"/>
      <c r="AC4" s="14"/>
      <c r="AD4" s="14"/>
      <c r="AE4" s="13">
        <f t="shared" ref="AE4:AE24" si="4">SUM(P4:AC4)</f>
        <v>285</v>
      </c>
      <c r="AF4" s="15">
        <f t="shared" si="2"/>
        <v>1371</v>
      </c>
      <c r="AG4" s="7">
        <f t="shared" ref="AG4:AG24" si="5">(B4*C4)+D4</f>
        <v>1371</v>
      </c>
      <c r="AH4" s="13">
        <f t="shared" ref="AH4:AH24" si="6">AG4+AD4-AF4</f>
        <v>0</v>
      </c>
    </row>
    <row r="5" spans="1:34" ht="12.75" customHeight="1" x14ac:dyDescent="0.25">
      <c r="A5" s="20" t="s">
        <v>30</v>
      </c>
      <c r="B5" s="21">
        <v>45</v>
      </c>
      <c r="C5" s="8">
        <v>4</v>
      </c>
      <c r="D5" s="8">
        <v>92</v>
      </c>
      <c r="E5" s="12">
        <v>360</v>
      </c>
      <c r="F5" s="1">
        <f>'25.3'!AF5</f>
        <v>16</v>
      </c>
      <c r="G5" s="22">
        <f t="shared" si="3"/>
        <v>376</v>
      </c>
      <c r="H5" s="7"/>
      <c r="I5" s="7"/>
      <c r="J5" s="7"/>
      <c r="K5" s="7"/>
      <c r="L5" s="7">
        <v>32</v>
      </c>
      <c r="M5" s="7"/>
      <c r="N5" s="6">
        <f t="shared" si="0"/>
        <v>32</v>
      </c>
      <c r="O5" s="11">
        <f t="shared" si="1"/>
        <v>344</v>
      </c>
      <c r="P5" s="14"/>
      <c r="Q5" s="14"/>
      <c r="R5" s="14"/>
      <c r="S5" s="14">
        <v>8</v>
      </c>
      <c r="T5" s="14"/>
      <c r="U5" s="14"/>
      <c r="V5" s="14">
        <v>21</v>
      </c>
      <c r="W5" s="14"/>
      <c r="X5" s="14"/>
      <c r="Y5" s="14">
        <v>25</v>
      </c>
      <c r="Z5" s="14">
        <v>17</v>
      </c>
      <c r="AA5" s="14"/>
      <c r="AB5" s="14"/>
      <c r="AC5" s="14"/>
      <c r="AD5" s="14">
        <v>1</v>
      </c>
      <c r="AE5" s="13">
        <f t="shared" si="4"/>
        <v>71</v>
      </c>
      <c r="AF5" s="15">
        <f t="shared" si="2"/>
        <v>273</v>
      </c>
      <c r="AG5" s="7">
        <f t="shared" si="5"/>
        <v>272</v>
      </c>
      <c r="AH5" s="13">
        <f t="shared" si="6"/>
        <v>0</v>
      </c>
    </row>
    <row r="6" spans="1:34" ht="12.75" customHeight="1" x14ac:dyDescent="0.25">
      <c r="A6" s="20" t="s">
        <v>31</v>
      </c>
      <c r="B6" s="21">
        <v>40</v>
      </c>
      <c r="C6" s="8"/>
      <c r="D6" s="8"/>
      <c r="E6" s="12"/>
      <c r="F6" s="1">
        <f>'25.3'!AF6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33"/>
      <c r="Z6" s="33"/>
      <c r="AA6" s="33"/>
      <c r="AB6" s="33"/>
      <c r="AC6" s="33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12.75" customHeight="1" x14ac:dyDescent="0.25">
      <c r="A7" s="20" t="s">
        <v>33</v>
      </c>
      <c r="B7" s="21">
        <v>120</v>
      </c>
      <c r="C7" s="9">
        <v>4</v>
      </c>
      <c r="D7" s="9">
        <v>25</v>
      </c>
      <c r="E7" s="12"/>
      <c r="F7" s="1">
        <f>'25.3'!AF7</f>
        <v>698</v>
      </c>
      <c r="G7" s="22">
        <f t="shared" si="3"/>
        <v>698</v>
      </c>
      <c r="H7" s="7">
        <v>69</v>
      </c>
      <c r="I7" s="7"/>
      <c r="J7" s="7"/>
      <c r="K7" s="7"/>
      <c r="L7" s="7"/>
      <c r="M7" s="7">
        <v>20</v>
      </c>
      <c r="N7" s="6">
        <f t="shared" si="0"/>
        <v>89</v>
      </c>
      <c r="O7" s="11">
        <f t="shared" si="1"/>
        <v>609</v>
      </c>
      <c r="P7" s="14"/>
      <c r="Q7" s="14"/>
      <c r="R7" s="14">
        <v>21</v>
      </c>
      <c r="S7" s="14">
        <v>22</v>
      </c>
      <c r="T7" s="14"/>
      <c r="U7" s="14"/>
      <c r="V7" s="14">
        <v>7</v>
      </c>
      <c r="W7" s="14"/>
      <c r="X7" s="14">
        <v>5</v>
      </c>
      <c r="Y7" s="33">
        <v>11</v>
      </c>
      <c r="Z7" s="33">
        <v>8</v>
      </c>
      <c r="AA7" s="33">
        <v>28</v>
      </c>
      <c r="AB7" s="33"/>
      <c r="AC7" s="33"/>
      <c r="AD7" s="14">
        <v>2</v>
      </c>
      <c r="AE7" s="13">
        <f t="shared" si="4"/>
        <v>102</v>
      </c>
      <c r="AF7" s="15">
        <f t="shared" si="2"/>
        <v>507</v>
      </c>
      <c r="AG7" s="7">
        <f t="shared" si="5"/>
        <v>505</v>
      </c>
      <c r="AH7" s="13">
        <f t="shared" si="6"/>
        <v>0</v>
      </c>
    </row>
    <row r="8" spans="1:34" ht="12.75" customHeight="1" x14ac:dyDescent="0.25">
      <c r="A8" s="20" t="s">
        <v>34</v>
      </c>
      <c r="B8" s="21">
        <v>40</v>
      </c>
      <c r="C8" s="8">
        <v>2</v>
      </c>
      <c r="D8" s="8">
        <v>52</v>
      </c>
      <c r="E8" s="12">
        <v>48</v>
      </c>
      <c r="F8" s="1">
        <f>'25.3'!AF8</f>
        <v>84</v>
      </c>
      <c r="G8" s="22">
        <f t="shared" si="3"/>
        <v>132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132</v>
      </c>
      <c r="P8" s="14"/>
      <c r="Q8" s="14"/>
      <c r="R8" s="14"/>
      <c r="S8" s="14"/>
      <c r="T8" s="14"/>
      <c r="U8" s="14"/>
      <c r="V8" s="14"/>
      <c r="W8" s="14"/>
      <c r="X8" s="14"/>
      <c r="Y8" s="33"/>
      <c r="Z8" s="33"/>
      <c r="AA8" s="33"/>
      <c r="AB8" s="33"/>
      <c r="AC8" s="33"/>
      <c r="AD8" s="14"/>
      <c r="AE8" s="13">
        <f t="shared" si="4"/>
        <v>0</v>
      </c>
      <c r="AF8" s="15">
        <f t="shared" si="2"/>
        <v>132</v>
      </c>
      <c r="AG8" s="7">
        <f t="shared" si="5"/>
        <v>132</v>
      </c>
      <c r="AH8" s="13">
        <f t="shared" si="6"/>
        <v>0</v>
      </c>
    </row>
    <row r="9" spans="1:34" ht="12.75" customHeight="1" x14ac:dyDescent="0.25">
      <c r="A9" s="20" t="s">
        <v>35</v>
      </c>
      <c r="B9" s="21">
        <v>65</v>
      </c>
      <c r="C9" s="8">
        <v>1</v>
      </c>
      <c r="D9" s="8">
        <v>178</v>
      </c>
      <c r="E9" s="12">
        <v>130</v>
      </c>
      <c r="F9" s="1">
        <f>'25.3'!AF9</f>
        <v>236</v>
      </c>
      <c r="G9" s="22">
        <f t="shared" si="3"/>
        <v>366</v>
      </c>
      <c r="H9" s="7">
        <v>22</v>
      </c>
      <c r="I9" s="7"/>
      <c r="J9" s="7"/>
      <c r="K9" s="7"/>
      <c r="L9" s="7"/>
      <c r="M9" s="7">
        <v>8</v>
      </c>
      <c r="N9" s="6">
        <f t="shared" si="0"/>
        <v>30</v>
      </c>
      <c r="O9" s="65">
        <f t="shared" si="1"/>
        <v>336</v>
      </c>
      <c r="P9" s="14"/>
      <c r="Q9" s="14"/>
      <c r="R9" s="14">
        <v>11</v>
      </c>
      <c r="S9" s="14">
        <v>6</v>
      </c>
      <c r="T9" s="14"/>
      <c r="U9" s="14"/>
      <c r="V9" s="14">
        <v>15</v>
      </c>
      <c r="W9" s="14"/>
      <c r="X9" s="14">
        <v>7</v>
      </c>
      <c r="Y9" s="33"/>
      <c r="Z9" s="33">
        <v>8</v>
      </c>
      <c r="AA9" s="33">
        <v>46</v>
      </c>
      <c r="AB9" s="33"/>
      <c r="AC9" s="33"/>
      <c r="AD9" s="14"/>
      <c r="AE9" s="13">
        <f t="shared" si="4"/>
        <v>93</v>
      </c>
      <c r="AF9" s="15">
        <f t="shared" si="2"/>
        <v>243</v>
      </c>
      <c r="AG9" s="7">
        <f t="shared" si="5"/>
        <v>243</v>
      </c>
      <c r="AH9" s="13">
        <f t="shared" si="6"/>
        <v>0</v>
      </c>
    </row>
    <row r="10" spans="1:34" ht="12.75" customHeight="1" x14ac:dyDescent="0.25">
      <c r="A10" s="20" t="s">
        <v>36</v>
      </c>
      <c r="B10" s="21">
        <v>100</v>
      </c>
      <c r="C10" s="8">
        <v>5</v>
      </c>
      <c r="D10" s="8">
        <v>6</v>
      </c>
      <c r="E10" s="12"/>
      <c r="F10" s="1">
        <f>'25.3'!AF10</f>
        <v>839</v>
      </c>
      <c r="G10" s="22">
        <f t="shared" si="3"/>
        <v>839</v>
      </c>
      <c r="H10" s="7">
        <v>103</v>
      </c>
      <c r="I10" s="7"/>
      <c r="J10" s="7"/>
      <c r="K10" s="7"/>
      <c r="L10" s="7">
        <v>12</v>
      </c>
      <c r="M10" s="7">
        <v>72</v>
      </c>
      <c r="N10" s="6">
        <f t="shared" si="0"/>
        <v>187</v>
      </c>
      <c r="O10" s="65">
        <f t="shared" si="1"/>
        <v>652</v>
      </c>
      <c r="P10" s="14"/>
      <c r="Q10" s="14"/>
      <c r="R10" s="14">
        <v>39</v>
      </c>
      <c r="S10" s="14">
        <v>29</v>
      </c>
      <c r="T10" s="14"/>
      <c r="U10" s="14"/>
      <c r="V10" s="33">
        <v>22</v>
      </c>
      <c r="W10" s="33"/>
      <c r="X10" s="33">
        <v>9</v>
      </c>
      <c r="Y10" s="33">
        <v>30</v>
      </c>
      <c r="Z10" s="33">
        <v>12</v>
      </c>
      <c r="AA10" s="33">
        <v>4</v>
      </c>
      <c r="AB10" s="33"/>
      <c r="AC10" s="33"/>
      <c r="AD10" s="25">
        <v>1</v>
      </c>
      <c r="AE10" s="13">
        <f t="shared" si="4"/>
        <v>145</v>
      </c>
      <c r="AF10" s="15">
        <f t="shared" si="2"/>
        <v>507</v>
      </c>
      <c r="AG10" s="7">
        <f t="shared" si="5"/>
        <v>506</v>
      </c>
      <c r="AH10" s="13">
        <f t="shared" si="6"/>
        <v>0</v>
      </c>
    </row>
    <row r="11" spans="1:34" s="32" customFormat="1" ht="12.75" customHeight="1" x14ac:dyDescent="0.25">
      <c r="A11" s="20" t="s">
        <v>37</v>
      </c>
      <c r="B11" s="21">
        <v>85</v>
      </c>
      <c r="C11" s="10">
        <v>1</v>
      </c>
      <c r="D11" s="10">
        <v>95</v>
      </c>
      <c r="E11" s="31">
        <v>180</v>
      </c>
      <c r="F11" s="1">
        <f>'25.3'!AF11</f>
        <v>142</v>
      </c>
      <c r="G11" s="22">
        <f t="shared" si="3"/>
        <v>322</v>
      </c>
      <c r="H11" s="7">
        <v>50</v>
      </c>
      <c r="I11" s="7"/>
      <c r="J11" s="7"/>
      <c r="K11" s="7"/>
      <c r="L11" s="7">
        <v>5</v>
      </c>
      <c r="M11" s="7"/>
      <c r="N11" s="6">
        <f t="shared" si="0"/>
        <v>55</v>
      </c>
      <c r="O11" s="65">
        <f t="shared" si="1"/>
        <v>267</v>
      </c>
      <c r="P11" s="27"/>
      <c r="Q11" s="27"/>
      <c r="R11" s="27">
        <v>3</v>
      </c>
      <c r="S11" s="27">
        <v>13</v>
      </c>
      <c r="T11" s="27"/>
      <c r="U11" s="27"/>
      <c r="V11" s="66">
        <v>11</v>
      </c>
      <c r="W11" s="66"/>
      <c r="X11" s="66">
        <v>11</v>
      </c>
      <c r="Y11" s="66"/>
      <c r="Z11" s="66">
        <v>19</v>
      </c>
      <c r="AA11" s="66">
        <v>30</v>
      </c>
      <c r="AB11" s="66"/>
      <c r="AC11" s="66"/>
      <c r="AD11" s="27"/>
      <c r="AE11" s="13">
        <f t="shared" si="4"/>
        <v>87</v>
      </c>
      <c r="AF11" s="26">
        <f t="shared" si="2"/>
        <v>180</v>
      </c>
      <c r="AG11" s="7">
        <f t="shared" si="5"/>
        <v>180</v>
      </c>
      <c r="AH11" s="13">
        <f t="shared" si="6"/>
        <v>0</v>
      </c>
    </row>
    <row r="12" spans="1:34" s="32" customFormat="1" ht="12.75" customHeight="1" x14ac:dyDescent="0.25">
      <c r="A12" s="20" t="s">
        <v>38</v>
      </c>
      <c r="B12" s="21">
        <v>50</v>
      </c>
      <c r="C12" s="10">
        <v>6</v>
      </c>
      <c r="D12" s="10">
        <v>262</v>
      </c>
      <c r="E12" s="31">
        <v>450</v>
      </c>
      <c r="F12" s="1">
        <f>'25.3'!AF12</f>
        <v>232</v>
      </c>
      <c r="G12" s="22">
        <f t="shared" si="3"/>
        <v>682</v>
      </c>
      <c r="H12" s="7">
        <v>27</v>
      </c>
      <c r="I12" s="7"/>
      <c r="J12" s="7"/>
      <c r="K12" s="7"/>
      <c r="L12" s="7">
        <v>8</v>
      </c>
      <c r="M12" s="7"/>
      <c r="N12" s="6">
        <f t="shared" si="0"/>
        <v>35</v>
      </c>
      <c r="O12" s="65">
        <f t="shared" si="1"/>
        <v>647</v>
      </c>
      <c r="P12" s="27"/>
      <c r="Q12" s="27"/>
      <c r="R12" s="27">
        <v>6</v>
      </c>
      <c r="S12" s="27">
        <v>26</v>
      </c>
      <c r="T12" s="27"/>
      <c r="U12" s="27"/>
      <c r="V12" s="66">
        <v>18</v>
      </c>
      <c r="W12" s="66"/>
      <c r="X12" s="66">
        <v>7</v>
      </c>
      <c r="Y12" s="66"/>
      <c r="Z12" s="66">
        <v>14</v>
      </c>
      <c r="AA12" s="66">
        <v>14</v>
      </c>
      <c r="AB12" s="66"/>
      <c r="AC12" s="66"/>
      <c r="AD12" s="27"/>
      <c r="AE12" s="13">
        <f t="shared" si="4"/>
        <v>85</v>
      </c>
      <c r="AF12" s="26">
        <f t="shared" si="2"/>
        <v>562</v>
      </c>
      <c r="AG12" s="7">
        <f t="shared" si="5"/>
        <v>562</v>
      </c>
      <c r="AH12" s="13">
        <f t="shared" si="6"/>
        <v>0</v>
      </c>
    </row>
    <row r="13" spans="1:34" ht="12.75" customHeight="1" x14ac:dyDescent="0.25">
      <c r="A13" s="20" t="s">
        <v>39</v>
      </c>
      <c r="B13" s="21">
        <v>50</v>
      </c>
      <c r="C13" s="10"/>
      <c r="D13" s="10"/>
      <c r="E13" s="12"/>
      <c r="F13" s="1">
        <f>'25.3'!AF13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65">
        <f t="shared" si="1"/>
        <v>0</v>
      </c>
      <c r="P13" s="14"/>
      <c r="Q13" s="14"/>
      <c r="R13" s="14"/>
      <c r="S13" s="14"/>
      <c r="T13" s="14"/>
      <c r="U13" s="14"/>
      <c r="V13" s="33"/>
      <c r="W13" s="33"/>
      <c r="X13" s="33"/>
      <c r="Y13" s="33"/>
      <c r="Z13" s="33"/>
      <c r="AA13" s="33"/>
      <c r="AB13" s="33"/>
      <c r="AC13" s="33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.75" customHeight="1" x14ac:dyDescent="0.25">
      <c r="A14" s="20" t="s">
        <v>25</v>
      </c>
      <c r="B14" s="21">
        <v>50</v>
      </c>
      <c r="C14" s="10"/>
      <c r="D14" s="10"/>
      <c r="E14" s="12"/>
      <c r="F14" s="1">
        <f>'25.3'!AF14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33"/>
      <c r="W14" s="33"/>
      <c r="X14" s="33"/>
      <c r="Y14" s="33"/>
      <c r="Z14" s="33"/>
      <c r="AA14" s="33"/>
      <c r="AB14" s="33"/>
      <c r="AC14" s="33"/>
      <c r="AD14" s="14"/>
      <c r="AE14" s="13">
        <f t="shared" si="4"/>
        <v>0</v>
      </c>
      <c r="AF14" s="15">
        <f t="shared" ref="AF14:AF20" si="7">O14-AE14</f>
        <v>0</v>
      </c>
      <c r="AG14" s="7">
        <f t="shared" si="5"/>
        <v>0</v>
      </c>
      <c r="AH14" s="13">
        <f t="shared" si="6"/>
        <v>0</v>
      </c>
    </row>
    <row r="15" spans="1:34" ht="12.75" customHeight="1" x14ac:dyDescent="0.25">
      <c r="A15" s="20" t="s">
        <v>26</v>
      </c>
      <c r="B15" s="21">
        <v>33</v>
      </c>
      <c r="C15" s="10"/>
      <c r="D15" s="10"/>
      <c r="E15" s="12"/>
      <c r="F15" s="1">
        <f>'25.3'!AF15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33"/>
      <c r="Z15" s="33"/>
      <c r="AA15" s="33"/>
      <c r="AB15" s="33"/>
      <c r="AC15" s="33"/>
      <c r="AD15" s="14"/>
      <c r="AE15" s="13">
        <f t="shared" si="4"/>
        <v>0</v>
      </c>
      <c r="AF15" s="15">
        <f t="shared" si="7"/>
        <v>0</v>
      </c>
      <c r="AG15" s="7">
        <f t="shared" si="5"/>
        <v>0</v>
      </c>
      <c r="AH15" s="13">
        <f t="shared" si="6"/>
        <v>0</v>
      </c>
    </row>
    <row r="16" spans="1:34" ht="12.75" customHeight="1" x14ac:dyDescent="0.25">
      <c r="A16" s="20" t="s">
        <v>27</v>
      </c>
      <c r="B16" s="21">
        <v>45</v>
      </c>
      <c r="C16" s="10">
        <v>3</v>
      </c>
      <c r="D16" s="10">
        <v>10</v>
      </c>
      <c r="E16" s="12"/>
      <c r="F16" s="1">
        <f>'25.3'!AF16</f>
        <v>195</v>
      </c>
      <c r="G16" s="22">
        <f t="shared" si="3"/>
        <v>195</v>
      </c>
      <c r="H16" s="7">
        <v>10</v>
      </c>
      <c r="I16" s="7">
        <v>27</v>
      </c>
      <c r="J16" s="7"/>
      <c r="K16" s="7"/>
      <c r="L16" s="7"/>
      <c r="M16" s="7"/>
      <c r="N16" s="6">
        <f t="shared" si="0"/>
        <v>37</v>
      </c>
      <c r="O16" s="11">
        <f t="shared" si="1"/>
        <v>158</v>
      </c>
      <c r="P16" s="14"/>
      <c r="Q16" s="14"/>
      <c r="R16" s="14"/>
      <c r="S16" s="14"/>
      <c r="T16" s="14"/>
      <c r="U16" s="14"/>
      <c r="V16" s="14">
        <v>13</v>
      </c>
      <c r="W16" s="14"/>
      <c r="X16" s="14"/>
      <c r="Y16" s="33"/>
      <c r="Z16" s="33"/>
      <c r="AA16" s="33"/>
      <c r="AB16" s="33"/>
      <c r="AC16" s="33"/>
      <c r="AD16" s="14"/>
      <c r="AE16" s="13">
        <f t="shared" si="4"/>
        <v>13</v>
      </c>
      <c r="AF16" s="15">
        <f t="shared" si="7"/>
        <v>145</v>
      </c>
      <c r="AG16" s="7">
        <f t="shared" si="5"/>
        <v>145</v>
      </c>
      <c r="AH16" s="13">
        <f t="shared" si="6"/>
        <v>0</v>
      </c>
    </row>
    <row r="17" spans="1:34" ht="12.75" customHeight="1" x14ac:dyDescent="0.25">
      <c r="A17" s="20" t="s">
        <v>48</v>
      </c>
      <c r="B17" s="21">
        <v>50</v>
      </c>
      <c r="C17" s="10"/>
      <c r="D17" s="10"/>
      <c r="E17" s="12"/>
      <c r="F17" s="1">
        <f>'25.3'!AF17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7"/>
        <v>0</v>
      </c>
      <c r="AG17" s="7">
        <f t="shared" si="5"/>
        <v>0</v>
      </c>
      <c r="AH17" s="13">
        <f t="shared" si="6"/>
        <v>0</v>
      </c>
    </row>
    <row r="18" spans="1:34" ht="12.75" customHeight="1" x14ac:dyDescent="0.25">
      <c r="A18" s="20" t="s">
        <v>49</v>
      </c>
      <c r="B18" s="21">
        <v>100</v>
      </c>
      <c r="C18" s="10"/>
      <c r="D18" s="10">
        <v>3</v>
      </c>
      <c r="E18" s="12"/>
      <c r="F18" s="1">
        <f>'25.3'!AF18</f>
        <v>5</v>
      </c>
      <c r="G18" s="22">
        <f t="shared" si="3"/>
        <v>5</v>
      </c>
      <c r="H18" s="7">
        <v>2</v>
      </c>
      <c r="I18" s="7"/>
      <c r="J18" s="7"/>
      <c r="K18" s="7"/>
      <c r="L18" s="7"/>
      <c r="M18" s="7"/>
      <c r="N18" s="6">
        <f t="shared" si="0"/>
        <v>2</v>
      </c>
      <c r="O18" s="11">
        <f t="shared" si="1"/>
        <v>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7"/>
        <v>3</v>
      </c>
      <c r="AG18" s="7">
        <f t="shared" si="5"/>
        <v>3</v>
      </c>
      <c r="AH18" s="13">
        <f t="shared" si="6"/>
        <v>0</v>
      </c>
    </row>
    <row r="19" spans="1:34" ht="12.75" customHeight="1" x14ac:dyDescent="0.25">
      <c r="A19" s="20" t="s">
        <v>50</v>
      </c>
      <c r="B19" s="21">
        <v>50</v>
      </c>
      <c r="C19" s="10"/>
      <c r="D19" s="10">
        <v>15</v>
      </c>
      <c r="E19" s="12"/>
      <c r="F19" s="1">
        <f>'25.3'!AF19</f>
        <v>15</v>
      </c>
      <c r="G19" s="22">
        <f t="shared" si="3"/>
        <v>15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15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7"/>
        <v>15</v>
      </c>
      <c r="AG19" s="7">
        <f t="shared" si="5"/>
        <v>15</v>
      </c>
      <c r="AH19" s="13">
        <f t="shared" si="6"/>
        <v>0</v>
      </c>
    </row>
    <row r="20" spans="1:34" ht="12.75" customHeight="1" x14ac:dyDescent="0.25">
      <c r="A20" s="20" t="s">
        <v>47</v>
      </c>
      <c r="B20" s="21">
        <v>33</v>
      </c>
      <c r="C20" s="10">
        <v>4</v>
      </c>
      <c r="D20" s="10">
        <v>24</v>
      </c>
      <c r="E20" s="12"/>
      <c r="F20" s="1">
        <f>'25.3'!AF20</f>
        <v>199</v>
      </c>
      <c r="G20" s="22">
        <f t="shared" si="3"/>
        <v>199</v>
      </c>
      <c r="H20" s="7">
        <v>24</v>
      </c>
      <c r="I20" s="7"/>
      <c r="J20" s="7"/>
      <c r="K20" s="7"/>
      <c r="L20" s="7"/>
      <c r="M20" s="7"/>
      <c r="N20" s="6">
        <f t="shared" si="0"/>
        <v>24</v>
      </c>
      <c r="O20" s="11">
        <f t="shared" si="1"/>
        <v>175</v>
      </c>
      <c r="P20" s="14"/>
      <c r="Q20" s="14"/>
      <c r="R20" s="14"/>
      <c r="S20" s="14"/>
      <c r="T20" s="14"/>
      <c r="U20" s="14"/>
      <c r="V20" s="14">
        <v>13</v>
      </c>
      <c r="W20" s="14"/>
      <c r="X20" s="14"/>
      <c r="Y20" s="14"/>
      <c r="Z20" s="14">
        <v>3</v>
      </c>
      <c r="AA20" s="14">
        <v>3</v>
      </c>
      <c r="AB20" s="14"/>
      <c r="AC20" s="14"/>
      <c r="AD20" s="14"/>
      <c r="AE20" s="13">
        <f t="shared" si="4"/>
        <v>19</v>
      </c>
      <c r="AF20" s="15">
        <f t="shared" si="7"/>
        <v>156</v>
      </c>
      <c r="AG20" s="7">
        <f t="shared" si="5"/>
        <v>156</v>
      </c>
      <c r="AH20" s="13">
        <f t="shared" si="6"/>
        <v>0</v>
      </c>
    </row>
    <row r="21" spans="1:34" ht="12.75" customHeight="1" x14ac:dyDescent="0.25">
      <c r="A21" s="20" t="s">
        <v>144</v>
      </c>
      <c r="B21" s="21">
        <v>40</v>
      </c>
      <c r="C21" s="10"/>
      <c r="D21" s="10"/>
      <c r="E21" s="12"/>
      <c r="F21" s="1">
        <f>'25.3'!AF21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ref="N21:N23" si="8">SUBTOTAL(9,H21:M21)</f>
        <v>0</v>
      </c>
      <c r="O21" s="11">
        <f t="shared" ref="O21:O23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ref="AF21:AF23" si="10">O21-AE21</f>
        <v>0</v>
      </c>
      <c r="AG21" s="7">
        <f t="shared" si="5"/>
        <v>0</v>
      </c>
      <c r="AH21" s="13">
        <f t="shared" si="6"/>
        <v>0</v>
      </c>
    </row>
    <row r="22" spans="1:34" ht="12.75" customHeight="1" x14ac:dyDescent="0.25">
      <c r="A22" s="20" t="s">
        <v>145</v>
      </c>
      <c r="B22" s="21">
        <v>40</v>
      </c>
      <c r="C22" s="10"/>
      <c r="D22" s="10"/>
      <c r="E22" s="12"/>
      <c r="F22" s="1">
        <f>'25.3'!AF22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10"/>
        <v>0</v>
      </c>
      <c r="AG22" s="7">
        <f t="shared" si="5"/>
        <v>0</v>
      </c>
      <c r="AH22" s="13">
        <f t="shared" si="6"/>
        <v>0</v>
      </c>
    </row>
    <row r="23" spans="1:34" ht="12.75" customHeight="1" x14ac:dyDescent="0.25">
      <c r="A23" s="20" t="s">
        <v>125</v>
      </c>
      <c r="B23" s="21">
        <v>30</v>
      </c>
      <c r="C23" s="10"/>
      <c r="D23" s="10"/>
      <c r="E23" s="12"/>
      <c r="F23" s="1">
        <f>'25.3'!AF23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10"/>
        <v>0</v>
      </c>
      <c r="AG23" s="7">
        <f t="shared" si="5"/>
        <v>0</v>
      </c>
      <c r="AH23" s="13">
        <f t="shared" si="6"/>
        <v>0</v>
      </c>
    </row>
    <row r="24" spans="1:34" ht="12.75" customHeight="1" x14ac:dyDescent="0.25">
      <c r="A24" s="89" t="s">
        <v>124</v>
      </c>
      <c r="B24" s="20">
        <v>20</v>
      </c>
      <c r="C24" s="20"/>
      <c r="D24" s="20"/>
      <c r="E24" s="12"/>
      <c r="F24" s="1">
        <f>'25.3'!AF24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ref="N24" si="11">SUBTOTAL(9,H24:M24)</f>
        <v>0</v>
      </c>
      <c r="O24" s="11">
        <f t="shared" ref="O24" si="12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ref="AF24" si="13">O24-AE24</f>
        <v>0</v>
      </c>
      <c r="AG24" s="7">
        <f t="shared" si="5"/>
        <v>0</v>
      </c>
      <c r="AH24" s="13">
        <f t="shared" si="6"/>
        <v>0</v>
      </c>
    </row>
    <row r="25" spans="1:34" ht="12.75" customHeight="1" x14ac:dyDescent="0.25">
      <c r="E25" s="19">
        <f t="shared" ref="E25:AH25" si="14">SUM(E3:E24)</f>
        <v>3432</v>
      </c>
      <c r="F25" s="19">
        <f t="shared" si="14"/>
        <v>4629</v>
      </c>
      <c r="G25" s="19">
        <f t="shared" si="14"/>
        <v>8061</v>
      </c>
      <c r="H25" s="19">
        <f t="shared" si="14"/>
        <v>704</v>
      </c>
      <c r="I25" s="19">
        <f t="shared" si="14"/>
        <v>27</v>
      </c>
      <c r="J25" s="19">
        <f t="shared" si="14"/>
        <v>0</v>
      </c>
      <c r="K25" s="19">
        <f t="shared" si="14"/>
        <v>0</v>
      </c>
      <c r="L25" s="19">
        <f t="shared" si="14"/>
        <v>133</v>
      </c>
      <c r="M25" s="19">
        <f t="shared" si="14"/>
        <v>380</v>
      </c>
      <c r="N25" s="19">
        <f t="shared" si="14"/>
        <v>1244</v>
      </c>
      <c r="O25" s="19">
        <f t="shared" si="14"/>
        <v>6817</v>
      </c>
      <c r="P25" s="19">
        <f t="shared" si="14"/>
        <v>0</v>
      </c>
      <c r="Q25" s="19">
        <f t="shared" si="14"/>
        <v>0</v>
      </c>
      <c r="R25" s="19">
        <f t="shared" si="14"/>
        <v>168</v>
      </c>
      <c r="S25" s="19">
        <f t="shared" si="14"/>
        <v>195</v>
      </c>
      <c r="T25" s="19">
        <f t="shared" si="14"/>
        <v>20</v>
      </c>
      <c r="U25" s="19">
        <f t="shared" si="14"/>
        <v>0</v>
      </c>
      <c r="V25" s="19">
        <f t="shared" si="14"/>
        <v>183</v>
      </c>
      <c r="W25" s="19">
        <f t="shared" si="14"/>
        <v>0</v>
      </c>
      <c r="X25" s="19">
        <f t="shared" si="14"/>
        <v>63</v>
      </c>
      <c r="Y25" s="19">
        <f t="shared" si="14"/>
        <v>96</v>
      </c>
      <c r="Z25" s="19">
        <f t="shared" si="14"/>
        <v>182</v>
      </c>
      <c r="AA25" s="19">
        <f t="shared" si="14"/>
        <v>224</v>
      </c>
      <c r="AB25" s="19">
        <f t="shared" si="14"/>
        <v>0</v>
      </c>
      <c r="AC25" s="19">
        <f t="shared" si="14"/>
        <v>0</v>
      </c>
      <c r="AD25" s="19">
        <f t="shared" si="14"/>
        <v>5</v>
      </c>
      <c r="AE25" s="19">
        <f t="shared" si="14"/>
        <v>1131</v>
      </c>
      <c r="AF25" s="19">
        <f t="shared" si="14"/>
        <v>5686</v>
      </c>
      <c r="AG25" s="19">
        <f t="shared" si="14"/>
        <v>5681</v>
      </c>
      <c r="AH25" s="19">
        <f t="shared" si="14"/>
        <v>0</v>
      </c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D1:AD2"/>
    <mergeCell ref="AE1:AE2"/>
    <mergeCell ref="AF1:AF2"/>
    <mergeCell ref="AG1:AG2"/>
    <mergeCell ref="AH1:AH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28"/>
  <sheetViews>
    <sheetView zoomScaleNormal="100" workbookViewId="0">
      <pane xSplit="5" ySplit="2" topLeftCell="Z3" activePane="bottomRight" state="frozen"/>
      <selection pane="topRight" activeCell="F1" sqref="F1"/>
      <selection pane="bottomLeft" activeCell="A3" sqref="A3"/>
      <selection pane="bottomRight" activeCell="AF3" sqref="AF3:AF22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6.5703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</cols>
  <sheetData>
    <row r="1" spans="1:36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4" t="s">
        <v>12</v>
      </c>
      <c r="F1" s="124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 t="s">
        <v>45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40</v>
      </c>
      <c r="X1" s="5" t="s">
        <v>215</v>
      </c>
      <c r="Y1" s="5" t="s">
        <v>13</v>
      </c>
      <c r="Z1" s="5" t="s">
        <v>9</v>
      </c>
      <c r="AA1" s="5" t="s">
        <v>14</v>
      </c>
      <c r="AB1" s="4" t="s">
        <v>118</v>
      </c>
      <c r="AC1" s="5"/>
      <c r="AD1" s="155" t="s">
        <v>159</v>
      </c>
      <c r="AE1" s="155"/>
      <c r="AF1" s="120" t="s">
        <v>18</v>
      </c>
      <c r="AG1" s="126" t="s">
        <v>10</v>
      </c>
      <c r="AH1" s="126" t="s">
        <v>44</v>
      </c>
      <c r="AI1" s="128" t="s">
        <v>22</v>
      </c>
      <c r="AJ1" s="130" t="s">
        <v>23</v>
      </c>
    </row>
    <row r="2" spans="1:36" x14ac:dyDescent="0.25">
      <c r="A2" s="121"/>
      <c r="B2" s="123"/>
      <c r="C2" s="123"/>
      <c r="D2" s="121"/>
      <c r="E2" s="125"/>
      <c r="F2" s="125"/>
      <c r="G2" s="132"/>
      <c r="H2" s="17" t="s">
        <v>24</v>
      </c>
      <c r="I2" s="17" t="s">
        <v>43</v>
      </c>
      <c r="J2" s="17" t="s">
        <v>101</v>
      </c>
      <c r="K2" s="17" t="s">
        <v>15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92</v>
      </c>
      <c r="X2" s="4" t="s">
        <v>42</v>
      </c>
      <c r="Y2" s="4" t="s">
        <v>42</v>
      </c>
      <c r="Z2" s="4" t="s">
        <v>42</v>
      </c>
      <c r="AA2" s="4" t="s">
        <v>42</v>
      </c>
      <c r="AB2" s="43" t="s">
        <v>119</v>
      </c>
      <c r="AC2" s="43"/>
      <c r="AD2" s="51"/>
      <c r="AE2" s="51" t="s">
        <v>141</v>
      </c>
      <c r="AF2" s="121"/>
      <c r="AG2" s="127"/>
      <c r="AH2" s="127"/>
      <c r="AI2" s="129"/>
      <c r="AJ2" s="131"/>
    </row>
    <row r="3" spans="1:36" ht="12.75" customHeight="1" x14ac:dyDescent="0.25">
      <c r="A3" s="20" t="s">
        <v>28</v>
      </c>
      <c r="B3" s="21">
        <v>33</v>
      </c>
      <c r="C3" s="9">
        <v>38</v>
      </c>
      <c r="D3" s="9">
        <v>11</v>
      </c>
      <c r="E3" s="12"/>
      <c r="F3" s="1">
        <f>'26.3'!AG3</f>
        <v>1591</v>
      </c>
      <c r="G3" s="22">
        <f>SUM(E3:F3)</f>
        <v>1591</v>
      </c>
      <c r="H3" s="7">
        <v>18</v>
      </c>
      <c r="I3" s="7"/>
      <c r="J3" s="7"/>
      <c r="K3" s="7"/>
      <c r="L3" s="7">
        <v>55</v>
      </c>
      <c r="M3" s="7"/>
      <c r="N3" s="6">
        <f>SUBTOTAL(9,H3:M3)</f>
        <v>73</v>
      </c>
      <c r="O3" s="11">
        <f t="shared" ref="O3:O20" si="0">G3-N3</f>
        <v>1518</v>
      </c>
      <c r="P3" s="14">
        <v>6</v>
      </c>
      <c r="Q3" s="14"/>
      <c r="R3" s="14">
        <v>14</v>
      </c>
      <c r="S3" s="14">
        <v>8</v>
      </c>
      <c r="T3" s="14">
        <v>29</v>
      </c>
      <c r="U3" s="14">
        <v>30</v>
      </c>
      <c r="V3" s="14">
        <v>20</v>
      </c>
      <c r="W3" s="14">
        <v>18</v>
      </c>
      <c r="X3" s="14">
        <v>36</v>
      </c>
      <c r="Y3" s="14">
        <v>44</v>
      </c>
      <c r="Z3" s="14">
        <v>16</v>
      </c>
      <c r="AA3" s="14">
        <v>29</v>
      </c>
      <c r="AB3" s="14"/>
      <c r="AC3" s="14"/>
      <c r="AD3" s="14"/>
      <c r="AE3" s="14"/>
      <c r="AF3" s="14">
        <v>3</v>
      </c>
      <c r="AG3" s="13">
        <f>SUM(P3:AE3)</f>
        <v>250</v>
      </c>
      <c r="AH3" s="15">
        <f>O3-AG3</f>
        <v>1268</v>
      </c>
      <c r="AI3" s="7">
        <f>(B3*C3)+D3</f>
        <v>1265</v>
      </c>
      <c r="AJ3" s="13">
        <f>AI3+AF3-AH3</f>
        <v>0</v>
      </c>
    </row>
    <row r="4" spans="1:36" ht="12.75" customHeight="1" x14ac:dyDescent="0.25">
      <c r="A4" s="20" t="s">
        <v>29</v>
      </c>
      <c r="B4" s="21">
        <v>70</v>
      </c>
      <c r="C4" s="9">
        <v>14</v>
      </c>
      <c r="D4" s="9">
        <v>5</v>
      </c>
      <c r="E4" s="12"/>
      <c r="F4" s="1">
        <f>'26.3'!AG4</f>
        <v>1371</v>
      </c>
      <c r="G4" s="22">
        <f t="shared" ref="G4:G20" si="1">SUM(E4:F4)</f>
        <v>1371</v>
      </c>
      <c r="H4" s="7">
        <v>18</v>
      </c>
      <c r="I4" s="7"/>
      <c r="J4" s="7"/>
      <c r="K4" s="7"/>
      <c r="L4" s="7">
        <v>115</v>
      </c>
      <c r="M4" s="7"/>
      <c r="N4" s="6">
        <f t="shared" ref="N4:N20" si="2">SUBTOTAL(9,H4:M4)</f>
        <v>133</v>
      </c>
      <c r="O4" s="11">
        <f t="shared" si="0"/>
        <v>1238</v>
      </c>
      <c r="P4" s="14">
        <v>6</v>
      </c>
      <c r="Q4" s="14"/>
      <c r="R4" s="14">
        <v>18</v>
      </c>
      <c r="S4" s="14">
        <v>32</v>
      </c>
      <c r="T4" s="14">
        <v>18</v>
      </c>
      <c r="U4" s="14">
        <v>11</v>
      </c>
      <c r="V4" s="14">
        <v>24</v>
      </c>
      <c r="W4" s="14">
        <v>2</v>
      </c>
      <c r="X4" s="14">
        <v>33</v>
      </c>
      <c r="Y4" s="14">
        <v>40</v>
      </c>
      <c r="Z4" s="14">
        <v>42</v>
      </c>
      <c r="AA4" s="14">
        <v>26</v>
      </c>
      <c r="AB4" s="14"/>
      <c r="AC4" s="14"/>
      <c r="AD4" s="14"/>
      <c r="AE4" s="14"/>
      <c r="AF4" s="14"/>
      <c r="AG4" s="13">
        <f t="shared" ref="AG4:AG24" si="3">SUM(P4:AE4)</f>
        <v>252</v>
      </c>
      <c r="AH4" s="15">
        <f t="shared" ref="AH4:AH24" si="4">O4-AG4</f>
        <v>986</v>
      </c>
      <c r="AI4" s="7">
        <f t="shared" ref="AI4:AI20" si="5">(B4*C4)+D4</f>
        <v>985</v>
      </c>
      <c r="AJ4" s="13">
        <f t="shared" ref="AJ4:AJ20" si="6">AI4+AF4-AH4</f>
        <v>-1</v>
      </c>
    </row>
    <row r="5" spans="1:36" ht="14.25" customHeight="1" x14ac:dyDescent="0.25">
      <c r="A5" s="20" t="s">
        <v>30</v>
      </c>
      <c r="B5" s="21">
        <v>45</v>
      </c>
      <c r="C5" s="8">
        <v>3</v>
      </c>
      <c r="D5" s="8">
        <v>5</v>
      </c>
      <c r="E5" s="12"/>
      <c r="F5" s="1">
        <f>'26.3'!AG5</f>
        <v>272</v>
      </c>
      <c r="G5" s="22">
        <f t="shared" si="1"/>
        <v>272</v>
      </c>
      <c r="H5" s="7"/>
      <c r="I5" s="7"/>
      <c r="J5" s="7"/>
      <c r="K5" s="7"/>
      <c r="L5" s="7">
        <v>80</v>
      </c>
      <c r="M5" s="7"/>
      <c r="N5" s="6">
        <f t="shared" si="2"/>
        <v>80</v>
      </c>
      <c r="O5" s="11">
        <f t="shared" si="0"/>
        <v>192</v>
      </c>
      <c r="P5" s="14"/>
      <c r="Q5" s="14"/>
      <c r="R5" s="14">
        <v>7</v>
      </c>
      <c r="S5" s="14">
        <v>10</v>
      </c>
      <c r="T5" s="14">
        <v>7</v>
      </c>
      <c r="U5" s="14">
        <v>15</v>
      </c>
      <c r="V5" s="14"/>
      <c r="W5" s="14"/>
      <c r="X5" s="14">
        <v>3</v>
      </c>
      <c r="Y5" s="14"/>
      <c r="Z5" s="14">
        <v>8</v>
      </c>
      <c r="AA5" s="14">
        <v>2</v>
      </c>
      <c r="AB5" s="14"/>
      <c r="AC5" s="14"/>
      <c r="AD5" s="14"/>
      <c r="AE5" s="14"/>
      <c r="AF5" s="14"/>
      <c r="AG5" s="13">
        <f t="shared" si="3"/>
        <v>52</v>
      </c>
      <c r="AH5" s="15">
        <f t="shared" si="4"/>
        <v>140</v>
      </c>
      <c r="AI5" s="7">
        <f t="shared" si="5"/>
        <v>140</v>
      </c>
      <c r="AJ5" s="13">
        <f t="shared" si="6"/>
        <v>0</v>
      </c>
    </row>
    <row r="6" spans="1:36" ht="12.75" customHeight="1" x14ac:dyDescent="0.25">
      <c r="A6" s="20" t="s">
        <v>31</v>
      </c>
      <c r="B6" s="21">
        <v>60</v>
      </c>
      <c r="C6" s="8"/>
      <c r="D6" s="8"/>
      <c r="E6" s="12"/>
      <c r="F6" s="1">
        <f>'26.3'!AG6</f>
        <v>0</v>
      </c>
      <c r="G6" s="22">
        <f t="shared" si="1"/>
        <v>0</v>
      </c>
      <c r="H6" s="7"/>
      <c r="I6" s="7"/>
      <c r="J6" s="7"/>
      <c r="K6" s="7"/>
      <c r="L6" s="7"/>
      <c r="M6" s="7"/>
      <c r="N6" s="6">
        <f t="shared" si="2"/>
        <v>0</v>
      </c>
      <c r="O6" s="11">
        <f t="shared" si="0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3">
        <f t="shared" si="3"/>
        <v>0</v>
      </c>
      <c r="AH6" s="15">
        <f t="shared" si="4"/>
        <v>0</v>
      </c>
      <c r="AI6" s="7">
        <f t="shared" si="5"/>
        <v>0</v>
      </c>
      <c r="AJ6" s="13">
        <f t="shared" si="6"/>
        <v>0</v>
      </c>
    </row>
    <row r="7" spans="1:36" ht="12.75" customHeight="1" x14ac:dyDescent="0.25">
      <c r="A7" s="20" t="s">
        <v>33</v>
      </c>
      <c r="B7" s="21">
        <v>120</v>
      </c>
      <c r="C7" s="9">
        <v>3</v>
      </c>
      <c r="D7" s="9">
        <v>54</v>
      </c>
      <c r="E7" s="12"/>
      <c r="F7" s="1">
        <f>'26.3'!AG7</f>
        <v>505</v>
      </c>
      <c r="G7" s="22">
        <f t="shared" si="1"/>
        <v>505</v>
      </c>
      <c r="H7" s="7"/>
      <c r="I7" s="7"/>
      <c r="J7" s="7"/>
      <c r="K7" s="7"/>
      <c r="L7" s="7"/>
      <c r="M7" s="7"/>
      <c r="N7" s="6">
        <f t="shared" si="2"/>
        <v>0</v>
      </c>
      <c r="O7" s="11">
        <f t="shared" si="0"/>
        <v>505</v>
      </c>
      <c r="P7" s="14"/>
      <c r="Q7" s="14"/>
      <c r="R7" s="14"/>
      <c r="S7" s="14"/>
      <c r="T7" s="14">
        <v>13</v>
      </c>
      <c r="U7" s="14">
        <v>20</v>
      </c>
      <c r="V7" s="14">
        <v>12</v>
      </c>
      <c r="W7" s="14"/>
      <c r="X7" s="14">
        <v>12</v>
      </c>
      <c r="Y7" s="14">
        <v>5</v>
      </c>
      <c r="Z7" s="14">
        <v>6</v>
      </c>
      <c r="AA7" s="14">
        <v>23</v>
      </c>
      <c r="AB7" s="14"/>
      <c r="AC7" s="14"/>
      <c r="AD7" s="14"/>
      <c r="AE7" s="14"/>
      <c r="AF7" s="14"/>
      <c r="AG7" s="13">
        <f t="shared" si="3"/>
        <v>91</v>
      </c>
      <c r="AH7" s="15">
        <f t="shared" si="4"/>
        <v>414</v>
      </c>
      <c r="AI7" s="7">
        <f t="shared" si="5"/>
        <v>414</v>
      </c>
      <c r="AJ7" s="13">
        <f t="shared" si="6"/>
        <v>0</v>
      </c>
    </row>
    <row r="8" spans="1:36" ht="12.75" customHeight="1" x14ac:dyDescent="0.25">
      <c r="A8" s="20" t="s">
        <v>34</v>
      </c>
      <c r="B8" s="21">
        <v>40</v>
      </c>
      <c r="C8" s="8">
        <v>2</v>
      </c>
      <c r="D8" s="8">
        <v>27</v>
      </c>
      <c r="E8" s="12"/>
      <c r="F8" s="1">
        <f>'26.3'!AG8</f>
        <v>132</v>
      </c>
      <c r="G8" s="22">
        <f t="shared" si="1"/>
        <v>132</v>
      </c>
      <c r="H8" s="7"/>
      <c r="I8" s="7"/>
      <c r="J8" s="7"/>
      <c r="K8" s="7"/>
      <c r="L8" s="7"/>
      <c r="M8" s="7"/>
      <c r="N8" s="6">
        <f t="shared" si="2"/>
        <v>0</v>
      </c>
      <c r="O8" s="11">
        <f t="shared" si="0"/>
        <v>132</v>
      </c>
      <c r="P8" s="14"/>
      <c r="Q8" s="14"/>
      <c r="R8" s="14"/>
      <c r="S8" s="14">
        <v>10</v>
      </c>
      <c r="T8" s="14">
        <v>10</v>
      </c>
      <c r="U8" s="14"/>
      <c r="V8" s="14"/>
      <c r="W8" s="14"/>
      <c r="X8" s="14"/>
      <c r="Y8" s="14"/>
      <c r="Z8" s="14">
        <v>3</v>
      </c>
      <c r="AA8" s="14">
        <v>2</v>
      </c>
      <c r="AB8" s="14"/>
      <c r="AC8" s="14"/>
      <c r="AD8" s="14"/>
      <c r="AE8" s="14"/>
      <c r="AF8" s="14"/>
      <c r="AG8" s="13">
        <f t="shared" si="3"/>
        <v>25</v>
      </c>
      <c r="AH8" s="15">
        <f t="shared" si="4"/>
        <v>107</v>
      </c>
      <c r="AI8" s="7">
        <f t="shared" si="5"/>
        <v>107</v>
      </c>
      <c r="AJ8" s="13">
        <f t="shared" si="6"/>
        <v>0</v>
      </c>
    </row>
    <row r="9" spans="1:36" ht="12.75" customHeight="1" x14ac:dyDescent="0.25">
      <c r="A9" s="20" t="s">
        <v>35</v>
      </c>
      <c r="B9" s="21">
        <v>65</v>
      </c>
      <c r="C9" s="8">
        <v>2</v>
      </c>
      <c r="D9" s="8">
        <v>59</v>
      </c>
      <c r="E9" s="12"/>
      <c r="F9" s="1">
        <f>'26.3'!AG9</f>
        <v>243</v>
      </c>
      <c r="G9" s="22">
        <f t="shared" si="1"/>
        <v>243</v>
      </c>
      <c r="H9" s="7"/>
      <c r="I9" s="7"/>
      <c r="J9" s="7"/>
      <c r="K9" s="7"/>
      <c r="L9" s="7"/>
      <c r="M9" s="7"/>
      <c r="N9" s="6">
        <f t="shared" si="2"/>
        <v>0</v>
      </c>
      <c r="O9" s="11">
        <f t="shared" si="0"/>
        <v>243</v>
      </c>
      <c r="P9" s="14"/>
      <c r="Q9" s="14"/>
      <c r="R9" s="14"/>
      <c r="S9" s="14"/>
      <c r="T9" s="14">
        <v>2</v>
      </c>
      <c r="U9" s="14">
        <v>8</v>
      </c>
      <c r="V9" s="14">
        <v>8</v>
      </c>
      <c r="W9" s="14">
        <v>1</v>
      </c>
      <c r="X9" s="14">
        <v>6</v>
      </c>
      <c r="Y9" s="14">
        <v>14</v>
      </c>
      <c r="Z9" s="14">
        <v>3</v>
      </c>
      <c r="AA9" s="14">
        <v>12</v>
      </c>
      <c r="AB9" s="14"/>
      <c r="AC9" s="14"/>
      <c r="AD9" s="14"/>
      <c r="AE9" s="14"/>
      <c r="AF9" s="14"/>
      <c r="AG9" s="13">
        <f t="shared" si="3"/>
        <v>54</v>
      </c>
      <c r="AH9" s="15">
        <f t="shared" si="4"/>
        <v>189</v>
      </c>
      <c r="AI9" s="7">
        <f t="shared" si="5"/>
        <v>189</v>
      </c>
      <c r="AJ9" s="13">
        <f t="shared" si="6"/>
        <v>0</v>
      </c>
    </row>
    <row r="10" spans="1:36" ht="12.75" customHeight="1" x14ac:dyDescent="0.25">
      <c r="A10" s="20" t="s">
        <v>36</v>
      </c>
      <c r="B10" s="21">
        <v>100</v>
      </c>
      <c r="C10" s="8">
        <v>4</v>
      </c>
      <c r="D10" s="8">
        <v>72</v>
      </c>
      <c r="E10" s="12">
        <v>202</v>
      </c>
      <c r="F10" s="1">
        <f>'26.3'!AG10</f>
        <v>506</v>
      </c>
      <c r="G10" s="22">
        <f t="shared" si="1"/>
        <v>708</v>
      </c>
      <c r="H10" s="7">
        <v>5</v>
      </c>
      <c r="I10" s="7"/>
      <c r="J10" s="7"/>
      <c r="K10" s="7"/>
      <c r="L10" s="7">
        <v>60</v>
      </c>
      <c r="M10" s="7"/>
      <c r="N10" s="6">
        <f t="shared" si="2"/>
        <v>65</v>
      </c>
      <c r="O10" s="11">
        <f t="shared" si="0"/>
        <v>643</v>
      </c>
      <c r="P10" s="14"/>
      <c r="Q10" s="14"/>
      <c r="R10" s="14">
        <v>12</v>
      </c>
      <c r="S10" s="14">
        <v>7</v>
      </c>
      <c r="T10" s="14">
        <v>37</v>
      </c>
      <c r="U10" s="14">
        <v>17</v>
      </c>
      <c r="V10" s="14">
        <v>20</v>
      </c>
      <c r="W10" s="14">
        <v>3</v>
      </c>
      <c r="X10" s="14">
        <v>24</v>
      </c>
      <c r="Y10" s="14">
        <v>21</v>
      </c>
      <c r="Z10" s="14">
        <v>8</v>
      </c>
      <c r="AA10" s="14">
        <v>22</v>
      </c>
      <c r="AB10" s="14"/>
      <c r="AC10" s="14"/>
      <c r="AD10" s="14"/>
      <c r="AE10" s="14"/>
      <c r="AF10" s="14"/>
      <c r="AG10" s="13">
        <f t="shared" si="3"/>
        <v>171</v>
      </c>
      <c r="AH10" s="15">
        <f t="shared" si="4"/>
        <v>472</v>
      </c>
      <c r="AI10" s="7">
        <f t="shared" si="5"/>
        <v>472</v>
      </c>
      <c r="AJ10" s="13">
        <f t="shared" si="6"/>
        <v>0</v>
      </c>
    </row>
    <row r="11" spans="1:36" ht="12.75" customHeight="1" x14ac:dyDescent="0.25">
      <c r="A11" s="20" t="s">
        <v>37</v>
      </c>
      <c r="B11" s="21">
        <v>85</v>
      </c>
      <c r="C11" s="10">
        <v>1</v>
      </c>
      <c r="D11" s="10">
        <v>11</v>
      </c>
      <c r="E11" s="12"/>
      <c r="F11" s="1">
        <f>'26.3'!AG11</f>
        <v>180</v>
      </c>
      <c r="G11" s="22">
        <f t="shared" si="1"/>
        <v>180</v>
      </c>
      <c r="H11" s="7"/>
      <c r="I11" s="7"/>
      <c r="J11" s="7"/>
      <c r="K11" s="7"/>
      <c r="L11" s="7"/>
      <c r="M11" s="7"/>
      <c r="N11" s="6">
        <f t="shared" si="2"/>
        <v>0</v>
      </c>
      <c r="O11" s="11">
        <f t="shared" si="0"/>
        <v>180</v>
      </c>
      <c r="P11" s="14">
        <v>3</v>
      </c>
      <c r="Q11" s="14"/>
      <c r="R11" s="14"/>
      <c r="S11" s="14"/>
      <c r="T11" s="14">
        <v>21</v>
      </c>
      <c r="U11" s="14">
        <v>14</v>
      </c>
      <c r="V11" s="14">
        <v>8</v>
      </c>
      <c r="W11" s="14"/>
      <c r="X11" s="14">
        <v>4</v>
      </c>
      <c r="Y11" s="14">
        <v>14</v>
      </c>
      <c r="Z11" s="14">
        <v>5</v>
      </c>
      <c r="AA11" s="14">
        <v>15</v>
      </c>
      <c r="AB11" s="14"/>
      <c r="AC11" s="14"/>
      <c r="AD11" s="14"/>
      <c r="AE11" s="14"/>
      <c r="AF11" s="14"/>
      <c r="AG11" s="13">
        <f t="shared" si="3"/>
        <v>84</v>
      </c>
      <c r="AH11" s="15">
        <f t="shared" si="4"/>
        <v>96</v>
      </c>
      <c r="AI11" s="7">
        <f t="shared" si="5"/>
        <v>96</v>
      </c>
      <c r="AJ11" s="13">
        <f t="shared" si="6"/>
        <v>0</v>
      </c>
    </row>
    <row r="12" spans="1:36" ht="12.75" customHeight="1" x14ac:dyDescent="0.25">
      <c r="A12" s="20" t="s">
        <v>38</v>
      </c>
      <c r="B12" s="21">
        <v>50</v>
      </c>
      <c r="C12" s="10">
        <v>7</v>
      </c>
      <c r="D12" s="10">
        <v>89</v>
      </c>
      <c r="E12" s="12"/>
      <c r="F12" s="1">
        <f>'26.3'!AG12</f>
        <v>562</v>
      </c>
      <c r="G12" s="22">
        <f t="shared" si="1"/>
        <v>562</v>
      </c>
      <c r="H12" s="7"/>
      <c r="I12" s="7"/>
      <c r="J12" s="7"/>
      <c r="K12" s="7"/>
      <c r="L12" s="7">
        <v>20</v>
      </c>
      <c r="M12" s="7"/>
      <c r="N12" s="6">
        <f t="shared" si="2"/>
        <v>20</v>
      </c>
      <c r="O12" s="11">
        <f t="shared" si="0"/>
        <v>542</v>
      </c>
      <c r="P12" s="14"/>
      <c r="Q12" s="14"/>
      <c r="R12" s="14"/>
      <c r="S12" s="14">
        <v>8</v>
      </c>
      <c r="T12" s="14">
        <v>17</v>
      </c>
      <c r="U12" s="14">
        <v>7</v>
      </c>
      <c r="V12" s="14">
        <v>16</v>
      </c>
      <c r="W12" s="14"/>
      <c r="X12" s="14">
        <v>7</v>
      </c>
      <c r="Y12" s="14">
        <v>16</v>
      </c>
      <c r="Z12" s="14">
        <v>5</v>
      </c>
      <c r="AA12" s="14">
        <v>27</v>
      </c>
      <c r="AB12" s="14"/>
      <c r="AC12" s="14"/>
      <c r="AD12" s="14"/>
      <c r="AE12" s="14"/>
      <c r="AF12" s="14"/>
      <c r="AG12" s="13">
        <f t="shared" si="3"/>
        <v>103</v>
      </c>
      <c r="AH12" s="15">
        <f t="shared" si="4"/>
        <v>439</v>
      </c>
      <c r="AI12" s="7">
        <f t="shared" si="5"/>
        <v>439</v>
      </c>
      <c r="AJ12" s="13">
        <f t="shared" si="6"/>
        <v>0</v>
      </c>
    </row>
    <row r="13" spans="1:36" ht="12.75" customHeight="1" x14ac:dyDescent="0.25">
      <c r="A13" s="20" t="s">
        <v>39</v>
      </c>
      <c r="B13" s="21">
        <v>50</v>
      </c>
      <c r="C13" s="10"/>
      <c r="D13" s="10"/>
      <c r="E13" s="12"/>
      <c r="F13" s="1">
        <f>'26.3'!AG13</f>
        <v>0</v>
      </c>
      <c r="G13" s="22">
        <f t="shared" si="1"/>
        <v>0</v>
      </c>
      <c r="H13" s="7"/>
      <c r="I13" s="7"/>
      <c r="J13" s="7"/>
      <c r="K13" s="7"/>
      <c r="L13" s="7"/>
      <c r="M13" s="7"/>
      <c r="N13" s="6">
        <f t="shared" si="2"/>
        <v>0</v>
      </c>
      <c r="O13" s="11">
        <f t="shared" si="0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3">
        <f t="shared" si="3"/>
        <v>0</v>
      </c>
      <c r="AH13" s="15">
        <f t="shared" si="4"/>
        <v>0</v>
      </c>
      <c r="AI13" s="7">
        <f t="shared" si="5"/>
        <v>0</v>
      </c>
      <c r="AJ13" s="13">
        <f t="shared" si="6"/>
        <v>0</v>
      </c>
    </row>
    <row r="14" spans="1:36" ht="12.75" customHeight="1" x14ac:dyDescent="0.25">
      <c r="A14" s="20" t="s">
        <v>25</v>
      </c>
      <c r="B14" s="21">
        <v>50</v>
      </c>
      <c r="C14" s="10"/>
      <c r="D14" s="10"/>
      <c r="E14" s="12"/>
      <c r="F14" s="1">
        <f>'26.3'!AG14</f>
        <v>0</v>
      </c>
      <c r="G14" s="22">
        <f t="shared" si="1"/>
        <v>0</v>
      </c>
      <c r="H14" s="7"/>
      <c r="I14" s="7"/>
      <c r="J14" s="7"/>
      <c r="K14" s="7"/>
      <c r="L14" s="7"/>
      <c r="M14" s="7"/>
      <c r="N14" s="6">
        <f t="shared" si="2"/>
        <v>0</v>
      </c>
      <c r="O14" s="11">
        <f t="shared" si="0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3">
        <f t="shared" si="3"/>
        <v>0</v>
      </c>
      <c r="AH14" s="15">
        <f t="shared" si="4"/>
        <v>0</v>
      </c>
      <c r="AI14" s="7">
        <f t="shared" si="5"/>
        <v>0</v>
      </c>
      <c r="AJ14" s="13">
        <f t="shared" si="6"/>
        <v>0</v>
      </c>
    </row>
    <row r="15" spans="1:36" ht="12.75" customHeight="1" x14ac:dyDescent="0.25">
      <c r="A15" s="20" t="s">
        <v>26</v>
      </c>
      <c r="B15" s="21">
        <v>33</v>
      </c>
      <c r="C15" s="10"/>
      <c r="D15" s="10"/>
      <c r="E15" s="12"/>
      <c r="F15" s="1">
        <f>'26.3'!AG15</f>
        <v>0</v>
      </c>
      <c r="G15" s="22">
        <f t="shared" si="1"/>
        <v>0</v>
      </c>
      <c r="H15" s="7"/>
      <c r="I15" s="7"/>
      <c r="J15" s="7"/>
      <c r="K15" s="7"/>
      <c r="L15" s="7"/>
      <c r="M15" s="7"/>
      <c r="N15" s="6">
        <f t="shared" si="2"/>
        <v>0</v>
      </c>
      <c r="O15" s="11">
        <f t="shared" si="0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3">
        <f t="shared" si="3"/>
        <v>0</v>
      </c>
      <c r="AH15" s="15">
        <f t="shared" si="4"/>
        <v>0</v>
      </c>
      <c r="AI15" s="7">
        <f t="shared" si="5"/>
        <v>0</v>
      </c>
      <c r="AJ15" s="13">
        <f t="shared" si="6"/>
        <v>0</v>
      </c>
    </row>
    <row r="16" spans="1:36" ht="12.75" customHeight="1" x14ac:dyDescent="0.25">
      <c r="A16" s="20" t="s">
        <v>27</v>
      </c>
      <c r="B16" s="21">
        <v>45</v>
      </c>
      <c r="C16" s="10">
        <v>2</v>
      </c>
      <c r="D16" s="10">
        <v>25</v>
      </c>
      <c r="E16" s="12"/>
      <c r="F16" s="1">
        <f>'26.3'!AG16</f>
        <v>145</v>
      </c>
      <c r="G16" s="22">
        <f t="shared" si="1"/>
        <v>145</v>
      </c>
      <c r="H16" s="7"/>
      <c r="I16" s="7"/>
      <c r="J16" s="7"/>
      <c r="K16" s="7"/>
      <c r="L16" s="7"/>
      <c r="M16" s="7"/>
      <c r="N16" s="6">
        <f t="shared" si="2"/>
        <v>0</v>
      </c>
      <c r="O16" s="11">
        <f t="shared" si="0"/>
        <v>145</v>
      </c>
      <c r="P16" s="14"/>
      <c r="Q16" s="14"/>
      <c r="R16" s="14"/>
      <c r="S16" s="14">
        <v>8</v>
      </c>
      <c r="T16" s="14"/>
      <c r="U16" s="14">
        <v>2</v>
      </c>
      <c r="V16" s="14"/>
      <c r="W16" s="14"/>
      <c r="X16" s="14"/>
      <c r="Y16" s="14">
        <v>10</v>
      </c>
      <c r="Z16" s="14">
        <v>5</v>
      </c>
      <c r="AA16" s="14">
        <v>4</v>
      </c>
      <c r="AB16" s="14"/>
      <c r="AC16" s="14"/>
      <c r="AD16" s="14"/>
      <c r="AE16" s="14"/>
      <c r="AF16" s="14">
        <v>1</v>
      </c>
      <c r="AG16" s="13">
        <f t="shared" si="3"/>
        <v>29</v>
      </c>
      <c r="AH16" s="15">
        <f t="shared" si="4"/>
        <v>116</v>
      </c>
      <c r="AI16" s="7">
        <f t="shared" si="5"/>
        <v>115</v>
      </c>
      <c r="AJ16" s="13">
        <f t="shared" si="6"/>
        <v>0</v>
      </c>
    </row>
    <row r="17" spans="1:36" ht="12.75" customHeight="1" x14ac:dyDescent="0.25">
      <c r="A17" s="20" t="s">
        <v>48</v>
      </c>
      <c r="B17" s="21">
        <v>100</v>
      </c>
      <c r="C17" s="10"/>
      <c r="D17" s="10"/>
      <c r="E17" s="12"/>
      <c r="F17" s="1">
        <f>'26.3'!AG17</f>
        <v>0</v>
      </c>
      <c r="G17" s="22">
        <f t="shared" si="1"/>
        <v>0</v>
      </c>
      <c r="H17" s="7"/>
      <c r="I17" s="7"/>
      <c r="J17" s="7"/>
      <c r="K17" s="7"/>
      <c r="L17" s="7"/>
      <c r="M17" s="7"/>
      <c r="N17" s="6">
        <f t="shared" si="2"/>
        <v>0</v>
      </c>
      <c r="O17" s="11">
        <f t="shared" si="0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3">
        <f t="shared" si="3"/>
        <v>0</v>
      </c>
      <c r="AH17" s="15">
        <f t="shared" si="4"/>
        <v>0</v>
      </c>
      <c r="AI17" s="7">
        <f t="shared" si="5"/>
        <v>0</v>
      </c>
      <c r="AJ17" s="13">
        <f t="shared" si="6"/>
        <v>0</v>
      </c>
    </row>
    <row r="18" spans="1:36" ht="12.75" customHeight="1" x14ac:dyDescent="0.25">
      <c r="A18" s="20" t="s">
        <v>49</v>
      </c>
      <c r="B18" s="21">
        <v>100</v>
      </c>
      <c r="C18" s="10"/>
      <c r="D18" s="10">
        <v>2</v>
      </c>
      <c r="E18" s="12"/>
      <c r="F18" s="1">
        <f>'26.3'!AG18</f>
        <v>3</v>
      </c>
      <c r="G18" s="22">
        <f t="shared" si="1"/>
        <v>3</v>
      </c>
      <c r="H18" s="7"/>
      <c r="I18" s="7"/>
      <c r="J18" s="7"/>
      <c r="K18" s="7"/>
      <c r="L18" s="7"/>
      <c r="M18" s="7"/>
      <c r="N18" s="6">
        <f t="shared" si="2"/>
        <v>0</v>
      </c>
      <c r="O18" s="11">
        <f t="shared" si="0"/>
        <v>3</v>
      </c>
      <c r="P18" s="14"/>
      <c r="Q18" s="14"/>
      <c r="R18" s="14"/>
      <c r="S18" s="14">
        <v>1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3">
        <f t="shared" si="3"/>
        <v>1</v>
      </c>
      <c r="AH18" s="15">
        <f t="shared" si="4"/>
        <v>2</v>
      </c>
      <c r="AI18" s="7">
        <f t="shared" si="5"/>
        <v>2</v>
      </c>
      <c r="AJ18" s="13">
        <f t="shared" si="6"/>
        <v>0</v>
      </c>
    </row>
    <row r="19" spans="1:36" ht="12.75" customHeight="1" x14ac:dyDescent="0.25">
      <c r="A19" s="20" t="s">
        <v>50</v>
      </c>
      <c r="B19" s="21">
        <v>50</v>
      </c>
      <c r="C19" s="10"/>
      <c r="D19" s="10">
        <v>15</v>
      </c>
      <c r="E19" s="12"/>
      <c r="F19" s="1">
        <f>'26.3'!AG19</f>
        <v>15</v>
      </c>
      <c r="G19" s="22">
        <f t="shared" si="1"/>
        <v>15</v>
      </c>
      <c r="H19" s="7"/>
      <c r="I19" s="7"/>
      <c r="J19" s="7"/>
      <c r="K19" s="7"/>
      <c r="L19" s="7"/>
      <c r="M19" s="7"/>
      <c r="N19" s="6">
        <f t="shared" si="2"/>
        <v>0</v>
      </c>
      <c r="O19" s="11">
        <f t="shared" si="0"/>
        <v>15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3">
        <f t="shared" si="3"/>
        <v>0</v>
      </c>
      <c r="AH19" s="15">
        <f t="shared" si="4"/>
        <v>15</v>
      </c>
      <c r="AI19" s="7">
        <f t="shared" si="5"/>
        <v>15</v>
      </c>
      <c r="AJ19" s="13">
        <f t="shared" si="6"/>
        <v>0</v>
      </c>
    </row>
    <row r="20" spans="1:36" ht="12.75" customHeight="1" x14ac:dyDescent="0.25">
      <c r="A20" s="20" t="s">
        <v>47</v>
      </c>
      <c r="B20" s="21">
        <v>33</v>
      </c>
      <c r="C20" s="10">
        <v>3</v>
      </c>
      <c r="D20" s="10">
        <v>20</v>
      </c>
      <c r="E20" s="12"/>
      <c r="F20" s="1">
        <f>'26.3'!AG20</f>
        <v>156</v>
      </c>
      <c r="G20" s="22">
        <f t="shared" si="1"/>
        <v>156</v>
      </c>
      <c r="H20" s="7">
        <v>3</v>
      </c>
      <c r="I20" s="7"/>
      <c r="J20" s="7"/>
      <c r="K20" s="7"/>
      <c r="L20" s="7">
        <v>15</v>
      </c>
      <c r="M20" s="7"/>
      <c r="N20" s="6">
        <f t="shared" si="2"/>
        <v>18</v>
      </c>
      <c r="O20" s="11">
        <f t="shared" si="0"/>
        <v>138</v>
      </c>
      <c r="P20" s="14"/>
      <c r="Q20" s="14"/>
      <c r="R20" s="14"/>
      <c r="S20" s="14">
        <v>1</v>
      </c>
      <c r="T20" s="14"/>
      <c r="U20" s="14"/>
      <c r="V20" s="14"/>
      <c r="W20" s="14"/>
      <c r="X20" s="14"/>
      <c r="Y20" s="14">
        <v>9</v>
      </c>
      <c r="Z20" s="14">
        <v>9</v>
      </c>
      <c r="AA20" s="14"/>
      <c r="AB20" s="14"/>
      <c r="AC20" s="14"/>
      <c r="AD20" s="14"/>
      <c r="AE20" s="14"/>
      <c r="AF20" s="14"/>
      <c r="AG20" s="13">
        <f t="shared" si="3"/>
        <v>19</v>
      </c>
      <c r="AH20" s="15">
        <f t="shared" si="4"/>
        <v>119</v>
      </c>
      <c r="AI20" s="7">
        <f t="shared" si="5"/>
        <v>119</v>
      </c>
      <c r="AJ20" s="13">
        <f t="shared" si="6"/>
        <v>0</v>
      </c>
    </row>
    <row r="21" spans="1:36" ht="12.75" customHeight="1" x14ac:dyDescent="0.25">
      <c r="A21" s="20" t="s">
        <v>144</v>
      </c>
      <c r="B21" s="21">
        <v>40</v>
      </c>
      <c r="C21" s="10"/>
      <c r="D21" s="10"/>
      <c r="E21" s="12"/>
      <c r="F21" s="1">
        <f>'26.3'!AG21</f>
        <v>0</v>
      </c>
      <c r="G21" s="22">
        <f t="shared" ref="G21:G23" si="7">SUM(E21:F21)</f>
        <v>0</v>
      </c>
      <c r="H21" s="7"/>
      <c r="I21" s="7"/>
      <c r="J21" s="7"/>
      <c r="K21" s="7"/>
      <c r="L21" s="7"/>
      <c r="M21" s="7"/>
      <c r="N21" s="6">
        <f t="shared" ref="N21:N23" si="8">SUBTOTAL(9,H21:M21)</f>
        <v>0</v>
      </c>
      <c r="O21" s="11">
        <f t="shared" ref="O21:O23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3">
        <f t="shared" si="3"/>
        <v>0</v>
      </c>
      <c r="AH21" s="15">
        <f t="shared" si="4"/>
        <v>0</v>
      </c>
      <c r="AI21" s="7">
        <f t="shared" ref="AI21:AI23" si="10">(B21*C21)+D21</f>
        <v>0</v>
      </c>
      <c r="AJ21" s="13">
        <f t="shared" ref="AJ21:AJ23" si="11">AI21+AF21-AH21</f>
        <v>0</v>
      </c>
    </row>
    <row r="22" spans="1:36" ht="12.75" customHeight="1" x14ac:dyDescent="0.25">
      <c r="A22" s="20" t="s">
        <v>145</v>
      </c>
      <c r="B22" s="21">
        <v>40</v>
      </c>
      <c r="C22" s="10"/>
      <c r="D22" s="10"/>
      <c r="E22" s="12"/>
      <c r="F22" s="1">
        <f>'26.3'!AG22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3">
        <f t="shared" si="3"/>
        <v>0</v>
      </c>
      <c r="AH22" s="15">
        <f t="shared" si="4"/>
        <v>0</v>
      </c>
      <c r="AI22" s="7">
        <f t="shared" si="10"/>
        <v>0</v>
      </c>
      <c r="AJ22" s="13">
        <f t="shared" si="11"/>
        <v>0</v>
      </c>
    </row>
    <row r="23" spans="1:36" ht="12.75" customHeight="1" x14ac:dyDescent="0.25">
      <c r="A23" s="20" t="s">
        <v>125</v>
      </c>
      <c r="B23" s="21">
        <v>30</v>
      </c>
      <c r="C23" s="20"/>
      <c r="D23" s="21"/>
      <c r="E23" s="12"/>
      <c r="F23" s="1">
        <f>'26.3'!AG23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3">
        <f t="shared" si="3"/>
        <v>0</v>
      </c>
      <c r="AH23" s="15">
        <f t="shared" si="4"/>
        <v>0</v>
      </c>
      <c r="AI23" s="7">
        <f t="shared" si="10"/>
        <v>0</v>
      </c>
      <c r="AJ23" s="13">
        <f t="shared" si="11"/>
        <v>0</v>
      </c>
    </row>
    <row r="24" spans="1:36" ht="12.75" customHeight="1" x14ac:dyDescent="0.25">
      <c r="A24" s="89" t="s">
        <v>124</v>
      </c>
      <c r="B24" s="20">
        <v>20</v>
      </c>
      <c r="C24" s="20"/>
      <c r="D24" s="20"/>
      <c r="E24" s="12"/>
      <c r="F24" s="1">
        <f>'26.3'!AG24</f>
        <v>0</v>
      </c>
      <c r="G24" s="22">
        <f t="shared" ref="G24" si="12">SUM(E24:F24)</f>
        <v>0</v>
      </c>
      <c r="H24" s="7"/>
      <c r="I24" s="7"/>
      <c r="J24" s="7"/>
      <c r="K24" s="7"/>
      <c r="L24" s="7"/>
      <c r="M24" s="7"/>
      <c r="N24" s="6">
        <f t="shared" ref="N24" si="13">SUBTOTAL(9,H24:M24)</f>
        <v>0</v>
      </c>
      <c r="O24" s="11">
        <f t="shared" ref="O24" si="14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3">
        <f t="shared" si="3"/>
        <v>0</v>
      </c>
      <c r="AH24" s="15">
        <f t="shared" si="4"/>
        <v>0</v>
      </c>
      <c r="AI24" s="7">
        <f t="shared" ref="AI24" si="15">(B24*C24)+D24</f>
        <v>0</v>
      </c>
      <c r="AJ24" s="13">
        <f t="shared" ref="AJ24" si="16">AI24+AF24-AH24</f>
        <v>0</v>
      </c>
    </row>
    <row r="25" spans="1:36" ht="12.75" customHeight="1" x14ac:dyDescent="0.25">
      <c r="E25" s="19">
        <f t="shared" ref="E25:AJ25" si="17">SUM(E3:E24)</f>
        <v>202</v>
      </c>
      <c r="F25" s="19">
        <f t="shared" si="17"/>
        <v>5681</v>
      </c>
      <c r="G25" s="19">
        <f t="shared" si="17"/>
        <v>5883</v>
      </c>
      <c r="H25" s="19">
        <f t="shared" si="17"/>
        <v>44</v>
      </c>
      <c r="I25" s="19">
        <f t="shared" si="17"/>
        <v>0</v>
      </c>
      <c r="J25" s="19">
        <f t="shared" si="17"/>
        <v>0</v>
      </c>
      <c r="K25" s="19">
        <f t="shared" si="17"/>
        <v>0</v>
      </c>
      <c r="L25" s="19">
        <f t="shared" si="17"/>
        <v>345</v>
      </c>
      <c r="M25" s="19">
        <f t="shared" si="17"/>
        <v>0</v>
      </c>
      <c r="N25" s="19">
        <f t="shared" si="17"/>
        <v>389</v>
      </c>
      <c r="O25" s="19">
        <f t="shared" si="17"/>
        <v>5494</v>
      </c>
      <c r="P25" s="19">
        <f t="shared" si="17"/>
        <v>15</v>
      </c>
      <c r="Q25" s="19">
        <f t="shared" si="17"/>
        <v>0</v>
      </c>
      <c r="R25" s="19">
        <f t="shared" si="17"/>
        <v>51</v>
      </c>
      <c r="S25" s="19">
        <f t="shared" si="17"/>
        <v>85</v>
      </c>
      <c r="T25" s="19">
        <f t="shared" si="17"/>
        <v>154</v>
      </c>
      <c r="U25" s="19">
        <f t="shared" si="17"/>
        <v>124</v>
      </c>
      <c r="V25" s="19">
        <f t="shared" si="17"/>
        <v>108</v>
      </c>
      <c r="W25" s="19">
        <f t="shared" si="17"/>
        <v>24</v>
      </c>
      <c r="X25" s="19">
        <f t="shared" si="17"/>
        <v>125</v>
      </c>
      <c r="Y25" s="19">
        <f t="shared" si="17"/>
        <v>173</v>
      </c>
      <c r="Z25" s="19">
        <f t="shared" si="17"/>
        <v>110</v>
      </c>
      <c r="AA25" s="19">
        <f t="shared" si="17"/>
        <v>162</v>
      </c>
      <c r="AB25" s="19">
        <f t="shared" si="17"/>
        <v>0</v>
      </c>
      <c r="AC25" s="19">
        <f t="shared" si="17"/>
        <v>0</v>
      </c>
      <c r="AD25" s="19">
        <f t="shared" si="17"/>
        <v>0</v>
      </c>
      <c r="AE25" s="19">
        <f t="shared" si="17"/>
        <v>0</v>
      </c>
      <c r="AF25" s="19">
        <f t="shared" si="17"/>
        <v>4</v>
      </c>
      <c r="AG25" s="19">
        <f t="shared" si="17"/>
        <v>1131</v>
      </c>
      <c r="AH25" s="19">
        <f t="shared" si="17"/>
        <v>4363</v>
      </c>
      <c r="AI25" s="19">
        <f t="shared" si="17"/>
        <v>4358</v>
      </c>
      <c r="AJ25" s="19">
        <f t="shared" si="17"/>
        <v>-1</v>
      </c>
    </row>
    <row r="28" spans="1:36" x14ac:dyDescent="0.25">
      <c r="N28" t="s">
        <v>8</v>
      </c>
      <c r="P28" s="18"/>
      <c r="Q28" s="18"/>
      <c r="R28" s="18"/>
      <c r="S28" s="18"/>
      <c r="T28" s="18"/>
    </row>
  </sheetData>
  <mergeCells count="15">
    <mergeCell ref="AI1:AI2"/>
    <mergeCell ref="AJ1:AJ2"/>
    <mergeCell ref="G1:G2"/>
    <mergeCell ref="N1:N2"/>
    <mergeCell ref="O1:O2"/>
    <mergeCell ref="AF1:AF2"/>
    <mergeCell ref="AG1:AG2"/>
    <mergeCell ref="AH1:AH2"/>
    <mergeCell ref="AD1:AE1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5"/>
  <sheetViews>
    <sheetView zoomScaleNormal="100" workbookViewId="0">
      <pane xSplit="4" topLeftCell="X1" activePane="topRight" state="frozen"/>
      <selection activeCell="B33" sqref="B33"/>
      <selection pane="topRight" activeCell="B33" sqref="B33"/>
    </sheetView>
  </sheetViews>
  <sheetFormatPr defaultRowHeight="15" x14ac:dyDescent="0.25"/>
  <cols>
    <col min="1" max="1" width="19" bestFit="1" customWidth="1"/>
    <col min="2" max="4" width="9.7109375" customWidth="1"/>
    <col min="5" max="6" width="9.85546875" customWidth="1"/>
    <col min="13" max="13" width="12.7109375" customWidth="1"/>
    <col min="14" max="14" width="16.42578125" customWidth="1"/>
    <col min="15" max="28" width="10.85546875" customWidth="1"/>
    <col min="29" max="29" width="12.28515625" bestFit="1" customWidth="1"/>
    <col min="30" max="30" width="10.85546875" customWidth="1"/>
    <col min="31" max="31" width="13" customWidth="1"/>
    <col min="32" max="32" width="15" customWidth="1"/>
  </cols>
  <sheetData>
    <row r="1" spans="1:33" ht="15" customHeight="1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 t="s">
        <v>9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9</v>
      </c>
      <c r="X1" s="5" t="s">
        <v>185</v>
      </c>
      <c r="Y1" s="5" t="s">
        <v>13</v>
      </c>
      <c r="Z1" s="5" t="s">
        <v>186</v>
      </c>
      <c r="AA1" s="5" t="s">
        <v>14</v>
      </c>
      <c r="AB1" s="5" t="s">
        <v>150</v>
      </c>
      <c r="AC1" s="120" t="s">
        <v>18</v>
      </c>
      <c r="AD1" s="126" t="s">
        <v>10</v>
      </c>
      <c r="AE1" s="126" t="s">
        <v>44</v>
      </c>
      <c r="AF1" s="128" t="s">
        <v>22</v>
      </c>
      <c r="AG1" s="130" t="s">
        <v>23</v>
      </c>
    </row>
    <row r="2" spans="1:33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101</v>
      </c>
      <c r="J2" s="17" t="s">
        <v>15</v>
      </c>
      <c r="K2" s="17" t="s">
        <v>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98</v>
      </c>
      <c r="S2" s="4" t="s">
        <v>90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41</v>
      </c>
      <c r="Y2" s="4" t="s">
        <v>42</v>
      </c>
      <c r="Z2" s="4" t="s">
        <v>42</v>
      </c>
      <c r="AA2" s="4" t="s">
        <v>42</v>
      </c>
      <c r="AB2" s="16"/>
      <c r="AC2" s="121"/>
      <c r="AD2" s="127"/>
      <c r="AE2" s="127"/>
      <c r="AF2" s="129"/>
      <c r="AG2" s="131"/>
    </row>
    <row r="3" spans="1:33" ht="12" customHeight="1" x14ac:dyDescent="0.25">
      <c r="A3" s="20" t="s">
        <v>28</v>
      </c>
      <c r="B3" s="21">
        <v>33</v>
      </c>
      <c r="C3" s="9">
        <v>15</v>
      </c>
      <c r="D3" s="9">
        <v>52</v>
      </c>
      <c r="E3" s="12">
        <v>518</v>
      </c>
      <c r="F3" s="1">
        <f>'1.3'!AJ3</f>
        <v>362</v>
      </c>
      <c r="G3" s="22">
        <f t="shared" ref="G3:G24" si="0">SUM(E3:F3)</f>
        <v>880</v>
      </c>
      <c r="H3" s="7"/>
      <c r="I3" s="7"/>
      <c r="J3" s="7"/>
      <c r="K3" s="7"/>
      <c r="L3" s="7">
        <v>10</v>
      </c>
      <c r="M3" s="7"/>
      <c r="N3" s="6">
        <f t="shared" ref="N3:N24" si="1">SUBTOTAL(9,H3:M3)</f>
        <v>10</v>
      </c>
      <c r="O3" s="11">
        <f t="shared" ref="O3:O24" si="2">G3-N3</f>
        <v>870</v>
      </c>
      <c r="P3" s="27">
        <v>21</v>
      </c>
      <c r="Q3" s="27">
        <v>60</v>
      </c>
      <c r="R3" s="27">
        <v>7</v>
      </c>
      <c r="S3" s="27">
        <v>22</v>
      </c>
      <c r="T3" s="27">
        <v>39</v>
      </c>
      <c r="U3" s="27">
        <v>16</v>
      </c>
      <c r="V3" s="27">
        <v>42</v>
      </c>
      <c r="W3" s="27">
        <v>40</v>
      </c>
      <c r="X3" s="27">
        <v>30</v>
      </c>
      <c r="Y3" s="27">
        <v>27</v>
      </c>
      <c r="Z3" s="27">
        <v>10</v>
      </c>
      <c r="AA3" s="27">
        <v>5</v>
      </c>
      <c r="AB3" s="14"/>
      <c r="AC3" s="14">
        <v>4</v>
      </c>
      <c r="AD3" s="13">
        <f>SUM(P3:AB3)</f>
        <v>319</v>
      </c>
      <c r="AE3" s="15">
        <f t="shared" ref="AE3:AE23" si="3">O3-AD3</f>
        <v>551</v>
      </c>
      <c r="AF3" s="7">
        <f>(B3*C3)+D3</f>
        <v>547</v>
      </c>
      <c r="AG3" s="13">
        <f>AF3+AC3-AE3</f>
        <v>0</v>
      </c>
    </row>
    <row r="4" spans="1:33" ht="12" customHeight="1" x14ac:dyDescent="0.25">
      <c r="A4" s="20" t="s">
        <v>29</v>
      </c>
      <c r="B4" s="21">
        <v>70</v>
      </c>
      <c r="C4" s="9"/>
      <c r="D4" s="9">
        <v>25</v>
      </c>
      <c r="E4" s="12">
        <v>416</v>
      </c>
      <c r="F4" s="1">
        <f>'1.3'!AJ4</f>
        <v>177</v>
      </c>
      <c r="G4" s="22">
        <f t="shared" si="0"/>
        <v>593</v>
      </c>
      <c r="H4" s="7"/>
      <c r="I4" s="7"/>
      <c r="J4" s="7"/>
      <c r="K4" s="7"/>
      <c r="L4" s="7">
        <v>10</v>
      </c>
      <c r="M4" s="7"/>
      <c r="N4" s="6">
        <f t="shared" si="1"/>
        <v>10</v>
      </c>
      <c r="O4" s="11">
        <f t="shared" si="2"/>
        <v>583</v>
      </c>
      <c r="P4" s="14">
        <v>39</v>
      </c>
      <c r="Q4" s="14">
        <v>108</v>
      </c>
      <c r="R4" s="14"/>
      <c r="S4" s="14">
        <v>39</v>
      </c>
      <c r="T4" s="14">
        <v>80</v>
      </c>
      <c r="U4" s="14">
        <v>52</v>
      </c>
      <c r="V4" s="14">
        <v>24</v>
      </c>
      <c r="W4" s="14">
        <v>57</v>
      </c>
      <c r="X4" s="14">
        <v>40</v>
      </c>
      <c r="Y4" s="14">
        <v>42</v>
      </c>
      <c r="Z4" s="14"/>
      <c r="AA4" s="14">
        <v>77</v>
      </c>
      <c r="AB4" s="14"/>
      <c r="AC4" s="14"/>
      <c r="AD4" s="13">
        <f t="shared" ref="AD4:AD24" si="4">SUM(P4:AB4)</f>
        <v>558</v>
      </c>
      <c r="AE4" s="15">
        <f t="shared" si="3"/>
        <v>25</v>
      </c>
      <c r="AF4" s="7">
        <f t="shared" ref="AF4:AF24" si="5">(B4*C4)+D4</f>
        <v>25</v>
      </c>
      <c r="AG4" s="13">
        <f t="shared" ref="AG4:AG23" si="6">AF4+AC4-AE4</f>
        <v>0</v>
      </c>
    </row>
    <row r="5" spans="1:33" ht="12" customHeight="1" x14ac:dyDescent="0.25">
      <c r="A5" s="20" t="s">
        <v>30</v>
      </c>
      <c r="B5" s="21">
        <v>45</v>
      </c>
      <c r="C5" s="8">
        <v>3</v>
      </c>
      <c r="D5" s="8">
        <v>61</v>
      </c>
      <c r="E5" s="12">
        <v>80</v>
      </c>
      <c r="F5" s="1">
        <f>'1.3'!AJ5</f>
        <v>169</v>
      </c>
      <c r="G5" s="22">
        <f t="shared" si="0"/>
        <v>249</v>
      </c>
      <c r="H5" s="7"/>
      <c r="I5" s="7"/>
      <c r="J5" s="7">
        <v>20</v>
      </c>
      <c r="K5" s="7"/>
      <c r="L5" s="7"/>
      <c r="M5" s="7"/>
      <c r="N5" s="6">
        <f t="shared" si="1"/>
        <v>20</v>
      </c>
      <c r="O5" s="11">
        <f t="shared" si="2"/>
        <v>229</v>
      </c>
      <c r="P5" s="14"/>
      <c r="Q5" s="14"/>
      <c r="R5" s="14"/>
      <c r="S5" s="14"/>
      <c r="T5" s="14"/>
      <c r="U5" s="14">
        <v>1</v>
      </c>
      <c r="V5" s="14"/>
      <c r="W5" s="14"/>
      <c r="X5" s="14">
        <v>20</v>
      </c>
      <c r="Y5" s="14"/>
      <c r="Z5" s="14">
        <v>10</v>
      </c>
      <c r="AA5" s="14"/>
      <c r="AB5" s="14"/>
      <c r="AC5" s="14">
        <v>2</v>
      </c>
      <c r="AD5" s="13">
        <f t="shared" si="4"/>
        <v>31</v>
      </c>
      <c r="AE5" s="15">
        <f t="shared" si="3"/>
        <v>198</v>
      </c>
      <c r="AF5" s="7">
        <f t="shared" si="5"/>
        <v>196</v>
      </c>
      <c r="AG5" s="13">
        <f t="shared" si="6"/>
        <v>0</v>
      </c>
    </row>
    <row r="6" spans="1:33" ht="12" customHeight="1" x14ac:dyDescent="0.25">
      <c r="A6" s="20" t="s">
        <v>31</v>
      </c>
      <c r="B6" s="21">
        <v>60</v>
      </c>
      <c r="C6" s="8"/>
      <c r="D6" s="8"/>
      <c r="E6" s="12"/>
      <c r="F6" s="1">
        <f>'1.3'!AJ6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3"/>
        <v>0</v>
      </c>
      <c r="AF6" s="7">
        <f t="shared" si="5"/>
        <v>0</v>
      </c>
      <c r="AG6" s="13">
        <f t="shared" si="6"/>
        <v>0</v>
      </c>
    </row>
    <row r="7" spans="1:33" ht="12" customHeight="1" x14ac:dyDescent="0.25">
      <c r="A7" s="20" t="s">
        <v>33</v>
      </c>
      <c r="B7" s="21">
        <v>120</v>
      </c>
      <c r="C7" s="9">
        <v>0</v>
      </c>
      <c r="D7" s="9">
        <v>108</v>
      </c>
      <c r="E7" s="12"/>
      <c r="F7" s="1">
        <f>'1.3'!AJ7</f>
        <v>280</v>
      </c>
      <c r="G7" s="22">
        <f t="shared" si="0"/>
        <v>280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280</v>
      </c>
      <c r="P7" s="14">
        <v>15</v>
      </c>
      <c r="Q7" s="14">
        <v>38</v>
      </c>
      <c r="R7" s="14"/>
      <c r="S7" s="14">
        <v>9</v>
      </c>
      <c r="T7" s="14">
        <v>20</v>
      </c>
      <c r="U7" s="14">
        <v>32</v>
      </c>
      <c r="V7" s="14">
        <v>4</v>
      </c>
      <c r="W7" s="14">
        <v>31</v>
      </c>
      <c r="X7" s="14"/>
      <c r="Y7" s="14">
        <v>11</v>
      </c>
      <c r="Z7" s="14"/>
      <c r="AA7" s="14">
        <v>12</v>
      </c>
      <c r="AB7" s="14"/>
      <c r="AC7" s="14"/>
      <c r="AD7" s="13">
        <f t="shared" si="4"/>
        <v>172</v>
      </c>
      <c r="AE7" s="15">
        <f t="shared" si="3"/>
        <v>108</v>
      </c>
      <c r="AF7" s="7">
        <f t="shared" si="5"/>
        <v>108</v>
      </c>
      <c r="AG7" s="13">
        <f t="shared" si="6"/>
        <v>0</v>
      </c>
    </row>
    <row r="8" spans="1:33" ht="12" customHeight="1" x14ac:dyDescent="0.25">
      <c r="A8" s="20" t="s">
        <v>34</v>
      </c>
      <c r="B8" s="21">
        <v>60</v>
      </c>
      <c r="C8" s="8"/>
      <c r="D8" s="8"/>
      <c r="E8" s="31"/>
      <c r="F8" s="1">
        <f>'1.3'!AJ8</f>
        <v>36</v>
      </c>
      <c r="G8" s="22">
        <f t="shared" si="0"/>
        <v>36</v>
      </c>
      <c r="H8" s="28"/>
      <c r="I8" s="28"/>
      <c r="J8" s="28">
        <v>20</v>
      </c>
      <c r="K8" s="28"/>
      <c r="L8" s="28"/>
      <c r="M8" s="28"/>
      <c r="N8" s="6">
        <f t="shared" si="1"/>
        <v>20</v>
      </c>
      <c r="O8" s="11">
        <f t="shared" si="2"/>
        <v>16</v>
      </c>
      <c r="P8" s="27"/>
      <c r="Q8" s="27"/>
      <c r="R8" s="27"/>
      <c r="S8" s="27"/>
      <c r="T8" s="27"/>
      <c r="U8" s="27"/>
      <c r="V8" s="27"/>
      <c r="W8" s="27"/>
      <c r="X8" s="27"/>
      <c r="Y8" s="27">
        <v>15</v>
      </c>
      <c r="Z8" s="27"/>
      <c r="AA8" s="27"/>
      <c r="AB8" s="27"/>
      <c r="AC8" s="27">
        <v>1</v>
      </c>
      <c r="AD8" s="13">
        <f t="shared" si="4"/>
        <v>15</v>
      </c>
      <c r="AE8" s="15">
        <f t="shared" si="3"/>
        <v>1</v>
      </c>
      <c r="AF8" s="7">
        <f t="shared" si="5"/>
        <v>0</v>
      </c>
      <c r="AG8" s="13">
        <f t="shared" si="6"/>
        <v>0</v>
      </c>
    </row>
    <row r="9" spans="1:33" ht="12" customHeight="1" x14ac:dyDescent="0.25">
      <c r="A9" s="20" t="s">
        <v>35</v>
      </c>
      <c r="B9" s="21">
        <v>65</v>
      </c>
      <c r="C9" s="8">
        <v>7</v>
      </c>
      <c r="D9" s="8">
        <v>1</v>
      </c>
      <c r="E9" s="12">
        <v>320</v>
      </c>
      <c r="F9" s="1">
        <f>'1.3'!AJ9</f>
        <v>204</v>
      </c>
      <c r="G9" s="22">
        <f t="shared" si="0"/>
        <v>524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524</v>
      </c>
      <c r="P9" s="14">
        <v>3</v>
      </c>
      <c r="Q9" s="14">
        <v>33</v>
      </c>
      <c r="R9" s="14"/>
      <c r="S9" s="14">
        <v>12</v>
      </c>
      <c r="T9" s="14"/>
      <c r="U9" s="14">
        <v>4</v>
      </c>
      <c r="V9" s="14"/>
      <c r="W9" s="14">
        <v>8</v>
      </c>
      <c r="X9" s="14"/>
      <c r="Y9" s="14">
        <v>8</v>
      </c>
      <c r="Z9" s="14"/>
      <c r="AA9" s="14"/>
      <c r="AB9" s="14"/>
      <c r="AC9" s="14"/>
      <c r="AD9" s="13">
        <f t="shared" si="4"/>
        <v>68</v>
      </c>
      <c r="AE9" s="15">
        <f t="shared" si="3"/>
        <v>456</v>
      </c>
      <c r="AF9" s="7">
        <f t="shared" si="5"/>
        <v>456</v>
      </c>
      <c r="AG9" s="13">
        <f t="shared" si="6"/>
        <v>0</v>
      </c>
    </row>
    <row r="10" spans="1:33" ht="12" customHeight="1" x14ac:dyDescent="0.25">
      <c r="A10" s="20" t="s">
        <v>36</v>
      </c>
      <c r="B10" s="21">
        <v>100</v>
      </c>
      <c r="C10" s="8">
        <v>3</v>
      </c>
      <c r="D10" s="8">
        <v>65</v>
      </c>
      <c r="E10" s="31">
        <v>397</v>
      </c>
      <c r="F10" s="1">
        <f>'1.3'!AJ10</f>
        <v>263</v>
      </c>
      <c r="G10" s="22">
        <f t="shared" si="0"/>
        <v>660</v>
      </c>
      <c r="H10" s="28"/>
      <c r="I10" s="28"/>
      <c r="J10" s="28"/>
      <c r="K10" s="28"/>
      <c r="L10" s="28"/>
      <c r="M10" s="28"/>
      <c r="N10" s="6">
        <f t="shared" si="1"/>
        <v>0</v>
      </c>
      <c r="O10" s="11">
        <f t="shared" si="2"/>
        <v>660</v>
      </c>
      <c r="P10" s="27">
        <v>19</v>
      </c>
      <c r="Q10" s="27">
        <v>20</v>
      </c>
      <c r="R10" s="27">
        <v>5</v>
      </c>
      <c r="S10" s="27">
        <v>22</v>
      </c>
      <c r="T10" s="27">
        <v>46</v>
      </c>
      <c r="U10" s="27">
        <v>36</v>
      </c>
      <c r="V10" s="27">
        <v>12</v>
      </c>
      <c r="W10" s="27">
        <v>37</v>
      </c>
      <c r="X10" s="27">
        <v>30</v>
      </c>
      <c r="Y10" s="27">
        <v>42</v>
      </c>
      <c r="Z10" s="27"/>
      <c r="AA10" s="27">
        <v>26</v>
      </c>
      <c r="AB10" s="27"/>
      <c r="AC10" s="27"/>
      <c r="AD10" s="13">
        <f t="shared" si="4"/>
        <v>295</v>
      </c>
      <c r="AE10" s="15">
        <f t="shared" si="3"/>
        <v>365</v>
      </c>
      <c r="AF10" s="7">
        <f t="shared" si="5"/>
        <v>365</v>
      </c>
      <c r="AG10" s="13">
        <f t="shared" si="6"/>
        <v>0</v>
      </c>
    </row>
    <row r="11" spans="1:33" ht="12" customHeight="1" x14ac:dyDescent="0.25">
      <c r="A11" s="20" t="s">
        <v>37</v>
      </c>
      <c r="B11" s="21">
        <v>85</v>
      </c>
      <c r="C11" s="10">
        <v>0</v>
      </c>
      <c r="D11" s="10">
        <v>1</v>
      </c>
      <c r="E11" s="12"/>
      <c r="F11" s="1">
        <f>'1.3'!AJ11</f>
        <v>1</v>
      </c>
      <c r="G11" s="22">
        <f t="shared" si="0"/>
        <v>1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1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0</v>
      </c>
      <c r="AE11" s="15">
        <f t="shared" si="3"/>
        <v>1</v>
      </c>
      <c r="AF11" s="7">
        <f t="shared" si="5"/>
        <v>1</v>
      </c>
      <c r="AG11" s="13">
        <f t="shared" si="6"/>
        <v>0</v>
      </c>
    </row>
    <row r="12" spans="1:33" ht="12" customHeight="1" x14ac:dyDescent="0.25">
      <c r="A12" s="20" t="s">
        <v>38</v>
      </c>
      <c r="B12" s="21">
        <v>50</v>
      </c>
      <c r="C12" s="10">
        <v>6</v>
      </c>
      <c r="D12" s="10">
        <v>32</v>
      </c>
      <c r="E12" s="12">
        <v>398</v>
      </c>
      <c r="F12" s="1">
        <f>'1.3'!AJ12</f>
        <v>65</v>
      </c>
      <c r="G12" s="22">
        <f t="shared" si="0"/>
        <v>463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463</v>
      </c>
      <c r="P12" s="27">
        <v>12</v>
      </c>
      <c r="Q12" s="27">
        <v>20</v>
      </c>
      <c r="R12" s="27"/>
      <c r="S12" s="27">
        <v>15</v>
      </c>
      <c r="T12" s="27">
        <v>17</v>
      </c>
      <c r="U12" s="27">
        <v>24</v>
      </c>
      <c r="V12" s="27">
        <v>13</v>
      </c>
      <c r="W12" s="27">
        <v>13</v>
      </c>
      <c r="X12" s="27"/>
      <c r="Y12" s="27">
        <v>6</v>
      </c>
      <c r="Z12" s="27"/>
      <c r="AA12" s="27">
        <v>12</v>
      </c>
      <c r="AB12" s="14"/>
      <c r="AC12" s="14">
        <v>1</v>
      </c>
      <c r="AD12" s="13">
        <f t="shared" si="4"/>
        <v>132</v>
      </c>
      <c r="AE12" s="15">
        <f t="shared" si="3"/>
        <v>331</v>
      </c>
      <c r="AF12" s="7">
        <f t="shared" si="5"/>
        <v>332</v>
      </c>
      <c r="AG12" s="13">
        <f t="shared" si="6"/>
        <v>2</v>
      </c>
    </row>
    <row r="13" spans="1:33" ht="12" customHeight="1" x14ac:dyDescent="0.25">
      <c r="A13" s="20" t="s">
        <v>39</v>
      </c>
      <c r="B13" s="21">
        <v>50</v>
      </c>
      <c r="C13" s="10"/>
      <c r="D13" s="10"/>
      <c r="E13" s="31"/>
      <c r="F13" s="1">
        <f>'1.3'!AJ13</f>
        <v>0</v>
      </c>
      <c r="G13" s="22">
        <f t="shared" si="0"/>
        <v>0</v>
      </c>
      <c r="H13" s="28"/>
      <c r="I13" s="28"/>
      <c r="J13" s="28"/>
      <c r="K13" s="28"/>
      <c r="L13" s="28"/>
      <c r="M13" s="28"/>
      <c r="N13" s="6">
        <f t="shared" si="1"/>
        <v>0</v>
      </c>
      <c r="O13" s="11">
        <f t="shared" si="2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13">
        <f t="shared" si="4"/>
        <v>0</v>
      </c>
      <c r="AE13" s="15">
        <f t="shared" si="3"/>
        <v>0</v>
      </c>
      <c r="AF13" s="7">
        <f t="shared" si="5"/>
        <v>0</v>
      </c>
      <c r="AG13" s="13">
        <f t="shared" si="6"/>
        <v>0</v>
      </c>
    </row>
    <row r="14" spans="1:33" ht="12" customHeight="1" x14ac:dyDescent="0.25">
      <c r="A14" s="20" t="s">
        <v>25</v>
      </c>
      <c r="B14" s="21">
        <v>45</v>
      </c>
      <c r="C14" s="10"/>
      <c r="D14" s="10"/>
      <c r="E14" s="12"/>
      <c r="F14" s="1">
        <f>'1.3'!AJ14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3"/>
        <v>0</v>
      </c>
      <c r="AF14" s="7">
        <f t="shared" si="5"/>
        <v>0</v>
      </c>
      <c r="AG14" s="13">
        <f t="shared" si="6"/>
        <v>0</v>
      </c>
    </row>
    <row r="15" spans="1:33" ht="12" customHeight="1" x14ac:dyDescent="0.25">
      <c r="A15" s="20" t="s">
        <v>26</v>
      </c>
      <c r="B15" s="21">
        <v>33</v>
      </c>
      <c r="C15" s="10"/>
      <c r="D15" s="10"/>
      <c r="E15" s="12"/>
      <c r="F15" s="1">
        <f>'1.3'!AJ15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3"/>
        <v>0</v>
      </c>
      <c r="AF15" s="7">
        <f t="shared" si="5"/>
        <v>0</v>
      </c>
      <c r="AG15" s="13">
        <f t="shared" si="6"/>
        <v>0</v>
      </c>
    </row>
    <row r="16" spans="1:33" ht="12" customHeight="1" x14ac:dyDescent="0.25">
      <c r="A16" s="20" t="s">
        <v>27</v>
      </c>
      <c r="B16" s="21">
        <v>45</v>
      </c>
      <c r="C16" s="10">
        <v>0</v>
      </c>
      <c r="D16" s="10">
        <v>29</v>
      </c>
      <c r="E16" s="27"/>
      <c r="F16" s="1">
        <f>'1.3'!AJ16</f>
        <v>109</v>
      </c>
      <c r="G16" s="22">
        <f t="shared" si="0"/>
        <v>109</v>
      </c>
      <c r="H16" s="28"/>
      <c r="I16" s="28"/>
      <c r="J16" s="28"/>
      <c r="K16" s="28"/>
      <c r="L16" s="28"/>
      <c r="M16" s="28"/>
      <c r="N16" s="6">
        <f t="shared" si="1"/>
        <v>0</v>
      </c>
      <c r="O16" s="11">
        <f t="shared" si="2"/>
        <v>109</v>
      </c>
      <c r="P16" s="27">
        <v>8</v>
      </c>
      <c r="Q16" s="27"/>
      <c r="R16" s="27"/>
      <c r="S16" s="27"/>
      <c r="T16" s="27">
        <v>4</v>
      </c>
      <c r="U16" s="27">
        <v>27</v>
      </c>
      <c r="V16" s="27">
        <v>12</v>
      </c>
      <c r="W16" s="27">
        <v>12</v>
      </c>
      <c r="X16" s="27"/>
      <c r="Y16" s="27">
        <v>10</v>
      </c>
      <c r="Z16" s="27"/>
      <c r="AA16" s="27">
        <v>4</v>
      </c>
      <c r="AB16" s="27"/>
      <c r="AC16" s="27">
        <v>3</v>
      </c>
      <c r="AD16" s="13">
        <f t="shared" si="4"/>
        <v>77</v>
      </c>
      <c r="AE16" s="15">
        <f t="shared" si="3"/>
        <v>32</v>
      </c>
      <c r="AF16" s="7">
        <f t="shared" si="5"/>
        <v>29</v>
      </c>
      <c r="AG16" s="13">
        <f t="shared" si="6"/>
        <v>0</v>
      </c>
    </row>
    <row r="17" spans="1:33" ht="12" customHeight="1" x14ac:dyDescent="0.25">
      <c r="A17" s="20" t="s">
        <v>48</v>
      </c>
      <c r="B17" s="21">
        <v>50</v>
      </c>
      <c r="C17" s="10"/>
      <c r="D17" s="10"/>
      <c r="E17" s="12"/>
      <c r="F17" s="1">
        <f>'1.3'!AJ17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3"/>
        <v>0</v>
      </c>
      <c r="AF17" s="7">
        <f t="shared" si="5"/>
        <v>0</v>
      </c>
      <c r="AG17" s="13">
        <f t="shared" si="6"/>
        <v>0</v>
      </c>
    </row>
    <row r="18" spans="1:33" ht="12" customHeight="1" x14ac:dyDescent="0.25">
      <c r="A18" s="20" t="s">
        <v>49</v>
      </c>
      <c r="B18" s="21">
        <v>100</v>
      </c>
      <c r="C18" s="10">
        <v>0</v>
      </c>
      <c r="D18" s="10">
        <v>13</v>
      </c>
      <c r="E18" s="12"/>
      <c r="F18" s="1">
        <f>'1.3'!AJ18</f>
        <v>20</v>
      </c>
      <c r="G18" s="22">
        <f t="shared" si="0"/>
        <v>20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20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>
        <v>7</v>
      </c>
      <c r="AB18" s="14"/>
      <c r="AC18" s="14"/>
      <c r="AD18" s="13">
        <f t="shared" si="4"/>
        <v>7</v>
      </c>
      <c r="AE18" s="15">
        <f t="shared" si="3"/>
        <v>13</v>
      </c>
      <c r="AF18" s="7">
        <f t="shared" si="5"/>
        <v>13</v>
      </c>
      <c r="AG18" s="13">
        <f t="shared" si="6"/>
        <v>0</v>
      </c>
    </row>
    <row r="19" spans="1:33" ht="12" customHeight="1" x14ac:dyDescent="0.25">
      <c r="A19" s="20" t="s">
        <v>50</v>
      </c>
      <c r="B19" s="21">
        <v>50</v>
      </c>
      <c r="C19" s="10">
        <v>0</v>
      </c>
      <c r="D19" s="10">
        <v>37</v>
      </c>
      <c r="E19" s="12"/>
      <c r="F19" s="1">
        <f>'1.3'!AJ19</f>
        <v>40</v>
      </c>
      <c r="G19" s="22">
        <f t="shared" si="0"/>
        <v>40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40</v>
      </c>
      <c r="P19" s="14">
        <v>3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3</v>
      </c>
      <c r="AE19" s="15">
        <f t="shared" si="3"/>
        <v>37</v>
      </c>
      <c r="AF19" s="7">
        <f t="shared" si="5"/>
        <v>37</v>
      </c>
      <c r="AG19" s="13">
        <f t="shared" si="6"/>
        <v>0</v>
      </c>
    </row>
    <row r="20" spans="1:33" ht="12" customHeight="1" x14ac:dyDescent="0.25">
      <c r="A20" s="20" t="s">
        <v>47</v>
      </c>
      <c r="B20" s="21">
        <v>33</v>
      </c>
      <c r="C20" s="10">
        <v>0</v>
      </c>
      <c r="D20" s="10">
        <v>25</v>
      </c>
      <c r="E20" s="12"/>
      <c r="F20" s="1">
        <f>'1.3'!AJ20</f>
        <v>104</v>
      </c>
      <c r="G20" s="22">
        <f t="shared" si="0"/>
        <v>104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104</v>
      </c>
      <c r="P20" s="14"/>
      <c r="Q20" s="14">
        <v>12</v>
      </c>
      <c r="R20" s="14"/>
      <c r="S20" s="14">
        <v>8</v>
      </c>
      <c r="T20" s="14">
        <v>11</v>
      </c>
      <c r="U20" s="14"/>
      <c r="V20" s="14">
        <v>3</v>
      </c>
      <c r="W20" s="14">
        <v>4</v>
      </c>
      <c r="X20" s="14"/>
      <c r="Y20" s="14">
        <v>3</v>
      </c>
      <c r="Z20" s="14"/>
      <c r="AA20" s="14">
        <v>38</v>
      </c>
      <c r="AB20" s="14"/>
      <c r="AC20" s="14"/>
      <c r="AD20" s="13">
        <f t="shared" si="4"/>
        <v>79</v>
      </c>
      <c r="AE20" s="15">
        <f t="shared" si="3"/>
        <v>25</v>
      </c>
      <c r="AF20" s="7">
        <f t="shared" si="5"/>
        <v>25</v>
      </c>
      <c r="AG20" s="13">
        <f t="shared" si="6"/>
        <v>0</v>
      </c>
    </row>
    <row r="21" spans="1:33" ht="12" customHeight="1" x14ac:dyDescent="0.25">
      <c r="A21" s="20" t="s">
        <v>144</v>
      </c>
      <c r="B21" s="21"/>
      <c r="C21" s="10"/>
      <c r="D21" s="10">
        <v>1</v>
      </c>
      <c r="E21" s="12"/>
      <c r="F21" s="1">
        <f>'1.3'!AJ21</f>
        <v>1</v>
      </c>
      <c r="G21" s="22">
        <f t="shared" si="0"/>
        <v>1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3"/>
        <v>1</v>
      </c>
      <c r="AF21" s="7">
        <f t="shared" si="5"/>
        <v>1</v>
      </c>
      <c r="AG21" s="13">
        <f t="shared" si="6"/>
        <v>0</v>
      </c>
    </row>
    <row r="22" spans="1:33" ht="12" customHeight="1" x14ac:dyDescent="0.25">
      <c r="A22" s="20" t="s">
        <v>145</v>
      </c>
      <c r="B22" s="21">
        <v>40</v>
      </c>
      <c r="C22" s="10"/>
      <c r="D22" s="10"/>
      <c r="E22" s="12"/>
      <c r="F22" s="1">
        <f>'1.3'!AJ22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3"/>
        <v>0</v>
      </c>
      <c r="AF22" s="7">
        <f t="shared" si="5"/>
        <v>0</v>
      </c>
      <c r="AG22" s="13">
        <f t="shared" si="6"/>
        <v>0</v>
      </c>
    </row>
    <row r="23" spans="1:33" ht="13.5" customHeight="1" x14ac:dyDescent="0.25">
      <c r="A23" s="20" t="s">
        <v>125</v>
      </c>
      <c r="B23" s="21">
        <v>30</v>
      </c>
      <c r="C23" s="10"/>
      <c r="D23" s="10"/>
      <c r="E23" s="12"/>
      <c r="F23" s="1">
        <f>'1.3'!AJ23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3"/>
        <v>0</v>
      </c>
      <c r="AF23" s="7">
        <f t="shared" si="5"/>
        <v>0</v>
      </c>
      <c r="AG23" s="13">
        <f t="shared" si="6"/>
        <v>0</v>
      </c>
    </row>
    <row r="24" spans="1:33" ht="13.5" customHeight="1" x14ac:dyDescent="0.25">
      <c r="A24" s="20" t="s">
        <v>188</v>
      </c>
      <c r="B24" s="21">
        <v>20</v>
      </c>
      <c r="C24" s="10"/>
      <c r="D24" s="10"/>
      <c r="E24" s="12"/>
      <c r="F24" s="1">
        <f>'1.3'!AJ24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/>
      <c r="AF24" s="7">
        <f t="shared" si="5"/>
        <v>0</v>
      </c>
      <c r="AG24" s="13"/>
    </row>
    <row r="25" spans="1:33" ht="12" customHeight="1" x14ac:dyDescent="0.25">
      <c r="A25" s="34"/>
      <c r="B25" s="34"/>
      <c r="C25" s="34"/>
      <c r="D25" s="34"/>
      <c r="E25" s="19">
        <f>SUM(E3:E24)</f>
        <v>2129</v>
      </c>
      <c r="F25" s="19">
        <f t="shared" ref="F25:AG25" si="7">SUM(F3:F24)</f>
        <v>1831</v>
      </c>
      <c r="G25" s="19">
        <f t="shared" si="7"/>
        <v>3960</v>
      </c>
      <c r="H25" s="19">
        <f t="shared" si="7"/>
        <v>0</v>
      </c>
      <c r="I25" s="19">
        <f t="shared" si="7"/>
        <v>0</v>
      </c>
      <c r="J25" s="19">
        <f t="shared" si="7"/>
        <v>40</v>
      </c>
      <c r="K25" s="19">
        <f t="shared" si="7"/>
        <v>0</v>
      </c>
      <c r="L25" s="19">
        <f t="shared" si="7"/>
        <v>20</v>
      </c>
      <c r="M25" s="19">
        <f t="shared" si="7"/>
        <v>0</v>
      </c>
      <c r="N25" s="19">
        <f t="shared" si="7"/>
        <v>60</v>
      </c>
      <c r="O25" s="19">
        <f t="shared" si="7"/>
        <v>3900</v>
      </c>
      <c r="P25" s="19">
        <f t="shared" si="7"/>
        <v>120</v>
      </c>
      <c r="Q25" s="19">
        <f t="shared" si="7"/>
        <v>291</v>
      </c>
      <c r="R25" s="19">
        <f t="shared" si="7"/>
        <v>12</v>
      </c>
      <c r="S25" s="19">
        <f t="shared" si="7"/>
        <v>127</v>
      </c>
      <c r="T25" s="19">
        <f t="shared" si="7"/>
        <v>217</v>
      </c>
      <c r="U25" s="19">
        <f t="shared" si="7"/>
        <v>192</v>
      </c>
      <c r="V25" s="19">
        <f t="shared" si="7"/>
        <v>110</v>
      </c>
      <c r="W25" s="19">
        <f t="shared" si="7"/>
        <v>202</v>
      </c>
      <c r="X25" s="19">
        <f t="shared" si="7"/>
        <v>120</v>
      </c>
      <c r="Y25" s="19">
        <f t="shared" si="7"/>
        <v>164</v>
      </c>
      <c r="Z25" s="19">
        <f t="shared" si="7"/>
        <v>20</v>
      </c>
      <c r="AA25" s="19">
        <f t="shared" si="7"/>
        <v>181</v>
      </c>
      <c r="AB25" s="19">
        <f t="shared" si="7"/>
        <v>0</v>
      </c>
      <c r="AC25" s="19">
        <f t="shared" si="7"/>
        <v>11</v>
      </c>
      <c r="AD25" s="19">
        <f t="shared" si="7"/>
        <v>1756</v>
      </c>
      <c r="AE25" s="19">
        <f t="shared" si="7"/>
        <v>2144</v>
      </c>
      <c r="AF25" s="19">
        <f t="shared" si="7"/>
        <v>2135</v>
      </c>
      <c r="AG25" s="19">
        <f t="shared" si="7"/>
        <v>2</v>
      </c>
    </row>
  </sheetData>
  <mergeCells count="14">
    <mergeCell ref="AG1:AG2"/>
    <mergeCell ref="AE1:AE2"/>
    <mergeCell ref="AF1:AF2"/>
    <mergeCell ref="B1:B2"/>
    <mergeCell ref="AC1:AC2"/>
    <mergeCell ref="AD1:AD2"/>
    <mergeCell ref="G1:G2"/>
    <mergeCell ref="O1:O2"/>
    <mergeCell ref="A1:A2"/>
    <mergeCell ref="N1:N2"/>
    <mergeCell ref="E1:E2"/>
    <mergeCell ref="F1:F2"/>
    <mergeCell ref="C1:C2"/>
    <mergeCell ref="D1:D2"/>
  </mergeCells>
  <pageMargins left="0.7" right="0.7" top="0.75" bottom="0.75" header="0.3" footer="0.3"/>
  <pageSetup paperSize="9" orientation="portrait" verticalDpi="0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zoomScale="85" zoomScaleNormal="85" workbookViewId="0">
      <pane xSplit="4" ySplit="2" topLeftCell="T3" activePane="bottomRight" state="frozen"/>
      <selection pane="topRight" activeCell="E1" sqref="E1"/>
      <selection pane="bottomLeft" activeCell="A3" sqref="A3"/>
      <selection pane="bottomRight" activeCell="AC3" sqref="AC3:AC20"/>
    </sheetView>
  </sheetViews>
  <sheetFormatPr defaultRowHeight="15" x14ac:dyDescent="0.25"/>
  <cols>
    <col min="1" max="1" width="22.42578125" customWidth="1"/>
    <col min="2" max="4" width="7.5703125" customWidth="1"/>
    <col min="5" max="5" width="11.85546875" customWidth="1"/>
    <col min="6" max="7" width="9.85546875" customWidth="1"/>
    <col min="14" max="14" width="12.7109375" customWidth="1"/>
    <col min="15" max="15" width="17.5703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4" t="s">
        <v>12</v>
      </c>
      <c r="F1" s="124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/>
      <c r="S1" s="5" t="s">
        <v>13</v>
      </c>
      <c r="T1" s="5" t="s">
        <v>9</v>
      </c>
      <c r="U1" s="5" t="s">
        <v>14</v>
      </c>
      <c r="V1" s="5" t="s">
        <v>230</v>
      </c>
      <c r="W1" s="5" t="s">
        <v>16</v>
      </c>
      <c r="X1" s="5" t="s">
        <v>103</v>
      </c>
      <c r="Y1" s="5" t="s">
        <v>13</v>
      </c>
      <c r="Z1" s="5" t="s">
        <v>9</v>
      </c>
      <c r="AA1" s="5" t="s">
        <v>14</v>
      </c>
      <c r="AB1" s="4" t="s">
        <v>150</v>
      </c>
      <c r="AC1" s="120" t="s">
        <v>18</v>
      </c>
      <c r="AD1" s="126" t="s">
        <v>10</v>
      </c>
      <c r="AE1" s="126" t="s">
        <v>44</v>
      </c>
      <c r="AF1" s="128" t="s">
        <v>22</v>
      </c>
      <c r="AG1" s="130" t="s">
        <v>23</v>
      </c>
    </row>
    <row r="2" spans="1:33" x14ac:dyDescent="0.25">
      <c r="A2" s="121"/>
      <c r="B2" s="123"/>
      <c r="C2" s="123"/>
      <c r="D2" s="121"/>
      <c r="E2" s="125"/>
      <c r="F2" s="125"/>
      <c r="G2" s="132"/>
      <c r="H2" s="17" t="s">
        <v>24</v>
      </c>
      <c r="I2" s="17" t="s">
        <v>43</v>
      </c>
      <c r="J2" s="17" t="s">
        <v>15</v>
      </c>
      <c r="K2" s="17" t="s">
        <v>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41</v>
      </c>
      <c r="S2" s="4" t="s">
        <v>41</v>
      </c>
      <c r="T2" s="4" t="s">
        <v>90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16"/>
      <c r="AC2" s="121"/>
      <c r="AD2" s="127"/>
      <c r="AE2" s="127"/>
      <c r="AF2" s="129"/>
      <c r="AG2" s="131"/>
    </row>
    <row r="3" spans="1:33" ht="12.75" customHeight="1" x14ac:dyDescent="0.25">
      <c r="A3" s="20" t="s">
        <v>28</v>
      </c>
      <c r="B3" s="21">
        <v>33</v>
      </c>
      <c r="C3" s="9">
        <v>31</v>
      </c>
      <c r="D3" s="9">
        <v>25</v>
      </c>
      <c r="E3" s="12"/>
      <c r="F3" s="1">
        <f>'27.3'!AI3</f>
        <v>1265</v>
      </c>
      <c r="G3" s="22">
        <f>SUM(E3:F3)</f>
        <v>1265</v>
      </c>
      <c r="H3" s="7">
        <v>36</v>
      </c>
      <c r="I3" s="7"/>
      <c r="J3" s="7">
        <v>5</v>
      </c>
      <c r="K3" s="13">
        <v>10</v>
      </c>
      <c r="L3" s="7">
        <v>81</v>
      </c>
      <c r="M3" s="7"/>
      <c r="N3" s="6">
        <f t="shared" ref="N3:N20" si="0">SUBTOTAL(9,H3:M3)</f>
        <v>132</v>
      </c>
      <c r="O3" s="11">
        <f t="shared" ref="O3:O20" si="1">G3-N3</f>
        <v>1133</v>
      </c>
      <c r="P3" s="33"/>
      <c r="Q3" s="25">
        <v>43</v>
      </c>
      <c r="R3" s="33"/>
      <c r="S3" s="25"/>
      <c r="T3" s="25">
        <v>17</v>
      </c>
      <c r="U3" s="25">
        <v>17</v>
      </c>
      <c r="V3" s="25">
        <v>8</v>
      </c>
      <c r="W3" s="33"/>
      <c r="X3" s="33"/>
      <c r="Y3" s="25"/>
      <c r="Z3" s="25"/>
      <c r="AA3" s="33"/>
      <c r="AB3" s="14"/>
      <c r="AC3" s="58"/>
      <c r="AD3" s="13">
        <f>SUM(P3:AB3)</f>
        <v>85</v>
      </c>
      <c r="AE3" s="15">
        <f>O3-AD3</f>
        <v>1048</v>
      </c>
      <c r="AF3" s="7">
        <f t="shared" ref="AF3:AF23" si="2">(B3*C3)+D3</f>
        <v>1048</v>
      </c>
      <c r="AG3" s="13">
        <f>AF3+AC3-AE3</f>
        <v>0</v>
      </c>
    </row>
    <row r="4" spans="1:33" ht="12.75" customHeight="1" x14ac:dyDescent="0.25">
      <c r="A4" s="20" t="s">
        <v>29</v>
      </c>
      <c r="B4" s="21">
        <v>70</v>
      </c>
      <c r="C4" s="9">
        <v>9</v>
      </c>
      <c r="D4" s="9">
        <v>37</v>
      </c>
      <c r="E4" s="12"/>
      <c r="F4" s="1">
        <f>'27.3'!AI4</f>
        <v>985</v>
      </c>
      <c r="G4" s="22">
        <f t="shared" ref="G4:G22" si="3">SUM(E4:F4)</f>
        <v>985</v>
      </c>
      <c r="H4" s="7">
        <v>40</v>
      </c>
      <c r="I4" s="7"/>
      <c r="J4" s="7"/>
      <c r="K4" s="13">
        <v>40</v>
      </c>
      <c r="L4" s="7">
        <v>92</v>
      </c>
      <c r="M4" s="7"/>
      <c r="N4" s="6">
        <f t="shared" si="0"/>
        <v>172</v>
      </c>
      <c r="O4" s="11">
        <f t="shared" si="1"/>
        <v>813</v>
      </c>
      <c r="P4" s="33">
        <v>6</v>
      </c>
      <c r="Q4" s="33">
        <v>63</v>
      </c>
      <c r="R4" s="33"/>
      <c r="S4" s="33"/>
      <c r="T4" s="33">
        <v>27</v>
      </c>
      <c r="U4" s="33">
        <v>13</v>
      </c>
      <c r="V4" s="33">
        <v>37</v>
      </c>
      <c r="W4" s="33"/>
      <c r="X4" s="33"/>
      <c r="Y4" s="33"/>
      <c r="Z4" s="33"/>
      <c r="AA4" s="33"/>
      <c r="AB4" s="14"/>
      <c r="AC4" s="58"/>
      <c r="AD4" s="13">
        <f t="shared" ref="AD4:AD24" si="4">SUM(P4:AB4)</f>
        <v>146</v>
      </c>
      <c r="AE4" s="15">
        <f t="shared" ref="AE4:AE22" si="5">O4-AD4</f>
        <v>667</v>
      </c>
      <c r="AF4" s="7">
        <f t="shared" si="2"/>
        <v>667</v>
      </c>
      <c r="AG4" s="13">
        <f t="shared" ref="AG4:AG20" si="6">AF4+AC4-AE4</f>
        <v>0</v>
      </c>
    </row>
    <row r="5" spans="1:33" ht="12.75" customHeight="1" x14ac:dyDescent="0.25">
      <c r="A5" s="20" t="s">
        <v>30</v>
      </c>
      <c r="B5" s="21">
        <v>45</v>
      </c>
      <c r="C5" s="8"/>
      <c r="D5" s="8">
        <v>42</v>
      </c>
      <c r="E5" s="12"/>
      <c r="F5" s="1">
        <f>'27.3'!AI5</f>
        <v>140</v>
      </c>
      <c r="G5" s="22">
        <f t="shared" si="3"/>
        <v>140</v>
      </c>
      <c r="H5" s="7"/>
      <c r="I5" s="7"/>
      <c r="J5" s="7"/>
      <c r="K5" s="13"/>
      <c r="L5" s="7">
        <v>70</v>
      </c>
      <c r="M5" s="7"/>
      <c r="N5" s="6">
        <f t="shared" si="0"/>
        <v>70</v>
      </c>
      <c r="O5" s="11">
        <f t="shared" si="1"/>
        <v>70</v>
      </c>
      <c r="P5" s="33"/>
      <c r="Q5" s="33"/>
      <c r="R5" s="33"/>
      <c r="S5" s="33"/>
      <c r="T5" s="33">
        <v>10</v>
      </c>
      <c r="U5" s="14">
        <v>15</v>
      </c>
      <c r="V5" s="33">
        <v>3</v>
      </c>
      <c r="W5" s="33"/>
      <c r="X5" s="33"/>
      <c r="Y5" s="33"/>
      <c r="Z5" s="33"/>
      <c r="AA5" s="33"/>
      <c r="AB5" s="14"/>
      <c r="AC5" s="58"/>
      <c r="AD5" s="13">
        <f t="shared" si="4"/>
        <v>28</v>
      </c>
      <c r="AE5" s="15">
        <f t="shared" si="5"/>
        <v>42</v>
      </c>
      <c r="AF5" s="7">
        <f t="shared" si="2"/>
        <v>42</v>
      </c>
      <c r="AG5" s="13">
        <f t="shared" si="6"/>
        <v>0</v>
      </c>
    </row>
    <row r="6" spans="1:33" ht="12.75" customHeight="1" x14ac:dyDescent="0.25">
      <c r="A6" s="20" t="s">
        <v>31</v>
      </c>
      <c r="B6" s="21">
        <v>40</v>
      </c>
      <c r="C6" s="8"/>
      <c r="D6" s="8"/>
      <c r="E6" s="12"/>
      <c r="F6" s="1">
        <f>'27.3'!AI6</f>
        <v>0</v>
      </c>
      <c r="G6" s="22">
        <f t="shared" si="3"/>
        <v>0</v>
      </c>
      <c r="H6" s="7"/>
      <c r="I6" s="7"/>
      <c r="J6" s="7"/>
      <c r="K6" s="13"/>
      <c r="L6" s="7"/>
      <c r="M6" s="7"/>
      <c r="N6" s="6">
        <f t="shared" si="0"/>
        <v>0</v>
      </c>
      <c r="O6" s="11">
        <f t="shared" si="1"/>
        <v>0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14"/>
      <c r="AC6" s="58"/>
      <c r="AD6" s="13">
        <f t="shared" si="4"/>
        <v>0</v>
      </c>
      <c r="AE6" s="15">
        <f t="shared" si="5"/>
        <v>0</v>
      </c>
      <c r="AF6" s="7">
        <f t="shared" si="2"/>
        <v>0</v>
      </c>
      <c r="AG6" s="13">
        <f t="shared" si="6"/>
        <v>0</v>
      </c>
    </row>
    <row r="7" spans="1:33" ht="12.75" customHeight="1" x14ac:dyDescent="0.25">
      <c r="A7" s="20" t="s">
        <v>33</v>
      </c>
      <c r="B7" s="21">
        <v>120</v>
      </c>
      <c r="C7" s="9">
        <v>3</v>
      </c>
      <c r="D7" s="9">
        <v>7</v>
      </c>
      <c r="E7" s="12"/>
      <c r="F7" s="1">
        <f>'27.3'!AI7</f>
        <v>414</v>
      </c>
      <c r="G7" s="22">
        <f t="shared" si="3"/>
        <v>414</v>
      </c>
      <c r="H7" s="7">
        <v>17</v>
      </c>
      <c r="I7" s="7"/>
      <c r="J7" s="7"/>
      <c r="K7" s="13"/>
      <c r="L7" s="7"/>
      <c r="M7" s="7"/>
      <c r="N7" s="6">
        <f t="shared" si="0"/>
        <v>17</v>
      </c>
      <c r="O7" s="11">
        <f t="shared" si="1"/>
        <v>397</v>
      </c>
      <c r="P7" s="33"/>
      <c r="Q7" s="33">
        <v>19</v>
      </c>
      <c r="R7" s="33"/>
      <c r="S7" s="33"/>
      <c r="T7" s="33">
        <v>6</v>
      </c>
      <c r="U7" s="14">
        <v>5</v>
      </c>
      <c r="V7" s="33"/>
      <c r="W7" s="33"/>
      <c r="X7" s="33"/>
      <c r="Y7" s="33"/>
      <c r="Z7" s="33"/>
      <c r="AA7" s="33"/>
      <c r="AB7" s="14"/>
      <c r="AC7" s="58"/>
      <c r="AD7" s="13">
        <f t="shared" si="4"/>
        <v>30</v>
      </c>
      <c r="AE7" s="15">
        <f t="shared" si="5"/>
        <v>367</v>
      </c>
      <c r="AF7" s="7">
        <f t="shared" si="2"/>
        <v>367</v>
      </c>
      <c r="AG7" s="13">
        <f t="shared" si="6"/>
        <v>0</v>
      </c>
    </row>
    <row r="8" spans="1:33" ht="12.75" customHeight="1" x14ac:dyDescent="0.25">
      <c r="A8" s="20" t="s">
        <v>34</v>
      </c>
      <c r="B8" s="21">
        <v>40</v>
      </c>
      <c r="C8" s="8">
        <v>2</v>
      </c>
      <c r="D8" s="8">
        <v>27</v>
      </c>
      <c r="E8" s="12"/>
      <c r="F8" s="1">
        <f>'27.3'!AI8</f>
        <v>107</v>
      </c>
      <c r="G8" s="22">
        <f t="shared" si="3"/>
        <v>107</v>
      </c>
      <c r="H8" s="7"/>
      <c r="I8" s="7"/>
      <c r="J8" s="7"/>
      <c r="K8" s="13"/>
      <c r="L8" s="7"/>
      <c r="M8" s="7"/>
      <c r="N8" s="6">
        <f t="shared" si="0"/>
        <v>0</v>
      </c>
      <c r="O8" s="11">
        <f t="shared" si="1"/>
        <v>107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14"/>
      <c r="AC8" s="58"/>
      <c r="AD8" s="13">
        <f t="shared" si="4"/>
        <v>0</v>
      </c>
      <c r="AE8" s="15">
        <f t="shared" si="5"/>
        <v>107</v>
      </c>
      <c r="AF8" s="7">
        <f t="shared" si="2"/>
        <v>107</v>
      </c>
      <c r="AG8" s="13">
        <f t="shared" si="6"/>
        <v>0</v>
      </c>
    </row>
    <row r="9" spans="1:33" ht="12.75" customHeight="1" x14ac:dyDescent="0.25">
      <c r="A9" s="20" t="s">
        <v>35</v>
      </c>
      <c r="B9" s="21">
        <v>65</v>
      </c>
      <c r="C9" s="8">
        <v>2</v>
      </c>
      <c r="D9" s="8">
        <v>51</v>
      </c>
      <c r="E9" s="12"/>
      <c r="F9" s="1">
        <f>'27.3'!AI9</f>
        <v>189</v>
      </c>
      <c r="G9" s="22">
        <f t="shared" si="3"/>
        <v>189</v>
      </c>
      <c r="H9" s="7"/>
      <c r="I9" s="7"/>
      <c r="J9" s="7"/>
      <c r="K9" s="13"/>
      <c r="L9" s="7"/>
      <c r="M9" s="7"/>
      <c r="N9" s="6">
        <f t="shared" si="0"/>
        <v>0</v>
      </c>
      <c r="O9" s="11">
        <f t="shared" si="1"/>
        <v>189</v>
      </c>
      <c r="P9" s="33"/>
      <c r="Q9" s="33">
        <v>3</v>
      </c>
      <c r="R9" s="33"/>
      <c r="S9" s="33"/>
      <c r="T9" s="33">
        <v>5</v>
      </c>
      <c r="U9" s="33"/>
      <c r="V9" s="33"/>
      <c r="W9" s="33"/>
      <c r="X9" s="33"/>
      <c r="Y9" s="33"/>
      <c r="Z9" s="33"/>
      <c r="AA9" s="33"/>
      <c r="AB9" s="14"/>
      <c r="AC9" s="58"/>
      <c r="AD9" s="13">
        <f t="shared" si="4"/>
        <v>8</v>
      </c>
      <c r="AE9" s="15">
        <f t="shared" si="5"/>
        <v>181</v>
      </c>
      <c r="AF9" s="7">
        <f t="shared" si="2"/>
        <v>181</v>
      </c>
      <c r="AG9" s="13">
        <f t="shared" si="6"/>
        <v>0</v>
      </c>
    </row>
    <row r="10" spans="1:33" ht="12.75" customHeight="1" x14ac:dyDescent="0.25">
      <c r="A10" s="20" t="s">
        <v>36</v>
      </c>
      <c r="B10" s="21">
        <v>100</v>
      </c>
      <c r="C10" s="8">
        <v>3</v>
      </c>
      <c r="D10" s="8">
        <v>53</v>
      </c>
      <c r="E10" s="12"/>
      <c r="F10" s="1">
        <f>'27.3'!AI10</f>
        <v>472</v>
      </c>
      <c r="G10" s="22">
        <f t="shared" si="3"/>
        <v>472</v>
      </c>
      <c r="H10" s="7">
        <v>34</v>
      </c>
      <c r="I10" s="7"/>
      <c r="J10" s="7"/>
      <c r="K10" s="13"/>
      <c r="L10" s="7">
        <v>10</v>
      </c>
      <c r="M10" s="7"/>
      <c r="N10" s="6">
        <f t="shared" si="0"/>
        <v>44</v>
      </c>
      <c r="O10" s="11">
        <f t="shared" si="1"/>
        <v>428</v>
      </c>
      <c r="P10" s="33">
        <v>3</v>
      </c>
      <c r="Q10" s="33">
        <v>17</v>
      </c>
      <c r="R10" s="33"/>
      <c r="S10" s="33"/>
      <c r="T10" s="33">
        <v>16</v>
      </c>
      <c r="U10" s="33">
        <v>9</v>
      </c>
      <c r="V10" s="33">
        <v>30</v>
      </c>
      <c r="W10" s="33"/>
      <c r="X10" s="33"/>
      <c r="Y10" s="33"/>
      <c r="Z10" s="33"/>
      <c r="AA10" s="33"/>
      <c r="AB10" s="14"/>
      <c r="AC10" s="58"/>
      <c r="AD10" s="13">
        <f t="shared" si="4"/>
        <v>75</v>
      </c>
      <c r="AE10" s="15">
        <f t="shared" si="5"/>
        <v>353</v>
      </c>
      <c r="AF10" s="7">
        <f t="shared" si="2"/>
        <v>353</v>
      </c>
      <c r="AG10" s="13">
        <f t="shared" si="6"/>
        <v>0</v>
      </c>
    </row>
    <row r="11" spans="1:33" ht="12.75" customHeight="1" x14ac:dyDescent="0.25">
      <c r="A11" s="20" t="s">
        <v>37</v>
      </c>
      <c r="B11" s="21">
        <v>85</v>
      </c>
      <c r="C11" s="10"/>
      <c r="D11" s="10">
        <v>75</v>
      </c>
      <c r="E11" s="12"/>
      <c r="F11" s="1">
        <f>'27.3'!AI11</f>
        <v>96</v>
      </c>
      <c r="G11" s="22">
        <f t="shared" si="3"/>
        <v>96</v>
      </c>
      <c r="H11" s="7"/>
      <c r="I11" s="7"/>
      <c r="J11" s="7"/>
      <c r="K11" s="13"/>
      <c r="L11" s="7"/>
      <c r="M11" s="7"/>
      <c r="N11" s="6">
        <f t="shared" si="0"/>
        <v>0</v>
      </c>
      <c r="O11" s="11">
        <f t="shared" si="1"/>
        <v>96</v>
      </c>
      <c r="P11" s="33"/>
      <c r="Q11" s="33">
        <v>6</v>
      </c>
      <c r="R11" s="33"/>
      <c r="S11" s="33"/>
      <c r="T11" s="33">
        <v>10</v>
      </c>
      <c r="U11" s="33"/>
      <c r="V11" s="33">
        <v>5</v>
      </c>
      <c r="W11" s="33"/>
      <c r="X11" s="33"/>
      <c r="Y11" s="33"/>
      <c r="Z11" s="33"/>
      <c r="AA11" s="33"/>
      <c r="AB11" s="14"/>
      <c r="AC11" s="58"/>
      <c r="AD11" s="13">
        <f t="shared" si="4"/>
        <v>21</v>
      </c>
      <c r="AE11" s="15">
        <f t="shared" si="5"/>
        <v>75</v>
      </c>
      <c r="AF11" s="7">
        <f t="shared" si="2"/>
        <v>75</v>
      </c>
      <c r="AG11" s="13">
        <f t="shared" si="6"/>
        <v>0</v>
      </c>
    </row>
    <row r="12" spans="1:33" ht="12.75" customHeight="1" x14ac:dyDescent="0.25">
      <c r="A12" s="20" t="s">
        <v>38</v>
      </c>
      <c r="B12" s="21">
        <v>50</v>
      </c>
      <c r="C12" s="10">
        <v>7</v>
      </c>
      <c r="D12" s="10">
        <v>60</v>
      </c>
      <c r="E12" s="12"/>
      <c r="F12" s="1">
        <f>'27.3'!AI12</f>
        <v>439</v>
      </c>
      <c r="G12" s="22">
        <f t="shared" si="3"/>
        <v>439</v>
      </c>
      <c r="H12" s="7">
        <v>6</v>
      </c>
      <c r="I12" s="7"/>
      <c r="J12" s="7"/>
      <c r="K12" s="13"/>
      <c r="L12" s="7"/>
      <c r="M12" s="7"/>
      <c r="N12" s="6">
        <f t="shared" si="0"/>
        <v>6</v>
      </c>
      <c r="O12" s="11">
        <f t="shared" si="1"/>
        <v>433</v>
      </c>
      <c r="P12" s="33"/>
      <c r="Q12" s="33">
        <v>8</v>
      </c>
      <c r="R12" s="33"/>
      <c r="S12" s="33"/>
      <c r="T12" s="33">
        <v>15</v>
      </c>
      <c r="U12" s="33"/>
      <c r="V12" s="33"/>
      <c r="W12" s="33"/>
      <c r="X12" s="33"/>
      <c r="Y12" s="33"/>
      <c r="Z12" s="33"/>
      <c r="AA12" s="33"/>
      <c r="AB12" s="14"/>
      <c r="AC12" s="58"/>
      <c r="AD12" s="13">
        <f t="shared" si="4"/>
        <v>23</v>
      </c>
      <c r="AE12" s="15">
        <f t="shared" si="5"/>
        <v>410</v>
      </c>
      <c r="AF12" s="7">
        <f t="shared" si="2"/>
        <v>410</v>
      </c>
      <c r="AG12" s="13">
        <f t="shared" si="6"/>
        <v>0</v>
      </c>
    </row>
    <row r="13" spans="1:33" ht="12.75" customHeight="1" x14ac:dyDescent="0.25">
      <c r="A13" s="20" t="s">
        <v>39</v>
      </c>
      <c r="B13" s="21">
        <v>50</v>
      </c>
      <c r="C13" s="10"/>
      <c r="D13" s="10"/>
      <c r="E13" s="12"/>
      <c r="F13" s="1">
        <f>'27.3'!AI13</f>
        <v>0</v>
      </c>
      <c r="G13" s="22">
        <f t="shared" si="3"/>
        <v>0</v>
      </c>
      <c r="H13" s="7"/>
      <c r="I13" s="7"/>
      <c r="J13" s="7"/>
      <c r="K13" s="13"/>
      <c r="L13" s="7"/>
      <c r="M13" s="7"/>
      <c r="N13" s="6">
        <f t="shared" si="0"/>
        <v>0</v>
      </c>
      <c r="O13" s="11">
        <f t="shared" si="1"/>
        <v>0</v>
      </c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14"/>
      <c r="AC13" s="58"/>
      <c r="AD13" s="13">
        <f t="shared" si="4"/>
        <v>0</v>
      </c>
      <c r="AE13" s="15">
        <f t="shared" si="5"/>
        <v>0</v>
      </c>
      <c r="AF13" s="7">
        <f t="shared" si="2"/>
        <v>0</v>
      </c>
      <c r="AG13" s="13">
        <f t="shared" si="6"/>
        <v>0</v>
      </c>
    </row>
    <row r="14" spans="1:33" ht="12.75" customHeight="1" x14ac:dyDescent="0.25">
      <c r="A14" s="20" t="s">
        <v>25</v>
      </c>
      <c r="B14" s="21">
        <v>45</v>
      </c>
      <c r="C14" s="10"/>
      <c r="D14" s="10"/>
      <c r="E14" s="12"/>
      <c r="F14" s="1">
        <f>'27.3'!AI14</f>
        <v>0</v>
      </c>
      <c r="G14" s="22">
        <f t="shared" si="3"/>
        <v>0</v>
      </c>
      <c r="H14" s="7"/>
      <c r="I14" s="7"/>
      <c r="J14" s="7"/>
      <c r="K14" s="13"/>
      <c r="L14" s="7"/>
      <c r="M14" s="7"/>
      <c r="N14" s="6">
        <f t="shared" si="0"/>
        <v>0</v>
      </c>
      <c r="O14" s="11">
        <f t="shared" si="1"/>
        <v>0</v>
      </c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14"/>
      <c r="AC14" s="58"/>
      <c r="AD14" s="13">
        <f t="shared" si="4"/>
        <v>0</v>
      </c>
      <c r="AE14" s="15">
        <f t="shared" si="5"/>
        <v>0</v>
      </c>
      <c r="AF14" s="7">
        <f t="shared" si="2"/>
        <v>0</v>
      </c>
      <c r="AG14" s="13">
        <f t="shared" si="6"/>
        <v>0</v>
      </c>
    </row>
    <row r="15" spans="1:33" ht="12.75" customHeight="1" x14ac:dyDescent="0.25">
      <c r="A15" s="20" t="s">
        <v>26</v>
      </c>
      <c r="B15" s="21">
        <v>33</v>
      </c>
      <c r="C15" s="10"/>
      <c r="D15" s="10"/>
      <c r="E15" s="12"/>
      <c r="F15" s="1">
        <f>'27.3'!AI15</f>
        <v>0</v>
      </c>
      <c r="G15" s="22">
        <f t="shared" si="3"/>
        <v>0</v>
      </c>
      <c r="H15" s="7"/>
      <c r="I15" s="7"/>
      <c r="J15" s="7"/>
      <c r="K15" s="13"/>
      <c r="L15" s="7"/>
      <c r="M15" s="7"/>
      <c r="N15" s="6">
        <f t="shared" si="0"/>
        <v>0</v>
      </c>
      <c r="O15" s="11">
        <f t="shared" si="1"/>
        <v>0</v>
      </c>
      <c r="P15" s="33"/>
      <c r="Q15" s="33"/>
      <c r="R15" s="14"/>
      <c r="S15" s="14"/>
      <c r="T15" s="14"/>
      <c r="U15" s="14"/>
      <c r="V15" s="14"/>
      <c r="W15" s="14"/>
      <c r="X15" s="33"/>
      <c r="Y15" s="33"/>
      <c r="Z15" s="33"/>
      <c r="AA15" s="33"/>
      <c r="AB15" s="14"/>
      <c r="AC15" s="58"/>
      <c r="AD15" s="13">
        <f t="shared" si="4"/>
        <v>0</v>
      </c>
      <c r="AE15" s="15">
        <f t="shared" si="5"/>
        <v>0</v>
      </c>
      <c r="AF15" s="7">
        <f t="shared" si="2"/>
        <v>0</v>
      </c>
      <c r="AG15" s="13">
        <f t="shared" si="6"/>
        <v>0</v>
      </c>
    </row>
    <row r="16" spans="1:33" ht="12.75" customHeight="1" x14ac:dyDescent="0.25">
      <c r="A16" s="20" t="s">
        <v>27</v>
      </c>
      <c r="B16" s="21">
        <v>45</v>
      </c>
      <c r="C16" s="10">
        <v>1</v>
      </c>
      <c r="D16" s="10">
        <v>20</v>
      </c>
      <c r="E16" s="12"/>
      <c r="F16" s="1">
        <f>'27.3'!AI16</f>
        <v>115</v>
      </c>
      <c r="G16" s="22">
        <f t="shared" si="3"/>
        <v>115</v>
      </c>
      <c r="H16" s="7">
        <v>8</v>
      </c>
      <c r="I16" s="7">
        <v>14</v>
      </c>
      <c r="J16" s="7"/>
      <c r="K16" s="13"/>
      <c r="L16" s="7"/>
      <c r="M16" s="7"/>
      <c r="N16" s="6">
        <f t="shared" si="0"/>
        <v>22</v>
      </c>
      <c r="O16" s="11">
        <f t="shared" si="1"/>
        <v>93</v>
      </c>
      <c r="P16" s="33">
        <v>8</v>
      </c>
      <c r="Q16" s="33"/>
      <c r="R16" s="14"/>
      <c r="S16" s="14"/>
      <c r="T16" s="14"/>
      <c r="U16" s="14">
        <v>15</v>
      </c>
      <c r="V16" s="14">
        <v>4</v>
      </c>
      <c r="W16" s="14"/>
      <c r="X16" s="33"/>
      <c r="Y16" s="33"/>
      <c r="Z16" s="33"/>
      <c r="AA16" s="33"/>
      <c r="AB16" s="14"/>
      <c r="AC16" s="58">
        <v>1</v>
      </c>
      <c r="AD16" s="13">
        <f t="shared" si="4"/>
        <v>27</v>
      </c>
      <c r="AE16" s="15">
        <f t="shared" si="5"/>
        <v>66</v>
      </c>
      <c r="AF16" s="7">
        <f t="shared" si="2"/>
        <v>65</v>
      </c>
      <c r="AG16" s="13">
        <f t="shared" si="6"/>
        <v>0</v>
      </c>
    </row>
    <row r="17" spans="1:34" ht="12.75" customHeight="1" x14ac:dyDescent="0.25">
      <c r="A17" s="20" t="s">
        <v>48</v>
      </c>
      <c r="B17" s="21">
        <v>100</v>
      </c>
      <c r="C17" s="10"/>
      <c r="D17" s="10"/>
      <c r="E17" s="12"/>
      <c r="F17" s="1">
        <f>'27.3'!AI17</f>
        <v>0</v>
      </c>
      <c r="G17" s="22">
        <f t="shared" si="3"/>
        <v>0</v>
      </c>
      <c r="H17" s="7"/>
      <c r="I17" s="7"/>
      <c r="J17" s="7"/>
      <c r="K17" s="13"/>
      <c r="L17" s="7"/>
      <c r="M17" s="7"/>
      <c r="N17" s="6">
        <f t="shared" si="0"/>
        <v>0</v>
      </c>
      <c r="O17" s="11">
        <f t="shared" si="1"/>
        <v>0</v>
      </c>
      <c r="P17" s="33"/>
      <c r="Q17" s="33"/>
      <c r="R17" s="14"/>
      <c r="S17" s="14"/>
      <c r="T17" s="14"/>
      <c r="U17" s="14"/>
      <c r="V17" s="14"/>
      <c r="W17" s="14"/>
      <c r="X17" s="33"/>
      <c r="Y17" s="33"/>
      <c r="Z17" s="33"/>
      <c r="AA17" s="33"/>
      <c r="AB17" s="14"/>
      <c r="AC17" s="58"/>
      <c r="AD17" s="13">
        <f t="shared" si="4"/>
        <v>0</v>
      </c>
      <c r="AE17" s="15">
        <f t="shared" si="5"/>
        <v>0</v>
      </c>
      <c r="AF17" s="7">
        <f t="shared" si="2"/>
        <v>0</v>
      </c>
      <c r="AG17" s="13">
        <f t="shared" si="6"/>
        <v>0</v>
      </c>
    </row>
    <row r="18" spans="1:34" ht="12.75" customHeight="1" x14ac:dyDescent="0.25">
      <c r="A18" s="20" t="s">
        <v>49</v>
      </c>
      <c r="B18" s="21">
        <v>100</v>
      </c>
      <c r="C18" s="10"/>
      <c r="D18" s="10">
        <v>2</v>
      </c>
      <c r="E18" s="12"/>
      <c r="F18" s="1">
        <f>'27.3'!AI18</f>
        <v>2</v>
      </c>
      <c r="G18" s="22">
        <f t="shared" si="3"/>
        <v>2</v>
      </c>
      <c r="H18" s="7"/>
      <c r="I18" s="7"/>
      <c r="J18" s="7"/>
      <c r="K18" s="13"/>
      <c r="L18" s="7"/>
      <c r="M18" s="7"/>
      <c r="N18" s="6">
        <f t="shared" si="0"/>
        <v>0</v>
      </c>
      <c r="O18" s="11">
        <f t="shared" si="1"/>
        <v>2</v>
      </c>
      <c r="P18" s="33"/>
      <c r="Q18" s="33"/>
      <c r="R18" s="14"/>
      <c r="S18" s="14"/>
      <c r="T18" s="14"/>
      <c r="U18" s="14"/>
      <c r="V18" s="14"/>
      <c r="W18" s="14"/>
      <c r="X18" s="33"/>
      <c r="Y18" s="33"/>
      <c r="Z18" s="33"/>
      <c r="AA18" s="33"/>
      <c r="AB18" s="14"/>
      <c r="AC18" s="58"/>
      <c r="AD18" s="13">
        <f t="shared" si="4"/>
        <v>0</v>
      </c>
      <c r="AE18" s="15">
        <f t="shared" si="5"/>
        <v>2</v>
      </c>
      <c r="AF18" s="7">
        <f t="shared" si="2"/>
        <v>2</v>
      </c>
      <c r="AG18" s="13">
        <f t="shared" si="6"/>
        <v>0</v>
      </c>
    </row>
    <row r="19" spans="1:34" ht="12.75" customHeight="1" x14ac:dyDescent="0.25">
      <c r="A19" s="20" t="s">
        <v>50</v>
      </c>
      <c r="B19" s="21">
        <v>50</v>
      </c>
      <c r="C19" s="10"/>
      <c r="D19" s="10">
        <v>15</v>
      </c>
      <c r="E19" s="12"/>
      <c r="F19" s="1">
        <f>'27.3'!AI19</f>
        <v>15</v>
      </c>
      <c r="G19" s="22">
        <f t="shared" si="3"/>
        <v>15</v>
      </c>
      <c r="H19" s="7"/>
      <c r="I19" s="7"/>
      <c r="J19" s="7"/>
      <c r="K19" s="13"/>
      <c r="L19" s="7"/>
      <c r="M19" s="7"/>
      <c r="N19" s="6">
        <f t="shared" si="0"/>
        <v>0</v>
      </c>
      <c r="O19" s="11">
        <f t="shared" si="1"/>
        <v>15</v>
      </c>
      <c r="P19" s="33"/>
      <c r="Q19" s="33"/>
      <c r="R19" s="14"/>
      <c r="S19" s="14"/>
      <c r="T19" s="14"/>
      <c r="U19" s="14"/>
      <c r="V19" s="14"/>
      <c r="W19" s="14"/>
      <c r="X19" s="33"/>
      <c r="Y19" s="33"/>
      <c r="Z19" s="33"/>
      <c r="AA19" s="33"/>
      <c r="AB19" s="14"/>
      <c r="AC19" s="58"/>
      <c r="AD19" s="13">
        <f t="shared" si="4"/>
        <v>0</v>
      </c>
      <c r="AE19" s="15">
        <f t="shared" si="5"/>
        <v>15</v>
      </c>
      <c r="AF19" s="7">
        <f t="shared" si="2"/>
        <v>15</v>
      </c>
      <c r="AG19" s="13">
        <f t="shared" si="6"/>
        <v>0</v>
      </c>
    </row>
    <row r="20" spans="1:34" ht="12.75" customHeight="1" x14ac:dyDescent="0.25">
      <c r="A20" s="20" t="s">
        <v>47</v>
      </c>
      <c r="B20" s="21">
        <v>33</v>
      </c>
      <c r="C20" s="10">
        <v>3</v>
      </c>
      <c r="D20" s="10">
        <v>6</v>
      </c>
      <c r="E20" s="12"/>
      <c r="F20" s="1">
        <f>'27.3'!AI20</f>
        <v>119</v>
      </c>
      <c r="G20" s="22">
        <f t="shared" si="3"/>
        <v>119</v>
      </c>
      <c r="H20" s="7">
        <v>2</v>
      </c>
      <c r="I20" s="7"/>
      <c r="J20" s="7"/>
      <c r="K20" s="13"/>
      <c r="L20" s="7">
        <v>5</v>
      </c>
      <c r="M20" s="7"/>
      <c r="N20" s="6">
        <f t="shared" si="0"/>
        <v>7</v>
      </c>
      <c r="O20" s="11">
        <f t="shared" si="1"/>
        <v>112</v>
      </c>
      <c r="P20" s="33"/>
      <c r="Q20" s="33"/>
      <c r="R20" s="14"/>
      <c r="S20" s="14"/>
      <c r="T20" s="14"/>
      <c r="U20" s="14">
        <v>3</v>
      </c>
      <c r="V20" s="14">
        <v>4</v>
      </c>
      <c r="W20" s="14"/>
      <c r="X20" s="33"/>
      <c r="Y20" s="33"/>
      <c r="Z20" s="25"/>
      <c r="AA20" s="33"/>
      <c r="AB20" s="14"/>
      <c r="AC20" s="58"/>
      <c r="AD20" s="13">
        <f t="shared" si="4"/>
        <v>7</v>
      </c>
      <c r="AE20" s="15">
        <f t="shared" si="5"/>
        <v>105</v>
      </c>
      <c r="AF20" s="7">
        <f t="shared" si="2"/>
        <v>105</v>
      </c>
      <c r="AG20" s="13">
        <f t="shared" si="6"/>
        <v>0</v>
      </c>
    </row>
    <row r="21" spans="1:34" ht="12.75" customHeight="1" x14ac:dyDescent="0.25">
      <c r="A21" s="20" t="s">
        <v>144</v>
      </c>
      <c r="B21" s="21"/>
      <c r="C21" s="10"/>
      <c r="D21" s="10"/>
      <c r="E21" s="12"/>
      <c r="F21" s="1">
        <f>'27.3'!AI21</f>
        <v>0</v>
      </c>
      <c r="G21" s="22">
        <f t="shared" si="3"/>
        <v>0</v>
      </c>
      <c r="H21" s="7"/>
      <c r="I21" s="7"/>
      <c r="J21" s="7"/>
      <c r="K21" s="13"/>
      <c r="L21" s="7"/>
      <c r="M21" s="7"/>
      <c r="N21" s="6">
        <f t="shared" ref="N21:N22" si="7">SUBTOTAL(9,H21:M21)</f>
        <v>0</v>
      </c>
      <c r="O21" s="11">
        <f t="shared" ref="O21:O22" si="8">G21-N21</f>
        <v>0</v>
      </c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14"/>
      <c r="AC21" s="58"/>
      <c r="AD21" s="13">
        <f t="shared" si="4"/>
        <v>0</v>
      </c>
      <c r="AE21" s="15">
        <f t="shared" si="5"/>
        <v>0</v>
      </c>
      <c r="AF21" s="7">
        <f t="shared" si="2"/>
        <v>0</v>
      </c>
      <c r="AG21" s="13">
        <f t="shared" ref="AG21:AG24" si="9">AF21+AC21-AE21</f>
        <v>0</v>
      </c>
    </row>
    <row r="22" spans="1:34" ht="12.75" customHeight="1" x14ac:dyDescent="0.25">
      <c r="A22" s="20" t="s">
        <v>145</v>
      </c>
      <c r="B22" s="21">
        <v>40</v>
      </c>
      <c r="C22" s="10"/>
      <c r="D22" s="10"/>
      <c r="E22" s="12"/>
      <c r="F22" s="1">
        <f>'27.3'!AI22</f>
        <v>0</v>
      </c>
      <c r="G22" s="22">
        <f t="shared" si="3"/>
        <v>0</v>
      </c>
      <c r="H22" s="7"/>
      <c r="I22" s="7"/>
      <c r="J22" s="7"/>
      <c r="K22" s="13"/>
      <c r="L22" s="7"/>
      <c r="M22" s="7"/>
      <c r="N22" s="6">
        <f t="shared" si="7"/>
        <v>0</v>
      </c>
      <c r="O22" s="11">
        <f t="shared" si="8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58"/>
      <c r="AD22" s="13">
        <f t="shared" si="4"/>
        <v>0</v>
      </c>
      <c r="AE22" s="15">
        <f t="shared" si="5"/>
        <v>0</v>
      </c>
      <c r="AF22" s="7">
        <f t="shared" si="2"/>
        <v>0</v>
      </c>
      <c r="AG22" s="13">
        <f t="shared" si="9"/>
        <v>0</v>
      </c>
    </row>
    <row r="23" spans="1:34" ht="12.75" customHeight="1" x14ac:dyDescent="0.25">
      <c r="A23" s="20" t="s">
        <v>125</v>
      </c>
      <c r="B23" s="21">
        <v>30</v>
      </c>
      <c r="C23" s="10"/>
      <c r="D23" s="10"/>
      <c r="E23" s="12"/>
      <c r="F23" s="1">
        <f>'27.3'!AI23</f>
        <v>0</v>
      </c>
      <c r="G23" s="22">
        <f t="shared" ref="G23:G24" si="10">SUM(E23:F23)</f>
        <v>0</v>
      </c>
      <c r="H23" s="7"/>
      <c r="I23" s="7"/>
      <c r="J23" s="7"/>
      <c r="K23" s="13"/>
      <c r="L23" s="7"/>
      <c r="M23" s="7"/>
      <c r="N23" s="6">
        <f t="shared" ref="N23:N24" si="11">SUBTOTAL(9,H23:M23)</f>
        <v>0</v>
      </c>
      <c r="O23" s="11">
        <f t="shared" ref="O23:O24" si="12">G23-N23</f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58"/>
      <c r="AD23" s="13">
        <f t="shared" si="4"/>
        <v>0</v>
      </c>
      <c r="AE23" s="15">
        <f>O23-AD23</f>
        <v>0</v>
      </c>
      <c r="AF23" s="7">
        <f t="shared" si="2"/>
        <v>0</v>
      </c>
      <c r="AG23" s="13">
        <f t="shared" si="9"/>
        <v>0</v>
      </c>
    </row>
    <row r="24" spans="1:34" ht="12.75" customHeight="1" x14ac:dyDescent="0.25">
      <c r="A24" s="89" t="s">
        <v>124</v>
      </c>
      <c r="B24" s="21">
        <v>20</v>
      </c>
      <c r="C24" s="10"/>
      <c r="D24" s="10"/>
      <c r="E24" s="12"/>
      <c r="F24" s="1">
        <f>'27.3'!AI24</f>
        <v>0</v>
      </c>
      <c r="G24" s="22">
        <f t="shared" si="10"/>
        <v>0</v>
      </c>
      <c r="H24" s="7"/>
      <c r="I24" s="7"/>
      <c r="J24" s="7"/>
      <c r="K24" s="13"/>
      <c r="L24" s="7"/>
      <c r="M24" s="7"/>
      <c r="N24" s="6">
        <f t="shared" si="11"/>
        <v>0</v>
      </c>
      <c r="O24" s="11">
        <f t="shared" si="1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58"/>
      <c r="AD24" s="13">
        <f t="shared" si="4"/>
        <v>0</v>
      </c>
      <c r="AE24" s="15">
        <f>O24-AD24</f>
        <v>0</v>
      </c>
      <c r="AF24" s="7">
        <f t="shared" ref="AF24" si="13">(B24*C24)+D24</f>
        <v>0</v>
      </c>
      <c r="AG24" s="13">
        <f t="shared" si="9"/>
        <v>0</v>
      </c>
    </row>
    <row r="25" spans="1:34" ht="12.75" customHeight="1" x14ac:dyDescent="0.25">
      <c r="A25" s="34"/>
      <c r="B25" s="34"/>
      <c r="C25" s="34"/>
      <c r="D25" s="34"/>
      <c r="E25" s="19">
        <f t="shared" ref="E25:AG25" si="14">SUM(E3:E23)</f>
        <v>0</v>
      </c>
      <c r="F25" s="19">
        <f t="shared" si="14"/>
        <v>4358</v>
      </c>
      <c r="G25" s="19">
        <f t="shared" si="14"/>
        <v>4358</v>
      </c>
      <c r="H25" s="19">
        <f t="shared" si="14"/>
        <v>143</v>
      </c>
      <c r="I25" s="19">
        <f t="shared" si="14"/>
        <v>14</v>
      </c>
      <c r="J25" s="19">
        <f t="shared" si="14"/>
        <v>5</v>
      </c>
      <c r="K25" s="19">
        <f t="shared" si="14"/>
        <v>50</v>
      </c>
      <c r="L25" s="19">
        <f t="shared" si="14"/>
        <v>258</v>
      </c>
      <c r="M25" s="19">
        <f t="shared" si="14"/>
        <v>0</v>
      </c>
      <c r="N25" s="19">
        <f t="shared" si="14"/>
        <v>470</v>
      </c>
      <c r="O25" s="19">
        <f t="shared" si="14"/>
        <v>3888</v>
      </c>
      <c r="P25" s="19">
        <f t="shared" si="14"/>
        <v>17</v>
      </c>
      <c r="Q25" s="19">
        <f t="shared" si="14"/>
        <v>159</v>
      </c>
      <c r="R25" s="19">
        <f t="shared" si="14"/>
        <v>0</v>
      </c>
      <c r="S25" s="19">
        <f t="shared" si="14"/>
        <v>0</v>
      </c>
      <c r="T25" s="19">
        <f t="shared" si="14"/>
        <v>106</v>
      </c>
      <c r="U25" s="19">
        <f t="shared" si="14"/>
        <v>77</v>
      </c>
      <c r="V25" s="19">
        <f t="shared" si="14"/>
        <v>91</v>
      </c>
      <c r="W25" s="19">
        <f t="shared" si="14"/>
        <v>0</v>
      </c>
      <c r="X25" s="19">
        <f t="shared" si="14"/>
        <v>0</v>
      </c>
      <c r="Y25" s="19">
        <f t="shared" si="14"/>
        <v>0</v>
      </c>
      <c r="Z25" s="19">
        <f t="shared" si="14"/>
        <v>0</v>
      </c>
      <c r="AA25" s="19">
        <f t="shared" si="14"/>
        <v>0</v>
      </c>
      <c r="AB25" s="19">
        <f t="shared" si="14"/>
        <v>0</v>
      </c>
      <c r="AC25" s="19">
        <f t="shared" si="14"/>
        <v>1</v>
      </c>
      <c r="AD25" s="19">
        <f t="shared" si="14"/>
        <v>450</v>
      </c>
      <c r="AE25" s="19">
        <f t="shared" si="14"/>
        <v>3438</v>
      </c>
      <c r="AF25" s="19">
        <f t="shared" si="14"/>
        <v>3437</v>
      </c>
      <c r="AG25" s="19">
        <f t="shared" si="14"/>
        <v>0</v>
      </c>
      <c r="AH25" s="19">
        <f>SUM(AH3:AH22)</f>
        <v>0</v>
      </c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F1:AF2"/>
    <mergeCell ref="AG1:AG2"/>
    <mergeCell ref="G1:G2"/>
    <mergeCell ref="N1:N2"/>
    <mergeCell ref="O1:O2"/>
    <mergeCell ref="AC1:AC2"/>
    <mergeCell ref="AD1:AD2"/>
    <mergeCell ref="AE1:AE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zoomScaleNormal="100"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AE3" sqref="AE3:AE23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5" width="6.57031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29" width="10.85546875" customWidth="1"/>
    <col min="30" max="30" width="15.5703125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120" t="s">
        <v>0</v>
      </c>
      <c r="B1" s="122" t="s">
        <v>21</v>
      </c>
      <c r="C1" s="122" t="s">
        <v>19</v>
      </c>
      <c r="D1" s="122" t="s">
        <v>20</v>
      </c>
      <c r="E1" s="122" t="s">
        <v>130</v>
      </c>
      <c r="F1" s="124" t="s">
        <v>12</v>
      </c>
      <c r="G1" s="124" t="s">
        <v>5</v>
      </c>
      <c r="H1" s="132" t="s">
        <v>17</v>
      </c>
      <c r="I1" s="3" t="s">
        <v>3</v>
      </c>
      <c r="J1" s="3"/>
      <c r="K1" s="3"/>
      <c r="L1" s="23"/>
      <c r="M1" s="3"/>
      <c r="N1" s="3"/>
      <c r="O1" s="133" t="s">
        <v>6</v>
      </c>
      <c r="P1" s="135" t="s">
        <v>4</v>
      </c>
      <c r="Q1" s="5" t="s">
        <v>40</v>
      </c>
      <c r="R1" s="5" t="s">
        <v>16</v>
      </c>
      <c r="S1" s="5" t="s">
        <v>215</v>
      </c>
      <c r="T1" s="5" t="s">
        <v>13</v>
      </c>
      <c r="U1" s="5" t="s">
        <v>9</v>
      </c>
      <c r="V1" s="5" t="s">
        <v>14</v>
      </c>
      <c r="W1" s="5" t="s">
        <v>40</v>
      </c>
      <c r="X1" s="5" t="s">
        <v>109</v>
      </c>
      <c r="Y1" s="5" t="s">
        <v>9</v>
      </c>
      <c r="Z1" s="5" t="s">
        <v>215</v>
      </c>
      <c r="AA1" s="5" t="s">
        <v>16</v>
      </c>
      <c r="AB1" s="5" t="s">
        <v>9</v>
      </c>
      <c r="AC1" s="5" t="s">
        <v>14</v>
      </c>
      <c r="AD1" s="4" t="s">
        <v>231</v>
      </c>
      <c r="AE1" s="120" t="s">
        <v>18</v>
      </c>
      <c r="AF1" s="126" t="s">
        <v>10</v>
      </c>
      <c r="AG1" s="126" t="s">
        <v>44</v>
      </c>
      <c r="AH1" s="128" t="s">
        <v>22</v>
      </c>
      <c r="AI1" s="130" t="s">
        <v>23</v>
      </c>
    </row>
    <row r="2" spans="1:35" x14ac:dyDescent="0.25">
      <c r="A2" s="121"/>
      <c r="B2" s="123"/>
      <c r="C2" s="123"/>
      <c r="D2" s="123"/>
      <c r="E2" s="123"/>
      <c r="F2" s="125"/>
      <c r="G2" s="125"/>
      <c r="H2" s="132"/>
      <c r="I2" s="17" t="s">
        <v>24</v>
      </c>
      <c r="J2" s="46" t="s">
        <v>43</v>
      </c>
      <c r="K2" s="17" t="s">
        <v>15</v>
      </c>
      <c r="L2" s="17" t="s">
        <v>1</v>
      </c>
      <c r="M2" s="2" t="s">
        <v>2</v>
      </c>
      <c r="N2" s="2" t="s">
        <v>7</v>
      </c>
      <c r="O2" s="134"/>
      <c r="P2" s="136"/>
      <c r="Q2" s="4" t="s">
        <v>90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41</v>
      </c>
      <c r="W2" s="4" t="s">
        <v>42</v>
      </c>
      <c r="X2" s="4" t="s">
        <v>90</v>
      </c>
      <c r="Y2" s="4" t="s">
        <v>98</v>
      </c>
      <c r="Z2" s="4" t="s">
        <v>42</v>
      </c>
      <c r="AA2" s="4" t="s">
        <v>42</v>
      </c>
      <c r="AB2" s="4" t="s">
        <v>42</v>
      </c>
      <c r="AC2" s="4" t="s">
        <v>42</v>
      </c>
      <c r="AD2" s="45"/>
      <c r="AE2" s="121"/>
      <c r="AF2" s="127"/>
      <c r="AG2" s="127"/>
      <c r="AH2" s="129"/>
      <c r="AI2" s="131"/>
    </row>
    <row r="3" spans="1:35" s="32" customFormat="1" ht="12" customHeight="1" x14ac:dyDescent="0.25">
      <c r="A3" s="20" t="s">
        <v>28</v>
      </c>
      <c r="B3" s="21">
        <v>33</v>
      </c>
      <c r="C3" s="9">
        <v>39</v>
      </c>
      <c r="D3" s="9">
        <v>37</v>
      </c>
      <c r="E3" s="9"/>
      <c r="F3" s="31">
        <v>728</v>
      </c>
      <c r="G3" s="1">
        <f>'28.3'!AF3</f>
        <v>1048</v>
      </c>
      <c r="H3" s="22">
        <f>SUM(F3:G3)</f>
        <v>1776</v>
      </c>
      <c r="I3" s="28">
        <v>5</v>
      </c>
      <c r="J3" s="28"/>
      <c r="K3" s="28"/>
      <c r="L3" s="28"/>
      <c r="M3" s="28">
        <v>30</v>
      </c>
      <c r="N3" s="28">
        <v>10</v>
      </c>
      <c r="O3" s="6">
        <f t="shared" ref="O3" si="0">SUBTOTAL(9,I3:N3)</f>
        <v>45</v>
      </c>
      <c r="P3" s="11">
        <f t="shared" ref="P3" si="1">H3-O3</f>
        <v>1731</v>
      </c>
      <c r="Q3" s="27">
        <v>47</v>
      </c>
      <c r="R3" s="27">
        <v>7</v>
      </c>
      <c r="S3" s="27">
        <v>25</v>
      </c>
      <c r="T3" s="27">
        <v>4</v>
      </c>
      <c r="U3" s="27">
        <v>50</v>
      </c>
      <c r="V3" s="27">
        <v>31</v>
      </c>
      <c r="W3" s="27">
        <v>30</v>
      </c>
      <c r="X3" s="27">
        <v>40</v>
      </c>
      <c r="Y3" s="27"/>
      <c r="Z3" s="27">
        <v>35</v>
      </c>
      <c r="AA3" s="27">
        <v>43</v>
      </c>
      <c r="AB3" s="27">
        <v>48</v>
      </c>
      <c r="AC3" s="27">
        <v>45</v>
      </c>
      <c r="AD3" s="27"/>
      <c r="AE3" s="27">
        <v>2</v>
      </c>
      <c r="AF3" s="29">
        <f>SUM(Q3:AD3)</f>
        <v>405</v>
      </c>
      <c r="AG3" s="26">
        <f>P3-AF3</f>
        <v>1326</v>
      </c>
      <c r="AH3" s="28">
        <f>(B3*C3)+D3+E3</f>
        <v>1324</v>
      </c>
      <c r="AI3" s="29">
        <f>AH3+AE3-AG3</f>
        <v>0</v>
      </c>
    </row>
    <row r="4" spans="1:35" ht="12" customHeight="1" x14ac:dyDescent="0.25">
      <c r="A4" s="20" t="s">
        <v>29</v>
      </c>
      <c r="B4" s="21">
        <v>70</v>
      </c>
      <c r="C4" s="9">
        <v>17</v>
      </c>
      <c r="D4" s="9">
        <v>34</v>
      </c>
      <c r="E4" s="9"/>
      <c r="F4" s="12">
        <v>878</v>
      </c>
      <c r="G4" s="1">
        <f>'28.3'!AF4</f>
        <v>667</v>
      </c>
      <c r="H4" s="22">
        <f t="shared" ref="H4:H24" si="2">SUM(F4:G4)</f>
        <v>1545</v>
      </c>
      <c r="I4" s="7"/>
      <c r="J4" s="7"/>
      <c r="K4" s="7"/>
      <c r="L4" s="7"/>
      <c r="M4" s="7">
        <v>10</v>
      </c>
      <c r="N4" s="7">
        <v>40</v>
      </c>
      <c r="O4" s="6">
        <f t="shared" ref="O4:O20" si="3">SUBTOTAL(9,I4:N4)</f>
        <v>50</v>
      </c>
      <c r="P4" s="11">
        <f t="shared" ref="P4:P20" si="4">H4-O4</f>
        <v>1495</v>
      </c>
      <c r="Q4" s="27">
        <v>41</v>
      </c>
      <c r="R4" s="27">
        <v>7</v>
      </c>
      <c r="S4" s="27">
        <v>26</v>
      </c>
      <c r="T4" s="27">
        <v>4</v>
      </c>
      <c r="U4" s="44">
        <v>21</v>
      </c>
      <c r="V4" s="27">
        <v>13</v>
      </c>
      <c r="W4" s="27">
        <v>27</v>
      </c>
      <c r="X4" s="27">
        <v>20</v>
      </c>
      <c r="Y4" s="27"/>
      <c r="Z4" s="27">
        <v>38</v>
      </c>
      <c r="AA4" s="27">
        <v>20</v>
      </c>
      <c r="AB4" s="27">
        <v>11</v>
      </c>
      <c r="AC4" s="44">
        <v>41</v>
      </c>
      <c r="AD4" s="27"/>
      <c r="AE4" s="14">
        <v>2</v>
      </c>
      <c r="AF4" s="29">
        <f t="shared" ref="AF4:AF24" si="5">SUM(Q4:AD4)</f>
        <v>269</v>
      </c>
      <c r="AG4" s="15">
        <f t="shared" ref="AG4:AG23" si="6">P4-AF4</f>
        <v>1226</v>
      </c>
      <c r="AH4" s="28">
        <f t="shared" ref="AH4:AH24" si="7">(B4*C4)+D4+E4</f>
        <v>1224</v>
      </c>
      <c r="AI4" s="13">
        <f t="shared" ref="AI4:AI20" si="8">AH4+AE4-AG4</f>
        <v>0</v>
      </c>
    </row>
    <row r="5" spans="1:35" ht="12" customHeight="1" x14ac:dyDescent="0.25">
      <c r="A5" s="20" t="s">
        <v>30</v>
      </c>
      <c r="B5" s="21">
        <v>45</v>
      </c>
      <c r="C5" s="8">
        <v>4</v>
      </c>
      <c r="D5" s="8">
        <v>21</v>
      </c>
      <c r="E5" s="8"/>
      <c r="F5" s="12">
        <v>180</v>
      </c>
      <c r="G5" s="1">
        <f>'28.3'!AF5</f>
        <v>42</v>
      </c>
      <c r="H5" s="22">
        <f t="shared" si="2"/>
        <v>222</v>
      </c>
      <c r="I5" s="7"/>
      <c r="J5" s="7"/>
      <c r="K5" s="7"/>
      <c r="L5" s="7"/>
      <c r="M5" s="7">
        <v>7</v>
      </c>
      <c r="N5" s="7"/>
      <c r="O5" s="6">
        <f t="shared" si="3"/>
        <v>7</v>
      </c>
      <c r="P5" s="11">
        <f t="shared" si="4"/>
        <v>215</v>
      </c>
      <c r="Q5" s="27"/>
      <c r="R5" s="27"/>
      <c r="S5" s="27"/>
      <c r="T5" s="27"/>
      <c r="U5" s="27"/>
      <c r="V5" s="27">
        <v>3</v>
      </c>
      <c r="W5" s="27"/>
      <c r="X5" s="27"/>
      <c r="Y5" s="27"/>
      <c r="Z5" s="27">
        <v>5</v>
      </c>
      <c r="AA5" s="27">
        <v>3</v>
      </c>
      <c r="AB5" s="27"/>
      <c r="AC5" s="27">
        <v>3</v>
      </c>
      <c r="AD5" s="27"/>
      <c r="AE5" s="14"/>
      <c r="AF5" s="29">
        <f t="shared" si="5"/>
        <v>14</v>
      </c>
      <c r="AG5" s="15">
        <f t="shared" si="6"/>
        <v>201</v>
      </c>
      <c r="AH5" s="28">
        <f t="shared" si="7"/>
        <v>201</v>
      </c>
      <c r="AI5" s="13">
        <f t="shared" si="8"/>
        <v>0</v>
      </c>
    </row>
    <row r="6" spans="1:35" ht="12" customHeight="1" x14ac:dyDescent="0.25">
      <c r="A6" s="20" t="s">
        <v>31</v>
      </c>
      <c r="B6" s="21">
        <v>40</v>
      </c>
      <c r="C6" s="8"/>
      <c r="D6" s="8"/>
      <c r="E6" s="8"/>
      <c r="F6" s="12"/>
      <c r="G6" s="1">
        <f>'28.3'!AF6</f>
        <v>0</v>
      </c>
      <c r="H6" s="22">
        <f t="shared" si="2"/>
        <v>0</v>
      </c>
      <c r="I6" s="7"/>
      <c r="J6" s="7"/>
      <c r="K6" s="7"/>
      <c r="L6" s="7"/>
      <c r="M6" s="7"/>
      <c r="N6" s="7"/>
      <c r="O6" s="6">
        <f t="shared" si="3"/>
        <v>0</v>
      </c>
      <c r="P6" s="11">
        <f t="shared" si="4"/>
        <v>0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14"/>
      <c r="AF6" s="29">
        <f t="shared" si="5"/>
        <v>0</v>
      </c>
      <c r="AG6" s="15">
        <f t="shared" si="6"/>
        <v>0</v>
      </c>
      <c r="AH6" s="28">
        <f t="shared" si="7"/>
        <v>0</v>
      </c>
      <c r="AI6" s="13">
        <f t="shared" si="8"/>
        <v>0</v>
      </c>
    </row>
    <row r="7" spans="1:35" ht="12" customHeight="1" x14ac:dyDescent="0.25">
      <c r="A7" s="20" t="s">
        <v>33</v>
      </c>
      <c r="B7" s="21">
        <v>120</v>
      </c>
      <c r="C7" s="9">
        <v>4</v>
      </c>
      <c r="D7" s="9">
        <v>26</v>
      </c>
      <c r="E7" s="9"/>
      <c r="F7" s="12">
        <v>268</v>
      </c>
      <c r="G7" s="1">
        <f>'28.3'!AF7</f>
        <v>367</v>
      </c>
      <c r="H7" s="22">
        <f t="shared" si="2"/>
        <v>635</v>
      </c>
      <c r="I7" s="7"/>
      <c r="J7" s="7"/>
      <c r="K7" s="7"/>
      <c r="L7" s="7"/>
      <c r="M7" s="7"/>
      <c r="N7" s="7"/>
      <c r="O7" s="6">
        <f t="shared" ref="O7:O10" si="9">SUBTOTAL(9,I7:N7)</f>
        <v>0</v>
      </c>
      <c r="P7" s="11">
        <f t="shared" ref="P7:P10" si="10">H7-O7</f>
        <v>635</v>
      </c>
      <c r="Q7" s="27">
        <v>22</v>
      </c>
      <c r="R7" s="27"/>
      <c r="S7" s="27">
        <v>9</v>
      </c>
      <c r="T7" s="27">
        <v>4</v>
      </c>
      <c r="U7" s="27">
        <v>16</v>
      </c>
      <c r="V7" s="27">
        <v>5</v>
      </c>
      <c r="W7" s="27">
        <v>19</v>
      </c>
      <c r="X7" s="27"/>
      <c r="Y7" s="27"/>
      <c r="Z7" s="27">
        <v>16</v>
      </c>
      <c r="AA7" s="27">
        <v>12</v>
      </c>
      <c r="AB7" s="27">
        <v>11</v>
      </c>
      <c r="AC7" s="27">
        <v>15</v>
      </c>
      <c r="AD7" s="27"/>
      <c r="AE7" s="14"/>
      <c r="AF7" s="29">
        <f t="shared" si="5"/>
        <v>129</v>
      </c>
      <c r="AG7" s="15">
        <f t="shared" si="6"/>
        <v>506</v>
      </c>
      <c r="AH7" s="28">
        <f t="shared" si="7"/>
        <v>506</v>
      </c>
      <c r="AI7" s="13">
        <f t="shared" si="8"/>
        <v>0</v>
      </c>
    </row>
    <row r="8" spans="1:35" ht="12" customHeight="1" x14ac:dyDescent="0.25">
      <c r="A8" s="20" t="s">
        <v>34</v>
      </c>
      <c r="B8" s="21">
        <v>40</v>
      </c>
      <c r="C8" s="8">
        <v>2</v>
      </c>
      <c r="D8" s="8">
        <v>3</v>
      </c>
      <c r="E8" s="8"/>
      <c r="F8" s="12"/>
      <c r="G8" s="1">
        <f>'28.3'!AF8</f>
        <v>107</v>
      </c>
      <c r="H8" s="22">
        <f t="shared" si="2"/>
        <v>107</v>
      </c>
      <c r="I8" s="7"/>
      <c r="J8" s="7"/>
      <c r="K8" s="7"/>
      <c r="L8" s="7"/>
      <c r="M8" s="7"/>
      <c r="N8" s="7"/>
      <c r="O8" s="6">
        <f t="shared" si="9"/>
        <v>0</v>
      </c>
      <c r="P8" s="11">
        <f t="shared" si="10"/>
        <v>107</v>
      </c>
      <c r="Q8" s="27"/>
      <c r="R8" s="27"/>
      <c r="S8" s="27"/>
      <c r="T8" s="27"/>
      <c r="U8" s="27"/>
      <c r="V8" s="27">
        <v>4</v>
      </c>
      <c r="W8" s="27"/>
      <c r="X8" s="27">
        <v>20</v>
      </c>
      <c r="Y8" s="27"/>
      <c r="Z8" s="27"/>
      <c r="AA8" s="27"/>
      <c r="AB8" s="27"/>
      <c r="AC8" s="27"/>
      <c r="AD8" s="27"/>
      <c r="AE8" s="14"/>
      <c r="AF8" s="29">
        <f t="shared" si="5"/>
        <v>24</v>
      </c>
      <c r="AG8" s="15">
        <f t="shared" si="6"/>
        <v>83</v>
      </c>
      <c r="AH8" s="28">
        <f t="shared" si="7"/>
        <v>83</v>
      </c>
      <c r="AI8" s="13">
        <f t="shared" si="8"/>
        <v>0</v>
      </c>
    </row>
    <row r="9" spans="1:35" ht="12" customHeight="1" x14ac:dyDescent="0.25">
      <c r="A9" s="20" t="s">
        <v>35</v>
      </c>
      <c r="B9" s="21">
        <v>65</v>
      </c>
      <c r="C9" s="8">
        <v>3</v>
      </c>
      <c r="D9" s="8">
        <v>46</v>
      </c>
      <c r="E9" s="8"/>
      <c r="F9" s="12">
        <v>260</v>
      </c>
      <c r="G9" s="1">
        <f>'28.3'!AF9</f>
        <v>181</v>
      </c>
      <c r="H9" s="22">
        <f t="shared" si="2"/>
        <v>441</v>
      </c>
      <c r="I9" s="7">
        <v>10</v>
      </c>
      <c r="J9" s="7"/>
      <c r="K9" s="7"/>
      <c r="L9" s="7"/>
      <c r="M9" s="7"/>
      <c r="N9" s="7"/>
      <c r="O9" s="6">
        <f t="shared" si="9"/>
        <v>10</v>
      </c>
      <c r="P9" s="11">
        <f t="shared" si="10"/>
        <v>431</v>
      </c>
      <c r="Q9" s="27">
        <v>28</v>
      </c>
      <c r="R9" s="27"/>
      <c r="S9" s="27">
        <v>11</v>
      </c>
      <c r="T9" s="27"/>
      <c r="U9" s="27">
        <v>44</v>
      </c>
      <c r="V9" s="27">
        <v>20</v>
      </c>
      <c r="W9" s="27">
        <v>19</v>
      </c>
      <c r="X9" s="27"/>
      <c r="Y9" s="27"/>
      <c r="Z9" s="27">
        <v>12</v>
      </c>
      <c r="AA9" s="27">
        <v>16</v>
      </c>
      <c r="AB9" s="27">
        <v>16</v>
      </c>
      <c r="AC9" s="27">
        <v>23</v>
      </c>
      <c r="AD9" s="27"/>
      <c r="AE9" s="14">
        <v>1</v>
      </c>
      <c r="AF9" s="29">
        <f t="shared" si="5"/>
        <v>189</v>
      </c>
      <c r="AG9" s="15">
        <f t="shared" si="6"/>
        <v>242</v>
      </c>
      <c r="AH9" s="28">
        <f t="shared" si="7"/>
        <v>241</v>
      </c>
      <c r="AI9" s="13">
        <f t="shared" si="8"/>
        <v>0</v>
      </c>
    </row>
    <row r="10" spans="1:35" s="32" customFormat="1" ht="12" customHeight="1" x14ac:dyDescent="0.25">
      <c r="A10" s="20" t="s">
        <v>36</v>
      </c>
      <c r="B10" s="21">
        <v>100</v>
      </c>
      <c r="C10" s="8">
        <v>7</v>
      </c>
      <c r="D10" s="8">
        <v>23</v>
      </c>
      <c r="E10" s="8"/>
      <c r="F10" s="31">
        <v>600</v>
      </c>
      <c r="G10" s="1">
        <f>'28.3'!AF10</f>
        <v>353</v>
      </c>
      <c r="H10" s="22">
        <f t="shared" si="2"/>
        <v>953</v>
      </c>
      <c r="I10" s="28">
        <v>5</v>
      </c>
      <c r="J10" s="28"/>
      <c r="K10" s="28"/>
      <c r="L10" s="28"/>
      <c r="M10" s="28">
        <v>10</v>
      </c>
      <c r="N10" s="28"/>
      <c r="O10" s="6">
        <f t="shared" si="9"/>
        <v>15</v>
      </c>
      <c r="P10" s="11">
        <f t="shared" si="10"/>
        <v>938</v>
      </c>
      <c r="Q10" s="27">
        <v>37</v>
      </c>
      <c r="R10" s="27">
        <v>10</v>
      </c>
      <c r="S10" s="27">
        <v>8</v>
      </c>
      <c r="T10" s="27"/>
      <c r="U10" s="27">
        <v>44</v>
      </c>
      <c r="V10" s="27">
        <v>9</v>
      </c>
      <c r="W10" s="27">
        <v>19</v>
      </c>
      <c r="X10" s="27"/>
      <c r="Y10" s="27"/>
      <c r="Z10" s="27">
        <v>19</v>
      </c>
      <c r="AA10" s="27">
        <v>13</v>
      </c>
      <c r="AB10" s="27">
        <v>23</v>
      </c>
      <c r="AC10" s="27">
        <v>33</v>
      </c>
      <c r="AD10" s="27"/>
      <c r="AE10" s="27"/>
      <c r="AF10" s="29">
        <f t="shared" si="5"/>
        <v>215</v>
      </c>
      <c r="AG10" s="26">
        <f t="shared" si="6"/>
        <v>723</v>
      </c>
      <c r="AH10" s="28">
        <f t="shared" si="7"/>
        <v>723</v>
      </c>
      <c r="AI10" s="29">
        <f t="shared" si="8"/>
        <v>0</v>
      </c>
    </row>
    <row r="11" spans="1:35" ht="12" customHeight="1" x14ac:dyDescent="0.25">
      <c r="A11" s="20" t="s">
        <v>37</v>
      </c>
      <c r="B11" s="21">
        <v>85</v>
      </c>
      <c r="C11" s="10">
        <v>1</v>
      </c>
      <c r="D11" s="10">
        <v>78</v>
      </c>
      <c r="E11" s="10"/>
      <c r="F11" s="12">
        <v>270</v>
      </c>
      <c r="G11" s="1">
        <f>'28.3'!AF11</f>
        <v>75</v>
      </c>
      <c r="H11" s="22">
        <f t="shared" si="2"/>
        <v>345</v>
      </c>
      <c r="I11" s="7"/>
      <c r="J11" s="7"/>
      <c r="K11" s="7"/>
      <c r="L11" s="7"/>
      <c r="M11" s="7"/>
      <c r="N11" s="7"/>
      <c r="O11" s="6">
        <f t="shared" si="3"/>
        <v>0</v>
      </c>
      <c r="P11" s="11">
        <f t="shared" si="4"/>
        <v>345</v>
      </c>
      <c r="Q11" s="27">
        <v>28</v>
      </c>
      <c r="R11" s="27"/>
      <c r="S11" s="27">
        <v>5</v>
      </c>
      <c r="T11" s="27"/>
      <c r="U11" s="27">
        <v>41</v>
      </c>
      <c r="V11" s="27">
        <v>16</v>
      </c>
      <c r="W11" s="27">
        <v>16</v>
      </c>
      <c r="X11" s="27"/>
      <c r="Y11" s="27"/>
      <c r="Z11" s="27">
        <v>25</v>
      </c>
      <c r="AA11" s="27">
        <v>8</v>
      </c>
      <c r="AB11" s="27">
        <v>12</v>
      </c>
      <c r="AC11" s="27">
        <v>31</v>
      </c>
      <c r="AD11" s="27"/>
      <c r="AE11" s="14"/>
      <c r="AF11" s="29">
        <f t="shared" si="5"/>
        <v>182</v>
      </c>
      <c r="AG11" s="15">
        <f t="shared" si="6"/>
        <v>163</v>
      </c>
      <c r="AH11" s="28">
        <f t="shared" si="7"/>
        <v>163</v>
      </c>
      <c r="AI11" s="13">
        <f t="shared" si="8"/>
        <v>0</v>
      </c>
    </row>
    <row r="12" spans="1:35" ht="12" customHeight="1" x14ac:dyDescent="0.25">
      <c r="A12" s="20" t="s">
        <v>38</v>
      </c>
      <c r="B12" s="21">
        <v>50</v>
      </c>
      <c r="C12" s="10">
        <v>4</v>
      </c>
      <c r="D12" s="10">
        <v>44</v>
      </c>
      <c r="E12" s="10"/>
      <c r="F12" s="12"/>
      <c r="G12" s="1">
        <f>'28.3'!AF12</f>
        <v>410</v>
      </c>
      <c r="H12" s="22">
        <f t="shared" si="2"/>
        <v>410</v>
      </c>
      <c r="I12" s="7"/>
      <c r="J12" s="7"/>
      <c r="K12" s="7"/>
      <c r="L12" s="7"/>
      <c r="M12" s="7"/>
      <c r="N12" s="7"/>
      <c r="O12" s="6">
        <f t="shared" si="3"/>
        <v>0</v>
      </c>
      <c r="P12" s="11">
        <f t="shared" si="4"/>
        <v>410</v>
      </c>
      <c r="Q12" s="27">
        <v>12</v>
      </c>
      <c r="R12" s="27"/>
      <c r="S12" s="27">
        <v>11</v>
      </c>
      <c r="T12" s="27"/>
      <c r="U12" s="27">
        <v>49</v>
      </c>
      <c r="V12" s="27">
        <v>8</v>
      </c>
      <c r="W12" s="27">
        <v>4</v>
      </c>
      <c r="X12" s="27"/>
      <c r="Y12" s="27"/>
      <c r="Z12" s="27">
        <v>13</v>
      </c>
      <c r="AA12" s="27">
        <v>3</v>
      </c>
      <c r="AB12" s="27">
        <v>4</v>
      </c>
      <c r="AC12" s="27">
        <v>8</v>
      </c>
      <c r="AD12" s="27">
        <v>54</v>
      </c>
      <c r="AE12" s="14"/>
      <c r="AF12" s="29">
        <f t="shared" si="5"/>
        <v>166</v>
      </c>
      <c r="AG12" s="15">
        <f t="shared" si="6"/>
        <v>244</v>
      </c>
      <c r="AH12" s="28">
        <f t="shared" si="7"/>
        <v>244</v>
      </c>
      <c r="AI12" s="13">
        <f t="shared" si="8"/>
        <v>0</v>
      </c>
    </row>
    <row r="13" spans="1:35" ht="12" customHeight="1" x14ac:dyDescent="0.25">
      <c r="A13" s="20" t="s">
        <v>39</v>
      </c>
      <c r="B13" s="21">
        <v>50</v>
      </c>
      <c r="C13" s="10"/>
      <c r="D13" s="10"/>
      <c r="E13" s="10"/>
      <c r="F13" s="12"/>
      <c r="G13" s="1">
        <f>'28.3'!AF13</f>
        <v>0</v>
      </c>
      <c r="H13" s="22">
        <f t="shared" si="2"/>
        <v>0</v>
      </c>
      <c r="I13" s="7"/>
      <c r="J13" s="7"/>
      <c r="K13" s="7"/>
      <c r="L13" s="7"/>
      <c r="M13" s="7"/>
      <c r="N13" s="7"/>
      <c r="O13" s="6">
        <f t="shared" si="3"/>
        <v>0</v>
      </c>
      <c r="P13" s="11">
        <f t="shared" si="4"/>
        <v>0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14"/>
      <c r="AF13" s="29">
        <f t="shared" si="5"/>
        <v>0</v>
      </c>
      <c r="AG13" s="15">
        <f t="shared" si="6"/>
        <v>0</v>
      </c>
      <c r="AH13" s="28">
        <f t="shared" si="7"/>
        <v>0</v>
      </c>
      <c r="AI13" s="13">
        <f t="shared" si="8"/>
        <v>0</v>
      </c>
    </row>
    <row r="14" spans="1:35" ht="12" customHeight="1" x14ac:dyDescent="0.25">
      <c r="A14" s="20" t="s">
        <v>25</v>
      </c>
      <c r="B14" s="21">
        <v>45</v>
      </c>
      <c r="C14" s="10"/>
      <c r="D14" s="10"/>
      <c r="E14" s="10"/>
      <c r="F14" s="12"/>
      <c r="G14" s="1">
        <f>'28.3'!AF14</f>
        <v>0</v>
      </c>
      <c r="H14" s="22">
        <f t="shared" si="2"/>
        <v>0</v>
      </c>
      <c r="I14" s="7"/>
      <c r="J14" s="7"/>
      <c r="K14" s="7"/>
      <c r="L14" s="7"/>
      <c r="M14" s="7"/>
      <c r="N14" s="7"/>
      <c r="O14" s="6">
        <f t="shared" si="3"/>
        <v>0</v>
      </c>
      <c r="P14" s="11">
        <f t="shared" si="4"/>
        <v>0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14"/>
      <c r="AF14" s="29">
        <f t="shared" si="5"/>
        <v>0</v>
      </c>
      <c r="AG14" s="15">
        <f t="shared" si="6"/>
        <v>0</v>
      </c>
      <c r="AH14" s="28">
        <f t="shared" si="7"/>
        <v>0</v>
      </c>
      <c r="AI14" s="13">
        <f t="shared" si="8"/>
        <v>0</v>
      </c>
    </row>
    <row r="15" spans="1:35" ht="12" customHeight="1" x14ac:dyDescent="0.25">
      <c r="A15" s="20" t="s">
        <v>26</v>
      </c>
      <c r="B15" s="21">
        <v>33</v>
      </c>
      <c r="C15" s="10"/>
      <c r="D15" s="10"/>
      <c r="E15" s="10"/>
      <c r="F15" s="12"/>
      <c r="G15" s="1">
        <f>'28.3'!AF15</f>
        <v>0</v>
      </c>
      <c r="H15" s="22">
        <f t="shared" si="2"/>
        <v>0</v>
      </c>
      <c r="I15" s="7"/>
      <c r="J15" s="7"/>
      <c r="K15" s="7"/>
      <c r="L15" s="7"/>
      <c r="M15" s="7"/>
      <c r="N15" s="7"/>
      <c r="O15" s="6">
        <f t="shared" si="3"/>
        <v>0</v>
      </c>
      <c r="P15" s="11">
        <f t="shared" si="4"/>
        <v>0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14"/>
      <c r="AF15" s="29">
        <f t="shared" si="5"/>
        <v>0</v>
      </c>
      <c r="AG15" s="15">
        <f t="shared" si="6"/>
        <v>0</v>
      </c>
      <c r="AH15" s="28">
        <f t="shared" si="7"/>
        <v>0</v>
      </c>
      <c r="AI15" s="13">
        <f t="shared" si="8"/>
        <v>0</v>
      </c>
    </row>
    <row r="16" spans="1:35" ht="12" customHeight="1" x14ac:dyDescent="0.25">
      <c r="A16" s="20" t="s">
        <v>27</v>
      </c>
      <c r="B16" s="21">
        <v>45</v>
      </c>
      <c r="C16" s="10">
        <v>4</v>
      </c>
      <c r="D16" s="10">
        <v>19</v>
      </c>
      <c r="E16" s="10"/>
      <c r="F16" s="12">
        <v>150</v>
      </c>
      <c r="G16" s="1">
        <f>'28.3'!AF16</f>
        <v>65</v>
      </c>
      <c r="H16" s="22">
        <f>SUM(F16:G16)</f>
        <v>215</v>
      </c>
      <c r="I16" s="7"/>
      <c r="J16" s="7"/>
      <c r="K16" s="7"/>
      <c r="L16" s="7"/>
      <c r="M16" s="7"/>
      <c r="N16" s="7"/>
      <c r="O16" s="6">
        <f t="shared" si="3"/>
        <v>0</v>
      </c>
      <c r="P16" s="11">
        <f t="shared" si="4"/>
        <v>215</v>
      </c>
      <c r="Q16" s="27"/>
      <c r="R16" s="27"/>
      <c r="S16" s="27">
        <v>4</v>
      </c>
      <c r="T16" s="27"/>
      <c r="U16" s="27">
        <v>4</v>
      </c>
      <c r="V16" s="27"/>
      <c r="W16" s="27"/>
      <c r="X16" s="27"/>
      <c r="Y16" s="27"/>
      <c r="Z16" s="27"/>
      <c r="AA16" s="27"/>
      <c r="AB16" s="27"/>
      <c r="AC16" s="27">
        <v>8</v>
      </c>
      <c r="AD16" s="27"/>
      <c r="AE16" s="14"/>
      <c r="AF16" s="29">
        <f t="shared" si="5"/>
        <v>16</v>
      </c>
      <c r="AG16" s="15">
        <f t="shared" si="6"/>
        <v>199</v>
      </c>
      <c r="AH16" s="28">
        <f t="shared" si="7"/>
        <v>199</v>
      </c>
      <c r="AI16" s="13">
        <f t="shared" si="8"/>
        <v>0</v>
      </c>
    </row>
    <row r="17" spans="1:35" ht="12" customHeight="1" x14ac:dyDescent="0.25">
      <c r="A17" s="20" t="s">
        <v>48</v>
      </c>
      <c r="B17" s="21">
        <v>100</v>
      </c>
      <c r="C17" s="10"/>
      <c r="D17" s="10"/>
      <c r="E17" s="10"/>
      <c r="F17" s="12"/>
      <c r="G17" s="1">
        <f>'28.3'!AF17</f>
        <v>0</v>
      </c>
      <c r="H17" s="22">
        <f t="shared" si="2"/>
        <v>0</v>
      </c>
      <c r="I17" s="7"/>
      <c r="J17" s="7"/>
      <c r="K17" s="7"/>
      <c r="L17" s="7"/>
      <c r="M17" s="7"/>
      <c r="N17" s="7"/>
      <c r="O17" s="6">
        <f t="shared" si="3"/>
        <v>0</v>
      </c>
      <c r="P17" s="11">
        <f t="shared" si="4"/>
        <v>0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14"/>
      <c r="AF17" s="29">
        <f t="shared" si="5"/>
        <v>0</v>
      </c>
      <c r="AG17" s="15">
        <f t="shared" si="6"/>
        <v>0</v>
      </c>
      <c r="AH17" s="28">
        <f t="shared" si="7"/>
        <v>0</v>
      </c>
      <c r="AI17" s="13">
        <f t="shared" si="8"/>
        <v>0</v>
      </c>
    </row>
    <row r="18" spans="1:35" ht="12" customHeight="1" x14ac:dyDescent="0.25">
      <c r="A18" s="20" t="s">
        <v>49</v>
      </c>
      <c r="B18" s="21">
        <v>100</v>
      </c>
      <c r="C18" s="10"/>
      <c r="D18" s="10">
        <v>82</v>
      </c>
      <c r="E18" s="10"/>
      <c r="F18" s="12">
        <v>80</v>
      </c>
      <c r="G18" s="1">
        <f>'28.3'!AF18</f>
        <v>2</v>
      </c>
      <c r="H18" s="22">
        <f t="shared" si="2"/>
        <v>82</v>
      </c>
      <c r="I18" s="7"/>
      <c r="J18" s="7"/>
      <c r="K18" s="7"/>
      <c r="L18" s="7"/>
      <c r="M18" s="7"/>
      <c r="N18" s="7"/>
      <c r="O18" s="6">
        <f t="shared" si="3"/>
        <v>0</v>
      </c>
      <c r="P18" s="11">
        <f t="shared" si="4"/>
        <v>82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14"/>
      <c r="AF18" s="29">
        <f t="shared" si="5"/>
        <v>0</v>
      </c>
      <c r="AG18" s="15">
        <f t="shared" si="6"/>
        <v>82</v>
      </c>
      <c r="AH18" s="28">
        <f t="shared" si="7"/>
        <v>82</v>
      </c>
      <c r="AI18" s="13">
        <f t="shared" si="8"/>
        <v>0</v>
      </c>
    </row>
    <row r="19" spans="1:35" ht="12" customHeight="1" x14ac:dyDescent="0.25">
      <c r="A19" s="20" t="s">
        <v>50</v>
      </c>
      <c r="B19" s="21">
        <v>50</v>
      </c>
      <c r="C19" s="10"/>
      <c r="D19" s="10">
        <v>15</v>
      </c>
      <c r="E19" s="10"/>
      <c r="F19" s="12"/>
      <c r="G19" s="1">
        <f>'28.3'!AF19</f>
        <v>15</v>
      </c>
      <c r="H19" s="22">
        <f t="shared" si="2"/>
        <v>15</v>
      </c>
      <c r="I19" s="7"/>
      <c r="J19" s="7"/>
      <c r="K19" s="7"/>
      <c r="L19" s="7"/>
      <c r="M19" s="7"/>
      <c r="N19" s="7"/>
      <c r="O19" s="6">
        <f t="shared" si="3"/>
        <v>0</v>
      </c>
      <c r="P19" s="11">
        <f t="shared" si="4"/>
        <v>15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14"/>
      <c r="AF19" s="29">
        <f t="shared" si="5"/>
        <v>0</v>
      </c>
      <c r="AG19" s="15">
        <f t="shared" si="6"/>
        <v>15</v>
      </c>
      <c r="AH19" s="28">
        <f t="shared" si="7"/>
        <v>15</v>
      </c>
      <c r="AI19" s="13">
        <f t="shared" si="8"/>
        <v>0</v>
      </c>
    </row>
    <row r="20" spans="1:35" ht="12" customHeight="1" x14ac:dyDescent="0.25">
      <c r="A20" s="20" t="s">
        <v>47</v>
      </c>
      <c r="B20" s="21">
        <v>33</v>
      </c>
      <c r="C20" s="10">
        <v>5</v>
      </c>
      <c r="D20" s="10">
        <v>19</v>
      </c>
      <c r="E20" s="10"/>
      <c r="F20" s="12">
        <v>104</v>
      </c>
      <c r="G20" s="1">
        <f>'28.3'!AF20</f>
        <v>105</v>
      </c>
      <c r="H20" s="22">
        <f t="shared" si="2"/>
        <v>209</v>
      </c>
      <c r="I20" s="7"/>
      <c r="J20" s="7"/>
      <c r="K20" s="7"/>
      <c r="L20" s="7"/>
      <c r="M20" s="7"/>
      <c r="N20" s="7"/>
      <c r="O20" s="6">
        <f t="shared" si="3"/>
        <v>0</v>
      </c>
      <c r="P20" s="11">
        <f t="shared" si="4"/>
        <v>209</v>
      </c>
      <c r="Q20" s="27"/>
      <c r="R20" s="27"/>
      <c r="S20" s="27">
        <v>4</v>
      </c>
      <c r="T20" s="27"/>
      <c r="U20" s="27">
        <v>4</v>
      </c>
      <c r="V20" s="27">
        <v>8</v>
      </c>
      <c r="W20" s="27">
        <v>5</v>
      </c>
      <c r="X20" s="27"/>
      <c r="Y20" s="27"/>
      <c r="Z20" s="27"/>
      <c r="AA20" s="27"/>
      <c r="AB20" s="27"/>
      <c r="AC20" s="27">
        <v>4</v>
      </c>
      <c r="AD20" s="27"/>
      <c r="AE20" s="14"/>
      <c r="AF20" s="29">
        <f t="shared" si="5"/>
        <v>25</v>
      </c>
      <c r="AG20" s="15">
        <f t="shared" si="6"/>
        <v>184</v>
      </c>
      <c r="AH20" s="28">
        <f t="shared" si="7"/>
        <v>184</v>
      </c>
      <c r="AI20" s="13">
        <f t="shared" si="8"/>
        <v>0</v>
      </c>
    </row>
    <row r="21" spans="1:35" ht="12" customHeight="1" x14ac:dyDescent="0.25">
      <c r="A21" s="20" t="s">
        <v>144</v>
      </c>
      <c r="B21" s="21"/>
      <c r="C21" s="10"/>
      <c r="D21" s="10"/>
      <c r="E21" s="10"/>
      <c r="F21" s="12"/>
      <c r="G21" s="1">
        <f>'28.3'!AF21</f>
        <v>0</v>
      </c>
      <c r="H21" s="22">
        <f t="shared" si="2"/>
        <v>0</v>
      </c>
      <c r="I21" s="7"/>
      <c r="J21" s="7"/>
      <c r="K21" s="7"/>
      <c r="L21" s="7"/>
      <c r="M21" s="7"/>
      <c r="N21" s="7"/>
      <c r="O21" s="6">
        <f t="shared" ref="O21:O23" si="11">SUBTOTAL(9,I21:N21)</f>
        <v>0</v>
      </c>
      <c r="P21" s="11">
        <f t="shared" ref="P21:P23" si="12">H21-O21</f>
        <v>0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14"/>
      <c r="AF21" s="29">
        <f t="shared" si="5"/>
        <v>0</v>
      </c>
      <c r="AG21" s="15">
        <f t="shared" si="6"/>
        <v>0</v>
      </c>
      <c r="AH21" s="28">
        <f t="shared" si="7"/>
        <v>0</v>
      </c>
      <c r="AI21" s="13">
        <f t="shared" ref="AI21:AI23" si="13">AH21+AE21-AG21</f>
        <v>0</v>
      </c>
    </row>
    <row r="22" spans="1:35" ht="12" customHeight="1" x14ac:dyDescent="0.25">
      <c r="A22" s="20" t="s">
        <v>145</v>
      </c>
      <c r="B22" s="21">
        <v>40</v>
      </c>
      <c r="C22" s="10"/>
      <c r="D22" s="10"/>
      <c r="E22" s="10"/>
      <c r="F22" s="12"/>
      <c r="G22" s="1">
        <f>'28.3'!AF22</f>
        <v>0</v>
      </c>
      <c r="H22" s="22">
        <f t="shared" si="2"/>
        <v>0</v>
      </c>
      <c r="I22" s="7"/>
      <c r="J22" s="7"/>
      <c r="K22" s="7"/>
      <c r="L22" s="7"/>
      <c r="M22" s="7"/>
      <c r="N22" s="7"/>
      <c r="O22" s="6">
        <f t="shared" si="11"/>
        <v>0</v>
      </c>
      <c r="P22" s="11">
        <f t="shared" si="12"/>
        <v>0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14"/>
      <c r="AF22" s="29">
        <f t="shared" si="5"/>
        <v>0</v>
      </c>
      <c r="AG22" s="15">
        <f t="shared" si="6"/>
        <v>0</v>
      </c>
      <c r="AH22" s="28">
        <f t="shared" si="7"/>
        <v>0</v>
      </c>
      <c r="AI22" s="13">
        <f t="shared" si="13"/>
        <v>0</v>
      </c>
    </row>
    <row r="23" spans="1:35" ht="12" customHeight="1" x14ac:dyDescent="0.25">
      <c r="A23" s="20" t="s">
        <v>125</v>
      </c>
      <c r="B23" s="21">
        <v>30</v>
      </c>
      <c r="C23" s="10"/>
      <c r="D23" s="10"/>
      <c r="E23" s="10"/>
      <c r="F23" s="12"/>
      <c r="G23" s="1">
        <f>'28.3'!AF23</f>
        <v>0</v>
      </c>
      <c r="H23" s="22">
        <f t="shared" si="2"/>
        <v>0</v>
      </c>
      <c r="I23" s="7"/>
      <c r="J23" s="7"/>
      <c r="K23" s="7"/>
      <c r="L23" s="7"/>
      <c r="M23" s="7"/>
      <c r="N23" s="7"/>
      <c r="O23" s="6">
        <f t="shared" si="11"/>
        <v>0</v>
      </c>
      <c r="P23" s="11">
        <f t="shared" si="12"/>
        <v>0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14"/>
      <c r="AF23" s="29">
        <f t="shared" si="5"/>
        <v>0</v>
      </c>
      <c r="AG23" s="15">
        <f t="shared" si="6"/>
        <v>0</v>
      </c>
      <c r="AH23" s="28">
        <f t="shared" si="7"/>
        <v>0</v>
      </c>
      <c r="AI23" s="13">
        <f t="shared" si="13"/>
        <v>0</v>
      </c>
    </row>
    <row r="24" spans="1:35" ht="12" customHeight="1" x14ac:dyDescent="0.25">
      <c r="A24" s="89" t="s">
        <v>124</v>
      </c>
      <c r="B24" s="21">
        <v>20</v>
      </c>
      <c r="C24" s="10"/>
      <c r="D24" s="10"/>
      <c r="E24" s="10"/>
      <c r="F24" s="12"/>
      <c r="G24" s="1">
        <f>'28.3'!AF24</f>
        <v>0</v>
      </c>
      <c r="H24" s="22">
        <f t="shared" si="2"/>
        <v>0</v>
      </c>
      <c r="I24" s="7"/>
      <c r="J24" s="7"/>
      <c r="K24" s="7"/>
      <c r="L24" s="7"/>
      <c r="M24" s="7"/>
      <c r="N24" s="7"/>
      <c r="O24" s="6">
        <f t="shared" ref="O24" si="14">SUBTOTAL(9,I24:N24)</f>
        <v>0</v>
      </c>
      <c r="P24" s="11">
        <f t="shared" ref="P24" si="15">H24-O24</f>
        <v>0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14"/>
      <c r="AF24" s="29">
        <f t="shared" si="5"/>
        <v>0</v>
      </c>
      <c r="AG24" s="15">
        <f t="shared" ref="AG24" si="16">P24-AF24</f>
        <v>0</v>
      </c>
      <c r="AH24" s="28">
        <f t="shared" si="7"/>
        <v>0</v>
      </c>
      <c r="AI24" s="13">
        <f t="shared" ref="AI24" si="17">AH24+AE24-AG24</f>
        <v>0</v>
      </c>
    </row>
    <row r="25" spans="1:35" ht="12" customHeight="1" x14ac:dyDescent="0.25">
      <c r="F25" s="19">
        <f t="shared" ref="F25:AI25" si="18">SUM(F3:F24)</f>
        <v>3518</v>
      </c>
      <c r="G25" s="19">
        <f t="shared" si="18"/>
        <v>3437</v>
      </c>
      <c r="H25" s="19">
        <f t="shared" si="18"/>
        <v>6955</v>
      </c>
      <c r="I25" s="19">
        <f t="shared" si="18"/>
        <v>20</v>
      </c>
      <c r="J25" s="19">
        <f t="shared" si="18"/>
        <v>0</v>
      </c>
      <c r="K25" s="19">
        <f t="shared" si="18"/>
        <v>0</v>
      </c>
      <c r="L25" s="19">
        <f t="shared" si="18"/>
        <v>0</v>
      </c>
      <c r="M25" s="19">
        <f t="shared" si="18"/>
        <v>57</v>
      </c>
      <c r="N25" s="19">
        <f t="shared" si="18"/>
        <v>50</v>
      </c>
      <c r="O25" s="19">
        <f t="shared" si="18"/>
        <v>127</v>
      </c>
      <c r="P25" s="19">
        <f t="shared" si="18"/>
        <v>6828</v>
      </c>
      <c r="Q25" s="19">
        <f t="shared" si="18"/>
        <v>215</v>
      </c>
      <c r="R25" s="19">
        <f t="shared" si="18"/>
        <v>24</v>
      </c>
      <c r="S25" s="19">
        <f t="shared" si="18"/>
        <v>103</v>
      </c>
      <c r="T25" s="19">
        <f t="shared" si="18"/>
        <v>12</v>
      </c>
      <c r="U25" s="19">
        <f t="shared" si="18"/>
        <v>273</v>
      </c>
      <c r="V25" s="19">
        <f t="shared" si="18"/>
        <v>117</v>
      </c>
      <c r="W25" s="19">
        <f t="shared" si="18"/>
        <v>139</v>
      </c>
      <c r="X25" s="19">
        <f t="shared" si="18"/>
        <v>80</v>
      </c>
      <c r="Y25" s="19">
        <f t="shared" si="18"/>
        <v>0</v>
      </c>
      <c r="Z25" s="19">
        <f t="shared" si="18"/>
        <v>163</v>
      </c>
      <c r="AA25" s="19">
        <f t="shared" si="18"/>
        <v>118</v>
      </c>
      <c r="AB25" s="19">
        <f t="shared" si="18"/>
        <v>125</v>
      </c>
      <c r="AC25" s="19">
        <f t="shared" si="18"/>
        <v>211</v>
      </c>
      <c r="AD25" s="19">
        <f t="shared" si="18"/>
        <v>54</v>
      </c>
      <c r="AE25" s="19">
        <f t="shared" si="18"/>
        <v>5</v>
      </c>
      <c r="AF25" s="19">
        <f t="shared" si="18"/>
        <v>1634</v>
      </c>
      <c r="AG25" s="19">
        <f t="shared" si="18"/>
        <v>5194</v>
      </c>
      <c r="AH25" s="19">
        <f t="shared" si="18"/>
        <v>5189</v>
      </c>
      <c r="AI25" s="19">
        <f t="shared" si="18"/>
        <v>0</v>
      </c>
    </row>
    <row r="28" spans="1:35" x14ac:dyDescent="0.25">
      <c r="O28" t="s">
        <v>8</v>
      </c>
      <c r="Q28" s="18"/>
      <c r="R28" s="18"/>
      <c r="S28" s="18"/>
      <c r="T28" s="18"/>
      <c r="U28" s="18"/>
    </row>
  </sheetData>
  <mergeCells count="15">
    <mergeCell ref="AH1:AH2"/>
    <mergeCell ref="AI1:AI2"/>
    <mergeCell ref="H1:H2"/>
    <mergeCell ref="O1:O2"/>
    <mergeCell ref="P1:P2"/>
    <mergeCell ref="AE1:AE2"/>
    <mergeCell ref="AF1:AF2"/>
    <mergeCell ref="AG1:AG2"/>
    <mergeCell ref="G1:G2"/>
    <mergeCell ref="A1:A2"/>
    <mergeCell ref="B1:B2"/>
    <mergeCell ref="C1:C2"/>
    <mergeCell ref="D1:D2"/>
    <mergeCell ref="F1:F2"/>
    <mergeCell ref="E1:E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zoomScaleNormal="100" workbookViewId="0">
      <pane xSplit="4" topLeftCell="Y1" activePane="topRight" state="frozen"/>
      <selection pane="topRight" activeCell="AG5" sqref="AG5"/>
    </sheetView>
  </sheetViews>
  <sheetFormatPr defaultRowHeight="15" x14ac:dyDescent="0.25"/>
  <cols>
    <col min="1" max="1" width="19.7109375" bestFit="1" customWidth="1"/>
    <col min="2" max="2" width="8.140625" customWidth="1"/>
    <col min="3" max="4" width="7.5703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7" width="10.85546875" customWidth="1"/>
    <col min="28" max="28" width="13.140625" customWidth="1"/>
    <col min="29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4" t="s">
        <v>12</v>
      </c>
      <c r="F1" s="124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 t="s">
        <v>110</v>
      </c>
      <c r="S1" s="5" t="s">
        <v>13</v>
      </c>
      <c r="T1" s="5" t="s">
        <v>9</v>
      </c>
      <c r="U1" s="5" t="s">
        <v>14</v>
      </c>
      <c r="V1" s="5" t="s">
        <v>230</v>
      </c>
      <c r="W1" s="5" t="s">
        <v>215</v>
      </c>
      <c r="X1" s="5" t="s">
        <v>13</v>
      </c>
      <c r="Y1" s="5" t="s">
        <v>9</v>
      </c>
      <c r="Z1" s="5" t="s">
        <v>9</v>
      </c>
      <c r="AA1" s="5" t="s">
        <v>162</v>
      </c>
      <c r="AB1" s="4" t="s">
        <v>179</v>
      </c>
      <c r="AC1" s="5" t="s">
        <v>161</v>
      </c>
      <c r="AD1" s="120" t="s">
        <v>18</v>
      </c>
      <c r="AE1" s="126" t="s">
        <v>10</v>
      </c>
      <c r="AF1" s="126" t="s">
        <v>44</v>
      </c>
      <c r="AG1" s="128" t="s">
        <v>22</v>
      </c>
      <c r="AH1" s="130" t="s">
        <v>23</v>
      </c>
    </row>
    <row r="2" spans="1:34" x14ac:dyDescent="0.25">
      <c r="A2" s="121"/>
      <c r="B2" s="123"/>
      <c r="C2" s="123"/>
      <c r="D2" s="121"/>
      <c r="E2" s="125"/>
      <c r="F2" s="125"/>
      <c r="G2" s="132"/>
      <c r="H2" s="17" t="s">
        <v>24</v>
      </c>
      <c r="I2" s="46" t="s">
        <v>114</v>
      </c>
      <c r="J2" s="17" t="s">
        <v>15</v>
      </c>
      <c r="K2" s="17" t="s">
        <v>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98</v>
      </c>
      <c r="S2" s="4" t="s">
        <v>41</v>
      </c>
      <c r="T2" s="4" t="s">
        <v>90</v>
      </c>
      <c r="U2" s="4" t="s">
        <v>90</v>
      </c>
      <c r="V2" s="4" t="s">
        <v>42</v>
      </c>
      <c r="W2" s="4" t="s">
        <v>90</v>
      </c>
      <c r="X2" s="4" t="s">
        <v>42</v>
      </c>
      <c r="Y2" s="4" t="s">
        <v>92</v>
      </c>
      <c r="Z2" s="4" t="s">
        <v>42</v>
      </c>
      <c r="AA2" s="4" t="s">
        <v>141</v>
      </c>
      <c r="AB2" s="16" t="s">
        <v>232</v>
      </c>
      <c r="AC2" s="16" t="s">
        <v>1</v>
      </c>
      <c r="AD2" s="121"/>
      <c r="AE2" s="127"/>
      <c r="AF2" s="127"/>
      <c r="AG2" s="129"/>
      <c r="AH2" s="131"/>
    </row>
    <row r="3" spans="1:34" ht="12" customHeight="1" x14ac:dyDescent="0.25">
      <c r="A3" s="20" t="s">
        <v>28</v>
      </c>
      <c r="B3" s="21">
        <v>33</v>
      </c>
      <c r="C3" s="9">
        <v>30</v>
      </c>
      <c r="D3" s="9">
        <v>31</v>
      </c>
      <c r="E3" s="12"/>
      <c r="F3" s="1">
        <f>'29.3'!AH3</f>
        <v>1324</v>
      </c>
      <c r="G3" s="22">
        <f>SUM(E3:F3)</f>
        <v>1324</v>
      </c>
      <c r="H3" s="28"/>
      <c r="I3" s="28"/>
      <c r="J3" s="28"/>
      <c r="K3" s="28"/>
      <c r="L3" s="28"/>
      <c r="M3" s="28"/>
      <c r="N3" s="6">
        <f t="shared" ref="N3:N20" si="0">SUBTOTAL(9,H3:M3)</f>
        <v>0</v>
      </c>
      <c r="O3" s="11">
        <f t="shared" ref="O3:O20" si="1">G3-N3</f>
        <v>1324</v>
      </c>
      <c r="P3" s="66">
        <v>26</v>
      </c>
      <c r="Q3" s="66">
        <v>60</v>
      </c>
      <c r="R3" s="66">
        <v>13</v>
      </c>
      <c r="S3" s="66">
        <v>61</v>
      </c>
      <c r="T3" s="66">
        <v>49</v>
      </c>
      <c r="U3" s="66">
        <v>26</v>
      </c>
      <c r="V3" s="66">
        <v>17</v>
      </c>
      <c r="W3" s="66">
        <v>38</v>
      </c>
      <c r="X3" s="66"/>
      <c r="Y3" s="66"/>
      <c r="Z3" s="66"/>
      <c r="AA3" s="66"/>
      <c r="AB3" s="66">
        <v>10</v>
      </c>
      <c r="AC3" s="66"/>
      <c r="AD3" s="14">
        <v>3</v>
      </c>
      <c r="AE3" s="13">
        <f>SUM(P3:AC3)</f>
        <v>300</v>
      </c>
      <c r="AF3" s="15">
        <f t="shared" ref="AF3:AF13" si="2">O3-AE3</f>
        <v>1024</v>
      </c>
      <c r="AG3" s="7">
        <f>(B3*C3)+D3</f>
        <v>1021</v>
      </c>
      <c r="AH3" s="13">
        <f>AG3+AD3-AF3</f>
        <v>0</v>
      </c>
    </row>
    <row r="4" spans="1:34" s="32" customFormat="1" ht="12" customHeight="1" x14ac:dyDescent="0.25">
      <c r="A4" s="20" t="s">
        <v>29</v>
      </c>
      <c r="B4" s="21">
        <v>70</v>
      </c>
      <c r="C4" s="9">
        <v>14</v>
      </c>
      <c r="D4" s="9">
        <v>6</v>
      </c>
      <c r="E4" s="12"/>
      <c r="F4" s="1">
        <f>'29.3'!AH4</f>
        <v>1224</v>
      </c>
      <c r="G4" s="22">
        <f>SUM(E4:F4)</f>
        <v>1224</v>
      </c>
      <c r="H4" s="7"/>
      <c r="I4" s="7"/>
      <c r="J4" s="7"/>
      <c r="K4" s="7"/>
      <c r="L4" s="7"/>
      <c r="M4" s="7"/>
      <c r="N4" s="6">
        <f t="shared" ref="N4" si="3">SUBTOTAL(9,H4:M4)</f>
        <v>0</v>
      </c>
      <c r="O4" s="11">
        <f t="shared" ref="O4" si="4">G4-N4</f>
        <v>1224</v>
      </c>
      <c r="P4" s="66">
        <v>16</v>
      </c>
      <c r="Q4" s="66">
        <v>48</v>
      </c>
      <c r="R4" s="66"/>
      <c r="S4" s="66">
        <v>43</v>
      </c>
      <c r="T4" s="66">
        <v>43</v>
      </c>
      <c r="U4" s="66">
        <v>50</v>
      </c>
      <c r="V4" s="66">
        <v>10</v>
      </c>
      <c r="W4" s="66">
        <v>17</v>
      </c>
      <c r="X4" s="66"/>
      <c r="Y4" s="66"/>
      <c r="Z4" s="66"/>
      <c r="AA4" s="66"/>
      <c r="AB4" s="66">
        <v>10</v>
      </c>
      <c r="AC4" s="66"/>
      <c r="AD4" s="27">
        <v>1</v>
      </c>
      <c r="AE4" s="13">
        <f t="shared" ref="AE4:AE24" si="5">SUM(P4:AC4)</f>
        <v>237</v>
      </c>
      <c r="AF4" s="26">
        <f t="shared" si="2"/>
        <v>987</v>
      </c>
      <c r="AG4" s="28">
        <f t="shared" ref="AG4:AG20" si="6">(B4*C4)+D4</f>
        <v>986</v>
      </c>
      <c r="AH4" s="29">
        <f t="shared" ref="AH4:AH20" si="7">AG4+AD4-AF4</f>
        <v>0</v>
      </c>
    </row>
    <row r="5" spans="1:34" ht="12" customHeight="1" x14ac:dyDescent="0.25">
      <c r="A5" s="20" t="s">
        <v>30</v>
      </c>
      <c r="B5" s="21">
        <v>45</v>
      </c>
      <c r="C5" s="8">
        <v>3</v>
      </c>
      <c r="D5" s="8">
        <v>41</v>
      </c>
      <c r="E5" s="12"/>
      <c r="F5" s="1">
        <f>'29.3'!AH5</f>
        <v>201</v>
      </c>
      <c r="G5" s="22">
        <f t="shared" ref="G5:G23" si="8">SUM(E5:F5)</f>
        <v>201</v>
      </c>
      <c r="H5" s="7"/>
      <c r="I5" s="7"/>
      <c r="J5" s="7"/>
      <c r="K5" s="7"/>
      <c r="L5" s="7"/>
      <c r="M5" s="7"/>
      <c r="N5" s="6">
        <f t="shared" ref="N5:N11" si="9">SUBTOTAL(9,H5:M5)</f>
        <v>0</v>
      </c>
      <c r="O5" s="11">
        <f t="shared" ref="O5:O11" si="10">G5-N5</f>
        <v>201</v>
      </c>
      <c r="P5" s="66"/>
      <c r="Q5" s="66">
        <v>6</v>
      </c>
      <c r="R5" s="66"/>
      <c r="S5" s="66"/>
      <c r="T5" s="66">
        <v>5</v>
      </c>
      <c r="U5" s="66">
        <v>9</v>
      </c>
      <c r="V5" s="66">
        <v>2</v>
      </c>
      <c r="W5" s="66"/>
      <c r="X5" s="66"/>
      <c r="Y5" s="66"/>
      <c r="Z5" s="66"/>
      <c r="AA5" s="66"/>
      <c r="AB5" s="66">
        <v>3</v>
      </c>
      <c r="AC5" s="66"/>
      <c r="AD5" s="14"/>
      <c r="AE5" s="13">
        <f t="shared" si="5"/>
        <v>25</v>
      </c>
      <c r="AF5" s="15">
        <f t="shared" si="2"/>
        <v>176</v>
      </c>
      <c r="AG5" s="7">
        <f t="shared" si="6"/>
        <v>176</v>
      </c>
      <c r="AH5" s="13">
        <f t="shared" si="7"/>
        <v>0</v>
      </c>
    </row>
    <row r="6" spans="1:34" ht="12" customHeight="1" x14ac:dyDescent="0.25">
      <c r="A6" s="20" t="s">
        <v>31</v>
      </c>
      <c r="B6" s="21">
        <v>40</v>
      </c>
      <c r="C6" s="8"/>
      <c r="D6" s="8"/>
      <c r="E6" s="12"/>
      <c r="F6" s="1">
        <f>'29.3'!AH6</f>
        <v>0</v>
      </c>
      <c r="G6" s="22">
        <f t="shared" si="8"/>
        <v>0</v>
      </c>
      <c r="H6" s="7"/>
      <c r="I6" s="7"/>
      <c r="J6" s="7"/>
      <c r="K6" s="7"/>
      <c r="L6" s="7"/>
      <c r="M6" s="7"/>
      <c r="N6" s="6">
        <f t="shared" si="9"/>
        <v>0</v>
      </c>
      <c r="O6" s="11">
        <f t="shared" si="10"/>
        <v>0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14"/>
      <c r="AE6" s="13">
        <f t="shared" si="5"/>
        <v>0</v>
      </c>
      <c r="AF6" s="15">
        <f t="shared" si="2"/>
        <v>0</v>
      </c>
      <c r="AG6" s="7">
        <f t="shared" si="6"/>
        <v>0</v>
      </c>
      <c r="AH6" s="13">
        <f t="shared" si="7"/>
        <v>0</v>
      </c>
    </row>
    <row r="7" spans="1:34" s="32" customFormat="1" ht="12" customHeight="1" x14ac:dyDescent="0.25">
      <c r="A7" s="20" t="s">
        <v>33</v>
      </c>
      <c r="B7" s="21">
        <v>120</v>
      </c>
      <c r="C7" s="9">
        <v>3</v>
      </c>
      <c r="D7" s="9">
        <v>57</v>
      </c>
      <c r="E7" s="12"/>
      <c r="F7" s="1">
        <f>'29.3'!AH7</f>
        <v>506</v>
      </c>
      <c r="G7" s="22">
        <f t="shared" si="8"/>
        <v>506</v>
      </c>
      <c r="H7" s="7"/>
      <c r="I7" s="7"/>
      <c r="J7" s="7"/>
      <c r="K7" s="7"/>
      <c r="L7" s="7"/>
      <c r="M7" s="7"/>
      <c r="N7" s="6">
        <f t="shared" si="9"/>
        <v>0</v>
      </c>
      <c r="O7" s="11">
        <f t="shared" si="10"/>
        <v>506</v>
      </c>
      <c r="P7" s="66">
        <v>7</v>
      </c>
      <c r="Q7" s="66">
        <v>28</v>
      </c>
      <c r="R7" s="66"/>
      <c r="S7" s="66">
        <v>13</v>
      </c>
      <c r="T7" s="66">
        <v>8</v>
      </c>
      <c r="U7" s="66">
        <v>8</v>
      </c>
      <c r="V7" s="66"/>
      <c r="W7" s="66">
        <v>20</v>
      </c>
      <c r="X7" s="66"/>
      <c r="Y7" s="66"/>
      <c r="Z7" s="66"/>
      <c r="AA7" s="66"/>
      <c r="AB7" s="66">
        <v>5</v>
      </c>
      <c r="AC7" s="66"/>
      <c r="AD7" s="27"/>
      <c r="AE7" s="13">
        <f t="shared" si="5"/>
        <v>89</v>
      </c>
      <c r="AF7" s="26">
        <f t="shared" si="2"/>
        <v>417</v>
      </c>
      <c r="AG7" s="28">
        <f t="shared" si="6"/>
        <v>417</v>
      </c>
      <c r="AH7" s="29">
        <f t="shared" si="7"/>
        <v>0</v>
      </c>
    </row>
    <row r="8" spans="1:34" ht="12" customHeight="1" x14ac:dyDescent="0.25">
      <c r="A8" s="20" t="s">
        <v>34</v>
      </c>
      <c r="B8" s="21">
        <v>40</v>
      </c>
      <c r="C8" s="8">
        <v>2</v>
      </c>
      <c r="D8" s="8"/>
      <c r="E8" s="12"/>
      <c r="F8" s="1">
        <f>'29.3'!AH8</f>
        <v>83</v>
      </c>
      <c r="G8" s="22">
        <f t="shared" si="8"/>
        <v>83</v>
      </c>
      <c r="H8" s="7"/>
      <c r="I8" s="7"/>
      <c r="J8" s="7"/>
      <c r="K8" s="7"/>
      <c r="L8" s="7"/>
      <c r="M8" s="7"/>
      <c r="N8" s="6">
        <f t="shared" si="9"/>
        <v>0</v>
      </c>
      <c r="O8" s="11">
        <f t="shared" si="10"/>
        <v>83</v>
      </c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>
        <v>3</v>
      </c>
      <c r="AC8" s="66"/>
      <c r="AD8" s="14"/>
      <c r="AE8" s="13">
        <f t="shared" si="5"/>
        <v>3</v>
      </c>
      <c r="AF8" s="15">
        <f t="shared" si="2"/>
        <v>80</v>
      </c>
      <c r="AG8" s="7">
        <f t="shared" si="6"/>
        <v>80</v>
      </c>
      <c r="AH8" s="13">
        <f t="shared" si="7"/>
        <v>0</v>
      </c>
    </row>
    <row r="9" spans="1:34" s="32" customFormat="1" ht="12" customHeight="1" x14ac:dyDescent="0.25">
      <c r="A9" s="20" t="s">
        <v>35</v>
      </c>
      <c r="B9" s="21">
        <v>65</v>
      </c>
      <c r="C9" s="8">
        <v>2</v>
      </c>
      <c r="D9" s="8">
        <v>42</v>
      </c>
      <c r="E9" s="12"/>
      <c r="F9" s="1">
        <f>'29.3'!AH9</f>
        <v>241</v>
      </c>
      <c r="G9" s="22">
        <f t="shared" si="8"/>
        <v>241</v>
      </c>
      <c r="H9" s="7"/>
      <c r="I9" s="7"/>
      <c r="J9" s="7"/>
      <c r="K9" s="7"/>
      <c r="L9" s="7"/>
      <c r="M9" s="7"/>
      <c r="N9" s="6">
        <f t="shared" si="9"/>
        <v>0</v>
      </c>
      <c r="O9" s="11">
        <f t="shared" si="10"/>
        <v>241</v>
      </c>
      <c r="P9" s="66">
        <v>4</v>
      </c>
      <c r="Q9" s="66">
        <v>16</v>
      </c>
      <c r="R9" s="66"/>
      <c r="S9" s="66">
        <v>13</v>
      </c>
      <c r="T9" s="66">
        <v>4</v>
      </c>
      <c r="U9" s="66">
        <v>13</v>
      </c>
      <c r="V9" s="66">
        <v>6</v>
      </c>
      <c r="W9" s="66">
        <v>12</v>
      </c>
      <c r="X9" s="66"/>
      <c r="Y9" s="66"/>
      <c r="Z9" s="66"/>
      <c r="AA9" s="66"/>
      <c r="AB9" s="66"/>
      <c r="AC9" s="66"/>
      <c r="AD9" s="27">
        <v>1</v>
      </c>
      <c r="AE9" s="13">
        <f t="shared" si="5"/>
        <v>68</v>
      </c>
      <c r="AF9" s="26">
        <f t="shared" si="2"/>
        <v>173</v>
      </c>
      <c r="AG9" s="28">
        <f t="shared" si="6"/>
        <v>172</v>
      </c>
      <c r="AH9" s="29">
        <f t="shared" si="7"/>
        <v>0</v>
      </c>
    </row>
    <row r="10" spans="1:34" s="32" customFormat="1" ht="12" customHeight="1" x14ac:dyDescent="0.25">
      <c r="A10" s="20" t="s">
        <v>36</v>
      </c>
      <c r="B10" s="21">
        <v>100</v>
      </c>
      <c r="C10" s="8">
        <v>5</v>
      </c>
      <c r="D10" s="8">
        <v>58</v>
      </c>
      <c r="E10" s="31"/>
      <c r="F10" s="1">
        <f>'29.3'!AH10</f>
        <v>723</v>
      </c>
      <c r="G10" s="22">
        <f t="shared" si="8"/>
        <v>723</v>
      </c>
      <c r="H10" s="28"/>
      <c r="I10" s="28"/>
      <c r="J10" s="28"/>
      <c r="K10" s="28"/>
      <c r="L10" s="28"/>
      <c r="M10" s="28"/>
      <c r="N10" s="6">
        <f t="shared" si="9"/>
        <v>0</v>
      </c>
      <c r="O10" s="11">
        <f t="shared" si="10"/>
        <v>723</v>
      </c>
      <c r="P10" s="66">
        <v>21</v>
      </c>
      <c r="Q10" s="66">
        <v>71</v>
      </c>
      <c r="R10" s="66"/>
      <c r="S10" s="66">
        <v>4</v>
      </c>
      <c r="T10" s="66">
        <v>9</v>
      </c>
      <c r="U10" s="66">
        <v>29</v>
      </c>
      <c r="V10" s="66">
        <v>8</v>
      </c>
      <c r="W10" s="66">
        <v>17</v>
      </c>
      <c r="X10" s="66"/>
      <c r="Y10" s="66"/>
      <c r="Z10" s="66"/>
      <c r="AA10" s="66"/>
      <c r="AB10" s="66">
        <v>5</v>
      </c>
      <c r="AC10" s="66"/>
      <c r="AD10" s="27">
        <v>1</v>
      </c>
      <c r="AE10" s="13">
        <f t="shared" si="5"/>
        <v>164</v>
      </c>
      <c r="AF10" s="26">
        <f t="shared" si="2"/>
        <v>559</v>
      </c>
      <c r="AG10" s="28">
        <f t="shared" si="6"/>
        <v>558</v>
      </c>
      <c r="AH10" s="29">
        <f t="shared" si="7"/>
        <v>0</v>
      </c>
    </row>
    <row r="11" spans="1:34" ht="12" customHeight="1" x14ac:dyDescent="0.25">
      <c r="A11" s="20" t="s">
        <v>37</v>
      </c>
      <c r="B11" s="21">
        <v>85</v>
      </c>
      <c r="C11" s="10">
        <v>1</v>
      </c>
      <c r="D11" s="10">
        <v>5</v>
      </c>
      <c r="E11" s="12"/>
      <c r="F11" s="1">
        <f>'29.3'!AH11</f>
        <v>163</v>
      </c>
      <c r="G11" s="22">
        <f t="shared" si="8"/>
        <v>163</v>
      </c>
      <c r="H11" s="7"/>
      <c r="I11" s="7"/>
      <c r="J11" s="7"/>
      <c r="K11" s="7"/>
      <c r="L11" s="7"/>
      <c r="M11" s="7"/>
      <c r="N11" s="6">
        <f t="shared" si="9"/>
        <v>0</v>
      </c>
      <c r="O11" s="11">
        <f t="shared" si="10"/>
        <v>163</v>
      </c>
      <c r="P11" s="66">
        <v>15</v>
      </c>
      <c r="Q11" s="66">
        <v>13</v>
      </c>
      <c r="R11" s="66"/>
      <c r="S11" s="66">
        <v>4</v>
      </c>
      <c r="T11" s="66">
        <v>4</v>
      </c>
      <c r="U11" s="66">
        <v>20</v>
      </c>
      <c r="V11" s="66"/>
      <c r="W11" s="66">
        <v>12</v>
      </c>
      <c r="X11" s="66"/>
      <c r="Y11" s="66"/>
      <c r="Z11" s="66"/>
      <c r="AA11" s="66"/>
      <c r="AB11" s="66">
        <v>5</v>
      </c>
      <c r="AC11" s="66"/>
      <c r="AD11" s="14"/>
      <c r="AE11" s="13">
        <f t="shared" si="5"/>
        <v>73</v>
      </c>
      <c r="AF11" s="15">
        <f t="shared" si="2"/>
        <v>90</v>
      </c>
      <c r="AG11" s="7">
        <f t="shared" si="6"/>
        <v>90</v>
      </c>
      <c r="AH11" s="13">
        <f t="shared" si="7"/>
        <v>0</v>
      </c>
    </row>
    <row r="12" spans="1:34" ht="12" customHeight="1" x14ac:dyDescent="0.25">
      <c r="A12" s="20" t="s">
        <v>38</v>
      </c>
      <c r="B12" s="21">
        <v>50</v>
      </c>
      <c r="C12" s="10">
        <v>3</v>
      </c>
      <c r="D12" s="10">
        <v>20</v>
      </c>
      <c r="E12" s="31"/>
      <c r="F12" s="1">
        <f>'29.3'!AH12</f>
        <v>244</v>
      </c>
      <c r="G12" s="22">
        <f t="shared" si="8"/>
        <v>244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244</v>
      </c>
      <c r="P12" s="66">
        <v>14</v>
      </c>
      <c r="Q12" s="66">
        <v>8</v>
      </c>
      <c r="R12" s="66"/>
      <c r="S12" s="66">
        <v>18</v>
      </c>
      <c r="T12" s="66">
        <v>14</v>
      </c>
      <c r="U12" s="66">
        <v>16</v>
      </c>
      <c r="V12" s="66"/>
      <c r="W12" s="66">
        <v>4</v>
      </c>
      <c r="X12" s="66"/>
      <c r="Y12" s="66"/>
      <c r="Z12" s="66"/>
      <c r="AA12" s="66"/>
      <c r="AB12" s="66"/>
      <c r="AC12" s="66"/>
      <c r="AD12" s="14"/>
      <c r="AE12" s="13">
        <f t="shared" si="5"/>
        <v>74</v>
      </c>
      <c r="AF12" s="15">
        <f t="shared" si="2"/>
        <v>170</v>
      </c>
      <c r="AG12" s="7">
        <f t="shared" si="6"/>
        <v>170</v>
      </c>
      <c r="AH12" s="13">
        <f t="shared" si="7"/>
        <v>0</v>
      </c>
    </row>
    <row r="13" spans="1:34" ht="12" customHeight="1" x14ac:dyDescent="0.25">
      <c r="A13" s="20" t="s">
        <v>39</v>
      </c>
      <c r="B13" s="21">
        <v>50</v>
      </c>
      <c r="C13" s="10"/>
      <c r="D13" s="10"/>
      <c r="E13" s="12"/>
      <c r="F13" s="1">
        <f>'29.3'!AH13</f>
        <v>0</v>
      </c>
      <c r="G13" s="22">
        <f t="shared" si="8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14"/>
      <c r="AE13" s="13">
        <f t="shared" si="5"/>
        <v>0</v>
      </c>
      <c r="AF13" s="15">
        <f t="shared" si="2"/>
        <v>0</v>
      </c>
      <c r="AG13" s="7">
        <f t="shared" si="6"/>
        <v>0</v>
      </c>
      <c r="AH13" s="13">
        <f t="shared" si="7"/>
        <v>0</v>
      </c>
    </row>
    <row r="14" spans="1:34" ht="12" customHeight="1" x14ac:dyDescent="0.25">
      <c r="A14" s="20" t="s">
        <v>25</v>
      </c>
      <c r="B14" s="21">
        <v>45</v>
      </c>
      <c r="C14" s="10"/>
      <c r="D14" s="10"/>
      <c r="E14" s="12"/>
      <c r="F14" s="1">
        <f>'29.3'!AH14</f>
        <v>0</v>
      </c>
      <c r="G14" s="22">
        <f t="shared" si="8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14"/>
      <c r="AE14" s="13">
        <f t="shared" si="5"/>
        <v>0</v>
      </c>
      <c r="AF14" s="15">
        <f t="shared" ref="AF14:AF20" si="11">O14-AE14</f>
        <v>0</v>
      </c>
      <c r="AG14" s="7">
        <f t="shared" si="6"/>
        <v>0</v>
      </c>
      <c r="AH14" s="13">
        <f t="shared" si="7"/>
        <v>0</v>
      </c>
    </row>
    <row r="15" spans="1:34" ht="12" customHeight="1" x14ac:dyDescent="0.25">
      <c r="A15" s="20" t="s">
        <v>26</v>
      </c>
      <c r="B15" s="21">
        <v>33</v>
      </c>
      <c r="C15" s="10"/>
      <c r="D15" s="10"/>
      <c r="E15" s="12"/>
      <c r="F15" s="1">
        <f>'29.3'!AH15</f>
        <v>0</v>
      </c>
      <c r="G15" s="22">
        <f t="shared" si="8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14"/>
      <c r="AE15" s="13">
        <f t="shared" si="5"/>
        <v>0</v>
      </c>
      <c r="AF15" s="15">
        <f t="shared" si="11"/>
        <v>0</v>
      </c>
      <c r="AG15" s="7">
        <f t="shared" si="6"/>
        <v>0</v>
      </c>
      <c r="AH15" s="13">
        <f t="shared" si="7"/>
        <v>0</v>
      </c>
    </row>
    <row r="16" spans="1:34" ht="12" customHeight="1" x14ac:dyDescent="0.25">
      <c r="A16" s="20" t="s">
        <v>27</v>
      </c>
      <c r="B16" s="21">
        <v>45</v>
      </c>
      <c r="C16" s="10">
        <v>3</v>
      </c>
      <c r="D16" s="10">
        <v>1</v>
      </c>
      <c r="E16" s="31"/>
      <c r="F16" s="1">
        <f>'29.3'!AH16</f>
        <v>199</v>
      </c>
      <c r="G16" s="22">
        <f t="shared" si="8"/>
        <v>199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199</v>
      </c>
      <c r="P16" s="66">
        <v>14</v>
      </c>
      <c r="Q16" s="66"/>
      <c r="R16" s="66"/>
      <c r="S16" s="66">
        <v>12</v>
      </c>
      <c r="T16" s="66"/>
      <c r="U16" s="66">
        <v>27</v>
      </c>
      <c r="V16" s="66">
        <v>5</v>
      </c>
      <c r="W16" s="66">
        <v>5</v>
      </c>
      <c r="X16" s="66"/>
      <c r="Y16" s="66"/>
      <c r="Z16" s="66"/>
      <c r="AA16" s="66"/>
      <c r="AB16" s="66"/>
      <c r="AC16" s="66"/>
      <c r="AD16" s="14"/>
      <c r="AE16" s="13">
        <f t="shared" si="5"/>
        <v>63</v>
      </c>
      <c r="AF16" s="15">
        <f t="shared" si="11"/>
        <v>136</v>
      </c>
      <c r="AG16" s="7">
        <f t="shared" si="6"/>
        <v>136</v>
      </c>
      <c r="AH16" s="13">
        <f t="shared" si="7"/>
        <v>0</v>
      </c>
    </row>
    <row r="17" spans="1:34" ht="12" customHeight="1" x14ac:dyDescent="0.25">
      <c r="A17" s="20" t="s">
        <v>48</v>
      </c>
      <c r="B17" s="21">
        <v>100</v>
      </c>
      <c r="C17" s="10"/>
      <c r="D17" s="10"/>
      <c r="E17" s="12"/>
      <c r="F17" s="1">
        <f>'29.3'!AH17</f>
        <v>0</v>
      </c>
      <c r="G17" s="22">
        <f t="shared" si="8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14"/>
      <c r="AE17" s="13">
        <f t="shared" si="5"/>
        <v>0</v>
      </c>
      <c r="AF17" s="15">
        <f t="shared" si="11"/>
        <v>0</v>
      </c>
      <c r="AG17" s="7">
        <f t="shared" si="6"/>
        <v>0</v>
      </c>
      <c r="AH17" s="13">
        <f t="shared" si="7"/>
        <v>0</v>
      </c>
    </row>
    <row r="18" spans="1:34" ht="12" customHeight="1" x14ac:dyDescent="0.25">
      <c r="A18" s="20" t="s">
        <v>49</v>
      </c>
      <c r="B18" s="21">
        <v>100</v>
      </c>
      <c r="C18" s="10"/>
      <c r="D18" s="10">
        <v>77</v>
      </c>
      <c r="E18" s="12"/>
      <c r="F18" s="1">
        <f>'29.3'!AH18</f>
        <v>82</v>
      </c>
      <c r="G18" s="22">
        <f t="shared" si="8"/>
        <v>82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82</v>
      </c>
      <c r="P18" s="66"/>
      <c r="Q18" s="66"/>
      <c r="R18" s="66"/>
      <c r="S18" s="66"/>
      <c r="T18" s="66"/>
      <c r="U18" s="66">
        <v>5</v>
      </c>
      <c r="V18" s="66"/>
      <c r="W18" s="66"/>
      <c r="X18" s="66"/>
      <c r="Y18" s="66"/>
      <c r="Z18" s="66"/>
      <c r="AA18" s="66"/>
      <c r="AB18" s="66"/>
      <c r="AC18" s="66"/>
      <c r="AD18" s="14"/>
      <c r="AE18" s="13">
        <f t="shared" si="5"/>
        <v>5</v>
      </c>
      <c r="AF18" s="15">
        <f t="shared" si="11"/>
        <v>77</v>
      </c>
      <c r="AG18" s="7">
        <f t="shared" si="6"/>
        <v>77</v>
      </c>
      <c r="AH18" s="13">
        <f t="shared" si="7"/>
        <v>0</v>
      </c>
    </row>
    <row r="19" spans="1:34" ht="12" customHeight="1" x14ac:dyDescent="0.25">
      <c r="A19" s="20" t="s">
        <v>50</v>
      </c>
      <c r="B19" s="21">
        <v>50</v>
      </c>
      <c r="C19" s="10"/>
      <c r="D19" s="10">
        <v>15</v>
      </c>
      <c r="E19" s="12"/>
      <c r="F19" s="1">
        <f>'29.3'!AH19</f>
        <v>15</v>
      </c>
      <c r="G19" s="22">
        <f t="shared" si="8"/>
        <v>15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15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14"/>
      <c r="AE19" s="13">
        <f t="shared" si="5"/>
        <v>0</v>
      </c>
      <c r="AF19" s="15">
        <f t="shared" si="11"/>
        <v>15</v>
      </c>
      <c r="AG19" s="7">
        <f t="shared" si="6"/>
        <v>15</v>
      </c>
      <c r="AH19" s="13">
        <f t="shared" si="7"/>
        <v>0</v>
      </c>
    </row>
    <row r="20" spans="1:34" ht="12" customHeight="1" x14ac:dyDescent="0.25">
      <c r="A20" s="20" t="s">
        <v>47</v>
      </c>
      <c r="B20" s="21">
        <v>33</v>
      </c>
      <c r="C20" s="10">
        <v>4</v>
      </c>
      <c r="D20" s="10">
        <v>23</v>
      </c>
      <c r="E20" s="12"/>
      <c r="F20" s="1">
        <f>'29.3'!AH20</f>
        <v>184</v>
      </c>
      <c r="G20" s="22">
        <f t="shared" si="8"/>
        <v>184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184</v>
      </c>
      <c r="P20" s="66">
        <v>10</v>
      </c>
      <c r="Q20" s="66"/>
      <c r="R20" s="66">
        <v>4</v>
      </c>
      <c r="S20" s="66"/>
      <c r="T20" s="66"/>
      <c r="U20" s="66">
        <v>3</v>
      </c>
      <c r="V20" s="66"/>
      <c r="W20" s="66">
        <v>2</v>
      </c>
      <c r="X20" s="66"/>
      <c r="Y20" s="66"/>
      <c r="Z20" s="66"/>
      <c r="AA20" s="66"/>
      <c r="AB20" s="66">
        <v>10</v>
      </c>
      <c r="AC20" s="66"/>
      <c r="AD20" s="14"/>
      <c r="AE20" s="13">
        <f t="shared" si="5"/>
        <v>29</v>
      </c>
      <c r="AF20" s="15">
        <f t="shared" si="11"/>
        <v>155</v>
      </c>
      <c r="AG20" s="7">
        <f t="shared" si="6"/>
        <v>155</v>
      </c>
      <c r="AH20" s="13">
        <f t="shared" si="7"/>
        <v>0</v>
      </c>
    </row>
    <row r="21" spans="1:34" ht="12" customHeight="1" x14ac:dyDescent="0.25">
      <c r="A21" s="20" t="s">
        <v>144</v>
      </c>
      <c r="B21" s="21"/>
      <c r="C21" s="10"/>
      <c r="D21" s="10"/>
      <c r="E21" s="12"/>
      <c r="F21" s="1">
        <f>'29.3'!AH21</f>
        <v>0</v>
      </c>
      <c r="G21" s="22">
        <f t="shared" si="8"/>
        <v>0</v>
      </c>
      <c r="H21" s="7"/>
      <c r="I21" s="7"/>
      <c r="J21" s="7"/>
      <c r="K21" s="7"/>
      <c r="L21" s="7"/>
      <c r="M21" s="7"/>
      <c r="N21" s="6">
        <f t="shared" ref="N21:N23" si="12">SUBTOTAL(9,H21:M21)</f>
        <v>0</v>
      </c>
      <c r="O21" s="11">
        <f t="shared" ref="O21:O23" si="13">G21-N21</f>
        <v>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14"/>
      <c r="AE21" s="13">
        <f t="shared" si="5"/>
        <v>0</v>
      </c>
      <c r="AF21" s="15">
        <f t="shared" ref="AF21:AF23" si="14">O21-AE21</f>
        <v>0</v>
      </c>
      <c r="AG21" s="7">
        <f t="shared" ref="AG21:AG23" si="15">(B21*C21)+D21</f>
        <v>0</v>
      </c>
      <c r="AH21" s="13">
        <f t="shared" ref="AH21:AH23" si="16">AG21+AD21-AF21</f>
        <v>0</v>
      </c>
    </row>
    <row r="22" spans="1:34" ht="12" customHeight="1" x14ac:dyDescent="0.25">
      <c r="A22" s="20" t="s">
        <v>145</v>
      </c>
      <c r="B22" s="21">
        <v>40</v>
      </c>
      <c r="C22" s="10"/>
      <c r="D22" s="10"/>
      <c r="E22" s="12"/>
      <c r="F22" s="1">
        <f>'29.3'!AH22</f>
        <v>0</v>
      </c>
      <c r="G22" s="22">
        <f t="shared" si="8"/>
        <v>0</v>
      </c>
      <c r="H22" s="7"/>
      <c r="I22" s="7"/>
      <c r="J22" s="7"/>
      <c r="K22" s="7"/>
      <c r="L22" s="7"/>
      <c r="M22" s="7"/>
      <c r="N22" s="6">
        <f t="shared" si="12"/>
        <v>0</v>
      </c>
      <c r="O22" s="11">
        <f t="shared" si="13"/>
        <v>0</v>
      </c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14"/>
      <c r="AE22" s="13">
        <f t="shared" si="5"/>
        <v>0</v>
      </c>
      <c r="AF22" s="15">
        <f t="shared" si="14"/>
        <v>0</v>
      </c>
      <c r="AG22" s="7">
        <f t="shared" si="15"/>
        <v>0</v>
      </c>
      <c r="AH22" s="13">
        <f t="shared" si="16"/>
        <v>0</v>
      </c>
    </row>
    <row r="23" spans="1:34" ht="12" customHeight="1" x14ac:dyDescent="0.25">
      <c r="A23" s="20" t="s">
        <v>125</v>
      </c>
      <c r="B23" s="21">
        <v>30</v>
      </c>
      <c r="C23" s="10"/>
      <c r="D23" s="10"/>
      <c r="E23" s="12"/>
      <c r="F23" s="1">
        <f>'29.3'!AH23</f>
        <v>0</v>
      </c>
      <c r="G23" s="22">
        <f t="shared" si="8"/>
        <v>0</v>
      </c>
      <c r="H23" s="7"/>
      <c r="I23" s="7"/>
      <c r="J23" s="7"/>
      <c r="K23" s="7"/>
      <c r="L23" s="7"/>
      <c r="M23" s="7"/>
      <c r="N23" s="6">
        <f t="shared" si="12"/>
        <v>0</v>
      </c>
      <c r="O23" s="11">
        <f t="shared" si="13"/>
        <v>0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14"/>
      <c r="AE23" s="13">
        <f t="shared" si="5"/>
        <v>0</v>
      </c>
      <c r="AF23" s="15">
        <f t="shared" si="14"/>
        <v>0</v>
      </c>
      <c r="AG23" s="7">
        <f t="shared" si="15"/>
        <v>0</v>
      </c>
      <c r="AH23" s="13">
        <f t="shared" si="16"/>
        <v>0</v>
      </c>
    </row>
    <row r="24" spans="1:34" ht="12" customHeight="1" x14ac:dyDescent="0.25">
      <c r="A24" s="89" t="s">
        <v>124</v>
      </c>
      <c r="B24" s="21">
        <v>20</v>
      </c>
      <c r="C24" s="10"/>
      <c r="D24" s="10"/>
      <c r="E24" s="12"/>
      <c r="F24" s="1">
        <f>'29.3'!AH24</f>
        <v>0</v>
      </c>
      <c r="G24" s="22">
        <f t="shared" ref="G24" si="17">SUM(E24:F24)</f>
        <v>0</v>
      </c>
      <c r="H24" s="7"/>
      <c r="I24" s="7"/>
      <c r="J24" s="7"/>
      <c r="K24" s="7"/>
      <c r="L24" s="7"/>
      <c r="M24" s="7"/>
      <c r="N24" s="6">
        <f t="shared" ref="N24" si="18">SUBTOTAL(9,H24:M24)</f>
        <v>0</v>
      </c>
      <c r="O24" s="11">
        <f t="shared" ref="O24" si="19">G24-N24</f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14"/>
      <c r="AE24" s="13">
        <f t="shared" si="5"/>
        <v>0</v>
      </c>
      <c r="AF24" s="15">
        <f t="shared" ref="AF24" si="20">O24-AE24</f>
        <v>0</v>
      </c>
      <c r="AG24" s="7">
        <f t="shared" ref="AG24" si="21">(B24*C24)+D24</f>
        <v>0</v>
      </c>
      <c r="AH24" s="13">
        <f t="shared" ref="AH24" si="22">AG24+AD24-AF24</f>
        <v>0</v>
      </c>
    </row>
    <row r="25" spans="1:34" ht="12" customHeight="1" x14ac:dyDescent="0.25">
      <c r="E25" s="19">
        <f t="shared" ref="E25:AH25" si="23">SUM(E3:E24)</f>
        <v>0</v>
      </c>
      <c r="F25" s="19">
        <f t="shared" si="23"/>
        <v>5189</v>
      </c>
      <c r="G25" s="19">
        <f t="shared" si="23"/>
        <v>5189</v>
      </c>
      <c r="H25" s="19">
        <f t="shared" si="23"/>
        <v>0</v>
      </c>
      <c r="I25" s="19">
        <f t="shared" si="23"/>
        <v>0</v>
      </c>
      <c r="J25" s="19">
        <f t="shared" si="23"/>
        <v>0</v>
      </c>
      <c r="K25" s="19">
        <f t="shared" si="23"/>
        <v>0</v>
      </c>
      <c r="L25" s="19">
        <f t="shared" si="23"/>
        <v>0</v>
      </c>
      <c r="M25" s="19">
        <f t="shared" si="23"/>
        <v>0</v>
      </c>
      <c r="N25" s="19">
        <f t="shared" si="23"/>
        <v>0</v>
      </c>
      <c r="O25" s="19">
        <f t="shared" si="23"/>
        <v>5189</v>
      </c>
      <c r="P25" s="19">
        <f t="shared" si="23"/>
        <v>127</v>
      </c>
      <c r="Q25" s="19">
        <f t="shared" si="23"/>
        <v>250</v>
      </c>
      <c r="R25" s="19">
        <f t="shared" si="23"/>
        <v>17</v>
      </c>
      <c r="S25" s="19">
        <f t="shared" si="23"/>
        <v>168</v>
      </c>
      <c r="T25" s="19">
        <f t="shared" si="23"/>
        <v>136</v>
      </c>
      <c r="U25" s="19">
        <f t="shared" si="23"/>
        <v>206</v>
      </c>
      <c r="V25" s="19">
        <f t="shared" si="23"/>
        <v>48</v>
      </c>
      <c r="W25" s="19">
        <f t="shared" si="23"/>
        <v>127</v>
      </c>
      <c r="X25" s="19">
        <f t="shared" si="23"/>
        <v>0</v>
      </c>
      <c r="Y25" s="19">
        <f t="shared" si="23"/>
        <v>0</v>
      </c>
      <c r="Z25" s="19">
        <f t="shared" si="23"/>
        <v>0</v>
      </c>
      <c r="AA25" s="19">
        <f t="shared" si="23"/>
        <v>0</v>
      </c>
      <c r="AB25" s="19">
        <f t="shared" si="23"/>
        <v>51</v>
      </c>
      <c r="AC25" s="19">
        <f t="shared" si="23"/>
        <v>0</v>
      </c>
      <c r="AD25" s="19">
        <f t="shared" si="23"/>
        <v>6</v>
      </c>
      <c r="AE25" s="19">
        <f t="shared" si="23"/>
        <v>1130</v>
      </c>
      <c r="AF25" s="19">
        <f t="shared" si="23"/>
        <v>4059</v>
      </c>
      <c r="AG25" s="19">
        <f t="shared" si="23"/>
        <v>4053</v>
      </c>
      <c r="AH25" s="19">
        <f t="shared" si="23"/>
        <v>0</v>
      </c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G1:AG2"/>
    <mergeCell ref="AH1:AH2"/>
    <mergeCell ref="G1:G2"/>
    <mergeCell ref="N1:N2"/>
    <mergeCell ref="O1:O2"/>
    <mergeCell ref="AD1:AD2"/>
    <mergeCell ref="AE1:AE2"/>
    <mergeCell ref="AF1:AF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zoomScaleNormal="100" workbookViewId="0">
      <pane xSplit="4" topLeftCell="Y1" activePane="topRight" state="frozen"/>
      <selection pane="topRight" activeCell="AB7" sqref="AB7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9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4" t="s">
        <v>12</v>
      </c>
      <c r="F1" s="124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 t="s">
        <v>123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123</v>
      </c>
      <c r="Y1" s="5" t="s">
        <v>150</v>
      </c>
      <c r="Z1" s="5" t="s">
        <v>9</v>
      </c>
      <c r="AA1" s="5" t="s">
        <v>151</v>
      </c>
      <c r="AB1" s="4" t="s">
        <v>129</v>
      </c>
      <c r="AC1" s="5" t="s">
        <v>126</v>
      </c>
      <c r="AD1" s="120" t="s">
        <v>18</v>
      </c>
      <c r="AE1" s="126" t="s">
        <v>10</v>
      </c>
      <c r="AF1" s="126" t="s">
        <v>44</v>
      </c>
      <c r="AG1" s="128" t="s">
        <v>22</v>
      </c>
      <c r="AH1" s="130" t="s">
        <v>23</v>
      </c>
    </row>
    <row r="2" spans="1:34" x14ac:dyDescent="0.25">
      <c r="A2" s="121"/>
      <c r="B2" s="123"/>
      <c r="C2" s="123"/>
      <c r="D2" s="121"/>
      <c r="E2" s="125"/>
      <c r="F2" s="125"/>
      <c r="G2" s="132"/>
      <c r="H2" s="17" t="s">
        <v>24</v>
      </c>
      <c r="I2" s="17" t="s">
        <v>101</v>
      </c>
      <c r="J2" s="17" t="s">
        <v>15</v>
      </c>
      <c r="K2" s="17" t="s">
        <v>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163</v>
      </c>
      <c r="Z2" s="4" t="s">
        <v>42</v>
      </c>
      <c r="AA2" s="4" t="s">
        <v>141</v>
      </c>
      <c r="AB2" s="16" t="s">
        <v>106</v>
      </c>
      <c r="AC2" s="16"/>
      <c r="AD2" s="121"/>
      <c r="AE2" s="127"/>
      <c r="AF2" s="127"/>
      <c r="AG2" s="129"/>
      <c r="AH2" s="131"/>
    </row>
    <row r="3" spans="1:34" ht="12.75" customHeight="1" x14ac:dyDescent="0.25">
      <c r="A3" s="20" t="s">
        <v>28</v>
      </c>
      <c r="B3" s="21">
        <v>33</v>
      </c>
      <c r="C3" s="9">
        <v>30</v>
      </c>
      <c r="D3" s="9">
        <v>31</v>
      </c>
      <c r="E3" s="12"/>
      <c r="F3" s="1">
        <f>'30.3'!AG3</f>
        <v>1021</v>
      </c>
      <c r="G3" s="22">
        <f>SUM(E3:F3)</f>
        <v>1021</v>
      </c>
      <c r="H3" s="7"/>
      <c r="I3" s="7"/>
      <c r="J3" s="7"/>
      <c r="K3" s="7"/>
      <c r="L3" s="7"/>
      <c r="M3" s="7"/>
      <c r="N3" s="6">
        <f t="shared" ref="N3:N9" si="0">SUBTOTAL(9,H3:M3)</f>
        <v>0</v>
      </c>
      <c r="O3" s="11">
        <f t="shared" ref="O3:O9" si="1">G3-N3</f>
        <v>1021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23" si="2">O3-AE3</f>
        <v>1021</v>
      </c>
      <c r="AG3" s="49">
        <f t="shared" ref="AG3:AG24" si="3">(B3*C3)+D3</f>
        <v>1021</v>
      </c>
      <c r="AH3" s="13">
        <f>AG3+AD3-AF3</f>
        <v>0</v>
      </c>
    </row>
    <row r="4" spans="1:34" ht="12.75" customHeight="1" x14ac:dyDescent="0.25">
      <c r="A4" s="20" t="s">
        <v>29</v>
      </c>
      <c r="B4" s="21">
        <v>70</v>
      </c>
      <c r="C4" s="9">
        <v>14</v>
      </c>
      <c r="D4" s="9">
        <v>6</v>
      </c>
      <c r="E4" s="12"/>
      <c r="F4" s="1">
        <f>'30.3'!AG4</f>
        <v>986</v>
      </c>
      <c r="G4" s="22">
        <f t="shared" ref="G4:G23" si="4">SUM(E4:F4)</f>
        <v>986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986</v>
      </c>
      <c r="P4" s="25"/>
      <c r="Q4" s="25"/>
      <c r="R4" s="14"/>
      <c r="S4" s="25"/>
      <c r="T4" s="14"/>
      <c r="U4" s="14"/>
      <c r="V4" s="14"/>
      <c r="W4" s="14"/>
      <c r="X4" s="14"/>
      <c r="Y4" s="14"/>
      <c r="Z4" s="25"/>
      <c r="AA4" s="14"/>
      <c r="AB4" s="25"/>
      <c r="AC4" s="14"/>
      <c r="AD4" s="14"/>
      <c r="AE4" s="13">
        <f t="shared" ref="AE4:AE24" si="5">SUM(P4:AC4)</f>
        <v>0</v>
      </c>
      <c r="AF4" s="15">
        <f t="shared" si="2"/>
        <v>986</v>
      </c>
      <c r="AG4" s="49">
        <f t="shared" si="3"/>
        <v>986</v>
      </c>
      <c r="AH4" s="13">
        <f t="shared" ref="AH4:AH20" si="6">AG4+AD4-AF4</f>
        <v>0</v>
      </c>
    </row>
    <row r="5" spans="1:34" ht="12.75" customHeight="1" x14ac:dyDescent="0.25">
      <c r="A5" s="20" t="s">
        <v>30</v>
      </c>
      <c r="B5" s="21">
        <v>45</v>
      </c>
      <c r="C5" s="8">
        <v>3</v>
      </c>
      <c r="D5" s="8">
        <v>41</v>
      </c>
      <c r="E5" s="12"/>
      <c r="F5" s="1">
        <f>'30.3'!AG5</f>
        <v>176</v>
      </c>
      <c r="G5" s="22">
        <f t="shared" si="4"/>
        <v>176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176</v>
      </c>
      <c r="P5" s="14"/>
      <c r="Q5" s="25"/>
      <c r="R5" s="14"/>
      <c r="S5" s="14"/>
      <c r="T5" s="14"/>
      <c r="U5" s="14"/>
      <c r="V5" s="14"/>
      <c r="W5" s="14"/>
      <c r="X5" s="14"/>
      <c r="Y5" s="14"/>
      <c r="Z5" s="25"/>
      <c r="AA5" s="14"/>
      <c r="AB5" s="25"/>
      <c r="AC5" s="14"/>
      <c r="AD5" s="14"/>
      <c r="AE5" s="13">
        <f t="shared" si="5"/>
        <v>0</v>
      </c>
      <c r="AF5" s="15">
        <f t="shared" si="2"/>
        <v>176</v>
      </c>
      <c r="AG5" s="49">
        <f t="shared" si="3"/>
        <v>176</v>
      </c>
      <c r="AH5" s="13">
        <f t="shared" si="6"/>
        <v>0</v>
      </c>
    </row>
    <row r="6" spans="1:34" ht="12.75" customHeight="1" x14ac:dyDescent="0.25">
      <c r="A6" s="20" t="s">
        <v>31</v>
      </c>
      <c r="B6" s="21">
        <v>40</v>
      </c>
      <c r="C6" s="8"/>
      <c r="D6" s="8"/>
      <c r="E6" s="12"/>
      <c r="F6" s="1">
        <f>'30.3'!AG6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2"/>
        <v>0</v>
      </c>
      <c r="AG6" s="49">
        <f t="shared" si="3"/>
        <v>0</v>
      </c>
      <c r="AH6" s="13">
        <f t="shared" si="6"/>
        <v>0</v>
      </c>
    </row>
    <row r="7" spans="1:34" ht="12.75" customHeight="1" x14ac:dyDescent="0.25">
      <c r="A7" s="20" t="s">
        <v>33</v>
      </c>
      <c r="B7" s="21">
        <v>120</v>
      </c>
      <c r="C7" s="9">
        <v>3</v>
      </c>
      <c r="D7" s="9">
        <v>57</v>
      </c>
      <c r="E7" s="12"/>
      <c r="F7" s="1">
        <f>'30.3'!AG7</f>
        <v>417</v>
      </c>
      <c r="G7" s="22">
        <f t="shared" si="4"/>
        <v>417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417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5"/>
        <v>0</v>
      </c>
      <c r="AF7" s="15">
        <f t="shared" si="2"/>
        <v>417</v>
      </c>
      <c r="AG7" s="49">
        <f t="shared" si="3"/>
        <v>417</v>
      </c>
      <c r="AH7" s="13">
        <f t="shared" si="6"/>
        <v>0</v>
      </c>
    </row>
    <row r="8" spans="1:34" ht="12.75" customHeight="1" x14ac:dyDescent="0.25">
      <c r="A8" s="20" t="s">
        <v>34</v>
      </c>
      <c r="B8" s="21">
        <v>40</v>
      </c>
      <c r="C8" s="8">
        <v>2</v>
      </c>
      <c r="D8" s="8"/>
      <c r="E8" s="12"/>
      <c r="F8" s="1">
        <f>'30.3'!AG8</f>
        <v>80</v>
      </c>
      <c r="G8" s="22">
        <f t="shared" si="4"/>
        <v>80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80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5"/>
        <v>0</v>
      </c>
      <c r="AF8" s="15">
        <f t="shared" si="2"/>
        <v>80</v>
      </c>
      <c r="AG8" s="49">
        <f t="shared" si="3"/>
        <v>80</v>
      </c>
      <c r="AH8" s="13">
        <f t="shared" si="6"/>
        <v>0</v>
      </c>
    </row>
    <row r="9" spans="1:34" ht="12.75" customHeight="1" x14ac:dyDescent="0.25">
      <c r="A9" s="20" t="s">
        <v>35</v>
      </c>
      <c r="B9" s="21">
        <v>65</v>
      </c>
      <c r="C9" s="8">
        <v>2</v>
      </c>
      <c r="D9" s="8">
        <v>42</v>
      </c>
      <c r="E9" s="12"/>
      <c r="F9" s="1">
        <f>'30.3'!AG9</f>
        <v>172</v>
      </c>
      <c r="G9" s="22">
        <f t="shared" si="4"/>
        <v>172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172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5"/>
        <v>0</v>
      </c>
      <c r="AF9" s="15">
        <f t="shared" si="2"/>
        <v>172</v>
      </c>
      <c r="AG9" s="49">
        <f t="shared" si="3"/>
        <v>172</v>
      </c>
      <c r="AH9" s="13">
        <f t="shared" si="6"/>
        <v>0</v>
      </c>
    </row>
    <row r="10" spans="1:34" s="32" customFormat="1" ht="12.75" customHeight="1" x14ac:dyDescent="0.25">
      <c r="A10" s="20" t="s">
        <v>36</v>
      </c>
      <c r="B10" s="21">
        <v>100</v>
      </c>
      <c r="C10" s="8">
        <v>5</v>
      </c>
      <c r="D10" s="8">
        <v>58</v>
      </c>
      <c r="E10" s="31"/>
      <c r="F10" s="1">
        <f>'30.3'!AG10</f>
        <v>558</v>
      </c>
      <c r="G10" s="22">
        <f t="shared" si="4"/>
        <v>558</v>
      </c>
      <c r="H10" s="28"/>
      <c r="I10" s="28"/>
      <c r="J10" s="28"/>
      <c r="K10" s="28"/>
      <c r="L10" s="28"/>
      <c r="M10" s="28"/>
      <c r="N10" s="6">
        <f t="shared" ref="N10:N20" si="7">SUBTOTAL(9,H10:M10)</f>
        <v>0</v>
      </c>
      <c r="O10" s="11">
        <f t="shared" ref="O10:O20" si="8">G10-N10</f>
        <v>558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13">
        <f t="shared" si="5"/>
        <v>0</v>
      </c>
      <c r="AF10" s="26">
        <f t="shared" si="2"/>
        <v>558</v>
      </c>
      <c r="AG10" s="67">
        <f t="shared" si="3"/>
        <v>558</v>
      </c>
      <c r="AH10" s="29">
        <f t="shared" si="6"/>
        <v>0</v>
      </c>
    </row>
    <row r="11" spans="1:34" ht="12.75" customHeight="1" x14ac:dyDescent="0.25">
      <c r="A11" s="20" t="s">
        <v>37</v>
      </c>
      <c r="B11" s="21">
        <v>85</v>
      </c>
      <c r="C11" s="10">
        <v>1</v>
      </c>
      <c r="D11" s="10">
        <v>5</v>
      </c>
      <c r="E11" s="12"/>
      <c r="F11" s="1">
        <f>'30.3'!AG11</f>
        <v>90</v>
      </c>
      <c r="G11" s="22">
        <f t="shared" si="4"/>
        <v>90</v>
      </c>
      <c r="H11" s="7"/>
      <c r="I11" s="7"/>
      <c r="J11" s="7"/>
      <c r="K11" s="7"/>
      <c r="L11" s="7"/>
      <c r="M11" s="7"/>
      <c r="N11" s="6">
        <f t="shared" si="7"/>
        <v>0</v>
      </c>
      <c r="O11" s="11">
        <f t="shared" si="8"/>
        <v>90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5"/>
        <v>0</v>
      </c>
      <c r="AF11" s="15">
        <f t="shared" si="2"/>
        <v>90</v>
      </c>
      <c r="AG11" s="49">
        <f t="shared" si="3"/>
        <v>90</v>
      </c>
      <c r="AH11" s="13">
        <f t="shared" si="6"/>
        <v>0</v>
      </c>
    </row>
    <row r="12" spans="1:34" s="32" customFormat="1" ht="12.75" customHeight="1" x14ac:dyDescent="0.25">
      <c r="A12" s="20" t="s">
        <v>38</v>
      </c>
      <c r="B12" s="21">
        <v>50</v>
      </c>
      <c r="C12" s="10">
        <v>3</v>
      </c>
      <c r="D12" s="10">
        <v>20</v>
      </c>
      <c r="E12" s="31"/>
      <c r="F12" s="1">
        <f>'30.3'!AG12</f>
        <v>170</v>
      </c>
      <c r="G12" s="22">
        <f t="shared" si="4"/>
        <v>170</v>
      </c>
      <c r="H12" s="28"/>
      <c r="I12" s="28"/>
      <c r="J12" s="28"/>
      <c r="K12" s="28"/>
      <c r="L12" s="28"/>
      <c r="M12" s="28"/>
      <c r="N12" s="6">
        <f t="shared" si="7"/>
        <v>0</v>
      </c>
      <c r="O12" s="11">
        <f t="shared" si="8"/>
        <v>170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13">
        <f t="shared" si="5"/>
        <v>0</v>
      </c>
      <c r="AF12" s="26">
        <f t="shared" si="2"/>
        <v>170</v>
      </c>
      <c r="AG12" s="67">
        <f t="shared" si="3"/>
        <v>170</v>
      </c>
      <c r="AH12" s="29">
        <f t="shared" si="6"/>
        <v>0</v>
      </c>
    </row>
    <row r="13" spans="1:34" ht="12.75" customHeight="1" x14ac:dyDescent="0.25">
      <c r="A13" s="20" t="s">
        <v>39</v>
      </c>
      <c r="B13" s="21">
        <v>50</v>
      </c>
      <c r="C13" s="10"/>
      <c r="D13" s="10"/>
      <c r="E13" s="12"/>
      <c r="F13" s="1">
        <f>'30.3'!AG13</f>
        <v>0</v>
      </c>
      <c r="G13" s="22">
        <f t="shared" si="4"/>
        <v>0</v>
      </c>
      <c r="H13" s="7"/>
      <c r="I13" s="7"/>
      <c r="J13" s="7"/>
      <c r="K13" s="7"/>
      <c r="L13" s="7"/>
      <c r="M13" s="7"/>
      <c r="N13" s="6">
        <f t="shared" si="7"/>
        <v>0</v>
      </c>
      <c r="O13" s="11">
        <f t="shared" si="8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2"/>
        <v>0</v>
      </c>
      <c r="AG13" s="49">
        <f t="shared" si="3"/>
        <v>0</v>
      </c>
      <c r="AH13" s="13">
        <f>AG13+AD13-AF13</f>
        <v>0</v>
      </c>
    </row>
    <row r="14" spans="1:34" ht="12.75" customHeight="1" x14ac:dyDescent="0.25">
      <c r="A14" s="20" t="s">
        <v>25</v>
      </c>
      <c r="B14" s="21">
        <v>45</v>
      </c>
      <c r="C14" s="10"/>
      <c r="D14" s="10"/>
      <c r="E14" s="12"/>
      <c r="F14" s="1">
        <f>'30.3'!AG14</f>
        <v>0</v>
      </c>
      <c r="G14" s="22">
        <f t="shared" si="4"/>
        <v>0</v>
      </c>
      <c r="H14" s="7"/>
      <c r="I14" s="7"/>
      <c r="J14" s="7"/>
      <c r="K14" s="7"/>
      <c r="L14" s="7"/>
      <c r="M14" s="7"/>
      <c r="N14" s="6">
        <f t="shared" si="7"/>
        <v>0</v>
      </c>
      <c r="O14" s="11">
        <f t="shared" si="8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0</v>
      </c>
      <c r="AF14" s="15">
        <f t="shared" si="2"/>
        <v>0</v>
      </c>
      <c r="AG14" s="49">
        <f t="shared" si="3"/>
        <v>0</v>
      </c>
      <c r="AH14" s="13">
        <f t="shared" si="6"/>
        <v>0</v>
      </c>
    </row>
    <row r="15" spans="1:34" ht="12.75" customHeight="1" x14ac:dyDescent="0.25">
      <c r="A15" s="20" t="s">
        <v>26</v>
      </c>
      <c r="B15" s="21">
        <v>33</v>
      </c>
      <c r="C15" s="10"/>
      <c r="D15" s="10"/>
      <c r="E15" s="12"/>
      <c r="F15" s="1">
        <f>'30.3'!AG15</f>
        <v>0</v>
      </c>
      <c r="G15" s="22">
        <f t="shared" si="4"/>
        <v>0</v>
      </c>
      <c r="H15" s="7"/>
      <c r="I15" s="7"/>
      <c r="J15" s="7"/>
      <c r="K15" s="7"/>
      <c r="L15" s="7"/>
      <c r="M15" s="7"/>
      <c r="N15" s="6">
        <f t="shared" si="7"/>
        <v>0</v>
      </c>
      <c r="O15" s="11">
        <f t="shared" si="8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0</v>
      </c>
      <c r="AF15" s="15">
        <f t="shared" si="2"/>
        <v>0</v>
      </c>
      <c r="AG15" s="49">
        <f t="shared" si="3"/>
        <v>0</v>
      </c>
      <c r="AH15" s="13">
        <f t="shared" si="6"/>
        <v>0</v>
      </c>
    </row>
    <row r="16" spans="1:34" s="32" customFormat="1" ht="12.75" customHeight="1" x14ac:dyDescent="0.25">
      <c r="A16" s="20" t="s">
        <v>27</v>
      </c>
      <c r="B16" s="21">
        <v>45</v>
      </c>
      <c r="C16" s="10">
        <v>3</v>
      </c>
      <c r="D16" s="10">
        <v>1</v>
      </c>
      <c r="E16" s="31"/>
      <c r="F16" s="1">
        <f>'30.3'!AG16</f>
        <v>136</v>
      </c>
      <c r="G16" s="22">
        <f t="shared" si="4"/>
        <v>136</v>
      </c>
      <c r="H16" s="28"/>
      <c r="I16" s="28"/>
      <c r="J16" s="28"/>
      <c r="K16" s="28"/>
      <c r="L16" s="28"/>
      <c r="M16" s="28"/>
      <c r="N16" s="6">
        <f t="shared" si="7"/>
        <v>0</v>
      </c>
      <c r="O16" s="11">
        <f t="shared" si="8"/>
        <v>136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13">
        <f t="shared" si="5"/>
        <v>0</v>
      </c>
      <c r="AF16" s="26">
        <f t="shared" si="2"/>
        <v>136</v>
      </c>
      <c r="AG16" s="67">
        <f t="shared" si="3"/>
        <v>136</v>
      </c>
      <c r="AH16" s="29">
        <f t="shared" si="6"/>
        <v>0</v>
      </c>
    </row>
    <row r="17" spans="1:34" ht="12.75" customHeight="1" x14ac:dyDescent="0.25">
      <c r="A17" s="20" t="s">
        <v>48</v>
      </c>
      <c r="B17" s="21">
        <v>50</v>
      </c>
      <c r="C17" s="10"/>
      <c r="D17" s="10"/>
      <c r="E17" s="12"/>
      <c r="F17" s="1">
        <f>'30.3'!AG17</f>
        <v>0</v>
      </c>
      <c r="G17" s="22">
        <f t="shared" si="4"/>
        <v>0</v>
      </c>
      <c r="H17" s="7"/>
      <c r="I17" s="7"/>
      <c r="J17" s="7"/>
      <c r="K17" s="7"/>
      <c r="L17" s="7"/>
      <c r="M17" s="7"/>
      <c r="N17" s="6">
        <f t="shared" si="7"/>
        <v>0</v>
      </c>
      <c r="O17" s="11">
        <f t="shared" si="8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5"/>
        <v>0</v>
      </c>
      <c r="AF17" s="15">
        <f t="shared" si="2"/>
        <v>0</v>
      </c>
      <c r="AG17" s="49">
        <f t="shared" si="3"/>
        <v>0</v>
      </c>
      <c r="AH17" s="13">
        <f t="shared" si="6"/>
        <v>0</v>
      </c>
    </row>
    <row r="18" spans="1:34" ht="12.75" customHeight="1" x14ac:dyDescent="0.25">
      <c r="A18" s="20" t="s">
        <v>49</v>
      </c>
      <c r="B18" s="21">
        <v>100</v>
      </c>
      <c r="C18" s="10"/>
      <c r="D18" s="10">
        <v>77</v>
      </c>
      <c r="E18" s="12"/>
      <c r="F18" s="1">
        <f>'30.3'!AG18</f>
        <v>77</v>
      </c>
      <c r="G18" s="22">
        <f t="shared" si="4"/>
        <v>77</v>
      </c>
      <c r="H18" s="7"/>
      <c r="I18" s="7"/>
      <c r="J18" s="7"/>
      <c r="K18" s="7"/>
      <c r="L18" s="7"/>
      <c r="M18" s="7"/>
      <c r="N18" s="6">
        <f t="shared" si="7"/>
        <v>0</v>
      </c>
      <c r="O18" s="11">
        <f t="shared" si="8"/>
        <v>77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5"/>
        <v>0</v>
      </c>
      <c r="AF18" s="15">
        <f t="shared" si="2"/>
        <v>77</v>
      </c>
      <c r="AG18" s="49">
        <f t="shared" si="3"/>
        <v>77</v>
      </c>
      <c r="AH18" s="13">
        <f t="shared" si="6"/>
        <v>0</v>
      </c>
    </row>
    <row r="19" spans="1:34" ht="12.75" customHeight="1" x14ac:dyDescent="0.25">
      <c r="A19" s="20" t="s">
        <v>50</v>
      </c>
      <c r="B19" s="21">
        <v>50</v>
      </c>
      <c r="C19" s="10"/>
      <c r="D19" s="10">
        <v>15</v>
      </c>
      <c r="E19" s="12"/>
      <c r="F19" s="1">
        <f>'30.3'!AG19</f>
        <v>15</v>
      </c>
      <c r="G19" s="22">
        <f t="shared" si="4"/>
        <v>15</v>
      </c>
      <c r="H19" s="7"/>
      <c r="I19" s="7"/>
      <c r="J19" s="7"/>
      <c r="K19" s="7"/>
      <c r="L19" s="7"/>
      <c r="M19" s="7"/>
      <c r="N19" s="6">
        <f t="shared" si="7"/>
        <v>0</v>
      </c>
      <c r="O19" s="11">
        <f t="shared" si="8"/>
        <v>15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5"/>
        <v>0</v>
      </c>
      <c r="AF19" s="15">
        <f t="shared" si="2"/>
        <v>15</v>
      </c>
      <c r="AG19" s="49">
        <f t="shared" si="3"/>
        <v>15</v>
      </c>
      <c r="AH19" s="13">
        <f t="shared" si="6"/>
        <v>0</v>
      </c>
    </row>
    <row r="20" spans="1:34" s="32" customFormat="1" ht="12.75" customHeight="1" x14ac:dyDescent="0.25">
      <c r="A20" s="20" t="s">
        <v>47</v>
      </c>
      <c r="B20" s="21">
        <v>33</v>
      </c>
      <c r="C20" s="10">
        <v>4</v>
      </c>
      <c r="D20" s="10">
        <v>23</v>
      </c>
      <c r="E20" s="31"/>
      <c r="F20" s="1">
        <f>'30.3'!AG20</f>
        <v>155</v>
      </c>
      <c r="G20" s="22">
        <f t="shared" si="4"/>
        <v>155</v>
      </c>
      <c r="H20" s="28"/>
      <c r="I20" s="28"/>
      <c r="J20" s="28"/>
      <c r="K20" s="28"/>
      <c r="L20" s="28"/>
      <c r="M20" s="28"/>
      <c r="N20" s="6">
        <f t="shared" si="7"/>
        <v>0</v>
      </c>
      <c r="O20" s="11">
        <f t="shared" si="8"/>
        <v>155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13">
        <f t="shared" si="5"/>
        <v>0</v>
      </c>
      <c r="AF20" s="26">
        <f t="shared" si="2"/>
        <v>155</v>
      </c>
      <c r="AG20" s="67">
        <f t="shared" si="3"/>
        <v>155</v>
      </c>
      <c r="AH20" s="29">
        <f t="shared" si="6"/>
        <v>0</v>
      </c>
    </row>
    <row r="21" spans="1:34" ht="12.75" customHeight="1" x14ac:dyDescent="0.25">
      <c r="A21" s="20" t="s">
        <v>144</v>
      </c>
      <c r="B21" s="21"/>
      <c r="C21" s="10"/>
      <c r="D21" s="10"/>
      <c r="E21" s="12"/>
      <c r="F21" s="1">
        <f>'30.3'!AG21</f>
        <v>0</v>
      </c>
      <c r="G21" s="22">
        <f t="shared" si="4"/>
        <v>0</v>
      </c>
      <c r="H21" s="7"/>
      <c r="I21" s="7"/>
      <c r="J21" s="7"/>
      <c r="K21" s="7"/>
      <c r="L21" s="7"/>
      <c r="M21" s="7"/>
      <c r="N21" s="6">
        <f t="shared" ref="N21:N23" si="9">SUBTOTAL(9,H21:M21)</f>
        <v>0</v>
      </c>
      <c r="O21" s="11">
        <f t="shared" ref="O21:O23" si="10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5"/>
        <v>0</v>
      </c>
      <c r="AF21" s="15">
        <f t="shared" si="2"/>
        <v>0</v>
      </c>
      <c r="AG21" s="34">
        <f t="shared" si="3"/>
        <v>0</v>
      </c>
      <c r="AH21" s="13">
        <f t="shared" ref="AH21:AH23" si="11">AG21+AD21-AF21</f>
        <v>0</v>
      </c>
    </row>
    <row r="22" spans="1:34" ht="12.75" customHeight="1" x14ac:dyDescent="0.25">
      <c r="A22" s="20" t="s">
        <v>145</v>
      </c>
      <c r="B22" s="21">
        <v>40</v>
      </c>
      <c r="C22" s="10"/>
      <c r="D22" s="10"/>
      <c r="E22" s="12"/>
      <c r="F22" s="1">
        <f>'30.3'!AG22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9"/>
        <v>0</v>
      </c>
      <c r="O22" s="11">
        <f t="shared" si="10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5"/>
        <v>0</v>
      </c>
      <c r="AF22" s="15">
        <f t="shared" si="2"/>
        <v>0</v>
      </c>
      <c r="AG22" s="34">
        <f t="shared" si="3"/>
        <v>0</v>
      </c>
      <c r="AH22" s="13">
        <f t="shared" si="11"/>
        <v>0</v>
      </c>
    </row>
    <row r="23" spans="1:34" ht="12.75" customHeight="1" x14ac:dyDescent="0.25">
      <c r="A23" s="20" t="s">
        <v>125</v>
      </c>
      <c r="B23" s="21">
        <v>30</v>
      </c>
      <c r="C23" s="10"/>
      <c r="D23" s="10"/>
      <c r="E23" s="12"/>
      <c r="F23" s="1">
        <f>'30.3'!AG23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9"/>
        <v>0</v>
      </c>
      <c r="O23" s="11">
        <f t="shared" si="10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5"/>
        <v>0</v>
      </c>
      <c r="AF23" s="15">
        <f t="shared" si="2"/>
        <v>0</v>
      </c>
      <c r="AG23" s="34">
        <f t="shared" si="3"/>
        <v>0</v>
      </c>
      <c r="AH23" s="13">
        <f t="shared" si="11"/>
        <v>0</v>
      </c>
    </row>
    <row r="24" spans="1:34" ht="12.75" customHeight="1" x14ac:dyDescent="0.25">
      <c r="A24" s="89" t="s">
        <v>124</v>
      </c>
      <c r="B24" s="21">
        <v>20</v>
      </c>
      <c r="C24" s="10"/>
      <c r="D24" s="10"/>
      <c r="E24" s="12"/>
      <c r="F24" s="1">
        <f>'30.3'!AG24</f>
        <v>0</v>
      </c>
      <c r="G24" s="22">
        <f t="shared" ref="G24" si="12">SUM(E24:F24)</f>
        <v>0</v>
      </c>
      <c r="H24" s="7"/>
      <c r="I24" s="7"/>
      <c r="J24" s="7"/>
      <c r="K24" s="7"/>
      <c r="L24" s="7"/>
      <c r="M24" s="7"/>
      <c r="N24" s="6">
        <f t="shared" ref="N24" si="13">SUBTOTAL(9,H24:M24)</f>
        <v>0</v>
      </c>
      <c r="O24" s="11">
        <f t="shared" ref="O24" si="14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5"/>
        <v>0</v>
      </c>
      <c r="AF24" s="15">
        <f t="shared" ref="AF24" si="15">O24-AE24</f>
        <v>0</v>
      </c>
      <c r="AG24" s="34">
        <f t="shared" si="3"/>
        <v>0</v>
      </c>
      <c r="AH24" s="13">
        <f t="shared" ref="AH24" si="16">AG24+AD24-AF24</f>
        <v>0</v>
      </c>
    </row>
    <row r="25" spans="1:34" ht="12.75" customHeight="1" x14ac:dyDescent="0.25">
      <c r="E25" s="19">
        <f t="shared" ref="E25:AH25" si="17">SUM(E3:E24)</f>
        <v>0</v>
      </c>
      <c r="F25" s="19">
        <f t="shared" si="17"/>
        <v>4053</v>
      </c>
      <c r="G25" s="19">
        <f t="shared" si="17"/>
        <v>4053</v>
      </c>
      <c r="H25" s="19">
        <f t="shared" si="17"/>
        <v>0</v>
      </c>
      <c r="I25" s="19">
        <f t="shared" si="17"/>
        <v>0</v>
      </c>
      <c r="J25" s="19">
        <f t="shared" si="17"/>
        <v>0</v>
      </c>
      <c r="K25" s="19">
        <f t="shared" si="17"/>
        <v>0</v>
      </c>
      <c r="L25" s="19">
        <f t="shared" si="17"/>
        <v>0</v>
      </c>
      <c r="M25" s="19">
        <f t="shared" si="17"/>
        <v>0</v>
      </c>
      <c r="N25" s="19">
        <f t="shared" si="17"/>
        <v>0</v>
      </c>
      <c r="O25" s="19">
        <f t="shared" si="17"/>
        <v>4053</v>
      </c>
      <c r="P25" s="19">
        <f t="shared" si="17"/>
        <v>0</v>
      </c>
      <c r="Q25" s="19">
        <f t="shared" si="17"/>
        <v>0</v>
      </c>
      <c r="R25" s="19">
        <f t="shared" si="17"/>
        <v>0</v>
      </c>
      <c r="S25" s="19">
        <f t="shared" si="17"/>
        <v>0</v>
      </c>
      <c r="T25" s="19">
        <f t="shared" si="17"/>
        <v>0</v>
      </c>
      <c r="U25" s="19">
        <f t="shared" si="17"/>
        <v>0</v>
      </c>
      <c r="V25" s="19">
        <f t="shared" si="17"/>
        <v>0</v>
      </c>
      <c r="W25" s="19">
        <f t="shared" si="17"/>
        <v>0</v>
      </c>
      <c r="X25" s="19">
        <f t="shared" si="17"/>
        <v>0</v>
      </c>
      <c r="Y25" s="19">
        <f t="shared" si="17"/>
        <v>0</v>
      </c>
      <c r="Z25" s="19">
        <f t="shared" si="17"/>
        <v>0</v>
      </c>
      <c r="AA25" s="19">
        <f t="shared" si="17"/>
        <v>0</v>
      </c>
      <c r="AB25" s="19">
        <f t="shared" si="17"/>
        <v>0</v>
      </c>
      <c r="AC25" s="19">
        <f t="shared" si="17"/>
        <v>0</v>
      </c>
      <c r="AD25" s="19">
        <f t="shared" si="17"/>
        <v>0</v>
      </c>
      <c r="AE25" s="19">
        <f t="shared" si="17"/>
        <v>0</v>
      </c>
      <c r="AF25" s="19">
        <f t="shared" si="17"/>
        <v>4053</v>
      </c>
      <c r="AG25" s="19">
        <f t="shared" si="17"/>
        <v>4053</v>
      </c>
      <c r="AH25" s="19">
        <f t="shared" si="17"/>
        <v>0</v>
      </c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G1:AG2"/>
    <mergeCell ref="AH1:AH2"/>
    <mergeCell ref="G1:G2"/>
    <mergeCell ref="N1:N2"/>
    <mergeCell ref="O1:O2"/>
    <mergeCell ref="AD1:AD2"/>
    <mergeCell ref="AE1:AE2"/>
    <mergeCell ref="AF1:AF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view="pageBreakPreview" zoomScale="60" zoomScaleNormal="55" workbookViewId="0">
      <selection activeCell="P7" sqref="P7"/>
    </sheetView>
  </sheetViews>
  <sheetFormatPr defaultColWidth="9.140625" defaultRowHeight="28.5" x14ac:dyDescent="0.25"/>
  <cols>
    <col min="1" max="1" width="31.28515625" style="113" customWidth="1"/>
    <col min="2" max="2" width="17.5703125" style="113" customWidth="1"/>
    <col min="3" max="3" width="10.140625" style="113" customWidth="1"/>
    <col min="4" max="4" width="11.42578125" style="113" customWidth="1"/>
    <col min="5" max="5" width="11.5703125" style="113" customWidth="1"/>
    <col min="6" max="6" width="10.85546875" style="116" customWidth="1"/>
    <col min="7" max="7" width="14.140625" style="116" customWidth="1"/>
    <col min="8" max="8" width="13.42578125" style="113" customWidth="1"/>
    <col min="9" max="9" width="13.28515625" style="113" customWidth="1"/>
    <col min="10" max="10" width="12.5703125" style="116" customWidth="1"/>
    <col min="11" max="11" width="13.85546875" style="113" customWidth="1"/>
    <col min="12" max="12" width="14.28515625" style="113" customWidth="1"/>
    <col min="13" max="13" width="13.28515625" style="113" customWidth="1"/>
    <col min="14" max="14" width="11.42578125" style="113" customWidth="1"/>
    <col min="15" max="15" width="13.42578125" style="113" customWidth="1"/>
    <col min="16" max="16" width="11" style="113" customWidth="1"/>
    <col min="17" max="17" width="12.7109375" style="113" customWidth="1"/>
    <col min="18" max="16384" width="9.140625" style="113"/>
  </cols>
  <sheetData>
    <row r="1" spans="1:17" s="110" customFormat="1" x14ac:dyDescent="0.25">
      <c r="A1" s="78" t="s">
        <v>0</v>
      </c>
      <c r="B1" s="79" t="s">
        <v>83</v>
      </c>
      <c r="C1" s="104" t="s">
        <v>224</v>
      </c>
      <c r="D1" s="60" t="s">
        <v>225</v>
      </c>
      <c r="E1" s="107">
        <v>16.3</v>
      </c>
      <c r="F1" s="109">
        <v>18.3</v>
      </c>
      <c r="G1" s="104" t="s">
        <v>226</v>
      </c>
      <c r="H1" s="60" t="s">
        <v>227</v>
      </c>
      <c r="I1" s="60" t="s">
        <v>228</v>
      </c>
      <c r="J1" s="109">
        <v>22.3</v>
      </c>
      <c r="K1" s="107">
        <v>23.3</v>
      </c>
      <c r="L1" s="107">
        <v>25.3</v>
      </c>
      <c r="M1" s="107">
        <v>26.3</v>
      </c>
      <c r="N1" s="107">
        <v>27.3</v>
      </c>
      <c r="O1" s="107">
        <v>28.3</v>
      </c>
      <c r="P1" s="118">
        <v>29.3</v>
      </c>
      <c r="Q1" s="118">
        <v>30.3</v>
      </c>
    </row>
    <row r="2" spans="1:17" ht="31.5" x14ac:dyDescent="0.45">
      <c r="A2" s="111" t="s">
        <v>28</v>
      </c>
      <c r="B2" s="87">
        <f>SUM(C2:Q2)</f>
        <v>41</v>
      </c>
      <c r="C2" s="99">
        <v>2</v>
      </c>
      <c r="D2" s="99">
        <v>1</v>
      </c>
      <c r="E2" s="99">
        <v>2</v>
      </c>
      <c r="F2" s="99">
        <v>3</v>
      </c>
      <c r="G2" s="100">
        <v>4</v>
      </c>
      <c r="H2" s="100">
        <v>4</v>
      </c>
      <c r="I2" s="99">
        <v>5</v>
      </c>
      <c r="J2" s="99">
        <v>4</v>
      </c>
      <c r="K2" s="99">
        <v>4</v>
      </c>
      <c r="L2" s="99">
        <v>3</v>
      </c>
      <c r="M2" s="99">
        <v>1</v>
      </c>
      <c r="N2" s="99">
        <v>3</v>
      </c>
      <c r="O2" s="112"/>
      <c r="P2" s="100">
        <v>2</v>
      </c>
      <c r="Q2" s="99">
        <v>3</v>
      </c>
    </row>
    <row r="3" spans="1:17" ht="31.5" x14ac:dyDescent="0.45">
      <c r="A3" s="111" t="s">
        <v>29</v>
      </c>
      <c r="B3" s="87">
        <f t="shared" ref="B3:B23" si="0">SUM(C3:Q3)</f>
        <v>15</v>
      </c>
      <c r="C3" s="106">
        <v>2</v>
      </c>
      <c r="D3" s="99"/>
      <c r="E3" s="99">
        <v>1</v>
      </c>
      <c r="F3" s="99">
        <v>1</v>
      </c>
      <c r="G3" s="100"/>
      <c r="H3" s="99"/>
      <c r="I3" s="99"/>
      <c r="J3" s="99">
        <v>3</v>
      </c>
      <c r="K3" s="99">
        <v>3</v>
      </c>
      <c r="L3" s="99">
        <v>2</v>
      </c>
      <c r="M3" s="99"/>
      <c r="N3" s="99"/>
      <c r="O3" s="112"/>
      <c r="P3" s="99">
        <v>2</v>
      </c>
      <c r="Q3" s="100">
        <v>1</v>
      </c>
    </row>
    <row r="4" spans="1:17" ht="31.5" x14ac:dyDescent="0.45">
      <c r="A4" s="111" t="s">
        <v>30</v>
      </c>
      <c r="B4" s="87">
        <f t="shared" si="0"/>
        <v>4</v>
      </c>
      <c r="C4" s="106">
        <v>1</v>
      </c>
      <c r="D4" s="99">
        <v>1</v>
      </c>
      <c r="E4" s="99"/>
      <c r="F4" s="99"/>
      <c r="G4" s="99"/>
      <c r="H4" s="99">
        <v>1</v>
      </c>
      <c r="I4" s="99"/>
      <c r="J4" s="99"/>
      <c r="K4" s="99"/>
      <c r="L4" s="99"/>
      <c r="M4" s="99">
        <v>1</v>
      </c>
      <c r="N4" s="99"/>
      <c r="O4" s="112"/>
      <c r="P4" s="99"/>
      <c r="Q4" s="99"/>
    </row>
    <row r="5" spans="1:17" ht="31.5" x14ac:dyDescent="0.45">
      <c r="A5" s="111" t="s">
        <v>31</v>
      </c>
      <c r="B5" s="87">
        <f t="shared" si="0"/>
        <v>0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12"/>
      <c r="P5" s="99"/>
      <c r="Q5" s="99"/>
    </row>
    <row r="6" spans="1:17" ht="31.5" x14ac:dyDescent="0.45">
      <c r="A6" s="111" t="s">
        <v>33</v>
      </c>
      <c r="B6" s="87">
        <f t="shared" si="0"/>
        <v>3</v>
      </c>
      <c r="C6" s="99">
        <v>1</v>
      </c>
      <c r="D6" s="99"/>
      <c r="E6" s="99"/>
      <c r="F6" s="99"/>
      <c r="G6" s="99"/>
      <c r="H6" s="99"/>
      <c r="I6" s="99"/>
      <c r="J6" s="99"/>
      <c r="K6" s="99"/>
      <c r="L6" s="99"/>
      <c r="M6" s="99">
        <v>2</v>
      </c>
      <c r="N6" s="99"/>
      <c r="O6" s="112"/>
      <c r="P6" s="99"/>
      <c r="Q6" s="100"/>
    </row>
    <row r="7" spans="1:17" ht="31.5" x14ac:dyDescent="0.45">
      <c r="A7" s="111" t="s">
        <v>34</v>
      </c>
      <c r="B7" s="87">
        <f t="shared" si="0"/>
        <v>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12"/>
      <c r="P7" s="99"/>
      <c r="Q7" s="99"/>
    </row>
    <row r="8" spans="1:17" ht="31.5" x14ac:dyDescent="0.45">
      <c r="A8" s="111" t="s">
        <v>35</v>
      </c>
      <c r="B8" s="87">
        <f t="shared" si="0"/>
        <v>2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112"/>
      <c r="P8" s="99">
        <v>1</v>
      </c>
      <c r="Q8" s="100">
        <v>1</v>
      </c>
    </row>
    <row r="9" spans="1:17" ht="31.5" x14ac:dyDescent="0.45">
      <c r="A9" s="111" t="s">
        <v>36</v>
      </c>
      <c r="B9" s="87">
        <f t="shared" si="0"/>
        <v>10</v>
      </c>
      <c r="C9" s="99">
        <v>1</v>
      </c>
      <c r="D9" s="99">
        <v>1</v>
      </c>
      <c r="E9" s="99">
        <v>1</v>
      </c>
      <c r="F9" s="99">
        <v>3</v>
      </c>
      <c r="G9" s="100"/>
      <c r="H9" s="99"/>
      <c r="I9" s="99"/>
      <c r="J9" s="99">
        <v>1</v>
      </c>
      <c r="K9" s="99">
        <v>1</v>
      </c>
      <c r="L9" s="99"/>
      <c r="M9" s="105">
        <v>1</v>
      </c>
      <c r="N9" s="99"/>
      <c r="O9" s="112"/>
      <c r="P9" s="100"/>
      <c r="Q9" s="100">
        <v>1</v>
      </c>
    </row>
    <row r="10" spans="1:17" ht="31.5" x14ac:dyDescent="0.45">
      <c r="A10" s="111" t="s">
        <v>37</v>
      </c>
      <c r="B10" s="87">
        <f t="shared" si="0"/>
        <v>2</v>
      </c>
      <c r="C10" s="99"/>
      <c r="D10" s="99"/>
      <c r="E10" s="99"/>
      <c r="F10" s="99"/>
      <c r="G10" s="99"/>
      <c r="H10" s="99"/>
      <c r="I10" s="99"/>
      <c r="J10" s="99">
        <v>1</v>
      </c>
      <c r="K10" s="99">
        <v>1</v>
      </c>
      <c r="L10" s="99"/>
      <c r="M10" s="100"/>
      <c r="N10" s="99"/>
      <c r="O10" s="112"/>
      <c r="P10" s="99"/>
      <c r="Q10" s="99"/>
    </row>
    <row r="11" spans="1:17" ht="31.5" x14ac:dyDescent="0.45">
      <c r="A11" s="111" t="s">
        <v>38</v>
      </c>
      <c r="B11" s="87">
        <f t="shared" si="0"/>
        <v>2</v>
      </c>
      <c r="C11" s="99"/>
      <c r="D11" s="99">
        <v>1</v>
      </c>
      <c r="E11" s="99"/>
      <c r="F11" s="99"/>
      <c r="G11" s="99"/>
      <c r="H11" s="99">
        <v>1</v>
      </c>
      <c r="I11" s="99"/>
      <c r="J11" s="99"/>
      <c r="K11" s="99"/>
      <c r="L11" s="99"/>
      <c r="M11" s="100"/>
      <c r="N11" s="99"/>
      <c r="O11" s="112"/>
      <c r="P11" s="99"/>
      <c r="Q11" s="99"/>
    </row>
    <row r="12" spans="1:17" ht="31.5" x14ac:dyDescent="0.45">
      <c r="A12" s="111" t="s">
        <v>39</v>
      </c>
      <c r="B12" s="87">
        <f t="shared" si="0"/>
        <v>0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112"/>
      <c r="P12" s="99"/>
      <c r="Q12" s="99"/>
    </row>
    <row r="13" spans="1:17" ht="31.5" x14ac:dyDescent="0.45">
      <c r="A13" s="111" t="s">
        <v>25</v>
      </c>
      <c r="B13" s="87">
        <f t="shared" si="0"/>
        <v>0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112"/>
      <c r="P13" s="99"/>
      <c r="Q13" s="99"/>
    </row>
    <row r="14" spans="1:17" ht="31.5" x14ac:dyDescent="0.45">
      <c r="A14" s="111" t="s">
        <v>26</v>
      </c>
      <c r="B14" s="87">
        <f t="shared" si="0"/>
        <v>0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112"/>
      <c r="P14" s="99"/>
      <c r="Q14" s="99"/>
    </row>
    <row r="15" spans="1:17" ht="31.5" x14ac:dyDescent="0.45">
      <c r="A15" s="111" t="s">
        <v>27</v>
      </c>
      <c r="B15" s="87">
        <f t="shared" si="0"/>
        <v>8</v>
      </c>
      <c r="C15" s="99"/>
      <c r="D15" s="99">
        <v>1</v>
      </c>
      <c r="E15" s="99"/>
      <c r="F15" s="99">
        <v>1</v>
      </c>
      <c r="G15" s="99">
        <v>1</v>
      </c>
      <c r="H15" s="99"/>
      <c r="I15" s="99"/>
      <c r="J15" s="99">
        <v>1</v>
      </c>
      <c r="K15" s="99">
        <v>1</v>
      </c>
      <c r="L15" s="99">
        <v>1</v>
      </c>
      <c r="M15" s="99"/>
      <c r="N15" s="99">
        <v>1</v>
      </c>
      <c r="O15" s="112">
        <v>1</v>
      </c>
      <c r="P15" s="99"/>
      <c r="Q15" s="99"/>
    </row>
    <row r="16" spans="1:17" ht="31.5" x14ac:dyDescent="0.45">
      <c r="A16" s="111" t="s">
        <v>115</v>
      </c>
      <c r="B16" s="87">
        <f t="shared" si="0"/>
        <v>0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12"/>
      <c r="P16" s="99"/>
      <c r="Q16" s="99"/>
    </row>
    <row r="17" spans="1:17" ht="31.5" x14ac:dyDescent="0.45">
      <c r="A17" s="111" t="s">
        <v>116</v>
      </c>
      <c r="B17" s="87">
        <f t="shared" si="0"/>
        <v>1</v>
      </c>
      <c r="C17" s="99"/>
      <c r="D17" s="99"/>
      <c r="E17" s="99"/>
      <c r="F17" s="99"/>
      <c r="G17" s="100"/>
      <c r="H17" s="99"/>
      <c r="I17" s="99"/>
      <c r="J17" s="99"/>
      <c r="K17" s="99"/>
      <c r="L17" s="99">
        <v>1</v>
      </c>
      <c r="M17" s="99"/>
      <c r="N17" s="99"/>
      <c r="O17" s="112"/>
      <c r="P17" s="99"/>
      <c r="Q17" s="99"/>
    </row>
    <row r="18" spans="1:17" ht="31.5" x14ac:dyDescent="0.45">
      <c r="A18" s="111" t="s">
        <v>117</v>
      </c>
      <c r="B18" s="87">
        <f t="shared" si="0"/>
        <v>0</v>
      </c>
      <c r="C18" s="10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112"/>
      <c r="P18" s="99"/>
      <c r="Q18" s="99"/>
    </row>
    <row r="19" spans="1:17" ht="31.5" x14ac:dyDescent="0.45">
      <c r="A19" s="111" t="s">
        <v>47</v>
      </c>
      <c r="B19" s="87">
        <f t="shared" si="0"/>
        <v>3</v>
      </c>
      <c r="C19" s="108">
        <v>1</v>
      </c>
      <c r="D19" s="99"/>
      <c r="E19" s="99">
        <v>1</v>
      </c>
      <c r="F19" s="99"/>
      <c r="G19" s="100"/>
      <c r="H19" s="99">
        <v>1</v>
      </c>
      <c r="I19" s="99"/>
      <c r="J19" s="99"/>
      <c r="K19" s="99"/>
      <c r="L19" s="99"/>
      <c r="M19" s="99"/>
      <c r="N19" s="99"/>
      <c r="O19" s="112"/>
      <c r="P19" s="99"/>
      <c r="Q19" s="99"/>
    </row>
    <row r="20" spans="1:17" ht="31.5" x14ac:dyDescent="0.45">
      <c r="A20" s="111" t="s">
        <v>32</v>
      </c>
      <c r="B20" s="87">
        <f t="shared" si="0"/>
        <v>0</v>
      </c>
      <c r="C20" s="108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108"/>
      <c r="P20" s="99"/>
      <c r="Q20" s="99"/>
    </row>
    <row r="21" spans="1:17" ht="33.75" x14ac:dyDescent="0.45">
      <c r="A21" s="111" t="s">
        <v>139</v>
      </c>
      <c r="B21" s="87">
        <f t="shared" si="0"/>
        <v>0</v>
      </c>
      <c r="C21" s="112"/>
      <c r="D21" s="108"/>
      <c r="E21" s="99"/>
      <c r="F21" s="99"/>
      <c r="G21" s="99"/>
      <c r="H21" s="99"/>
      <c r="I21" s="114"/>
      <c r="J21" s="99"/>
      <c r="K21" s="99"/>
      <c r="L21" s="119"/>
      <c r="M21" s="99"/>
      <c r="N21" s="99"/>
      <c r="O21" s="108"/>
      <c r="P21" s="99"/>
      <c r="Q21" s="99"/>
    </row>
    <row r="22" spans="1:17" ht="33.75" x14ac:dyDescent="0.45">
      <c r="A22" s="111" t="s">
        <v>148</v>
      </c>
      <c r="B22" s="87">
        <f t="shared" si="0"/>
        <v>0</v>
      </c>
      <c r="C22" s="112"/>
      <c r="D22" s="108"/>
      <c r="E22" s="99"/>
      <c r="F22" s="108"/>
      <c r="G22" s="99"/>
      <c r="H22" s="99"/>
      <c r="I22" s="114"/>
      <c r="J22" s="99"/>
      <c r="K22" s="99"/>
      <c r="L22" s="119"/>
      <c r="M22" s="117"/>
      <c r="N22" s="108"/>
      <c r="O22" s="108"/>
      <c r="P22" s="99"/>
      <c r="Q22" s="17"/>
    </row>
    <row r="23" spans="1:17" ht="33.75" x14ac:dyDescent="0.25">
      <c r="A23" s="64" t="s">
        <v>83</v>
      </c>
      <c r="B23" s="87">
        <f t="shared" si="0"/>
        <v>91</v>
      </c>
      <c r="C23" s="75">
        <f>SUM(C2:C2:C22)</f>
        <v>8</v>
      </c>
      <c r="D23" s="75">
        <f>SUM(D2:D2:D22)</f>
        <v>5</v>
      </c>
      <c r="E23" s="75">
        <f>SUM(E2:E2:E22)</f>
        <v>5</v>
      </c>
      <c r="F23" s="75">
        <f>SUM(F2:F2:F22)</f>
        <v>8</v>
      </c>
      <c r="G23" s="75">
        <f>SUM(G2:G2:G22)</f>
        <v>5</v>
      </c>
      <c r="H23" s="75">
        <f>SUM(H2:H2:H22)</f>
        <v>7</v>
      </c>
      <c r="I23" s="75">
        <f>SUM(I2:I2:I22)</f>
        <v>5</v>
      </c>
      <c r="J23" s="75">
        <f>SUM(J2:J2:J22)</f>
        <v>10</v>
      </c>
      <c r="K23" s="75">
        <f>SUM(K2:K2:K22)</f>
        <v>10</v>
      </c>
      <c r="L23" s="75">
        <f>SUM(L2:L2:L22)</f>
        <v>7</v>
      </c>
      <c r="M23" s="75">
        <f>SUM(M2:M2:M22)</f>
        <v>5</v>
      </c>
      <c r="N23" s="75">
        <f>SUM(N2:N2:N22)</f>
        <v>4</v>
      </c>
      <c r="O23" s="75">
        <f>SUM(O2:O2:O22)</f>
        <v>1</v>
      </c>
      <c r="P23" s="75">
        <f>SUM(P2:P2:P22)</f>
        <v>5</v>
      </c>
      <c r="Q23" s="75">
        <f>SUM(Q2:Q2:Q22)</f>
        <v>6</v>
      </c>
    </row>
    <row r="24" spans="1:17" x14ac:dyDescent="0.25">
      <c r="A24" s="156" t="s">
        <v>108</v>
      </c>
      <c r="B24" s="157"/>
      <c r="C24" s="157"/>
      <c r="D24" s="157"/>
      <c r="E24" s="157"/>
      <c r="F24" s="157"/>
      <c r="G24" s="157"/>
      <c r="H24" s="157"/>
      <c r="I24" s="17"/>
      <c r="J24" s="115"/>
      <c r="K24" s="17"/>
      <c r="L24" s="17"/>
      <c r="M24" s="17"/>
      <c r="N24" s="17"/>
      <c r="O24" s="17"/>
      <c r="P24" s="17"/>
      <c r="Q24" s="17"/>
    </row>
    <row r="25" spans="1:17" x14ac:dyDescent="0.25">
      <c r="A25" s="156"/>
      <c r="B25" s="157"/>
      <c r="C25" s="157"/>
      <c r="D25" s="157"/>
      <c r="E25" s="157"/>
      <c r="F25" s="157"/>
      <c r="G25" s="157"/>
      <c r="H25" s="157"/>
      <c r="I25" s="17"/>
      <c r="J25" s="115"/>
      <c r="K25" s="17"/>
      <c r="L25" s="17"/>
      <c r="M25" s="17"/>
      <c r="N25" s="17"/>
      <c r="O25" s="17"/>
      <c r="P25" s="17"/>
      <c r="Q25" s="17"/>
    </row>
    <row r="26" spans="1:17" x14ac:dyDescent="0.25">
      <c r="A26" s="156"/>
      <c r="B26" s="157"/>
      <c r="C26" s="157"/>
      <c r="D26" s="157"/>
      <c r="E26" s="157"/>
      <c r="F26" s="157"/>
      <c r="G26" s="157"/>
      <c r="H26" s="157"/>
      <c r="I26" s="17"/>
      <c r="J26" s="115"/>
      <c r="K26" s="17"/>
      <c r="L26" s="17"/>
      <c r="M26" s="17"/>
      <c r="N26" s="17"/>
      <c r="O26" s="17"/>
      <c r="P26" s="17"/>
      <c r="Q26" s="17"/>
    </row>
  </sheetData>
  <mergeCells count="2">
    <mergeCell ref="A24:A26"/>
    <mergeCell ref="B24:H26"/>
  </mergeCells>
  <phoneticPr fontId="10" type="noConversion"/>
  <pageMargins left="0.25" right="0.25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78"/>
  <sheetViews>
    <sheetView workbookViewId="0">
      <pane xSplit="1" ySplit="2" topLeftCell="D18" activePane="bottomRight" state="frozen"/>
      <selection pane="topRight" activeCell="B1" sqref="B1"/>
      <selection pane="bottomLeft" activeCell="A3" sqref="A3"/>
      <selection pane="bottomRight" activeCell="H27" sqref="H27"/>
    </sheetView>
  </sheetViews>
  <sheetFormatPr defaultRowHeight="15" x14ac:dyDescent="0.25"/>
  <cols>
    <col min="1" max="1" width="19" bestFit="1" customWidth="1"/>
    <col min="2" max="3" width="13.140625" customWidth="1"/>
    <col min="4" max="4" width="19.7109375" customWidth="1"/>
    <col min="5" max="126" width="13.140625" customWidth="1"/>
    <col min="127" max="131" width="13.7109375" customWidth="1"/>
    <col min="132" max="132" width="15.85546875" customWidth="1"/>
    <col min="133" max="133" width="10.85546875" customWidth="1"/>
  </cols>
  <sheetData>
    <row r="1" spans="1:133" x14ac:dyDescent="0.25">
      <c r="A1" s="120" t="s">
        <v>0</v>
      </c>
      <c r="B1" s="141" t="s">
        <v>53</v>
      </c>
      <c r="C1" s="141"/>
      <c r="D1" s="141"/>
      <c r="E1" s="141"/>
      <c r="F1" s="140" t="s">
        <v>54</v>
      </c>
      <c r="G1" s="140"/>
      <c r="H1" s="140"/>
      <c r="I1" s="140"/>
      <c r="J1" s="141" t="s">
        <v>55</v>
      </c>
      <c r="K1" s="141"/>
      <c r="L1" s="141"/>
      <c r="M1" s="141"/>
      <c r="N1" s="140" t="s">
        <v>56</v>
      </c>
      <c r="O1" s="140"/>
      <c r="P1" s="140"/>
      <c r="Q1" s="140"/>
      <c r="R1" s="141" t="s">
        <v>57</v>
      </c>
      <c r="S1" s="141"/>
      <c r="T1" s="141"/>
      <c r="U1" s="141"/>
      <c r="V1" s="140" t="s">
        <v>58</v>
      </c>
      <c r="W1" s="140"/>
      <c r="X1" s="140"/>
      <c r="Y1" s="140"/>
      <c r="Z1" s="141" t="s">
        <v>59</v>
      </c>
      <c r="AA1" s="141"/>
      <c r="AB1" s="141"/>
      <c r="AC1" s="141"/>
      <c r="AD1" s="140" t="s">
        <v>60</v>
      </c>
      <c r="AE1" s="140"/>
      <c r="AF1" s="140"/>
      <c r="AG1" s="140"/>
      <c r="AH1" s="141" t="s">
        <v>61</v>
      </c>
      <c r="AI1" s="141"/>
      <c r="AJ1" s="141"/>
      <c r="AK1" s="141"/>
      <c r="AL1" s="140" t="s">
        <v>62</v>
      </c>
      <c r="AM1" s="140"/>
      <c r="AN1" s="140"/>
      <c r="AO1" s="140"/>
      <c r="AP1" s="141" t="s">
        <v>63</v>
      </c>
      <c r="AQ1" s="141"/>
      <c r="AR1" s="141"/>
      <c r="AS1" s="141"/>
      <c r="AT1" s="140" t="s">
        <v>64</v>
      </c>
      <c r="AU1" s="140"/>
      <c r="AV1" s="140"/>
      <c r="AW1" s="140"/>
      <c r="AX1" s="141" t="s">
        <v>65</v>
      </c>
      <c r="AY1" s="141"/>
      <c r="AZ1" s="141"/>
      <c r="BA1" s="141"/>
      <c r="BB1" s="140" t="s">
        <v>66</v>
      </c>
      <c r="BC1" s="140"/>
      <c r="BD1" s="140"/>
      <c r="BE1" s="140"/>
      <c r="BF1" s="141" t="s">
        <v>67</v>
      </c>
      <c r="BG1" s="141"/>
      <c r="BH1" s="141"/>
      <c r="BI1" s="141"/>
      <c r="BJ1" s="140" t="s">
        <v>68</v>
      </c>
      <c r="BK1" s="140"/>
      <c r="BL1" s="140"/>
      <c r="BM1" s="140"/>
      <c r="BN1" s="141" t="s">
        <v>69</v>
      </c>
      <c r="BO1" s="141"/>
      <c r="BP1" s="141"/>
      <c r="BQ1" s="141"/>
      <c r="BR1" s="140" t="s">
        <v>70</v>
      </c>
      <c r="BS1" s="140"/>
      <c r="BT1" s="140"/>
      <c r="BU1" s="140"/>
      <c r="BV1" s="141" t="s">
        <v>71</v>
      </c>
      <c r="BW1" s="141"/>
      <c r="BX1" s="141"/>
      <c r="BY1" s="141"/>
      <c r="BZ1" s="140" t="s">
        <v>72</v>
      </c>
      <c r="CA1" s="140"/>
      <c r="CB1" s="140"/>
      <c r="CC1" s="140"/>
      <c r="CD1" s="141" t="s">
        <v>73</v>
      </c>
      <c r="CE1" s="141"/>
      <c r="CF1" s="141"/>
      <c r="CG1" s="141"/>
      <c r="CH1" s="140" t="s">
        <v>74</v>
      </c>
      <c r="CI1" s="140"/>
      <c r="CJ1" s="140"/>
      <c r="CK1" s="140"/>
      <c r="CL1" s="141" t="s">
        <v>75</v>
      </c>
      <c r="CM1" s="141"/>
      <c r="CN1" s="141"/>
      <c r="CO1" s="141"/>
      <c r="CP1" s="140" t="s">
        <v>76</v>
      </c>
      <c r="CQ1" s="140"/>
      <c r="CR1" s="140"/>
      <c r="CS1" s="140"/>
      <c r="CT1" s="141" t="s">
        <v>77</v>
      </c>
      <c r="CU1" s="141"/>
      <c r="CV1" s="141"/>
      <c r="CW1" s="141"/>
      <c r="CX1" s="140" t="s">
        <v>78</v>
      </c>
      <c r="CY1" s="140"/>
      <c r="CZ1" s="140"/>
      <c r="DA1" s="140"/>
      <c r="DB1" s="141" t="s">
        <v>79</v>
      </c>
      <c r="DC1" s="141"/>
      <c r="DD1" s="141"/>
      <c r="DE1" s="141"/>
      <c r="DF1" s="140" t="s">
        <v>80</v>
      </c>
      <c r="DG1" s="140"/>
      <c r="DH1" s="140"/>
      <c r="DI1" s="140"/>
      <c r="DJ1" s="141" t="s">
        <v>81</v>
      </c>
      <c r="DK1" s="141"/>
      <c r="DL1" s="141"/>
      <c r="DM1" s="141"/>
      <c r="DN1" s="140" t="s">
        <v>82</v>
      </c>
      <c r="DO1" s="140"/>
      <c r="DP1" s="140"/>
      <c r="DQ1" s="140"/>
      <c r="DR1" s="141" t="s">
        <v>94</v>
      </c>
      <c r="DS1" s="141"/>
      <c r="DT1" s="141"/>
      <c r="DU1" s="141"/>
      <c r="DV1" s="142" t="s">
        <v>83</v>
      </c>
      <c r="DW1" s="143"/>
      <c r="DX1" s="143"/>
      <c r="DY1" s="143"/>
      <c r="DZ1" s="143"/>
      <c r="EA1" s="143"/>
      <c r="EB1" s="143"/>
      <c r="EC1" s="143"/>
    </row>
    <row r="2" spans="1:133" x14ac:dyDescent="0.25">
      <c r="A2" s="121"/>
      <c r="B2" s="35" t="s">
        <v>51</v>
      </c>
      <c r="C2" s="35" t="s">
        <v>84</v>
      </c>
      <c r="D2" s="35" t="s">
        <v>85</v>
      </c>
      <c r="E2" s="35" t="s">
        <v>52</v>
      </c>
      <c r="F2" s="36" t="s">
        <v>51</v>
      </c>
      <c r="G2" s="36" t="s">
        <v>84</v>
      </c>
      <c r="H2" s="36" t="s">
        <v>85</v>
      </c>
      <c r="I2" s="36" t="s">
        <v>52</v>
      </c>
      <c r="J2" s="35" t="s">
        <v>51</v>
      </c>
      <c r="K2" s="35" t="s">
        <v>84</v>
      </c>
      <c r="L2" s="35" t="s">
        <v>85</v>
      </c>
      <c r="M2" s="35" t="s">
        <v>52</v>
      </c>
      <c r="N2" s="36" t="s">
        <v>51</v>
      </c>
      <c r="O2" s="36" t="s">
        <v>84</v>
      </c>
      <c r="P2" s="36" t="s">
        <v>85</v>
      </c>
      <c r="Q2" s="36" t="s">
        <v>52</v>
      </c>
      <c r="R2" s="35" t="s">
        <v>51</v>
      </c>
      <c r="S2" s="35" t="s">
        <v>84</v>
      </c>
      <c r="T2" s="35" t="s">
        <v>85</v>
      </c>
      <c r="U2" s="35" t="s">
        <v>52</v>
      </c>
      <c r="V2" s="36" t="s">
        <v>51</v>
      </c>
      <c r="W2" s="36" t="s">
        <v>84</v>
      </c>
      <c r="X2" s="36" t="s">
        <v>85</v>
      </c>
      <c r="Y2" s="36" t="s">
        <v>52</v>
      </c>
      <c r="Z2" s="35" t="s">
        <v>51</v>
      </c>
      <c r="AA2" s="35" t="s">
        <v>84</v>
      </c>
      <c r="AB2" s="35" t="s">
        <v>85</v>
      </c>
      <c r="AC2" s="35" t="s">
        <v>52</v>
      </c>
      <c r="AD2" s="36" t="s">
        <v>51</v>
      </c>
      <c r="AE2" s="36" t="s">
        <v>84</v>
      </c>
      <c r="AF2" s="36" t="s">
        <v>85</v>
      </c>
      <c r="AG2" s="36" t="s">
        <v>52</v>
      </c>
      <c r="AH2" s="35" t="s">
        <v>51</v>
      </c>
      <c r="AI2" s="35" t="s">
        <v>84</v>
      </c>
      <c r="AJ2" s="35" t="s">
        <v>85</v>
      </c>
      <c r="AK2" s="35" t="s">
        <v>52</v>
      </c>
      <c r="AL2" s="36" t="s">
        <v>51</v>
      </c>
      <c r="AM2" s="36" t="s">
        <v>84</v>
      </c>
      <c r="AN2" s="36" t="s">
        <v>85</v>
      </c>
      <c r="AO2" s="36" t="s">
        <v>52</v>
      </c>
      <c r="AP2" s="35" t="s">
        <v>51</v>
      </c>
      <c r="AQ2" s="35" t="s">
        <v>84</v>
      </c>
      <c r="AR2" s="35" t="s">
        <v>85</v>
      </c>
      <c r="AS2" s="35" t="s">
        <v>52</v>
      </c>
      <c r="AT2" s="36" t="s">
        <v>51</v>
      </c>
      <c r="AU2" s="36" t="s">
        <v>84</v>
      </c>
      <c r="AV2" s="36" t="s">
        <v>85</v>
      </c>
      <c r="AW2" s="36" t="s">
        <v>52</v>
      </c>
      <c r="AX2" s="35" t="s">
        <v>51</v>
      </c>
      <c r="AY2" s="35" t="s">
        <v>84</v>
      </c>
      <c r="AZ2" s="35" t="s">
        <v>85</v>
      </c>
      <c r="BA2" s="35" t="s">
        <v>52</v>
      </c>
      <c r="BB2" s="36" t="s">
        <v>51</v>
      </c>
      <c r="BC2" s="36" t="s">
        <v>84</v>
      </c>
      <c r="BD2" s="36" t="s">
        <v>85</v>
      </c>
      <c r="BE2" s="36" t="s">
        <v>52</v>
      </c>
      <c r="BF2" s="35" t="s">
        <v>51</v>
      </c>
      <c r="BG2" s="35" t="s">
        <v>84</v>
      </c>
      <c r="BH2" s="35" t="s">
        <v>85</v>
      </c>
      <c r="BI2" s="35" t="s">
        <v>52</v>
      </c>
      <c r="BJ2" s="36" t="s">
        <v>51</v>
      </c>
      <c r="BK2" s="36" t="s">
        <v>84</v>
      </c>
      <c r="BL2" s="36" t="s">
        <v>85</v>
      </c>
      <c r="BM2" s="36" t="s">
        <v>52</v>
      </c>
      <c r="BN2" s="35" t="s">
        <v>51</v>
      </c>
      <c r="BO2" s="35" t="s">
        <v>84</v>
      </c>
      <c r="BP2" s="35" t="s">
        <v>85</v>
      </c>
      <c r="BQ2" s="35" t="s">
        <v>52</v>
      </c>
      <c r="BR2" s="36" t="s">
        <v>51</v>
      </c>
      <c r="BS2" s="36" t="s">
        <v>84</v>
      </c>
      <c r="BT2" s="36" t="s">
        <v>85</v>
      </c>
      <c r="BU2" s="36" t="s">
        <v>52</v>
      </c>
      <c r="BV2" s="35" t="s">
        <v>51</v>
      </c>
      <c r="BW2" s="35" t="s">
        <v>84</v>
      </c>
      <c r="BX2" s="35" t="s">
        <v>85</v>
      </c>
      <c r="BY2" s="35" t="s">
        <v>52</v>
      </c>
      <c r="BZ2" s="36" t="s">
        <v>51</v>
      </c>
      <c r="CA2" s="36" t="s">
        <v>84</v>
      </c>
      <c r="CB2" s="36" t="s">
        <v>85</v>
      </c>
      <c r="CC2" s="36" t="s">
        <v>52</v>
      </c>
      <c r="CD2" s="35" t="s">
        <v>51</v>
      </c>
      <c r="CE2" s="35" t="s">
        <v>84</v>
      </c>
      <c r="CF2" s="35" t="s">
        <v>85</v>
      </c>
      <c r="CG2" s="35" t="s">
        <v>52</v>
      </c>
      <c r="CH2" s="36" t="s">
        <v>51</v>
      </c>
      <c r="CI2" s="36" t="s">
        <v>84</v>
      </c>
      <c r="CJ2" s="36" t="s">
        <v>85</v>
      </c>
      <c r="CK2" s="36" t="s">
        <v>52</v>
      </c>
      <c r="CL2" s="35" t="s">
        <v>51</v>
      </c>
      <c r="CM2" s="35" t="s">
        <v>84</v>
      </c>
      <c r="CN2" s="35" t="s">
        <v>85</v>
      </c>
      <c r="CO2" s="35" t="s">
        <v>52</v>
      </c>
      <c r="CP2" s="36" t="s">
        <v>51</v>
      </c>
      <c r="CQ2" s="36" t="s">
        <v>84</v>
      </c>
      <c r="CR2" s="36" t="s">
        <v>85</v>
      </c>
      <c r="CS2" s="36" t="s">
        <v>52</v>
      </c>
      <c r="CT2" s="35" t="s">
        <v>51</v>
      </c>
      <c r="CU2" s="35" t="s">
        <v>84</v>
      </c>
      <c r="CV2" s="35" t="s">
        <v>85</v>
      </c>
      <c r="CW2" s="35" t="s">
        <v>52</v>
      </c>
      <c r="CX2" s="36" t="s">
        <v>51</v>
      </c>
      <c r="CY2" s="36" t="s">
        <v>84</v>
      </c>
      <c r="CZ2" s="36" t="s">
        <v>85</v>
      </c>
      <c r="DA2" s="36" t="s">
        <v>52</v>
      </c>
      <c r="DB2" s="35" t="s">
        <v>51</v>
      </c>
      <c r="DC2" s="35" t="s">
        <v>84</v>
      </c>
      <c r="DD2" s="35" t="s">
        <v>85</v>
      </c>
      <c r="DE2" s="35" t="s">
        <v>52</v>
      </c>
      <c r="DF2" s="36" t="s">
        <v>51</v>
      </c>
      <c r="DG2" s="36" t="s">
        <v>84</v>
      </c>
      <c r="DH2" s="36" t="s">
        <v>85</v>
      </c>
      <c r="DI2" s="36" t="s">
        <v>52</v>
      </c>
      <c r="DJ2" s="35" t="s">
        <v>51</v>
      </c>
      <c r="DK2" s="35" t="s">
        <v>84</v>
      </c>
      <c r="DL2" s="35" t="s">
        <v>85</v>
      </c>
      <c r="DM2" s="35" t="s">
        <v>52</v>
      </c>
      <c r="DN2" s="36" t="s">
        <v>51</v>
      </c>
      <c r="DO2" s="36" t="s">
        <v>84</v>
      </c>
      <c r="DP2" s="36" t="s">
        <v>85</v>
      </c>
      <c r="DQ2" s="36" t="s">
        <v>52</v>
      </c>
      <c r="DR2" s="35" t="s">
        <v>51</v>
      </c>
      <c r="DS2" s="35" t="s">
        <v>84</v>
      </c>
      <c r="DT2" s="35" t="s">
        <v>85</v>
      </c>
      <c r="DU2" s="35" t="s">
        <v>52</v>
      </c>
      <c r="DV2" s="38" t="s">
        <v>86</v>
      </c>
      <c r="DW2" s="38" t="s">
        <v>51</v>
      </c>
      <c r="DX2" s="38" t="s">
        <v>84</v>
      </c>
      <c r="DY2" s="38" t="s">
        <v>85</v>
      </c>
      <c r="DZ2" s="38" t="s">
        <v>52</v>
      </c>
      <c r="EA2" s="38" t="s">
        <v>87</v>
      </c>
      <c r="EB2" s="38" t="s">
        <v>88</v>
      </c>
      <c r="EC2" s="38" t="s">
        <v>23</v>
      </c>
    </row>
    <row r="3" spans="1:133" x14ac:dyDescent="0.25">
      <c r="A3" s="20" t="s">
        <v>28</v>
      </c>
      <c r="B3" s="34">
        <f>'1.3'!E3</f>
        <v>156</v>
      </c>
      <c r="C3" s="34">
        <f>'1.3'!AH3</f>
        <v>82</v>
      </c>
      <c r="D3" s="34">
        <f>'1.3'!N3</f>
        <v>35</v>
      </c>
      <c r="E3" s="34">
        <f>'1.3'!AG3</f>
        <v>1</v>
      </c>
      <c r="F3" s="37">
        <f>'2.3'!E3</f>
        <v>518</v>
      </c>
      <c r="G3" s="37">
        <f>'2.3'!AD3</f>
        <v>319</v>
      </c>
      <c r="H3" s="37">
        <f>'2.3'!N3</f>
        <v>10</v>
      </c>
      <c r="I3" s="37">
        <f>'2.3'!AC3</f>
        <v>4</v>
      </c>
      <c r="J3" s="34">
        <f>'3.3'!E3</f>
        <v>0</v>
      </c>
      <c r="K3" s="34">
        <f>'3.3'!AD3</f>
        <v>0</v>
      </c>
      <c r="L3" s="34">
        <f>'3.3'!N3</f>
        <v>0</v>
      </c>
      <c r="M3" s="34">
        <f>'3.3'!AC3</f>
        <v>0</v>
      </c>
      <c r="N3" s="37">
        <f>'4.3'!E3</f>
        <v>0</v>
      </c>
      <c r="O3" s="37">
        <f>'4.3'!AD3</f>
        <v>0</v>
      </c>
      <c r="P3" s="37">
        <f>'4.3'!N3</f>
        <v>312</v>
      </c>
      <c r="Q3" s="37">
        <f>'4.3'!AC3</f>
        <v>0</v>
      </c>
      <c r="R3" s="34">
        <f>'5.3'!E3</f>
        <v>379</v>
      </c>
      <c r="S3" s="34">
        <f>'5.3'!AE3</f>
        <v>42</v>
      </c>
      <c r="T3" s="34">
        <f>'5.3'!N3</f>
        <v>340</v>
      </c>
      <c r="U3" s="34">
        <f>'5.3'!AD3</f>
        <v>0</v>
      </c>
      <c r="V3" s="37">
        <f>'6.3'!E3</f>
        <v>229</v>
      </c>
      <c r="W3" s="37">
        <f>'6.3'!AD3</f>
        <v>299</v>
      </c>
      <c r="X3" s="37">
        <f>'6.3'!N3</f>
        <v>57</v>
      </c>
      <c r="Y3" s="37">
        <f>'6.3'!AC3</f>
        <v>6</v>
      </c>
      <c r="Z3" s="34">
        <f>'7.3'!E3</f>
        <v>191</v>
      </c>
      <c r="AA3" s="34">
        <f>'7.3'!AH3</f>
        <v>89</v>
      </c>
      <c r="AB3" s="34">
        <f>'7.3'!N3</f>
        <v>161</v>
      </c>
      <c r="AC3" s="34">
        <f>'7.3'!AG3</f>
        <v>3</v>
      </c>
      <c r="AD3" s="37">
        <f>'8.3'!F3</f>
        <v>741</v>
      </c>
      <c r="AE3" s="37">
        <f>'8.3'!AG3</f>
        <v>296</v>
      </c>
      <c r="AF3" s="37">
        <f>'8.3'!O3</f>
        <v>201</v>
      </c>
      <c r="AG3" s="37">
        <f>'8.3'!AF3</f>
        <v>4</v>
      </c>
      <c r="AH3" s="34">
        <f>'9.3'!E3</f>
        <v>381</v>
      </c>
      <c r="AI3" s="34">
        <f>'9.3'!AD3</f>
        <v>446</v>
      </c>
      <c r="AJ3" s="34">
        <f>'9.3'!N3</f>
        <v>5</v>
      </c>
      <c r="AK3" s="34">
        <f>'9.3'!AC3</f>
        <v>2</v>
      </c>
      <c r="AL3" s="37">
        <f>'10.3'!E3</f>
        <v>0</v>
      </c>
      <c r="AM3" s="37">
        <f>'10.3'!AE3</f>
        <v>0</v>
      </c>
      <c r="AN3" s="37">
        <f>'10.3'!N3</f>
        <v>0</v>
      </c>
      <c r="AO3" s="37">
        <f>'10.3'!AD3</f>
        <v>0</v>
      </c>
      <c r="AP3" s="34">
        <f>'11.3'!E3</f>
        <v>468</v>
      </c>
      <c r="AQ3" s="34">
        <f>'11.3'!AD3</f>
        <v>172</v>
      </c>
      <c r="AR3" s="34">
        <f>'11.3'!N3</f>
        <v>364</v>
      </c>
      <c r="AS3" s="34">
        <f>'11.3'!AC3</f>
        <v>0</v>
      </c>
      <c r="AT3" s="37">
        <f>'12.3'!E3</f>
        <v>520</v>
      </c>
      <c r="AU3" s="37">
        <f>'12.3'!AD3</f>
        <v>239</v>
      </c>
      <c r="AV3" s="37">
        <f>'12.3'!N3</f>
        <v>268</v>
      </c>
      <c r="AW3" s="37">
        <f>'12.3'!AC3</f>
        <v>6</v>
      </c>
      <c r="AX3" s="34">
        <f>'13.3'!E3</f>
        <v>210</v>
      </c>
      <c r="AY3" s="34">
        <f>'13.3'!AF3</f>
        <v>200</v>
      </c>
      <c r="AZ3" s="34">
        <f>'13.3'!N3</f>
        <v>103</v>
      </c>
      <c r="BA3" s="34">
        <f>'13.3'!AE3</f>
        <v>4</v>
      </c>
      <c r="BB3" s="37">
        <f>'14.3'!E3</f>
        <v>1352</v>
      </c>
      <c r="BC3" s="37">
        <f>'14.3'!AD3</f>
        <v>208</v>
      </c>
      <c r="BD3" s="37">
        <f>'14.3'!N3</f>
        <v>192</v>
      </c>
      <c r="BE3" s="37">
        <f>'14.3'!AC3</f>
        <v>2</v>
      </c>
      <c r="BF3" s="34">
        <f>'15.3'!E3</f>
        <v>0</v>
      </c>
      <c r="BG3" s="34">
        <f>'15.3'!AF3</f>
        <v>217</v>
      </c>
      <c r="BH3" s="34">
        <f>'15.3'!N3</f>
        <v>33</v>
      </c>
      <c r="BI3" s="34">
        <f>'15.3'!AE3</f>
        <v>1</v>
      </c>
      <c r="BJ3" s="37">
        <f>'16.3'!E3</f>
        <v>709</v>
      </c>
      <c r="BK3" s="37">
        <f>'16.3'!AE3</f>
        <v>383</v>
      </c>
      <c r="BL3" s="37">
        <f>'16.3'!N3</f>
        <v>20</v>
      </c>
      <c r="BM3" s="37">
        <f>'16.3'!AD3</f>
        <v>2</v>
      </c>
      <c r="BN3" s="34">
        <f>'17.3'!E3</f>
        <v>0</v>
      </c>
      <c r="BO3" s="34">
        <f>'17.3'!AE3</f>
        <v>0</v>
      </c>
      <c r="BP3" s="34">
        <f>'17.3'!N3</f>
        <v>0</v>
      </c>
      <c r="BQ3" s="34">
        <f>'17.3'!AD3</f>
        <v>0</v>
      </c>
      <c r="BR3" s="37">
        <f>'18.3'!E3</f>
        <v>540</v>
      </c>
      <c r="BS3" s="37">
        <f>'18.3'!AD3</f>
        <v>333</v>
      </c>
      <c r="BT3" s="37">
        <f>'18.3'!N3</f>
        <v>220</v>
      </c>
      <c r="BU3" s="37">
        <f>'18.3'!AC3</f>
        <v>3</v>
      </c>
      <c r="BV3" s="34">
        <f>'19.3'!E3</f>
        <v>0</v>
      </c>
      <c r="BW3" s="34">
        <f>'19.3'!AE3</f>
        <v>268</v>
      </c>
      <c r="BX3" s="34">
        <f>'19.3'!N3</f>
        <v>230</v>
      </c>
      <c r="BY3" s="34">
        <f>'19.3'!AD3</f>
        <v>4</v>
      </c>
      <c r="BZ3" s="37">
        <f>'20.3'!E3</f>
        <v>845</v>
      </c>
      <c r="CA3" s="37">
        <f>'20.3'!AG3</f>
        <v>440</v>
      </c>
      <c r="CB3" s="37">
        <f>'20.3'!N3</f>
        <v>52</v>
      </c>
      <c r="CC3" s="37">
        <f>'20.3'!AF3</f>
        <v>4</v>
      </c>
      <c r="CD3" s="34">
        <f>'21.3'!E3</f>
        <v>416</v>
      </c>
      <c r="CE3" s="34">
        <f>'21.3'!AF3</f>
        <v>205</v>
      </c>
      <c r="CF3" s="34">
        <f>'21.3'!N3</f>
        <v>97</v>
      </c>
      <c r="CG3" s="34">
        <f>'21.3'!AE3</f>
        <v>5</v>
      </c>
      <c r="CH3" s="37">
        <f>'22.3'!E3</f>
        <v>0</v>
      </c>
      <c r="CI3" s="37">
        <f>'22.3'!AE3</f>
        <v>0</v>
      </c>
      <c r="CJ3" s="37">
        <f>'22.3'!N3</f>
        <v>88</v>
      </c>
      <c r="CK3" s="37">
        <f>'22.3'!AD3</f>
        <v>0</v>
      </c>
      <c r="CL3" s="34">
        <f>'23.3'!E3</f>
        <v>780</v>
      </c>
      <c r="CM3" s="34">
        <f>'23.3'!AH3</f>
        <v>426</v>
      </c>
      <c r="CN3" s="34">
        <f>'23.3'!N3</f>
        <v>20</v>
      </c>
      <c r="CO3" s="34">
        <f>'23.3'!AG3</f>
        <v>4</v>
      </c>
      <c r="CP3" s="37">
        <f>'24.3'!E3</f>
        <v>0</v>
      </c>
      <c r="CQ3" s="37">
        <f>'24.3'!AF3</f>
        <v>0</v>
      </c>
      <c r="CR3" s="37">
        <f>'24.3'!N3</f>
        <v>0</v>
      </c>
      <c r="CS3" s="37">
        <f>'24.3'!AE3</f>
        <v>0</v>
      </c>
      <c r="CT3" s="34">
        <f>'25.3'!E3</f>
        <v>259</v>
      </c>
      <c r="CU3" s="34">
        <f>'25.3'!AD3</f>
        <v>319</v>
      </c>
      <c r="CV3" s="34">
        <f>'25.3'!N3</f>
        <v>139</v>
      </c>
      <c r="CW3" s="34">
        <f>'25.3'!AC3</f>
        <v>3</v>
      </c>
      <c r="CX3" s="37">
        <f>'26.3'!E3</f>
        <v>1144</v>
      </c>
      <c r="CY3" s="37">
        <f>'26.3'!AE3</f>
        <v>231</v>
      </c>
      <c r="CZ3" s="37">
        <f>'26.3'!N3</f>
        <v>377</v>
      </c>
      <c r="DA3" s="37">
        <f>'26.3'!AD3</f>
        <v>1</v>
      </c>
      <c r="DB3" s="34">
        <f>'27.3'!E3</f>
        <v>0</v>
      </c>
      <c r="DC3" s="34">
        <f>'27.3'!AG3</f>
        <v>250</v>
      </c>
      <c r="DD3" s="34">
        <f>'27.3'!N3</f>
        <v>73</v>
      </c>
      <c r="DE3" s="34">
        <f>'27.3'!AF3</f>
        <v>3</v>
      </c>
      <c r="DF3" s="37">
        <f>'28.3'!E3</f>
        <v>0</v>
      </c>
      <c r="DG3" s="37">
        <f>'28.3'!AD3</f>
        <v>85</v>
      </c>
      <c r="DH3" s="37">
        <f>'28.3'!N3</f>
        <v>132</v>
      </c>
      <c r="DI3" s="37">
        <f>'28.3'!AC3</f>
        <v>0</v>
      </c>
      <c r="DJ3" s="34">
        <f>'29.3'!F3</f>
        <v>728</v>
      </c>
      <c r="DK3" s="34">
        <f>'29.3'!AF3</f>
        <v>405</v>
      </c>
      <c r="DL3" s="34">
        <f>'29.3'!O3</f>
        <v>45</v>
      </c>
      <c r="DM3" s="34">
        <f>'29.3'!AE3</f>
        <v>2</v>
      </c>
      <c r="DN3" s="37">
        <f>'30.3'!E3</f>
        <v>0</v>
      </c>
      <c r="DO3" s="37">
        <f>'30.3'!AE3</f>
        <v>300</v>
      </c>
      <c r="DP3" s="37">
        <f>'30.3'!N3</f>
        <v>0</v>
      </c>
      <c r="DQ3" s="37">
        <f>'30.3'!AD3</f>
        <v>3</v>
      </c>
      <c r="DR3" s="34">
        <f>'31.3'!E3</f>
        <v>0</v>
      </c>
      <c r="DS3" s="34">
        <f>'31.3'!AE3</f>
        <v>0</v>
      </c>
      <c r="DT3" s="34">
        <f>'31.3'!N3</f>
        <v>0</v>
      </c>
      <c r="DU3" s="34">
        <f>'31.3'!AD3</f>
        <v>0</v>
      </c>
      <c r="DV3" s="39">
        <f>'2.3'!F3</f>
        <v>362</v>
      </c>
      <c r="DW3" s="39">
        <f t="shared" ref="DW3:DW24" si="0">SUMIF($B$2:$DU$2,"hàng nhập",B3:DU3)</f>
        <v>10566</v>
      </c>
      <c r="DX3" s="39">
        <f>SUMIF($B$2:$DU$2,"giao trực tiếp",B3:DU3)</f>
        <v>6254</v>
      </c>
      <c r="DY3" s="39">
        <f t="shared" ref="DY3:DY24" si="1">SUMIF($B$2:$DU$2,"giao DC",B3:DU3)</f>
        <v>3574</v>
      </c>
      <c r="DZ3" s="39">
        <f t="shared" ref="DZ3:DZ24" si="2">SUMIF($B$2:$DU$2,"hàng xì kho",B3:DU3)</f>
        <v>67</v>
      </c>
      <c r="EA3" s="39">
        <f>DW3+DV3-DX3-DY3-DZ3</f>
        <v>1033</v>
      </c>
      <c r="EB3" s="39"/>
      <c r="EC3" s="40">
        <f>EB3-EA3</f>
        <v>-1033</v>
      </c>
    </row>
    <row r="4" spans="1:133" x14ac:dyDescent="0.25">
      <c r="A4" s="20" t="s">
        <v>29</v>
      </c>
      <c r="B4" s="34">
        <f>'1.3'!E4</f>
        <v>420</v>
      </c>
      <c r="C4" s="34">
        <f>'1.3'!AH4</f>
        <v>143</v>
      </c>
      <c r="D4" s="34">
        <f>'1.3'!N4</f>
        <v>100</v>
      </c>
      <c r="E4" s="34">
        <f>'1.3'!AG4</f>
        <v>0</v>
      </c>
      <c r="F4" s="37">
        <f>'2.3'!E4</f>
        <v>416</v>
      </c>
      <c r="G4" s="37">
        <f>'2.3'!AD4</f>
        <v>558</v>
      </c>
      <c r="H4" s="37">
        <f>'2.3'!N4</f>
        <v>10</v>
      </c>
      <c r="I4" s="37">
        <f>'2.3'!AC4</f>
        <v>0</v>
      </c>
      <c r="J4" s="34">
        <f>'3.3'!E4</f>
        <v>0</v>
      </c>
      <c r="K4" s="34">
        <f>'3.3'!AD4</f>
        <v>0</v>
      </c>
      <c r="L4" s="34">
        <f>'3.3'!N4</f>
        <v>0</v>
      </c>
      <c r="M4" s="34">
        <f>'3.3'!AC4</f>
        <v>0</v>
      </c>
      <c r="N4" s="37">
        <f>'4.3'!E4</f>
        <v>100</v>
      </c>
      <c r="O4" s="37">
        <f>'4.3'!AD4</f>
        <v>100</v>
      </c>
      <c r="P4" s="37">
        <f>'4.3'!N4</f>
        <v>0</v>
      </c>
      <c r="Q4" s="37">
        <f>'4.3'!AC4</f>
        <v>0</v>
      </c>
      <c r="R4" s="34">
        <f>'5.3'!E4</f>
        <v>569</v>
      </c>
      <c r="S4" s="34">
        <f>'5.3'!AE4</f>
        <v>10</v>
      </c>
      <c r="T4" s="34">
        <f>'5.3'!N4</f>
        <v>546</v>
      </c>
      <c r="U4" s="34">
        <f>'5.3'!AD4</f>
        <v>1</v>
      </c>
      <c r="V4" s="37">
        <f>'6.3'!E4</f>
        <v>470</v>
      </c>
      <c r="W4" s="37">
        <f>'6.3'!AD4</f>
        <v>333</v>
      </c>
      <c r="X4" s="37">
        <f>'6.3'!N4</f>
        <v>139</v>
      </c>
      <c r="Y4" s="37">
        <f>'6.3'!AC4</f>
        <v>2</v>
      </c>
      <c r="Z4" s="34">
        <f>'7.3'!E4</f>
        <v>522</v>
      </c>
      <c r="AA4" s="34">
        <f>'7.3'!AH4</f>
        <v>213</v>
      </c>
      <c r="AB4" s="34">
        <f>'7.3'!N4</f>
        <v>302</v>
      </c>
      <c r="AC4" s="34">
        <f>'7.3'!AG4</f>
        <v>0</v>
      </c>
      <c r="AD4" s="37">
        <f>'8.3'!F4</f>
        <v>1031</v>
      </c>
      <c r="AE4" s="37">
        <f>'8.3'!AG4</f>
        <v>683</v>
      </c>
      <c r="AF4" s="37">
        <f>'8.3'!O4</f>
        <v>149</v>
      </c>
      <c r="AG4" s="37">
        <f>'8.3'!AF4</f>
        <v>1</v>
      </c>
      <c r="AH4" s="34">
        <f>'9.3'!E4</f>
        <v>1120</v>
      </c>
      <c r="AI4" s="34">
        <f>'9.3'!AD4</f>
        <v>652</v>
      </c>
      <c r="AJ4" s="34">
        <f>'9.3'!N4</f>
        <v>10</v>
      </c>
      <c r="AK4" s="34">
        <f>'9.3'!AC4</f>
        <v>0</v>
      </c>
      <c r="AL4" s="37">
        <f>'10.3'!E4</f>
        <v>0</v>
      </c>
      <c r="AM4" s="37">
        <f>'10.3'!AE4</f>
        <v>0</v>
      </c>
      <c r="AN4" s="37">
        <f>'10.3'!N4</f>
        <v>0</v>
      </c>
      <c r="AO4" s="37">
        <f>'10.3'!AD4</f>
        <v>0</v>
      </c>
      <c r="AP4" s="34">
        <f>'11.3'!E4</f>
        <v>475</v>
      </c>
      <c r="AQ4" s="34">
        <f>'11.3'!AD4</f>
        <v>278</v>
      </c>
      <c r="AR4" s="34">
        <f>'11.3'!N4</f>
        <v>475</v>
      </c>
      <c r="AS4" s="34">
        <f>'11.3'!AC4</f>
        <v>2</v>
      </c>
      <c r="AT4" s="37">
        <f>'12.3'!E4</f>
        <v>980</v>
      </c>
      <c r="AU4" s="37">
        <f>'12.3'!AD4</f>
        <v>410</v>
      </c>
      <c r="AV4" s="37">
        <f>'12.3'!N4</f>
        <v>327</v>
      </c>
      <c r="AW4" s="37">
        <f>'12.3'!AC4</f>
        <v>2</v>
      </c>
      <c r="AX4" s="34">
        <f>'13.3'!E4</f>
        <v>1142</v>
      </c>
      <c r="AY4" s="34">
        <f>'13.3'!AF4</f>
        <v>272</v>
      </c>
      <c r="AZ4" s="34">
        <f>'13.3'!N4</f>
        <v>320</v>
      </c>
      <c r="BA4" s="34">
        <f>'13.3'!AE4</f>
        <v>0</v>
      </c>
      <c r="BB4" s="37">
        <f>'14.3'!E4</f>
        <v>1284</v>
      </c>
      <c r="BC4" s="37">
        <f>'14.3'!AD4</f>
        <v>298</v>
      </c>
      <c r="BD4" s="37">
        <f>'14.3'!N4</f>
        <v>200</v>
      </c>
      <c r="BE4" s="37">
        <f>'14.3'!AC4</f>
        <v>2</v>
      </c>
      <c r="BF4" s="34">
        <f>'15.3'!E4</f>
        <v>0</v>
      </c>
      <c r="BG4" s="34">
        <f>'15.3'!AF4</f>
        <v>545</v>
      </c>
      <c r="BH4" s="34">
        <f>'15.3'!N4</f>
        <v>170</v>
      </c>
      <c r="BI4" s="34">
        <f>'15.3'!AE4</f>
        <v>0</v>
      </c>
      <c r="BJ4" s="37">
        <f>'16.3'!E4</f>
        <v>982</v>
      </c>
      <c r="BK4" s="37">
        <f>'16.3'!AE4</f>
        <v>497</v>
      </c>
      <c r="BL4" s="37">
        <f>'16.3'!N4</f>
        <v>20</v>
      </c>
      <c r="BM4" s="37">
        <f>'16.3'!AD4</f>
        <v>1</v>
      </c>
      <c r="BN4" s="34">
        <f>'17.3'!E4</f>
        <v>0</v>
      </c>
      <c r="BO4" s="34">
        <f>'17.3'!AE4</f>
        <v>0</v>
      </c>
      <c r="BP4" s="34">
        <f>'17.3'!N4</f>
        <v>0</v>
      </c>
      <c r="BQ4" s="34">
        <f>'17.3'!AD4</f>
        <v>0</v>
      </c>
      <c r="BR4" s="37">
        <f>'18.3'!E4</f>
        <v>840</v>
      </c>
      <c r="BS4" s="37">
        <f>'18.3'!AD4</f>
        <v>549</v>
      </c>
      <c r="BT4" s="37">
        <f>'18.3'!N4</f>
        <v>325</v>
      </c>
      <c r="BU4" s="37">
        <f>'18.3'!AC4</f>
        <v>1</v>
      </c>
      <c r="BV4" s="34">
        <f>'19.3'!E4</f>
        <v>0</v>
      </c>
      <c r="BW4" s="34">
        <f>'19.3'!AE4</f>
        <v>468</v>
      </c>
      <c r="BX4" s="34">
        <f>'19.3'!N4</f>
        <v>235</v>
      </c>
      <c r="BY4" s="34">
        <f>'19.3'!AD4</f>
        <v>0</v>
      </c>
      <c r="BZ4" s="37">
        <f>'20.3'!E4</f>
        <v>918</v>
      </c>
      <c r="CA4" s="37">
        <f>'20.3'!AG4</f>
        <v>578</v>
      </c>
      <c r="CB4" s="37">
        <f>'20.3'!N4</f>
        <v>154</v>
      </c>
      <c r="CC4" s="37">
        <f>'20.3'!AF4</f>
        <v>0</v>
      </c>
      <c r="CD4" s="34">
        <f>'21.3'!E4</f>
        <v>280</v>
      </c>
      <c r="CE4" s="34">
        <f>'21.3'!AF4</f>
        <v>278</v>
      </c>
      <c r="CF4" s="34">
        <f>'21.3'!N4</f>
        <v>168</v>
      </c>
      <c r="CG4" s="34">
        <f>'21.3'!AE4</f>
        <v>0</v>
      </c>
      <c r="CH4" s="37">
        <f>'22.3'!E4</f>
        <v>0</v>
      </c>
      <c r="CI4" s="37">
        <f>'22.3'!AE4</f>
        <v>0</v>
      </c>
      <c r="CJ4" s="37">
        <f>'22.3'!N4</f>
        <v>141</v>
      </c>
      <c r="CK4" s="37">
        <f>'22.3'!AD4</f>
        <v>0</v>
      </c>
      <c r="CL4" s="34">
        <f>'23.3'!E4</f>
        <v>840</v>
      </c>
      <c r="CM4" s="34">
        <f>'23.3'!AH4</f>
        <v>465</v>
      </c>
      <c r="CN4" s="34">
        <f>'23.3'!N4</f>
        <v>60</v>
      </c>
      <c r="CO4" s="34">
        <f>'23.3'!AG4</f>
        <v>3</v>
      </c>
      <c r="CP4" s="37">
        <f>'24.3'!E4</f>
        <v>0</v>
      </c>
      <c r="CQ4" s="37">
        <f>'24.3'!AF4</f>
        <v>0</v>
      </c>
      <c r="CR4" s="37">
        <f>'24.3'!N4</f>
        <v>0</v>
      </c>
      <c r="CS4" s="37">
        <f>'24.3'!AE4</f>
        <v>0</v>
      </c>
      <c r="CT4" s="34">
        <f>'25.3'!E4</f>
        <v>420</v>
      </c>
      <c r="CU4" s="34">
        <f>'25.3'!AD4</f>
        <v>329</v>
      </c>
      <c r="CV4" s="34">
        <f>'25.3'!N4</f>
        <v>377</v>
      </c>
      <c r="CW4" s="34">
        <f>'25.3'!AC4</f>
        <v>2</v>
      </c>
      <c r="CX4" s="37">
        <f>'26.3'!E4</f>
        <v>1120</v>
      </c>
      <c r="CY4" s="37">
        <f>'26.3'!AE4</f>
        <v>285</v>
      </c>
      <c r="CZ4" s="37">
        <f>'26.3'!N4</f>
        <v>376</v>
      </c>
      <c r="DA4" s="37">
        <f>'26.3'!AD4</f>
        <v>0</v>
      </c>
      <c r="DB4" s="34">
        <f>'27.3'!E4</f>
        <v>0</v>
      </c>
      <c r="DC4" s="34">
        <f>'27.3'!AG4</f>
        <v>252</v>
      </c>
      <c r="DD4" s="34">
        <f>'27.3'!N4</f>
        <v>133</v>
      </c>
      <c r="DE4" s="34">
        <f>'27.3'!AF4</f>
        <v>0</v>
      </c>
      <c r="DF4" s="37">
        <f>'28.3'!E4</f>
        <v>0</v>
      </c>
      <c r="DG4" s="37">
        <f>'28.3'!AD4</f>
        <v>146</v>
      </c>
      <c r="DH4" s="37">
        <f>'28.3'!N4</f>
        <v>172</v>
      </c>
      <c r="DI4" s="37">
        <f>'28.3'!AC4</f>
        <v>0</v>
      </c>
      <c r="DJ4" s="34">
        <f>'29.3'!F4</f>
        <v>878</v>
      </c>
      <c r="DK4" s="34">
        <f>'29.3'!AF4</f>
        <v>269</v>
      </c>
      <c r="DL4" s="34">
        <f>'29.3'!O4</f>
        <v>50</v>
      </c>
      <c r="DM4" s="34">
        <f>'29.3'!AE4</f>
        <v>2</v>
      </c>
      <c r="DN4" s="37">
        <f>'30.3'!E4</f>
        <v>0</v>
      </c>
      <c r="DO4" s="37">
        <f>'30.3'!AE4</f>
        <v>237</v>
      </c>
      <c r="DP4" s="37">
        <f>'30.3'!N4</f>
        <v>0</v>
      </c>
      <c r="DQ4" s="37">
        <f>'30.3'!AD4</f>
        <v>1</v>
      </c>
      <c r="DR4" s="34">
        <f>'31.3'!E4</f>
        <v>0</v>
      </c>
      <c r="DS4" s="34">
        <f>'31.3'!AE4</f>
        <v>0</v>
      </c>
      <c r="DT4" s="34">
        <f>'31.3'!N4</f>
        <v>0</v>
      </c>
      <c r="DU4" s="34">
        <f>'31.3'!AD4</f>
        <v>0</v>
      </c>
      <c r="DV4" s="39">
        <f>'2.3'!F4</f>
        <v>177</v>
      </c>
      <c r="DW4" s="39">
        <f t="shared" si="0"/>
        <v>14807</v>
      </c>
      <c r="DX4" s="39">
        <f t="shared" ref="DX4:DX24" si="3">SUMIF($B$2:$DU$2,"giao trực tiếp",B4:DU4)</f>
        <v>8848</v>
      </c>
      <c r="DY4" s="39">
        <f t="shared" si="1"/>
        <v>4959</v>
      </c>
      <c r="DZ4" s="39">
        <f t="shared" si="2"/>
        <v>20</v>
      </c>
      <c r="EA4" s="39">
        <f t="shared" ref="EA4:EA24" si="4">DW4+DV4-DX4-DY4-DZ4</f>
        <v>1157</v>
      </c>
      <c r="EB4" s="39"/>
      <c r="EC4" s="40">
        <f t="shared" ref="EC4:EC24" si="5">EB4-EA4</f>
        <v>-1157</v>
      </c>
    </row>
    <row r="5" spans="1:133" x14ac:dyDescent="0.25">
      <c r="A5" s="20" t="s">
        <v>30</v>
      </c>
      <c r="B5" s="34">
        <f>'1.3'!E5</f>
        <v>0</v>
      </c>
      <c r="C5" s="34">
        <f>'1.3'!AH5</f>
        <v>21</v>
      </c>
      <c r="D5" s="34">
        <f>'1.3'!N5</f>
        <v>0</v>
      </c>
      <c r="E5" s="34">
        <f>'1.3'!AG5</f>
        <v>0</v>
      </c>
      <c r="F5" s="37">
        <f>'2.3'!E5</f>
        <v>80</v>
      </c>
      <c r="G5" s="37">
        <f>'2.3'!AD5</f>
        <v>31</v>
      </c>
      <c r="H5" s="37">
        <f>'2.3'!N5</f>
        <v>20</v>
      </c>
      <c r="I5" s="37">
        <f>'2.3'!AC5</f>
        <v>2</v>
      </c>
      <c r="J5" s="34">
        <f>'3.3'!E5</f>
        <v>0</v>
      </c>
      <c r="K5" s="34">
        <f>'3.3'!AD5</f>
        <v>0</v>
      </c>
      <c r="L5" s="34">
        <f>'3.3'!N5</f>
        <v>0</v>
      </c>
      <c r="M5" s="34">
        <f>'3.3'!AC5</f>
        <v>0</v>
      </c>
      <c r="N5" s="37">
        <f>'4.3'!E5</f>
        <v>0</v>
      </c>
      <c r="O5" s="37">
        <f>'4.3'!AD5</f>
        <v>0</v>
      </c>
      <c r="P5" s="37">
        <f>'4.3'!N5</f>
        <v>0</v>
      </c>
      <c r="Q5" s="37">
        <f>'4.3'!AC5</f>
        <v>0</v>
      </c>
      <c r="R5" s="34">
        <f>'5.3'!E5</f>
        <v>0</v>
      </c>
      <c r="S5" s="34">
        <f>'5.3'!AE5</f>
        <v>5</v>
      </c>
      <c r="T5" s="34">
        <f>'5.3'!N5</f>
        <v>0</v>
      </c>
      <c r="U5" s="34">
        <f>'5.3'!AD5</f>
        <v>0</v>
      </c>
      <c r="V5" s="37">
        <f>'6.3'!E5</f>
        <v>90</v>
      </c>
      <c r="W5" s="37">
        <f>'6.3'!AD5</f>
        <v>49</v>
      </c>
      <c r="X5" s="37">
        <f>'6.3'!N5</f>
        <v>0</v>
      </c>
      <c r="Y5" s="37">
        <f>'6.3'!AC5</f>
        <v>0</v>
      </c>
      <c r="Z5" s="34">
        <f>'7.3'!E5</f>
        <v>140</v>
      </c>
      <c r="AA5" s="34">
        <f>'7.3'!AH5</f>
        <v>24</v>
      </c>
      <c r="AB5" s="34">
        <f>'7.3'!N5</f>
        <v>160</v>
      </c>
      <c r="AC5" s="34">
        <f>'7.3'!AG5</f>
        <v>1</v>
      </c>
      <c r="AD5" s="37">
        <f>'8.3'!F5</f>
        <v>196</v>
      </c>
      <c r="AE5" s="37">
        <f>'8.3'!AG5</f>
        <v>38</v>
      </c>
      <c r="AF5" s="37">
        <f>'8.3'!O5</f>
        <v>0</v>
      </c>
      <c r="AG5" s="37">
        <f>'8.3'!AF5</f>
        <v>0</v>
      </c>
      <c r="AH5" s="34">
        <f>'9.3'!E5</f>
        <v>0</v>
      </c>
      <c r="AI5" s="34">
        <f>'9.3'!AD5</f>
        <v>153</v>
      </c>
      <c r="AJ5" s="34">
        <f>'9.3'!N5</f>
        <v>10</v>
      </c>
      <c r="AK5" s="34">
        <f>'9.3'!AC5</f>
        <v>1</v>
      </c>
      <c r="AL5" s="37">
        <f>'10.3'!E5</f>
        <v>0</v>
      </c>
      <c r="AM5" s="37">
        <f>'10.3'!AE5</f>
        <v>0</v>
      </c>
      <c r="AN5" s="37">
        <f>'10.3'!N5</f>
        <v>0</v>
      </c>
      <c r="AO5" s="37">
        <f>'10.3'!AD5</f>
        <v>0</v>
      </c>
      <c r="AP5" s="34">
        <f>'11.3'!E5</f>
        <v>145</v>
      </c>
      <c r="AQ5" s="34">
        <f>'11.3'!AD5</f>
        <v>32</v>
      </c>
      <c r="AR5" s="34">
        <f>'11.3'!N5</f>
        <v>145</v>
      </c>
      <c r="AS5" s="34">
        <f>'11.3'!AC5</f>
        <v>0</v>
      </c>
      <c r="AT5" s="37">
        <f>'12.3'!E5</f>
        <v>14</v>
      </c>
      <c r="AU5" s="37">
        <f>'12.3'!AD5</f>
        <v>77</v>
      </c>
      <c r="AV5" s="37">
        <f>'12.3'!N5</f>
        <v>68</v>
      </c>
      <c r="AW5" s="37">
        <f>'12.3'!AC5</f>
        <v>0</v>
      </c>
      <c r="AX5" s="34">
        <f>'13.3'!E5</f>
        <v>127</v>
      </c>
      <c r="AY5" s="34">
        <f>'13.3'!AF5</f>
        <v>35</v>
      </c>
      <c r="AZ5" s="34">
        <f>'13.3'!N5</f>
        <v>105</v>
      </c>
      <c r="BA5" s="34">
        <f>'13.3'!AE5</f>
        <v>0</v>
      </c>
      <c r="BB5" s="37">
        <f>'14.3'!E5</f>
        <v>449</v>
      </c>
      <c r="BC5" s="37">
        <f>'14.3'!AD5</f>
        <v>50</v>
      </c>
      <c r="BD5" s="37">
        <f>'14.3'!N5</f>
        <v>93</v>
      </c>
      <c r="BE5" s="37">
        <f>'14.3'!AC5</f>
        <v>1</v>
      </c>
      <c r="BF5" s="34">
        <f>'15.3'!E5</f>
        <v>0</v>
      </c>
      <c r="BG5" s="34">
        <f>'15.3'!AF5</f>
        <v>58</v>
      </c>
      <c r="BH5" s="34">
        <f>'15.3'!N5</f>
        <v>10</v>
      </c>
      <c r="BI5" s="34">
        <f>'15.3'!AE5</f>
        <v>1</v>
      </c>
      <c r="BJ5" s="37">
        <f>'16.3'!E5</f>
        <v>131</v>
      </c>
      <c r="BK5" s="37">
        <f>'16.3'!AE5</f>
        <v>70</v>
      </c>
      <c r="BL5" s="37">
        <f>'16.3'!N5</f>
        <v>55</v>
      </c>
      <c r="BM5" s="37">
        <f>'16.3'!AD5</f>
        <v>0</v>
      </c>
      <c r="BN5" s="34">
        <f>'17.3'!E5</f>
        <v>0</v>
      </c>
      <c r="BO5" s="34">
        <f>'17.3'!AE5</f>
        <v>0</v>
      </c>
      <c r="BP5" s="34">
        <f>'17.3'!N5</f>
        <v>0</v>
      </c>
      <c r="BQ5" s="34">
        <f>'17.3'!AD5</f>
        <v>0</v>
      </c>
      <c r="BR5" s="37">
        <f>'18.3'!E5</f>
        <v>0</v>
      </c>
      <c r="BS5" s="37">
        <f>'18.3'!AD5</f>
        <v>37</v>
      </c>
      <c r="BT5" s="37">
        <f>'18.3'!N5</f>
        <v>20</v>
      </c>
      <c r="BU5" s="37">
        <f>'18.3'!AC5</f>
        <v>0</v>
      </c>
      <c r="BV5" s="34">
        <f>'19.3'!E5</f>
        <v>0</v>
      </c>
      <c r="BW5" s="34">
        <f>'19.3'!AE5</f>
        <v>33</v>
      </c>
      <c r="BX5" s="34">
        <f>'19.3'!N5</f>
        <v>5</v>
      </c>
      <c r="BY5" s="34">
        <f>'19.3'!AD5</f>
        <v>0</v>
      </c>
      <c r="BZ5" s="37">
        <f>'20.3'!E5</f>
        <v>0</v>
      </c>
      <c r="CA5" s="37">
        <f>'20.3'!AG5</f>
        <v>80</v>
      </c>
      <c r="CB5" s="37">
        <f>'20.3'!N5</f>
        <v>55</v>
      </c>
      <c r="CC5" s="37">
        <f>'20.3'!AF5</f>
        <v>1</v>
      </c>
      <c r="CD5" s="34">
        <f>'21.3'!E5</f>
        <v>180</v>
      </c>
      <c r="CE5" s="34">
        <f>'21.3'!AF5</f>
        <v>31</v>
      </c>
      <c r="CF5" s="34">
        <f>'21.3'!N5</f>
        <v>142</v>
      </c>
      <c r="CG5" s="34">
        <f>'21.3'!AE5</f>
        <v>0</v>
      </c>
      <c r="CH5" s="37">
        <f>'22.3'!E5</f>
        <v>0</v>
      </c>
      <c r="CI5" s="37">
        <f>'22.3'!AE5</f>
        <v>0</v>
      </c>
      <c r="CJ5" s="37">
        <f>'22.3'!N5</f>
        <v>0</v>
      </c>
      <c r="CK5" s="37">
        <f>'22.3'!AD5</f>
        <v>0</v>
      </c>
      <c r="CL5" s="34">
        <f>'23.3'!E5</f>
        <v>180</v>
      </c>
      <c r="CM5" s="34">
        <f>'23.3'!AH5</f>
        <v>87</v>
      </c>
      <c r="CN5" s="34">
        <f>'23.3'!N5</f>
        <v>15</v>
      </c>
      <c r="CO5" s="34">
        <f>'23.3'!AG5</f>
        <v>0</v>
      </c>
      <c r="CP5" s="37">
        <f>'24.3'!E5</f>
        <v>0</v>
      </c>
      <c r="CQ5" s="37">
        <f>'24.3'!AF5</f>
        <v>0</v>
      </c>
      <c r="CR5" s="37">
        <f>'24.3'!N5</f>
        <v>0</v>
      </c>
      <c r="CS5" s="37">
        <f>'24.3'!AE5</f>
        <v>0</v>
      </c>
      <c r="CT5" s="34">
        <f>'25.3'!E5</f>
        <v>0</v>
      </c>
      <c r="CU5" s="34">
        <f>'25.3'!AD5</f>
        <v>62</v>
      </c>
      <c r="CV5" s="34">
        <f>'25.3'!N5</f>
        <v>23</v>
      </c>
      <c r="CW5" s="34">
        <f>'25.3'!AC5</f>
        <v>0</v>
      </c>
      <c r="CX5" s="37">
        <f>'26.3'!E5</f>
        <v>360</v>
      </c>
      <c r="CY5" s="37">
        <f>'26.3'!AE5</f>
        <v>71</v>
      </c>
      <c r="CZ5" s="37">
        <f>'26.3'!N5</f>
        <v>32</v>
      </c>
      <c r="DA5" s="37">
        <f>'26.3'!AD5</f>
        <v>1</v>
      </c>
      <c r="DB5" s="34">
        <f>'27.3'!E5</f>
        <v>0</v>
      </c>
      <c r="DC5" s="34">
        <f>'27.3'!AG5</f>
        <v>52</v>
      </c>
      <c r="DD5" s="34">
        <f>'27.3'!N5</f>
        <v>80</v>
      </c>
      <c r="DE5" s="34">
        <f>'27.3'!AF5</f>
        <v>0</v>
      </c>
      <c r="DF5" s="37">
        <f>'28.3'!E5</f>
        <v>0</v>
      </c>
      <c r="DG5" s="37">
        <f>'28.3'!AD5</f>
        <v>28</v>
      </c>
      <c r="DH5" s="37">
        <f>'28.3'!N5</f>
        <v>70</v>
      </c>
      <c r="DI5" s="37">
        <f>'28.3'!AC5</f>
        <v>0</v>
      </c>
      <c r="DJ5" s="34">
        <f>'29.3'!F5</f>
        <v>180</v>
      </c>
      <c r="DK5" s="34">
        <f>'29.3'!AF5</f>
        <v>14</v>
      </c>
      <c r="DL5" s="34">
        <f>'29.3'!O5</f>
        <v>7</v>
      </c>
      <c r="DM5" s="34">
        <f>'29.3'!AE5</f>
        <v>0</v>
      </c>
      <c r="DN5" s="37">
        <f>'30.3'!E5</f>
        <v>0</v>
      </c>
      <c r="DO5" s="37">
        <f>'30.3'!AE5</f>
        <v>25</v>
      </c>
      <c r="DP5" s="37">
        <f>'30.3'!N5</f>
        <v>0</v>
      </c>
      <c r="DQ5" s="37">
        <f>'30.3'!AD5</f>
        <v>0</v>
      </c>
      <c r="DR5" s="34">
        <f>'31.3'!E5</f>
        <v>0</v>
      </c>
      <c r="DS5" s="34">
        <f>'31.3'!AE5</f>
        <v>0</v>
      </c>
      <c r="DT5" s="34">
        <f>'31.3'!N5</f>
        <v>0</v>
      </c>
      <c r="DU5" s="34">
        <f>'31.3'!AD5</f>
        <v>0</v>
      </c>
      <c r="DV5" s="39">
        <f>'2.3'!F5</f>
        <v>169</v>
      </c>
      <c r="DW5" s="39">
        <f t="shared" si="0"/>
        <v>2272</v>
      </c>
      <c r="DX5" s="39">
        <f t="shared" si="3"/>
        <v>1163</v>
      </c>
      <c r="DY5" s="39">
        <f t="shared" si="1"/>
        <v>1115</v>
      </c>
      <c r="DZ5" s="39">
        <f t="shared" si="2"/>
        <v>8</v>
      </c>
      <c r="EA5" s="39">
        <f t="shared" si="4"/>
        <v>155</v>
      </c>
      <c r="EB5" s="39"/>
      <c r="EC5" s="40">
        <f t="shared" si="5"/>
        <v>-155</v>
      </c>
    </row>
    <row r="6" spans="1:133" x14ac:dyDescent="0.25">
      <c r="A6" s="20" t="s">
        <v>31</v>
      </c>
      <c r="B6" s="34">
        <f>'1.3'!E6</f>
        <v>0</v>
      </c>
      <c r="C6" s="34">
        <f>'1.3'!AH6</f>
        <v>0</v>
      </c>
      <c r="D6" s="34">
        <f>'1.3'!N6</f>
        <v>0</v>
      </c>
      <c r="E6" s="34">
        <f>'1.3'!AG6</f>
        <v>0</v>
      </c>
      <c r="F6" s="37">
        <f>'2.3'!E6</f>
        <v>0</v>
      </c>
      <c r="G6" s="37">
        <f>'2.3'!AD6</f>
        <v>0</v>
      </c>
      <c r="H6" s="37">
        <f>'2.3'!N6</f>
        <v>0</v>
      </c>
      <c r="I6" s="37">
        <f>'2.3'!AC6</f>
        <v>0</v>
      </c>
      <c r="J6" s="34">
        <f>'3.3'!E6</f>
        <v>0</v>
      </c>
      <c r="K6" s="34">
        <f>'3.3'!AD6</f>
        <v>0</v>
      </c>
      <c r="L6" s="34">
        <f>'3.3'!N6</f>
        <v>0</v>
      </c>
      <c r="M6" s="34">
        <f>'3.3'!AC6</f>
        <v>0</v>
      </c>
      <c r="N6" s="37">
        <f>'4.3'!E6</f>
        <v>0</v>
      </c>
      <c r="O6" s="37">
        <f>'4.3'!AD6</f>
        <v>0</v>
      </c>
      <c r="P6" s="37">
        <f>'4.3'!N6</f>
        <v>0</v>
      </c>
      <c r="Q6" s="37">
        <f>'4.3'!AC6</f>
        <v>0</v>
      </c>
      <c r="R6" s="34">
        <f>'5.3'!E6</f>
        <v>0</v>
      </c>
      <c r="S6" s="34">
        <f>'5.3'!AE6</f>
        <v>0</v>
      </c>
      <c r="T6" s="34">
        <f>'5.3'!N6</f>
        <v>0</v>
      </c>
      <c r="U6" s="34">
        <f>'5.3'!AD6</f>
        <v>0</v>
      </c>
      <c r="V6" s="37">
        <f>'6.3'!E6</f>
        <v>0</v>
      </c>
      <c r="W6" s="37">
        <f>'6.3'!AD6</f>
        <v>0</v>
      </c>
      <c r="X6" s="37">
        <f>'6.3'!N6</f>
        <v>0</v>
      </c>
      <c r="Y6" s="37">
        <f>'6.3'!AC6</f>
        <v>0</v>
      </c>
      <c r="Z6" s="34">
        <f>'7.3'!E6</f>
        <v>0</v>
      </c>
      <c r="AA6" s="34">
        <f>'7.3'!AH6</f>
        <v>0</v>
      </c>
      <c r="AB6" s="34">
        <f>'7.3'!N6</f>
        <v>0</v>
      </c>
      <c r="AC6" s="34">
        <f>'7.3'!AG6</f>
        <v>0</v>
      </c>
      <c r="AD6" s="37">
        <f>'8.3'!F6</f>
        <v>0</v>
      </c>
      <c r="AE6" s="37">
        <f>'8.3'!AG6</f>
        <v>0</v>
      </c>
      <c r="AF6" s="37">
        <f>'8.3'!O6</f>
        <v>0</v>
      </c>
      <c r="AG6" s="37">
        <f>'8.3'!AF6</f>
        <v>0</v>
      </c>
      <c r="AH6" s="34">
        <f>'9.3'!E6</f>
        <v>0</v>
      </c>
      <c r="AI6" s="34">
        <f>'9.3'!AD6</f>
        <v>0</v>
      </c>
      <c r="AJ6" s="34">
        <f>'9.3'!N6</f>
        <v>0</v>
      </c>
      <c r="AK6" s="34">
        <f>'9.3'!AC6</f>
        <v>0</v>
      </c>
      <c r="AL6" s="37">
        <f>'10.3'!E6</f>
        <v>0</v>
      </c>
      <c r="AM6" s="37">
        <f>'10.3'!AE6</f>
        <v>0</v>
      </c>
      <c r="AN6" s="37">
        <f>'10.3'!N6</f>
        <v>0</v>
      </c>
      <c r="AO6" s="37">
        <f>'10.3'!AD6</f>
        <v>0</v>
      </c>
      <c r="AP6" s="34">
        <f>'11.3'!E6</f>
        <v>0</v>
      </c>
      <c r="AQ6" s="34">
        <f>'11.3'!AD6</f>
        <v>0</v>
      </c>
      <c r="AR6" s="34">
        <f>'11.3'!N6</f>
        <v>0</v>
      </c>
      <c r="AS6" s="34">
        <f>'11.3'!AC6</f>
        <v>0</v>
      </c>
      <c r="AT6" s="37">
        <f>'12.3'!E6</f>
        <v>0</v>
      </c>
      <c r="AU6" s="37">
        <f>'12.3'!AD6</f>
        <v>0</v>
      </c>
      <c r="AV6" s="37">
        <f>'12.3'!N6</f>
        <v>0</v>
      </c>
      <c r="AW6" s="37">
        <f>'12.3'!AC6</f>
        <v>0</v>
      </c>
      <c r="AX6" s="34">
        <f>'13.3'!E6</f>
        <v>0</v>
      </c>
      <c r="AY6" s="34">
        <f>'13.3'!AF6</f>
        <v>0</v>
      </c>
      <c r="AZ6" s="34">
        <f>'13.3'!N6</f>
        <v>0</v>
      </c>
      <c r="BA6" s="34">
        <f>'13.3'!AE6</f>
        <v>0</v>
      </c>
      <c r="BB6" s="37">
        <f>'14.3'!E6</f>
        <v>0</v>
      </c>
      <c r="BC6" s="37">
        <f>'14.3'!AD6</f>
        <v>0</v>
      </c>
      <c r="BD6" s="37">
        <f>'14.3'!N6</f>
        <v>0</v>
      </c>
      <c r="BE6" s="37">
        <f>'14.3'!AC6</f>
        <v>0</v>
      </c>
      <c r="BF6" s="34">
        <f>'15.3'!E6</f>
        <v>0</v>
      </c>
      <c r="BG6" s="34">
        <f>'15.3'!AF6</f>
        <v>0</v>
      </c>
      <c r="BH6" s="34">
        <f>'15.3'!N6</f>
        <v>0</v>
      </c>
      <c r="BI6" s="34">
        <f>'15.3'!AE6</f>
        <v>0</v>
      </c>
      <c r="BJ6" s="37">
        <f>'16.3'!E6</f>
        <v>0</v>
      </c>
      <c r="BK6" s="37">
        <f>'16.3'!AE6</f>
        <v>0</v>
      </c>
      <c r="BL6" s="37">
        <f>'16.3'!N6</f>
        <v>0</v>
      </c>
      <c r="BM6" s="37">
        <f>'16.3'!AD6</f>
        <v>0</v>
      </c>
      <c r="BN6" s="34">
        <f>'17.3'!E6</f>
        <v>0</v>
      </c>
      <c r="BO6" s="34">
        <f>'17.3'!AE6</f>
        <v>0</v>
      </c>
      <c r="BP6" s="34">
        <f>'17.3'!N6</f>
        <v>0</v>
      </c>
      <c r="BQ6" s="34">
        <f>'17.3'!AD6</f>
        <v>0</v>
      </c>
      <c r="BR6" s="37">
        <f>'18.3'!E6</f>
        <v>0</v>
      </c>
      <c r="BS6" s="37">
        <f>'18.3'!AD6</f>
        <v>0</v>
      </c>
      <c r="BT6" s="37">
        <f>'18.3'!N6</f>
        <v>0</v>
      </c>
      <c r="BU6" s="37">
        <f>'18.3'!AC6</f>
        <v>0</v>
      </c>
      <c r="BV6" s="34">
        <f>'19.3'!E6</f>
        <v>0</v>
      </c>
      <c r="BW6" s="34">
        <f>'19.3'!AE6</f>
        <v>0</v>
      </c>
      <c r="BX6" s="34">
        <f>'19.3'!N6</f>
        <v>0</v>
      </c>
      <c r="BY6" s="34">
        <f>'19.3'!AD6</f>
        <v>0</v>
      </c>
      <c r="BZ6" s="37">
        <f>'20.3'!E6</f>
        <v>0</v>
      </c>
      <c r="CA6" s="37">
        <f>'20.3'!AG6</f>
        <v>0</v>
      </c>
      <c r="CB6" s="37">
        <f>'20.3'!N6</f>
        <v>0</v>
      </c>
      <c r="CC6" s="37">
        <f>'20.3'!AF6</f>
        <v>0</v>
      </c>
      <c r="CD6" s="34">
        <f>'21.3'!E6</f>
        <v>0</v>
      </c>
      <c r="CE6" s="34">
        <f>'21.3'!AF6</f>
        <v>0</v>
      </c>
      <c r="CF6" s="34">
        <f>'21.3'!N6</f>
        <v>0</v>
      </c>
      <c r="CG6" s="34">
        <f>'21.3'!AE6</f>
        <v>0</v>
      </c>
      <c r="CH6" s="37">
        <f>'22.3'!E6</f>
        <v>0</v>
      </c>
      <c r="CI6" s="37">
        <f>'22.3'!AE6</f>
        <v>0</v>
      </c>
      <c r="CJ6" s="37">
        <f>'22.3'!N6</f>
        <v>0</v>
      </c>
      <c r="CK6" s="37">
        <f>'22.3'!AD6</f>
        <v>0</v>
      </c>
      <c r="CL6" s="34">
        <f>'23.3'!E6</f>
        <v>0</v>
      </c>
      <c r="CM6" s="34">
        <f>'23.3'!AH6</f>
        <v>0</v>
      </c>
      <c r="CN6" s="34">
        <f>'23.3'!N6</f>
        <v>0</v>
      </c>
      <c r="CO6" s="34">
        <f>'23.3'!AG6</f>
        <v>0</v>
      </c>
      <c r="CP6" s="37">
        <f>'24.3'!E6</f>
        <v>0</v>
      </c>
      <c r="CQ6" s="37">
        <f>'24.3'!AF6</f>
        <v>0</v>
      </c>
      <c r="CR6" s="37">
        <f>'24.3'!N6</f>
        <v>0</v>
      </c>
      <c r="CS6" s="37">
        <f>'24.3'!AE6</f>
        <v>0</v>
      </c>
      <c r="CT6" s="34">
        <f>'25.3'!E6</f>
        <v>0</v>
      </c>
      <c r="CU6" s="34">
        <f>'25.3'!AD6</f>
        <v>0</v>
      </c>
      <c r="CV6" s="34">
        <f>'25.3'!N6</f>
        <v>0</v>
      </c>
      <c r="CW6" s="34">
        <f>'25.3'!AC6</f>
        <v>0</v>
      </c>
      <c r="CX6" s="37">
        <f>'26.3'!E6</f>
        <v>0</v>
      </c>
      <c r="CY6" s="37">
        <f>'26.3'!AE6</f>
        <v>0</v>
      </c>
      <c r="CZ6" s="37">
        <f>'26.3'!N6</f>
        <v>0</v>
      </c>
      <c r="DA6" s="37">
        <f>'26.3'!AD6</f>
        <v>0</v>
      </c>
      <c r="DB6" s="34">
        <f>'27.3'!E6</f>
        <v>0</v>
      </c>
      <c r="DC6" s="34">
        <f>'27.3'!AG6</f>
        <v>0</v>
      </c>
      <c r="DD6" s="34">
        <f>'27.3'!N6</f>
        <v>0</v>
      </c>
      <c r="DE6" s="34">
        <f>'27.3'!AF6</f>
        <v>0</v>
      </c>
      <c r="DF6" s="37">
        <f>'28.3'!E6</f>
        <v>0</v>
      </c>
      <c r="DG6" s="37">
        <f>'28.3'!AD6</f>
        <v>0</v>
      </c>
      <c r="DH6" s="37">
        <f>'28.3'!N6</f>
        <v>0</v>
      </c>
      <c r="DI6" s="37">
        <f>'28.3'!AC6</f>
        <v>0</v>
      </c>
      <c r="DJ6" s="34">
        <f>'29.3'!F6</f>
        <v>0</v>
      </c>
      <c r="DK6" s="34">
        <f>'29.3'!AF6</f>
        <v>0</v>
      </c>
      <c r="DL6" s="34">
        <f>'29.3'!O6</f>
        <v>0</v>
      </c>
      <c r="DM6" s="34">
        <f>'29.3'!AE6</f>
        <v>0</v>
      </c>
      <c r="DN6" s="37">
        <f>'30.3'!E6</f>
        <v>0</v>
      </c>
      <c r="DO6" s="37">
        <f>'30.3'!AE6</f>
        <v>0</v>
      </c>
      <c r="DP6" s="37">
        <f>'30.3'!N6</f>
        <v>0</v>
      </c>
      <c r="DQ6" s="37">
        <f>'30.3'!AD6</f>
        <v>0</v>
      </c>
      <c r="DR6" s="34">
        <f>'31.3'!E6</f>
        <v>0</v>
      </c>
      <c r="DS6" s="34">
        <f>'31.3'!AE6</f>
        <v>0</v>
      </c>
      <c r="DT6" s="34">
        <f>'31.3'!N6</f>
        <v>0</v>
      </c>
      <c r="DU6" s="34">
        <f>'31.3'!AD6</f>
        <v>0</v>
      </c>
      <c r="DV6" s="39">
        <f>'2.3'!F6</f>
        <v>0</v>
      </c>
      <c r="DW6" s="39">
        <f t="shared" si="0"/>
        <v>0</v>
      </c>
      <c r="DX6" s="39">
        <f t="shared" si="3"/>
        <v>0</v>
      </c>
      <c r="DY6" s="39">
        <f t="shared" si="1"/>
        <v>0</v>
      </c>
      <c r="DZ6" s="39">
        <f t="shared" si="2"/>
        <v>0</v>
      </c>
      <c r="EA6" s="41">
        <f>DW6+DV6-DX6-DY6-DZ6</f>
        <v>0</v>
      </c>
      <c r="EB6" s="39"/>
      <c r="EC6" s="40">
        <f t="shared" si="5"/>
        <v>0</v>
      </c>
    </row>
    <row r="7" spans="1:133" x14ac:dyDescent="0.25">
      <c r="A7" s="20" t="s">
        <v>33</v>
      </c>
      <c r="B7" s="34">
        <f>'1.3'!E7</f>
        <v>0</v>
      </c>
      <c r="C7" s="34">
        <f>'1.3'!AH7</f>
        <v>73</v>
      </c>
      <c r="D7" s="34">
        <f>'1.3'!N7</f>
        <v>34</v>
      </c>
      <c r="E7" s="34">
        <f>'1.3'!AG7</f>
        <v>0</v>
      </c>
      <c r="F7" s="37">
        <f>'2.3'!E7</f>
        <v>0</v>
      </c>
      <c r="G7" s="37">
        <f>'2.3'!AD7</f>
        <v>172</v>
      </c>
      <c r="H7" s="37">
        <f>'2.3'!N7</f>
        <v>0</v>
      </c>
      <c r="I7" s="37">
        <f>'2.3'!AC7</f>
        <v>0</v>
      </c>
      <c r="J7" s="34">
        <f>'3.3'!E7</f>
        <v>0</v>
      </c>
      <c r="K7" s="34">
        <f>'3.3'!AD7</f>
        <v>0</v>
      </c>
      <c r="L7" s="34">
        <f>'3.3'!N7</f>
        <v>0</v>
      </c>
      <c r="M7" s="34">
        <f>'3.3'!AC7</f>
        <v>0</v>
      </c>
      <c r="N7" s="37">
        <f>'4.3'!E7</f>
        <v>0</v>
      </c>
      <c r="O7" s="37">
        <f>'4.3'!AD7</f>
        <v>0</v>
      </c>
      <c r="P7" s="37">
        <f>'4.3'!N7</f>
        <v>0</v>
      </c>
      <c r="Q7" s="37">
        <f>'4.3'!AC7</f>
        <v>0</v>
      </c>
      <c r="R7" s="34">
        <f>'5.3'!E7</f>
        <v>163</v>
      </c>
      <c r="S7" s="34">
        <f>'5.3'!AE7</f>
        <v>21</v>
      </c>
      <c r="T7" s="34">
        <f>'5.3'!N7</f>
        <v>144</v>
      </c>
      <c r="U7" s="34">
        <f>'5.3'!AD7</f>
        <v>0</v>
      </c>
      <c r="V7" s="37">
        <f>'6.3'!E7</f>
        <v>77</v>
      </c>
      <c r="W7" s="37">
        <f>'6.3'!AD7</f>
        <v>120</v>
      </c>
      <c r="X7" s="37">
        <f>'6.3'!N7</f>
        <v>37</v>
      </c>
      <c r="Y7" s="37">
        <f>'6.3'!AC7</f>
        <v>0</v>
      </c>
      <c r="Z7" s="34">
        <f>'7.3'!E7</f>
        <v>131</v>
      </c>
      <c r="AA7" s="34">
        <f>'7.3'!AH7</f>
        <v>67</v>
      </c>
      <c r="AB7" s="34">
        <f>'7.3'!N7</f>
        <v>71</v>
      </c>
      <c r="AC7" s="34">
        <f>'7.3'!AG7</f>
        <v>0</v>
      </c>
      <c r="AD7" s="37">
        <f>'8.3'!F7</f>
        <v>201</v>
      </c>
      <c r="AE7" s="37">
        <f>'8.3'!AG7</f>
        <v>106</v>
      </c>
      <c r="AF7" s="37">
        <f>'8.3'!O7</f>
        <v>96</v>
      </c>
      <c r="AG7" s="37">
        <f>'8.3'!AF7</f>
        <v>0</v>
      </c>
      <c r="AH7" s="34">
        <f>'9.3'!E7</f>
        <v>0</v>
      </c>
      <c r="AI7" s="34">
        <f>'9.3'!AD7</f>
        <v>7</v>
      </c>
      <c r="AJ7" s="34">
        <f>'9.3'!N7</f>
        <v>0</v>
      </c>
      <c r="AK7" s="34">
        <f>'9.3'!AC7</f>
        <v>0</v>
      </c>
      <c r="AL7" s="37">
        <f>'10.3'!E7</f>
        <v>0</v>
      </c>
      <c r="AM7" s="37">
        <f>'10.3'!AE7</f>
        <v>0</v>
      </c>
      <c r="AN7" s="37">
        <f>'10.3'!N7</f>
        <v>0</v>
      </c>
      <c r="AO7" s="37">
        <f>'10.3'!AD7</f>
        <v>0</v>
      </c>
      <c r="AP7" s="34">
        <f>'11.3'!E7</f>
        <v>381</v>
      </c>
      <c r="AQ7" s="34">
        <f>'11.3'!AD7</f>
        <v>36</v>
      </c>
      <c r="AR7" s="34">
        <f>'11.3'!N7</f>
        <v>140</v>
      </c>
      <c r="AS7" s="34">
        <f>'11.3'!AC7</f>
        <v>0</v>
      </c>
      <c r="AT7" s="37">
        <f>'12.3'!E7</f>
        <v>178</v>
      </c>
      <c r="AU7" s="37">
        <f>'12.3'!AD7</f>
        <v>198</v>
      </c>
      <c r="AV7" s="37">
        <f>'12.3'!N7</f>
        <v>60</v>
      </c>
      <c r="AW7" s="37">
        <f>'12.3'!AC7</f>
        <v>3</v>
      </c>
      <c r="AX7" s="34">
        <f>'13.3'!E7</f>
        <v>327</v>
      </c>
      <c r="AY7" s="34">
        <f>'13.3'!AF7</f>
        <v>67</v>
      </c>
      <c r="AZ7" s="34">
        <f>'13.3'!N7</f>
        <v>5</v>
      </c>
      <c r="BA7" s="34">
        <f>'13.3'!AE7</f>
        <v>0</v>
      </c>
      <c r="BB7" s="37">
        <f>'14.3'!E7</f>
        <v>599</v>
      </c>
      <c r="BC7" s="37">
        <f>'14.3'!AD7</f>
        <v>95</v>
      </c>
      <c r="BD7" s="37">
        <f>'14.3'!N7</f>
        <v>58</v>
      </c>
      <c r="BE7" s="37">
        <f>'14.3'!AC7</f>
        <v>1</v>
      </c>
      <c r="BF7" s="34">
        <f>'15.3'!E7</f>
        <v>0</v>
      </c>
      <c r="BG7" s="34">
        <f>'15.3'!AF7</f>
        <v>205</v>
      </c>
      <c r="BH7" s="34">
        <f>'15.3'!N7</f>
        <v>50</v>
      </c>
      <c r="BI7" s="34">
        <f>'15.3'!AE7</f>
        <v>0</v>
      </c>
      <c r="BJ7" s="37">
        <f>'16.3'!E7</f>
        <v>240</v>
      </c>
      <c r="BK7" s="37">
        <f>'16.3'!AE7</f>
        <v>113</v>
      </c>
      <c r="BL7" s="37">
        <f>'16.3'!N7</f>
        <v>0</v>
      </c>
      <c r="BM7" s="37">
        <f>'16.3'!AD7</f>
        <v>0</v>
      </c>
      <c r="BN7" s="34">
        <f>'17.3'!E7</f>
        <v>0</v>
      </c>
      <c r="BO7" s="34">
        <f>'17.3'!AE7</f>
        <v>0</v>
      </c>
      <c r="BP7" s="34">
        <f>'17.3'!N7</f>
        <v>0</v>
      </c>
      <c r="BQ7" s="34">
        <f>'17.3'!AD7</f>
        <v>0</v>
      </c>
      <c r="BR7" s="37">
        <f>'18.3'!E7</f>
        <v>480</v>
      </c>
      <c r="BS7" s="37">
        <f>'18.3'!AD7</f>
        <v>207</v>
      </c>
      <c r="BT7" s="37">
        <f>'18.3'!N7</f>
        <v>140</v>
      </c>
      <c r="BU7" s="37">
        <f>'18.3'!AC7</f>
        <v>0</v>
      </c>
      <c r="BV7" s="34">
        <f>'19.3'!E7</f>
        <v>0</v>
      </c>
      <c r="BW7" s="34">
        <f>'19.3'!AE7</f>
        <v>144</v>
      </c>
      <c r="BX7" s="34">
        <f>'19.3'!N7</f>
        <v>65</v>
      </c>
      <c r="BY7" s="34">
        <f>'19.3'!AD7</f>
        <v>0</v>
      </c>
      <c r="BZ7" s="37">
        <f>'20.3'!E7</f>
        <v>0</v>
      </c>
      <c r="CA7" s="37">
        <f>'20.3'!AG7</f>
        <v>148</v>
      </c>
      <c r="CB7" s="37">
        <f>'20.3'!N7</f>
        <v>3</v>
      </c>
      <c r="CC7" s="37">
        <f>'20.3'!AF7</f>
        <v>0</v>
      </c>
      <c r="CD7" s="34">
        <f>'21.3'!E7</f>
        <v>240</v>
      </c>
      <c r="CE7" s="34">
        <f>'21.3'!AF7</f>
        <v>83</v>
      </c>
      <c r="CF7" s="34">
        <f>'21.3'!N7</f>
        <v>11</v>
      </c>
      <c r="CG7" s="34">
        <f>'21.3'!AE7</f>
        <v>0</v>
      </c>
      <c r="CH7" s="37">
        <f>'22.3'!E7</f>
        <v>0</v>
      </c>
      <c r="CI7" s="37">
        <f>'22.3'!AE7</f>
        <v>0</v>
      </c>
      <c r="CJ7" s="37">
        <f>'22.3'!N7</f>
        <v>60</v>
      </c>
      <c r="CK7" s="37">
        <f>'22.3'!AD7</f>
        <v>0</v>
      </c>
      <c r="CL7" s="34">
        <f>'23.3'!E7</f>
        <v>480</v>
      </c>
      <c r="CM7" s="34">
        <f>'23.3'!AH7</f>
        <v>176</v>
      </c>
      <c r="CN7" s="34">
        <f>'23.3'!N7</f>
        <v>0</v>
      </c>
      <c r="CO7" s="34">
        <f>'23.3'!AG7</f>
        <v>0</v>
      </c>
      <c r="CP7" s="37">
        <f>'24.3'!E7</f>
        <v>0</v>
      </c>
      <c r="CQ7" s="37">
        <f>'24.3'!AF7</f>
        <v>0</v>
      </c>
      <c r="CR7" s="37">
        <f>'24.3'!N7</f>
        <v>0</v>
      </c>
      <c r="CS7" s="37">
        <f>'24.3'!AE7</f>
        <v>0</v>
      </c>
      <c r="CT7" s="34">
        <f>'25.3'!E7</f>
        <v>0</v>
      </c>
      <c r="CU7" s="34">
        <f>'25.3'!AD7</f>
        <v>82</v>
      </c>
      <c r="CV7" s="34">
        <f>'25.3'!N7</f>
        <v>89</v>
      </c>
      <c r="CW7" s="34">
        <f>'25.3'!AC7</f>
        <v>0</v>
      </c>
      <c r="CX7" s="37">
        <f>'26.3'!E7</f>
        <v>0</v>
      </c>
      <c r="CY7" s="37">
        <f>'26.3'!AE7</f>
        <v>102</v>
      </c>
      <c r="CZ7" s="37">
        <f>'26.3'!N7</f>
        <v>89</v>
      </c>
      <c r="DA7" s="37">
        <f>'26.3'!AD7</f>
        <v>2</v>
      </c>
      <c r="DB7" s="34">
        <f>'27.3'!E7</f>
        <v>0</v>
      </c>
      <c r="DC7" s="34">
        <f>'27.3'!AG7</f>
        <v>91</v>
      </c>
      <c r="DD7" s="34">
        <f>'27.3'!N7</f>
        <v>0</v>
      </c>
      <c r="DE7" s="34">
        <f>'27.3'!AF7</f>
        <v>0</v>
      </c>
      <c r="DF7" s="37">
        <f>'28.3'!E7</f>
        <v>0</v>
      </c>
      <c r="DG7" s="37">
        <f>'28.3'!AD7</f>
        <v>30</v>
      </c>
      <c r="DH7" s="37">
        <f>'28.3'!N7</f>
        <v>17</v>
      </c>
      <c r="DI7" s="37">
        <f>'28.3'!AC7</f>
        <v>0</v>
      </c>
      <c r="DJ7" s="34">
        <f>'29.3'!F7</f>
        <v>268</v>
      </c>
      <c r="DK7" s="34">
        <f>'29.3'!AF7</f>
        <v>129</v>
      </c>
      <c r="DL7" s="34">
        <f>'29.3'!O7</f>
        <v>0</v>
      </c>
      <c r="DM7" s="34">
        <f>'29.3'!AE7</f>
        <v>0</v>
      </c>
      <c r="DN7" s="37">
        <f>'30.3'!E7</f>
        <v>0</v>
      </c>
      <c r="DO7" s="37">
        <f>'30.3'!AE7</f>
        <v>89</v>
      </c>
      <c r="DP7" s="37">
        <f>'30.3'!N7</f>
        <v>0</v>
      </c>
      <c r="DQ7" s="37">
        <f>'30.3'!AD7</f>
        <v>0</v>
      </c>
      <c r="DR7" s="34">
        <f>'31.3'!E7</f>
        <v>0</v>
      </c>
      <c r="DS7" s="34">
        <f>'31.3'!AE7</f>
        <v>0</v>
      </c>
      <c r="DT7" s="34">
        <f>'31.3'!N7</f>
        <v>0</v>
      </c>
      <c r="DU7" s="34">
        <f>'31.3'!AD7</f>
        <v>0</v>
      </c>
      <c r="DV7" s="39">
        <f>'2.3'!F7</f>
        <v>280</v>
      </c>
      <c r="DW7" s="39">
        <f t="shared" si="0"/>
        <v>3765</v>
      </c>
      <c r="DX7" s="39">
        <f t="shared" si="3"/>
        <v>2561</v>
      </c>
      <c r="DY7" s="39">
        <f t="shared" si="1"/>
        <v>1169</v>
      </c>
      <c r="DZ7" s="39">
        <f t="shared" si="2"/>
        <v>6</v>
      </c>
      <c r="EA7" s="39">
        <f t="shared" si="4"/>
        <v>309</v>
      </c>
      <c r="EB7" s="39"/>
      <c r="EC7" s="40">
        <f t="shared" si="5"/>
        <v>-309</v>
      </c>
    </row>
    <row r="8" spans="1:133" x14ac:dyDescent="0.25">
      <c r="A8" s="20" t="s">
        <v>34</v>
      </c>
      <c r="B8" s="34">
        <f>'1.3'!E8</f>
        <v>0</v>
      </c>
      <c r="C8" s="34">
        <f>'1.3'!AH8</f>
        <v>31</v>
      </c>
      <c r="D8" s="34">
        <f>'1.3'!N8</f>
        <v>0</v>
      </c>
      <c r="E8" s="34">
        <f>'1.3'!AG8</f>
        <v>0</v>
      </c>
      <c r="F8" s="37">
        <f>'2.3'!E8</f>
        <v>0</v>
      </c>
      <c r="G8" s="37">
        <f>'2.3'!AD8</f>
        <v>15</v>
      </c>
      <c r="H8" s="37">
        <f>'2.3'!N8</f>
        <v>20</v>
      </c>
      <c r="I8" s="37">
        <f>'2.3'!AC8</f>
        <v>1</v>
      </c>
      <c r="J8" s="34">
        <f>'3.3'!E8</f>
        <v>0</v>
      </c>
      <c r="K8" s="34">
        <f>'3.3'!AD8</f>
        <v>0</v>
      </c>
      <c r="L8" s="34">
        <f>'3.3'!N8</f>
        <v>0</v>
      </c>
      <c r="M8" s="34">
        <f>'3.3'!AC8</f>
        <v>0</v>
      </c>
      <c r="N8" s="37">
        <f>'4.3'!E8</f>
        <v>0</v>
      </c>
      <c r="O8" s="37">
        <f>'4.3'!AD8</f>
        <v>0</v>
      </c>
      <c r="P8" s="37">
        <f>'4.3'!N8</f>
        <v>0</v>
      </c>
      <c r="Q8" s="37">
        <f>'4.3'!AC8</f>
        <v>0</v>
      </c>
      <c r="R8" s="34">
        <f>'5.3'!E8</f>
        <v>0</v>
      </c>
      <c r="S8" s="34">
        <f>'5.3'!AE8</f>
        <v>0</v>
      </c>
      <c r="T8" s="34">
        <f>'5.3'!N8</f>
        <v>0</v>
      </c>
      <c r="U8" s="34">
        <f>'5.3'!AD8</f>
        <v>0</v>
      </c>
      <c r="V8" s="37">
        <f>'6.3'!E8</f>
        <v>120</v>
      </c>
      <c r="W8" s="37">
        <f>'6.3'!AD8</f>
        <v>42</v>
      </c>
      <c r="X8" s="37">
        <f>'6.3'!N8</f>
        <v>0</v>
      </c>
      <c r="Y8" s="37">
        <f>'6.3'!AC8</f>
        <v>0</v>
      </c>
      <c r="Z8" s="34">
        <f>'7.3'!E8</f>
        <v>0</v>
      </c>
      <c r="AA8" s="34">
        <f>'7.3'!AH8</f>
        <v>0</v>
      </c>
      <c r="AB8" s="34">
        <f>'7.3'!N8</f>
        <v>66</v>
      </c>
      <c r="AC8" s="34">
        <f>'7.3'!AG8</f>
        <v>0</v>
      </c>
      <c r="AD8" s="37">
        <f>'8.3'!F8</f>
        <v>120</v>
      </c>
      <c r="AE8" s="37">
        <f>'8.3'!AG8</f>
        <v>0</v>
      </c>
      <c r="AF8" s="37">
        <f>'8.3'!O8</f>
        <v>0</v>
      </c>
      <c r="AG8" s="37">
        <f>'8.3'!AF8</f>
        <v>0</v>
      </c>
      <c r="AH8" s="34">
        <f>'9.3'!E8</f>
        <v>0</v>
      </c>
      <c r="AI8" s="34">
        <f>'9.3'!AD8</f>
        <v>60</v>
      </c>
      <c r="AJ8" s="34">
        <f>'9.3'!N8</f>
        <v>0</v>
      </c>
      <c r="AK8" s="34">
        <f>'9.3'!AC8</f>
        <v>0</v>
      </c>
      <c r="AL8" s="37">
        <f>'10.3'!E8</f>
        <v>0</v>
      </c>
      <c r="AM8" s="37">
        <f>'10.3'!AE8</f>
        <v>0</v>
      </c>
      <c r="AN8" s="37">
        <f>'10.3'!N8</f>
        <v>0</v>
      </c>
      <c r="AO8" s="37">
        <f>'10.3'!AD8</f>
        <v>0</v>
      </c>
      <c r="AP8" s="34">
        <f>'11.3'!E8</f>
        <v>20</v>
      </c>
      <c r="AQ8" s="34">
        <f>'11.3'!AD8</f>
        <v>0</v>
      </c>
      <c r="AR8" s="34">
        <f>'11.3'!N8</f>
        <v>20</v>
      </c>
      <c r="AS8" s="34">
        <f>'11.3'!AC8</f>
        <v>0</v>
      </c>
      <c r="AT8" s="37">
        <f>'12.3'!E8</f>
        <v>0</v>
      </c>
      <c r="AU8" s="37">
        <f>'12.3'!AD8</f>
        <v>10</v>
      </c>
      <c r="AV8" s="37">
        <f>'12.3'!N8</f>
        <v>35</v>
      </c>
      <c r="AW8" s="37">
        <f>'12.3'!AC8</f>
        <v>0</v>
      </c>
      <c r="AX8" s="34">
        <f>'13.3'!E8</f>
        <v>0</v>
      </c>
      <c r="AY8" s="34">
        <f>'13.3'!AF8</f>
        <v>5</v>
      </c>
      <c r="AZ8" s="34">
        <f>'13.3'!N8</f>
        <v>0</v>
      </c>
      <c r="BA8" s="34">
        <f>'13.3'!AE8</f>
        <v>0</v>
      </c>
      <c r="BB8" s="37">
        <f>'14.3'!E8</f>
        <v>100</v>
      </c>
      <c r="BC8" s="37">
        <f>'14.3'!AD8</f>
        <v>0</v>
      </c>
      <c r="BD8" s="37">
        <f>'14.3'!N8</f>
        <v>0</v>
      </c>
      <c r="BE8" s="37">
        <f>'14.3'!AC8</f>
        <v>0</v>
      </c>
      <c r="BF8" s="34">
        <f>'15.3'!E8</f>
        <v>0</v>
      </c>
      <c r="BG8" s="34">
        <f>'15.3'!AF8</f>
        <v>25</v>
      </c>
      <c r="BH8" s="34">
        <f>'15.3'!N8</f>
        <v>0</v>
      </c>
      <c r="BI8" s="34">
        <f>'15.3'!AE8</f>
        <v>0</v>
      </c>
      <c r="BJ8" s="37">
        <f>'16.3'!E8</f>
        <v>0</v>
      </c>
      <c r="BK8" s="37">
        <f>'16.3'!AE8</f>
        <v>3</v>
      </c>
      <c r="BL8" s="37">
        <f>'16.3'!N8</f>
        <v>0</v>
      </c>
      <c r="BM8" s="37">
        <f>'16.3'!AD8</f>
        <v>0</v>
      </c>
      <c r="BN8" s="34">
        <f>'17.3'!E8</f>
        <v>0</v>
      </c>
      <c r="BO8" s="34">
        <f>'17.3'!AE8</f>
        <v>0</v>
      </c>
      <c r="BP8" s="34">
        <f>'17.3'!N8</f>
        <v>0</v>
      </c>
      <c r="BQ8" s="34">
        <f>'17.3'!AD8</f>
        <v>0</v>
      </c>
      <c r="BR8" s="37">
        <f>'18.3'!E8</f>
        <v>0</v>
      </c>
      <c r="BS8" s="37">
        <f>'18.3'!AD8</f>
        <v>7</v>
      </c>
      <c r="BT8" s="37">
        <f>'18.3'!N8</f>
        <v>20</v>
      </c>
      <c r="BU8" s="37">
        <f>'18.3'!AC8</f>
        <v>0</v>
      </c>
      <c r="BV8" s="34">
        <f>'19.3'!E8</f>
        <v>0</v>
      </c>
      <c r="BW8" s="34">
        <f>'19.3'!AE8</f>
        <v>0</v>
      </c>
      <c r="BX8" s="34">
        <f>'19.3'!N8</f>
        <v>0</v>
      </c>
      <c r="BY8" s="34">
        <f>'19.3'!AD8</f>
        <v>0</v>
      </c>
      <c r="BZ8" s="37">
        <f>'20.3'!E8</f>
        <v>0</v>
      </c>
      <c r="CA8" s="37">
        <f>'20.3'!AG8</f>
        <v>11</v>
      </c>
      <c r="CB8" s="37">
        <f>'20.3'!N8</f>
        <v>0</v>
      </c>
      <c r="CC8" s="37">
        <f>'20.3'!AF8</f>
        <v>0</v>
      </c>
      <c r="CD8" s="34">
        <f>'21.3'!E8</f>
        <v>62</v>
      </c>
      <c r="CE8" s="34">
        <f>'21.3'!AF8</f>
        <v>0</v>
      </c>
      <c r="CF8" s="34">
        <f>'21.3'!N8</f>
        <v>14</v>
      </c>
      <c r="CG8" s="34">
        <f>'21.3'!AE8</f>
        <v>0</v>
      </c>
      <c r="CH8" s="37">
        <f>'22.3'!E8</f>
        <v>0</v>
      </c>
      <c r="CI8" s="37">
        <f>'22.3'!AE8</f>
        <v>0</v>
      </c>
      <c r="CJ8" s="37">
        <f>'22.3'!N8</f>
        <v>0</v>
      </c>
      <c r="CK8" s="37">
        <f>'22.3'!AD8</f>
        <v>0</v>
      </c>
      <c r="CL8" s="34">
        <f>'23.3'!E8</f>
        <v>0</v>
      </c>
      <c r="CM8" s="34">
        <f>'23.3'!AH8</f>
        <v>20</v>
      </c>
      <c r="CN8" s="34">
        <f>'23.3'!N8</f>
        <v>0</v>
      </c>
      <c r="CO8" s="34">
        <f>'23.3'!AG8</f>
        <v>0</v>
      </c>
      <c r="CP8" s="37">
        <f>'24.3'!E8</f>
        <v>0</v>
      </c>
      <c r="CQ8" s="37">
        <f>'24.3'!AF8</f>
        <v>0</v>
      </c>
      <c r="CR8" s="37">
        <f>'24.3'!N8</f>
        <v>0</v>
      </c>
      <c r="CS8" s="37">
        <f>'24.3'!AE8</f>
        <v>0</v>
      </c>
      <c r="CT8" s="34">
        <f>'25.3'!E8</f>
        <v>0</v>
      </c>
      <c r="CU8" s="34">
        <f>'25.3'!AD8</f>
        <v>0</v>
      </c>
      <c r="CV8" s="34">
        <f>'25.3'!N8</f>
        <v>0</v>
      </c>
      <c r="CW8" s="34">
        <f>'25.3'!AC8</f>
        <v>0</v>
      </c>
      <c r="CX8" s="37">
        <f>'26.3'!E8</f>
        <v>48</v>
      </c>
      <c r="CY8" s="37">
        <f>'26.3'!AE8</f>
        <v>0</v>
      </c>
      <c r="CZ8" s="37">
        <f>'26.3'!N8</f>
        <v>0</v>
      </c>
      <c r="DA8" s="37">
        <f>'26.3'!AD8</f>
        <v>0</v>
      </c>
      <c r="DB8" s="34">
        <f>'27.3'!E8</f>
        <v>0</v>
      </c>
      <c r="DC8" s="34">
        <f>'27.3'!AG8</f>
        <v>25</v>
      </c>
      <c r="DD8" s="34">
        <f>'27.3'!N8</f>
        <v>0</v>
      </c>
      <c r="DE8" s="34">
        <f>'27.3'!AF8</f>
        <v>0</v>
      </c>
      <c r="DF8" s="37">
        <f>'28.3'!E8</f>
        <v>0</v>
      </c>
      <c r="DG8" s="37">
        <f>'28.3'!AD8</f>
        <v>0</v>
      </c>
      <c r="DH8" s="37">
        <f>'28.3'!N8</f>
        <v>0</v>
      </c>
      <c r="DI8" s="37">
        <f>'28.3'!AC8</f>
        <v>0</v>
      </c>
      <c r="DJ8" s="34">
        <f>'29.3'!F8</f>
        <v>0</v>
      </c>
      <c r="DK8" s="34">
        <f>'29.3'!AF8</f>
        <v>24</v>
      </c>
      <c r="DL8" s="34">
        <f>'29.3'!O8</f>
        <v>0</v>
      </c>
      <c r="DM8" s="34">
        <f>'29.3'!AE8</f>
        <v>0</v>
      </c>
      <c r="DN8" s="37">
        <f>'30.3'!E8</f>
        <v>0</v>
      </c>
      <c r="DO8" s="37">
        <f>'30.3'!AE8</f>
        <v>3</v>
      </c>
      <c r="DP8" s="37">
        <f>'30.3'!N8</f>
        <v>0</v>
      </c>
      <c r="DQ8" s="37">
        <f>'30.3'!AD8</f>
        <v>0</v>
      </c>
      <c r="DR8" s="34">
        <f>'31.3'!E8</f>
        <v>0</v>
      </c>
      <c r="DS8" s="34">
        <f>'31.3'!AE8</f>
        <v>0</v>
      </c>
      <c r="DT8" s="34">
        <f>'31.3'!N8</f>
        <v>0</v>
      </c>
      <c r="DU8" s="34">
        <f>'31.3'!AD8</f>
        <v>0</v>
      </c>
      <c r="DV8" s="39">
        <f>'2.3'!F8</f>
        <v>36</v>
      </c>
      <c r="DW8" s="39">
        <f t="shared" si="0"/>
        <v>470</v>
      </c>
      <c r="DX8" s="39">
        <f t="shared" si="3"/>
        <v>281</v>
      </c>
      <c r="DY8" s="39">
        <f t="shared" si="1"/>
        <v>175</v>
      </c>
      <c r="DZ8" s="39">
        <f t="shared" si="2"/>
        <v>1</v>
      </c>
      <c r="EA8" s="41">
        <f t="shared" si="4"/>
        <v>49</v>
      </c>
      <c r="EB8" s="39"/>
      <c r="EC8" s="40">
        <f t="shared" si="5"/>
        <v>-49</v>
      </c>
    </row>
    <row r="9" spans="1:133" x14ac:dyDescent="0.25">
      <c r="A9" s="20" t="s">
        <v>35</v>
      </c>
      <c r="B9" s="34">
        <f>'1.3'!E9</f>
        <v>0</v>
      </c>
      <c r="C9" s="34">
        <f>'1.3'!AH9</f>
        <v>13</v>
      </c>
      <c r="D9" s="34">
        <f>'1.3'!N9</f>
        <v>10</v>
      </c>
      <c r="E9" s="34">
        <f>'1.3'!AG9</f>
        <v>0</v>
      </c>
      <c r="F9" s="37">
        <f>'2.3'!E9</f>
        <v>320</v>
      </c>
      <c r="G9" s="37">
        <f>'2.3'!AD9</f>
        <v>68</v>
      </c>
      <c r="H9" s="37">
        <f>'2.3'!N9</f>
        <v>0</v>
      </c>
      <c r="I9" s="37">
        <f>'2.3'!AC9</f>
        <v>0</v>
      </c>
      <c r="J9" s="34">
        <f>'3.3'!E9</f>
        <v>0</v>
      </c>
      <c r="K9" s="34">
        <f>'3.3'!AD9</f>
        <v>0</v>
      </c>
      <c r="L9" s="34">
        <f>'3.3'!N9</f>
        <v>0</v>
      </c>
      <c r="M9" s="34">
        <f>'3.3'!AC9</f>
        <v>0</v>
      </c>
      <c r="N9" s="37">
        <f>'4.3'!E9</f>
        <v>0</v>
      </c>
      <c r="O9" s="37">
        <f>'4.3'!AD9</f>
        <v>0</v>
      </c>
      <c r="P9" s="37">
        <f>'4.3'!N9</f>
        <v>0</v>
      </c>
      <c r="Q9" s="37">
        <f>'4.3'!AC9</f>
        <v>0</v>
      </c>
      <c r="R9" s="34">
        <f>'5.3'!E9</f>
        <v>21</v>
      </c>
      <c r="S9" s="34">
        <f>'5.3'!AE9</f>
        <v>0</v>
      </c>
      <c r="T9" s="34">
        <f>'5.3'!N9</f>
        <v>21</v>
      </c>
      <c r="U9" s="34">
        <f>'5.3'!AD9</f>
        <v>0</v>
      </c>
      <c r="V9" s="37">
        <f>'6.3'!E9</f>
        <v>0</v>
      </c>
      <c r="W9" s="37">
        <f>'6.3'!AD9</f>
        <v>53</v>
      </c>
      <c r="X9" s="37">
        <f>'6.3'!N9</f>
        <v>5</v>
      </c>
      <c r="Y9" s="37">
        <f>'6.3'!AC9</f>
        <v>0</v>
      </c>
      <c r="Z9" s="34">
        <f>'7.3'!E9</f>
        <v>16</v>
      </c>
      <c r="AA9" s="34">
        <f>'7.3'!AH9</f>
        <v>14</v>
      </c>
      <c r="AB9" s="34">
        <f>'7.3'!N9</f>
        <v>0</v>
      </c>
      <c r="AC9" s="34">
        <f>'7.3'!AG9</f>
        <v>0</v>
      </c>
      <c r="AD9" s="37">
        <f>'8.3'!F9</f>
        <v>130</v>
      </c>
      <c r="AE9" s="37">
        <f>'8.3'!AG9</f>
        <v>26</v>
      </c>
      <c r="AF9" s="37">
        <f>'8.3'!O9</f>
        <v>11</v>
      </c>
      <c r="AG9" s="37">
        <f>'8.3'!AF9</f>
        <v>0</v>
      </c>
      <c r="AH9" s="34">
        <f>'9.3'!E9</f>
        <v>0</v>
      </c>
      <c r="AI9" s="34">
        <f>'9.3'!AD9</f>
        <v>38</v>
      </c>
      <c r="AJ9" s="34">
        <f>'9.3'!N9</f>
        <v>0</v>
      </c>
      <c r="AK9" s="34">
        <f>'9.3'!AC9</f>
        <v>0</v>
      </c>
      <c r="AL9" s="37">
        <f>'10.3'!E9</f>
        <v>0</v>
      </c>
      <c r="AM9" s="37">
        <f>'10.3'!AE9</f>
        <v>0</v>
      </c>
      <c r="AN9" s="37">
        <f>'10.3'!N9</f>
        <v>0</v>
      </c>
      <c r="AO9" s="37">
        <f>'10.3'!AD9</f>
        <v>0</v>
      </c>
      <c r="AP9" s="34">
        <f>'11.3'!E9</f>
        <v>0</v>
      </c>
      <c r="AQ9" s="34">
        <f>'11.3'!AD9</f>
        <v>0</v>
      </c>
      <c r="AR9" s="34">
        <f>'11.3'!N9</f>
        <v>117</v>
      </c>
      <c r="AS9" s="34">
        <f>'11.3'!AC9</f>
        <v>0</v>
      </c>
      <c r="AT9" s="37">
        <f>'12.3'!E9</f>
        <v>0</v>
      </c>
      <c r="AU9" s="37">
        <f>'12.3'!AD9</f>
        <v>26</v>
      </c>
      <c r="AV9" s="37">
        <f>'12.3'!N9</f>
        <v>76</v>
      </c>
      <c r="AW9" s="37">
        <f>'12.3'!AC9</f>
        <v>0</v>
      </c>
      <c r="AX9" s="34">
        <f>'13.3'!E9</f>
        <v>0</v>
      </c>
      <c r="AY9" s="34">
        <f>'13.3'!AF9</f>
        <v>19</v>
      </c>
      <c r="AZ9" s="34">
        <f>'13.3'!N9</f>
        <v>0</v>
      </c>
      <c r="BA9" s="34">
        <f>'13.3'!AE9</f>
        <v>0</v>
      </c>
      <c r="BB9" s="37">
        <f>'14.3'!E9</f>
        <v>0</v>
      </c>
      <c r="BC9" s="37">
        <f>'14.3'!AD9</f>
        <v>34</v>
      </c>
      <c r="BD9" s="37">
        <f>'14.3'!N9</f>
        <v>6</v>
      </c>
      <c r="BE9" s="37">
        <f>'14.3'!AC9</f>
        <v>0</v>
      </c>
      <c r="BF9" s="34">
        <f>'15.3'!E9</f>
        <v>0</v>
      </c>
      <c r="BG9" s="34">
        <f>'15.3'!AF9</f>
        <v>24</v>
      </c>
      <c r="BH9" s="34">
        <f>'15.3'!N9</f>
        <v>15</v>
      </c>
      <c r="BI9" s="34">
        <f>'15.3'!AE9</f>
        <v>0</v>
      </c>
      <c r="BJ9" s="37">
        <f>'16.3'!E9</f>
        <v>390</v>
      </c>
      <c r="BK9" s="37">
        <f>'16.3'!AE9</f>
        <v>8</v>
      </c>
      <c r="BL9" s="37">
        <f>'16.3'!N9</f>
        <v>0</v>
      </c>
      <c r="BM9" s="37">
        <f>'16.3'!AD9</f>
        <v>0</v>
      </c>
      <c r="BN9" s="34">
        <f>'17.3'!E9</f>
        <v>0</v>
      </c>
      <c r="BO9" s="34">
        <f>'17.3'!AE9</f>
        <v>0</v>
      </c>
      <c r="BP9" s="34">
        <f>'17.3'!N9</f>
        <v>0</v>
      </c>
      <c r="BQ9" s="34">
        <f>'17.3'!AD9</f>
        <v>0</v>
      </c>
      <c r="BR9" s="37">
        <f>'18.3'!E9</f>
        <v>74</v>
      </c>
      <c r="BS9" s="37">
        <f>'18.3'!AD9</f>
        <v>9</v>
      </c>
      <c r="BT9" s="37">
        <f>'18.3'!N9</f>
        <v>245</v>
      </c>
      <c r="BU9" s="37">
        <f>'18.3'!AC9</f>
        <v>0</v>
      </c>
      <c r="BV9" s="34">
        <f>'19.3'!E9</f>
        <v>0</v>
      </c>
      <c r="BW9" s="34">
        <f>'19.3'!AE9</f>
        <v>33</v>
      </c>
      <c r="BX9" s="34">
        <f>'19.3'!N9</f>
        <v>19</v>
      </c>
      <c r="BY9" s="34">
        <f>'19.3'!AD9</f>
        <v>0</v>
      </c>
      <c r="BZ9" s="37">
        <f>'20.3'!E9</f>
        <v>105</v>
      </c>
      <c r="CA9" s="37">
        <f>'20.3'!AG9</f>
        <v>40</v>
      </c>
      <c r="CB9" s="37">
        <f>'20.3'!N9</f>
        <v>0</v>
      </c>
      <c r="CC9" s="37">
        <f>'20.3'!AF9</f>
        <v>0</v>
      </c>
      <c r="CD9" s="34">
        <f>'21.3'!E9</f>
        <v>0</v>
      </c>
      <c r="CE9" s="34">
        <f>'21.3'!AF9</f>
        <v>16</v>
      </c>
      <c r="CF9" s="34">
        <f>'21.3'!N9</f>
        <v>0</v>
      </c>
      <c r="CG9" s="34">
        <f>'21.3'!AE9</f>
        <v>0</v>
      </c>
      <c r="CH9" s="37">
        <f>'22.3'!E9</f>
        <v>0</v>
      </c>
      <c r="CI9" s="37">
        <f>'22.3'!AE9</f>
        <v>7</v>
      </c>
      <c r="CJ9" s="37">
        <f>'22.3'!N9</f>
        <v>6</v>
      </c>
      <c r="CK9" s="37">
        <f>'22.3'!AD9</f>
        <v>0</v>
      </c>
      <c r="CL9" s="34">
        <f>'23.3'!E9</f>
        <v>260</v>
      </c>
      <c r="CM9" s="34">
        <f>'23.3'!AH9</f>
        <v>167</v>
      </c>
      <c r="CN9" s="34">
        <f>'23.3'!N9</f>
        <v>0</v>
      </c>
      <c r="CO9" s="34">
        <f>'23.3'!AG9</f>
        <v>0</v>
      </c>
      <c r="CP9" s="37">
        <f>'24.3'!E9</f>
        <v>0</v>
      </c>
      <c r="CQ9" s="37">
        <f>'24.3'!AF9</f>
        <v>0</v>
      </c>
      <c r="CR9" s="37">
        <f>'24.3'!N9</f>
        <v>0</v>
      </c>
      <c r="CS9" s="37">
        <f>'24.3'!AE9</f>
        <v>0</v>
      </c>
      <c r="CT9" s="34">
        <f>'25.3'!E9</f>
        <v>0</v>
      </c>
      <c r="CU9" s="34">
        <f>'25.3'!AD9</f>
        <v>109</v>
      </c>
      <c r="CV9" s="34">
        <f>'25.3'!N9</f>
        <v>72</v>
      </c>
      <c r="CW9" s="34">
        <f>'25.3'!AC9</f>
        <v>0</v>
      </c>
      <c r="CX9" s="37">
        <f>'26.3'!E9</f>
        <v>130</v>
      </c>
      <c r="CY9" s="37">
        <f>'26.3'!AE9</f>
        <v>93</v>
      </c>
      <c r="CZ9" s="37">
        <f>'26.3'!N9</f>
        <v>30</v>
      </c>
      <c r="DA9" s="37">
        <f>'26.3'!AD9</f>
        <v>0</v>
      </c>
      <c r="DB9" s="34">
        <f>'27.3'!E9</f>
        <v>0</v>
      </c>
      <c r="DC9" s="34">
        <f>'27.3'!AG9</f>
        <v>54</v>
      </c>
      <c r="DD9" s="34">
        <f>'27.3'!N9</f>
        <v>0</v>
      </c>
      <c r="DE9" s="34">
        <f>'27.3'!AF9</f>
        <v>0</v>
      </c>
      <c r="DF9" s="37">
        <f>'28.3'!E9</f>
        <v>0</v>
      </c>
      <c r="DG9" s="37">
        <f>'28.3'!AD9</f>
        <v>8</v>
      </c>
      <c r="DH9" s="37">
        <f>'28.3'!N9</f>
        <v>0</v>
      </c>
      <c r="DI9" s="37">
        <f>'28.3'!AC9</f>
        <v>0</v>
      </c>
      <c r="DJ9" s="34">
        <f>'29.3'!F9</f>
        <v>260</v>
      </c>
      <c r="DK9" s="34">
        <f>'29.3'!AF9</f>
        <v>189</v>
      </c>
      <c r="DL9" s="34">
        <f>'29.3'!O9</f>
        <v>10</v>
      </c>
      <c r="DM9" s="34">
        <f>'29.3'!AE9</f>
        <v>1</v>
      </c>
      <c r="DN9" s="37">
        <f>'30.3'!E9</f>
        <v>0</v>
      </c>
      <c r="DO9" s="37">
        <f>'30.3'!AE9</f>
        <v>68</v>
      </c>
      <c r="DP9" s="37">
        <f>'30.3'!N9</f>
        <v>0</v>
      </c>
      <c r="DQ9" s="37">
        <f>'30.3'!AD9</f>
        <v>1</v>
      </c>
      <c r="DR9" s="34">
        <f>'31.3'!E9</f>
        <v>0</v>
      </c>
      <c r="DS9" s="34">
        <f>'31.3'!AE9</f>
        <v>0</v>
      </c>
      <c r="DT9" s="34">
        <f>'31.3'!N9</f>
        <v>0</v>
      </c>
      <c r="DU9" s="34">
        <f>'31.3'!AD9</f>
        <v>0</v>
      </c>
      <c r="DV9" s="39">
        <f>'2.3'!F9</f>
        <v>204</v>
      </c>
      <c r="DW9" s="39">
        <f t="shared" si="0"/>
        <v>1706</v>
      </c>
      <c r="DX9" s="39">
        <f t="shared" si="3"/>
        <v>1116</v>
      </c>
      <c r="DY9" s="39">
        <f t="shared" si="1"/>
        <v>643</v>
      </c>
      <c r="DZ9" s="39">
        <f t="shared" si="2"/>
        <v>2</v>
      </c>
      <c r="EA9" s="39">
        <f t="shared" si="4"/>
        <v>149</v>
      </c>
      <c r="EB9" s="39"/>
      <c r="EC9" s="40">
        <f t="shared" si="5"/>
        <v>-149</v>
      </c>
    </row>
    <row r="10" spans="1:133" x14ac:dyDescent="0.25">
      <c r="A10" s="20" t="s">
        <v>36</v>
      </c>
      <c r="B10" s="34">
        <f>'1.3'!E10</f>
        <v>400</v>
      </c>
      <c r="C10" s="34">
        <f>'1.3'!AH10</f>
        <v>98</v>
      </c>
      <c r="D10" s="34">
        <f>'1.3'!N10</f>
        <v>48</v>
      </c>
      <c r="E10" s="34">
        <f>'1.3'!AG10</f>
        <v>0</v>
      </c>
      <c r="F10" s="37">
        <f>'2.3'!E10</f>
        <v>397</v>
      </c>
      <c r="G10" s="37">
        <f>'2.3'!AD10</f>
        <v>295</v>
      </c>
      <c r="H10" s="37">
        <f>'2.3'!N10</f>
        <v>0</v>
      </c>
      <c r="I10" s="37">
        <f>'2.3'!AC10</f>
        <v>0</v>
      </c>
      <c r="J10" s="34">
        <f>'3.3'!E10</f>
        <v>0</v>
      </c>
      <c r="K10" s="34">
        <f>'3.3'!AD10</f>
        <v>0</v>
      </c>
      <c r="L10" s="34">
        <f>'3.3'!N10</f>
        <v>0</v>
      </c>
      <c r="M10" s="34">
        <f>'3.3'!AC10</f>
        <v>0</v>
      </c>
      <c r="N10" s="37">
        <f>'4.3'!E10</f>
        <v>0</v>
      </c>
      <c r="O10" s="37">
        <f>'4.3'!AD10</f>
        <v>0</v>
      </c>
      <c r="P10" s="37">
        <f>'4.3'!N10</f>
        <v>365</v>
      </c>
      <c r="Q10" s="37">
        <f>'4.3'!AC10</f>
        <v>0</v>
      </c>
      <c r="R10" s="34">
        <f>'5.3'!E10</f>
        <v>307</v>
      </c>
      <c r="S10" s="34">
        <f>'5.3'!AE10</f>
        <v>0</v>
      </c>
      <c r="T10" s="34">
        <f>'5.3'!N10</f>
        <v>237</v>
      </c>
      <c r="U10" s="34">
        <f>'5.3'!AD10</f>
        <v>0</v>
      </c>
      <c r="V10" s="37">
        <f>'6.3'!E10</f>
        <v>535</v>
      </c>
      <c r="W10" s="37">
        <f>'6.3'!AD10</f>
        <v>212</v>
      </c>
      <c r="X10" s="37">
        <f>'6.3'!N10</f>
        <v>114</v>
      </c>
      <c r="Y10" s="37">
        <f>'6.3'!AC10</f>
        <v>0</v>
      </c>
      <c r="Z10" s="34">
        <f>'7.3'!E10</f>
        <v>219</v>
      </c>
      <c r="AA10" s="34">
        <f>'7.3'!AH10</f>
        <v>106</v>
      </c>
      <c r="AB10" s="34">
        <f>'7.3'!N10</f>
        <v>148</v>
      </c>
      <c r="AC10" s="34">
        <f>'7.3'!AG10</f>
        <v>0</v>
      </c>
      <c r="AD10" s="37">
        <f>'8.3'!F10</f>
        <v>0</v>
      </c>
      <c r="AE10" s="37">
        <f>'8.3'!AG10</f>
        <v>195</v>
      </c>
      <c r="AF10" s="37">
        <f>'8.3'!O10</f>
        <v>45</v>
      </c>
      <c r="AG10" s="37">
        <f>'8.3'!AF10</f>
        <v>2</v>
      </c>
      <c r="AH10" s="34">
        <f>'9.3'!E10</f>
        <v>548</v>
      </c>
      <c r="AI10" s="34">
        <f>'9.3'!AD10</f>
        <v>426</v>
      </c>
      <c r="AJ10" s="34">
        <f>'9.3'!N10</f>
        <v>0</v>
      </c>
      <c r="AK10" s="34">
        <f>'9.3'!AC10</f>
        <v>2</v>
      </c>
      <c r="AL10" s="37">
        <f>'10.3'!E10</f>
        <v>0</v>
      </c>
      <c r="AM10" s="37">
        <f>'10.3'!AE10</f>
        <v>0</v>
      </c>
      <c r="AN10" s="37">
        <f>'10.3'!N10</f>
        <v>0</v>
      </c>
      <c r="AO10" s="37">
        <f>'10.3'!AD10</f>
        <v>0</v>
      </c>
      <c r="AP10" s="34">
        <f>'11.3'!E10</f>
        <v>474</v>
      </c>
      <c r="AQ10" s="34">
        <f>'11.3'!AD10</f>
        <v>148</v>
      </c>
      <c r="AR10" s="34">
        <f>'11.3'!N10</f>
        <v>274</v>
      </c>
      <c r="AS10" s="34">
        <f>'11.3'!AC10</f>
        <v>1</v>
      </c>
      <c r="AT10" s="37">
        <f>'12.3'!E10</f>
        <v>402</v>
      </c>
      <c r="AU10" s="37">
        <f>'12.3'!AD10</f>
        <v>285</v>
      </c>
      <c r="AV10" s="37">
        <f>'12.3'!N10</f>
        <v>97</v>
      </c>
      <c r="AW10" s="37">
        <f>'12.3'!AC10</f>
        <v>0</v>
      </c>
      <c r="AX10" s="34">
        <f>'13.3'!E10</f>
        <v>108</v>
      </c>
      <c r="AY10" s="34">
        <f>'13.3'!AF10</f>
        <v>166</v>
      </c>
      <c r="AZ10" s="34">
        <f>'13.3'!N10</f>
        <v>85</v>
      </c>
      <c r="BA10" s="34">
        <f>'13.3'!AE10</f>
        <v>1</v>
      </c>
      <c r="BB10" s="37">
        <f>'14.3'!E10</f>
        <v>822</v>
      </c>
      <c r="BC10" s="37">
        <f>'14.3'!AD10</f>
        <v>195</v>
      </c>
      <c r="BD10" s="37">
        <f>'14.3'!N10</f>
        <v>75</v>
      </c>
      <c r="BE10" s="37">
        <f>'14.3'!AC10</f>
        <v>1</v>
      </c>
      <c r="BF10" s="34">
        <f>'15.3'!E10</f>
        <v>0</v>
      </c>
      <c r="BG10" s="34">
        <f>'15.3'!AF10</f>
        <v>319</v>
      </c>
      <c r="BH10" s="34">
        <f>'15.3'!N10</f>
        <v>25</v>
      </c>
      <c r="BI10" s="34">
        <f>'15.3'!AE10</f>
        <v>1</v>
      </c>
      <c r="BJ10" s="37">
        <f>'16.3'!E10</f>
        <v>0</v>
      </c>
      <c r="BK10" s="37">
        <f>'16.3'!AE10</f>
        <v>247</v>
      </c>
      <c r="BL10" s="37">
        <f>'16.3'!N10</f>
        <v>0</v>
      </c>
      <c r="BM10" s="37">
        <f>'16.3'!AD10</f>
        <v>1</v>
      </c>
      <c r="BN10" s="34">
        <f>'17.3'!E10</f>
        <v>0</v>
      </c>
      <c r="BO10" s="34">
        <f>'17.3'!AE10</f>
        <v>0</v>
      </c>
      <c r="BP10" s="34">
        <f>'17.3'!N10</f>
        <v>0</v>
      </c>
      <c r="BQ10" s="34">
        <f>'17.3'!AD10</f>
        <v>0</v>
      </c>
      <c r="BR10" s="37">
        <f>'18.3'!E10</f>
        <v>742</v>
      </c>
      <c r="BS10" s="37">
        <f>'18.3'!AD10</f>
        <v>134</v>
      </c>
      <c r="BT10" s="37">
        <f>'18.3'!N10</f>
        <v>414</v>
      </c>
      <c r="BU10" s="37">
        <f>'18.3'!AC10</f>
        <v>3</v>
      </c>
      <c r="BV10" s="34">
        <f>'19.3'!E10</f>
        <v>0</v>
      </c>
      <c r="BW10" s="34">
        <f>'19.3'!AE10</f>
        <v>0</v>
      </c>
      <c r="BX10" s="34">
        <f>'19.3'!N10</f>
        <v>200</v>
      </c>
      <c r="BY10" s="34">
        <f>'19.3'!AD10</f>
        <v>0</v>
      </c>
      <c r="BZ10" s="37">
        <f>'20.3'!E10</f>
        <v>152</v>
      </c>
      <c r="CA10" s="37">
        <f>'20.3'!AG10</f>
        <v>102</v>
      </c>
      <c r="CB10" s="37">
        <f>'20.3'!N10</f>
        <v>53</v>
      </c>
      <c r="CC10" s="37">
        <f>'20.3'!AF10</f>
        <v>0</v>
      </c>
      <c r="CD10" s="34">
        <f>'21.3'!E10</f>
        <v>125</v>
      </c>
      <c r="CE10" s="34">
        <f>'21.3'!AF10</f>
        <v>96</v>
      </c>
      <c r="CF10" s="34">
        <f>'21.3'!N10</f>
        <v>29</v>
      </c>
      <c r="CG10" s="34">
        <f>'21.3'!AE10</f>
        <v>0</v>
      </c>
      <c r="CH10" s="37">
        <f>'22.3'!E10</f>
        <v>0</v>
      </c>
      <c r="CI10" s="37">
        <f>'22.3'!AE10</f>
        <v>0</v>
      </c>
      <c r="CJ10" s="37">
        <f>'22.3'!N10</f>
        <v>0</v>
      </c>
      <c r="CK10" s="37">
        <f>'22.3'!AD10</f>
        <v>0</v>
      </c>
      <c r="CL10" s="34">
        <f>'23.3'!E10</f>
        <v>800</v>
      </c>
      <c r="CM10" s="34">
        <f>'23.3'!AH10</f>
        <v>381</v>
      </c>
      <c r="CN10" s="34">
        <f>'23.3'!N10</f>
        <v>5</v>
      </c>
      <c r="CO10" s="34">
        <f>'23.3'!AG10</f>
        <v>1</v>
      </c>
      <c r="CP10" s="37">
        <f>'24.3'!E10</f>
        <v>0</v>
      </c>
      <c r="CQ10" s="37">
        <f>'24.3'!AF10</f>
        <v>0</v>
      </c>
      <c r="CR10" s="37">
        <f>'24.3'!N10</f>
        <v>0</v>
      </c>
      <c r="CS10" s="37">
        <f>'24.3'!AE10</f>
        <v>0</v>
      </c>
      <c r="CT10" s="34">
        <f>'25.3'!E10</f>
        <v>756</v>
      </c>
      <c r="CU10" s="34">
        <f>'25.3'!AD10</f>
        <v>155</v>
      </c>
      <c r="CV10" s="34">
        <f>'25.3'!N10</f>
        <v>177</v>
      </c>
      <c r="CW10" s="34">
        <f>'25.3'!AC10</f>
        <v>0</v>
      </c>
      <c r="CX10" s="37">
        <f>'26.3'!E10</f>
        <v>0</v>
      </c>
      <c r="CY10" s="37">
        <f>'26.3'!AE10</f>
        <v>145</v>
      </c>
      <c r="CZ10" s="37">
        <f>'26.3'!N10</f>
        <v>187</v>
      </c>
      <c r="DA10" s="37">
        <f>'26.3'!AD10</f>
        <v>1</v>
      </c>
      <c r="DB10" s="34">
        <f>'27.3'!E10</f>
        <v>202</v>
      </c>
      <c r="DC10" s="34">
        <f>'27.3'!AG10</f>
        <v>171</v>
      </c>
      <c r="DD10" s="34">
        <f>'27.3'!N10</f>
        <v>65</v>
      </c>
      <c r="DE10" s="34">
        <f>'27.3'!AF10</f>
        <v>0</v>
      </c>
      <c r="DF10" s="37">
        <f>'28.3'!E10</f>
        <v>0</v>
      </c>
      <c r="DG10" s="37">
        <f>'28.3'!AD10</f>
        <v>75</v>
      </c>
      <c r="DH10" s="37">
        <f>'28.3'!N10</f>
        <v>44</v>
      </c>
      <c r="DI10" s="37">
        <f>'28.3'!AC10</f>
        <v>0</v>
      </c>
      <c r="DJ10" s="34">
        <f>'29.3'!F10</f>
        <v>600</v>
      </c>
      <c r="DK10" s="34">
        <f>'29.3'!AF10</f>
        <v>215</v>
      </c>
      <c r="DL10" s="34">
        <f>'29.3'!O10</f>
        <v>15</v>
      </c>
      <c r="DM10" s="34">
        <f>'29.3'!AE10</f>
        <v>0</v>
      </c>
      <c r="DN10" s="37">
        <f>'30.3'!E10</f>
        <v>0</v>
      </c>
      <c r="DO10" s="37">
        <f>'30.3'!AE10</f>
        <v>164</v>
      </c>
      <c r="DP10" s="37">
        <f>'30.3'!N10</f>
        <v>0</v>
      </c>
      <c r="DQ10" s="37">
        <f>'30.3'!AD10</f>
        <v>1</v>
      </c>
      <c r="DR10" s="34">
        <f>'31.3'!E10</f>
        <v>0</v>
      </c>
      <c r="DS10" s="34">
        <f>'31.3'!AE10</f>
        <v>0</v>
      </c>
      <c r="DT10" s="34">
        <f>'31.3'!N10</f>
        <v>0</v>
      </c>
      <c r="DU10" s="34">
        <f>'31.3'!AD10</f>
        <v>0</v>
      </c>
      <c r="DV10" s="39">
        <f>'2.3'!F10</f>
        <v>263</v>
      </c>
      <c r="DW10" s="39">
        <f>SUMIF($B$2:$DU$2,"hàng nhập",B10:DU10)</f>
        <v>7589</v>
      </c>
      <c r="DX10" s="39">
        <f t="shared" si="3"/>
        <v>4330</v>
      </c>
      <c r="DY10" s="39">
        <f t="shared" si="1"/>
        <v>2702</v>
      </c>
      <c r="DZ10" s="39">
        <f t="shared" si="2"/>
        <v>15</v>
      </c>
      <c r="EA10" s="39">
        <f t="shared" si="4"/>
        <v>805</v>
      </c>
      <c r="EB10" s="39"/>
      <c r="EC10" s="40">
        <f t="shared" si="5"/>
        <v>-805</v>
      </c>
    </row>
    <row r="11" spans="1:133" x14ac:dyDescent="0.25">
      <c r="A11" s="20" t="s">
        <v>37</v>
      </c>
      <c r="B11" s="34">
        <f>'1.3'!E11</f>
        <v>0</v>
      </c>
      <c r="C11" s="34">
        <f>'1.3'!AH11</f>
        <v>27</v>
      </c>
      <c r="D11" s="34">
        <f>'1.3'!N11</f>
        <v>25</v>
      </c>
      <c r="E11" s="34">
        <f>'1.3'!AG11</f>
        <v>0</v>
      </c>
      <c r="F11" s="37">
        <f>'2.3'!E11</f>
        <v>0</v>
      </c>
      <c r="G11" s="37">
        <f>'2.3'!AD11</f>
        <v>0</v>
      </c>
      <c r="H11" s="37">
        <f>'2.3'!N11</f>
        <v>0</v>
      </c>
      <c r="I11" s="37">
        <f>'2.3'!AC11</f>
        <v>0</v>
      </c>
      <c r="J11" s="34">
        <f>'3.3'!E11</f>
        <v>0</v>
      </c>
      <c r="K11" s="34">
        <f>'3.3'!AD11</f>
        <v>0</v>
      </c>
      <c r="L11" s="34">
        <f>'3.3'!N11</f>
        <v>0</v>
      </c>
      <c r="M11" s="34">
        <f>'3.3'!AC11</f>
        <v>0</v>
      </c>
      <c r="N11" s="37">
        <f>'4.3'!E11</f>
        <v>0</v>
      </c>
      <c r="O11" s="37">
        <f>'4.3'!AD11</f>
        <v>0</v>
      </c>
      <c r="P11" s="37">
        <f>'4.3'!N11</f>
        <v>0</v>
      </c>
      <c r="Q11" s="37">
        <f>'4.3'!AC11</f>
        <v>0</v>
      </c>
      <c r="R11" s="34">
        <f>'5.3'!E11</f>
        <v>20</v>
      </c>
      <c r="S11" s="34">
        <f>'5.3'!AE11</f>
        <v>0</v>
      </c>
      <c r="T11" s="34">
        <f>'5.3'!N11</f>
        <v>20</v>
      </c>
      <c r="U11" s="34">
        <f>'5.3'!AD11</f>
        <v>0</v>
      </c>
      <c r="V11" s="37">
        <f>'6.3'!E11</f>
        <v>0</v>
      </c>
      <c r="W11" s="37">
        <f>'6.3'!AD11</f>
        <v>0</v>
      </c>
      <c r="X11" s="37">
        <f>'6.3'!N11</f>
        <v>0</v>
      </c>
      <c r="Y11" s="37">
        <f>'6.3'!AC11</f>
        <v>0</v>
      </c>
      <c r="Z11" s="34">
        <f>'7.3'!E11</f>
        <v>13</v>
      </c>
      <c r="AA11" s="34">
        <f>'7.3'!AH11</f>
        <v>0</v>
      </c>
      <c r="AB11" s="34">
        <f>'7.3'!N11</f>
        <v>13</v>
      </c>
      <c r="AC11" s="34">
        <f>'7.3'!AG11</f>
        <v>0</v>
      </c>
      <c r="AD11" s="37">
        <f>'8.3'!F11</f>
        <v>10</v>
      </c>
      <c r="AE11" s="37">
        <f>'8.3'!AG11</f>
        <v>0</v>
      </c>
      <c r="AF11" s="37">
        <f>'8.3'!O11</f>
        <v>0</v>
      </c>
      <c r="AG11" s="37">
        <f>'8.3'!AF11</f>
        <v>0</v>
      </c>
      <c r="AH11" s="34">
        <f>'9.3'!E11</f>
        <v>0</v>
      </c>
      <c r="AI11" s="34">
        <f>'9.3'!AD11</f>
        <v>3</v>
      </c>
      <c r="AJ11" s="34">
        <f>'9.3'!N11</f>
        <v>0</v>
      </c>
      <c r="AK11" s="34">
        <f>'9.3'!AC11</f>
        <v>0</v>
      </c>
      <c r="AL11" s="37">
        <f>'10.3'!E11</f>
        <v>0</v>
      </c>
      <c r="AM11" s="37">
        <f>'10.3'!AE11</f>
        <v>0</v>
      </c>
      <c r="AN11" s="37">
        <f>'10.3'!N11</f>
        <v>0</v>
      </c>
      <c r="AO11" s="37">
        <f>'10.3'!AD11</f>
        <v>0</v>
      </c>
      <c r="AP11" s="34">
        <f>'11.3'!E11</f>
        <v>244</v>
      </c>
      <c r="AQ11" s="34">
        <f>'11.3'!AD11</f>
        <v>7</v>
      </c>
      <c r="AR11" s="34">
        <f>'11.3'!N11</f>
        <v>154</v>
      </c>
      <c r="AS11" s="34">
        <f>'11.3'!AC11</f>
        <v>0</v>
      </c>
      <c r="AT11" s="37">
        <f>'12.3'!E11</f>
        <v>90</v>
      </c>
      <c r="AU11" s="37">
        <f>'12.3'!AD11</f>
        <v>25</v>
      </c>
      <c r="AV11" s="37">
        <f>'12.3'!N11</f>
        <v>23</v>
      </c>
      <c r="AW11" s="37">
        <f>'12.3'!AC11</f>
        <v>0</v>
      </c>
      <c r="AX11" s="34">
        <f>'13.3'!E11</f>
        <v>90</v>
      </c>
      <c r="AY11" s="34">
        <f>'13.3'!AF11</f>
        <v>31</v>
      </c>
      <c r="AZ11" s="34">
        <f>'13.3'!N11</f>
        <v>20</v>
      </c>
      <c r="BA11" s="34">
        <f>'13.3'!AE11</f>
        <v>0</v>
      </c>
      <c r="BB11" s="37">
        <f>'14.3'!E11</f>
        <v>90</v>
      </c>
      <c r="BC11" s="37">
        <f>'14.3'!AD11</f>
        <v>53</v>
      </c>
      <c r="BD11" s="37">
        <f>'14.3'!N11</f>
        <v>7</v>
      </c>
      <c r="BE11" s="37">
        <f>'14.3'!AC11</f>
        <v>0</v>
      </c>
      <c r="BF11" s="34">
        <f>'15.3'!E11</f>
        <v>0</v>
      </c>
      <c r="BG11" s="34">
        <f>'15.3'!AF11</f>
        <v>25</v>
      </c>
      <c r="BH11" s="34">
        <f>'15.3'!N11</f>
        <v>16</v>
      </c>
      <c r="BI11" s="34">
        <f>'15.3'!AE11</f>
        <v>0</v>
      </c>
      <c r="BJ11" s="37">
        <f>'16.3'!E11</f>
        <v>90</v>
      </c>
      <c r="BK11" s="37">
        <f>'16.3'!AE11</f>
        <v>58</v>
      </c>
      <c r="BL11" s="37">
        <f>'16.3'!N11</f>
        <v>0</v>
      </c>
      <c r="BM11" s="37">
        <f>'16.3'!AD11</f>
        <v>0</v>
      </c>
      <c r="BN11" s="34">
        <f>'17.3'!E11</f>
        <v>0</v>
      </c>
      <c r="BO11" s="34">
        <f>'17.3'!AE11</f>
        <v>0</v>
      </c>
      <c r="BP11" s="34">
        <f>'17.3'!N11</f>
        <v>0</v>
      </c>
      <c r="BQ11" s="34">
        <f>'17.3'!AD11</f>
        <v>0</v>
      </c>
      <c r="BR11" s="37">
        <f>'18.3'!E11</f>
        <v>90</v>
      </c>
      <c r="BS11" s="37">
        <f>'18.3'!AD11</f>
        <v>18</v>
      </c>
      <c r="BT11" s="37">
        <f>'18.3'!N11</f>
        <v>78</v>
      </c>
      <c r="BU11" s="37">
        <f>'18.3'!AC11</f>
        <v>0</v>
      </c>
      <c r="BV11" s="34">
        <f>'19.3'!E11</f>
        <v>0</v>
      </c>
      <c r="BW11" s="34">
        <f>'19.3'!AE11</f>
        <v>24</v>
      </c>
      <c r="BX11" s="34">
        <f>'19.3'!N11</f>
        <v>36</v>
      </c>
      <c r="BY11" s="34">
        <f>'19.3'!AD11</f>
        <v>0</v>
      </c>
      <c r="BZ11" s="37">
        <f>'20.3'!E11</f>
        <v>0</v>
      </c>
      <c r="CA11" s="37">
        <f>'20.3'!AG11</f>
        <v>64</v>
      </c>
      <c r="CB11" s="37">
        <f>'20.3'!N11</f>
        <v>5</v>
      </c>
      <c r="CC11" s="37">
        <f>'20.3'!AF11</f>
        <v>0</v>
      </c>
      <c r="CD11" s="34">
        <f>'21.3'!E11</f>
        <v>150</v>
      </c>
      <c r="CE11" s="34">
        <f>'21.3'!AF11</f>
        <v>36</v>
      </c>
      <c r="CF11" s="34">
        <f>'21.3'!N11</f>
        <v>7</v>
      </c>
      <c r="CG11" s="34">
        <f>'21.3'!AE11</f>
        <v>0</v>
      </c>
      <c r="CH11" s="37">
        <f>'22.3'!E11</f>
        <v>0</v>
      </c>
      <c r="CI11" s="37">
        <f>'22.3'!AE11</f>
        <v>0</v>
      </c>
      <c r="CJ11" s="37">
        <f>'22.3'!N11</f>
        <v>0</v>
      </c>
      <c r="CK11" s="37">
        <f>'22.3'!AD11</f>
        <v>0</v>
      </c>
      <c r="CL11" s="34">
        <f>'23.3'!E11</f>
        <v>180</v>
      </c>
      <c r="CM11" s="34">
        <f>'23.3'!AH11</f>
        <v>196</v>
      </c>
      <c r="CN11" s="34">
        <f>'23.3'!N11</f>
        <v>0</v>
      </c>
      <c r="CO11" s="34">
        <f>'23.3'!AG11</f>
        <v>1</v>
      </c>
      <c r="CP11" s="37">
        <f>'24.3'!E11</f>
        <v>0</v>
      </c>
      <c r="CQ11" s="37">
        <f>'24.3'!AF11</f>
        <v>0</v>
      </c>
      <c r="CR11" s="37">
        <f>'24.3'!N11</f>
        <v>0</v>
      </c>
      <c r="CS11" s="37">
        <f>'24.3'!AE11</f>
        <v>0</v>
      </c>
      <c r="CT11" s="34">
        <f>'25.3'!E11</f>
        <v>180</v>
      </c>
      <c r="CU11" s="34">
        <f>'25.3'!AD11</f>
        <v>111</v>
      </c>
      <c r="CV11" s="34">
        <f>'25.3'!N11</f>
        <v>76</v>
      </c>
      <c r="CW11" s="34">
        <f>'25.3'!AC11</f>
        <v>0</v>
      </c>
      <c r="CX11" s="37">
        <f>'26.3'!E11</f>
        <v>180</v>
      </c>
      <c r="CY11" s="37">
        <f>'26.3'!AE11</f>
        <v>87</v>
      </c>
      <c r="CZ11" s="37">
        <f>'26.3'!N11</f>
        <v>55</v>
      </c>
      <c r="DA11" s="37">
        <f>'26.3'!AD11</f>
        <v>0</v>
      </c>
      <c r="DB11" s="34">
        <f>'27.3'!E11</f>
        <v>0</v>
      </c>
      <c r="DC11" s="34">
        <f>'27.3'!AG11</f>
        <v>84</v>
      </c>
      <c r="DD11" s="34">
        <f>'27.3'!N11</f>
        <v>0</v>
      </c>
      <c r="DE11" s="34">
        <f>'27.3'!AF11</f>
        <v>0</v>
      </c>
      <c r="DF11" s="37">
        <f>'28.3'!E11</f>
        <v>0</v>
      </c>
      <c r="DG11" s="37">
        <f>'28.3'!AD11</f>
        <v>21</v>
      </c>
      <c r="DH11" s="37">
        <f>'28.3'!N11</f>
        <v>0</v>
      </c>
      <c r="DI11" s="37">
        <f>'28.3'!AC11</f>
        <v>0</v>
      </c>
      <c r="DJ11" s="34">
        <f>'29.3'!F11</f>
        <v>270</v>
      </c>
      <c r="DK11" s="34">
        <f>'29.3'!AF11</f>
        <v>182</v>
      </c>
      <c r="DL11" s="34">
        <f>'29.3'!O11</f>
        <v>0</v>
      </c>
      <c r="DM11" s="34">
        <f>'29.3'!AE11</f>
        <v>0</v>
      </c>
      <c r="DN11" s="37">
        <f>'30.3'!E11</f>
        <v>0</v>
      </c>
      <c r="DO11" s="37">
        <f>'30.3'!AE11</f>
        <v>73</v>
      </c>
      <c r="DP11" s="37">
        <f>'30.3'!N11</f>
        <v>0</v>
      </c>
      <c r="DQ11" s="37">
        <f>'30.3'!AD11</f>
        <v>0</v>
      </c>
      <c r="DR11" s="34">
        <f>'31.3'!E11</f>
        <v>0</v>
      </c>
      <c r="DS11" s="34">
        <f>'31.3'!AE11</f>
        <v>0</v>
      </c>
      <c r="DT11" s="34">
        <f>'31.3'!N11</f>
        <v>0</v>
      </c>
      <c r="DU11" s="34">
        <f>'31.3'!AD11</f>
        <v>0</v>
      </c>
      <c r="DV11" s="39">
        <f>'2.3'!F11</f>
        <v>1</v>
      </c>
      <c r="DW11" s="39">
        <f t="shared" si="0"/>
        <v>1697</v>
      </c>
      <c r="DX11" s="39">
        <f t="shared" si="3"/>
        <v>1125</v>
      </c>
      <c r="DY11" s="39">
        <f t="shared" si="1"/>
        <v>535</v>
      </c>
      <c r="DZ11" s="39">
        <f t="shared" si="2"/>
        <v>1</v>
      </c>
      <c r="EA11" s="39">
        <f t="shared" si="4"/>
        <v>37</v>
      </c>
      <c r="EB11" s="39"/>
      <c r="EC11" s="40">
        <f t="shared" si="5"/>
        <v>-37</v>
      </c>
    </row>
    <row r="12" spans="1:133" x14ac:dyDescent="0.25">
      <c r="A12" s="20" t="s">
        <v>38</v>
      </c>
      <c r="B12" s="34">
        <f>'1.3'!E12</f>
        <v>180</v>
      </c>
      <c r="C12" s="34">
        <f>'1.3'!AH12</f>
        <v>94</v>
      </c>
      <c r="D12" s="34">
        <f>'1.3'!N12</f>
        <v>21</v>
      </c>
      <c r="E12" s="34">
        <f>'1.3'!AG12</f>
        <v>0</v>
      </c>
      <c r="F12" s="37">
        <f>'2.3'!E12</f>
        <v>398</v>
      </c>
      <c r="G12" s="37">
        <f>'2.3'!AD12</f>
        <v>132</v>
      </c>
      <c r="H12" s="37">
        <f>'2.3'!N12</f>
        <v>0</v>
      </c>
      <c r="I12" s="37">
        <f>'2.3'!AC12</f>
        <v>1</v>
      </c>
      <c r="J12" s="34">
        <f>'3.3'!E12</f>
        <v>0</v>
      </c>
      <c r="K12" s="34">
        <f>'3.3'!AD12</f>
        <v>0</v>
      </c>
      <c r="L12" s="34">
        <f>'3.3'!N12</f>
        <v>0</v>
      </c>
      <c r="M12" s="34">
        <f>'3.3'!AC12</f>
        <v>0</v>
      </c>
      <c r="N12" s="37">
        <f>'4.3'!E12</f>
        <v>0</v>
      </c>
      <c r="O12" s="37">
        <f>'4.3'!AD12</f>
        <v>0</v>
      </c>
      <c r="P12" s="37">
        <f>'4.3'!N12</f>
        <v>0</v>
      </c>
      <c r="Q12" s="37">
        <f>'4.3'!AC12</f>
        <v>0</v>
      </c>
      <c r="R12" s="34">
        <f>'5.3'!E12</f>
        <v>57</v>
      </c>
      <c r="S12" s="34">
        <f>'5.3'!AE12</f>
        <v>12</v>
      </c>
      <c r="T12" s="34">
        <f>'5.3'!N12</f>
        <v>57</v>
      </c>
      <c r="U12" s="34">
        <f>'5.3'!AD12</f>
        <v>1</v>
      </c>
      <c r="V12" s="37">
        <f>'6.3'!E12</f>
        <v>95</v>
      </c>
      <c r="W12" s="37">
        <f>'6.3'!AD12</f>
        <v>73</v>
      </c>
      <c r="X12" s="37">
        <f>'6.3'!N12</f>
        <v>10</v>
      </c>
      <c r="Y12" s="37">
        <f>'6.3'!AC12</f>
        <v>0</v>
      </c>
      <c r="Z12" s="34">
        <f>'7.3'!E12</f>
        <v>11</v>
      </c>
      <c r="AA12" s="34">
        <f>'7.3'!AH12</f>
        <v>43</v>
      </c>
      <c r="AB12" s="34">
        <f>'7.3'!N12</f>
        <v>11</v>
      </c>
      <c r="AC12" s="34">
        <f>'7.3'!AG12</f>
        <v>0</v>
      </c>
      <c r="AD12" s="37">
        <f>'8.3'!F12</f>
        <v>221</v>
      </c>
      <c r="AE12" s="37">
        <f>'8.3'!AG12</f>
        <v>230</v>
      </c>
      <c r="AF12" s="37">
        <f>'8.3'!O12</f>
        <v>11</v>
      </c>
      <c r="AG12" s="37">
        <f>'8.3'!AF12</f>
        <v>0</v>
      </c>
      <c r="AH12" s="34">
        <f>'9.3'!E12</f>
        <v>270</v>
      </c>
      <c r="AI12" s="34">
        <f>'9.3'!AD12</f>
        <v>163</v>
      </c>
      <c r="AJ12" s="34">
        <f>'9.3'!N12</f>
        <v>0</v>
      </c>
      <c r="AK12" s="34">
        <f>'9.3'!AC12</f>
        <v>1</v>
      </c>
      <c r="AL12" s="37">
        <f>'10.3'!E12</f>
        <v>0</v>
      </c>
      <c r="AM12" s="37">
        <f>'10.3'!AE12</f>
        <v>0</v>
      </c>
      <c r="AN12" s="37">
        <f>'10.3'!N12</f>
        <v>0</v>
      </c>
      <c r="AO12" s="37">
        <f>'10.3'!AD12</f>
        <v>0</v>
      </c>
      <c r="AP12" s="34">
        <f>'11.3'!E12</f>
        <v>107</v>
      </c>
      <c r="AQ12" s="34">
        <f>'11.3'!AD12</f>
        <v>102</v>
      </c>
      <c r="AR12" s="34">
        <f>'11.3'!N12</f>
        <v>107</v>
      </c>
      <c r="AS12" s="34">
        <f>'11.3'!AC12</f>
        <v>0</v>
      </c>
      <c r="AT12" s="37">
        <f>'12.3'!E12</f>
        <v>90</v>
      </c>
      <c r="AU12" s="37">
        <f>'12.3'!AD12</f>
        <v>57</v>
      </c>
      <c r="AV12" s="37">
        <f>'12.3'!N12</f>
        <v>6</v>
      </c>
      <c r="AW12" s="37">
        <f>'12.3'!AC12</f>
        <v>0</v>
      </c>
      <c r="AX12" s="34">
        <f>'13.3'!E12</f>
        <v>180</v>
      </c>
      <c r="AY12" s="34">
        <f>'13.3'!AF12</f>
        <v>72</v>
      </c>
      <c r="AZ12" s="34">
        <f>'13.3'!N12</f>
        <v>10</v>
      </c>
      <c r="BA12" s="34">
        <f>'13.3'!AE12</f>
        <v>0</v>
      </c>
      <c r="BB12" s="37">
        <f>'14.3'!E12</f>
        <v>270</v>
      </c>
      <c r="BC12" s="37">
        <f>'14.3'!AD12</f>
        <v>156</v>
      </c>
      <c r="BD12" s="37">
        <f>'14.3'!N12</f>
        <v>25</v>
      </c>
      <c r="BE12" s="37">
        <f>'14.3'!AC12</f>
        <v>0</v>
      </c>
      <c r="BF12" s="34">
        <f>'15.3'!E12</f>
        <v>0</v>
      </c>
      <c r="BG12" s="34">
        <f>'15.3'!AF12</f>
        <v>176</v>
      </c>
      <c r="BH12" s="34">
        <f>'15.3'!N12</f>
        <v>11</v>
      </c>
      <c r="BI12" s="34">
        <f>'15.3'!AE12</f>
        <v>1</v>
      </c>
      <c r="BJ12" s="37">
        <f>'16.3'!E12</f>
        <v>0</v>
      </c>
      <c r="BK12" s="37">
        <f>'16.3'!AE12</f>
        <v>123</v>
      </c>
      <c r="BL12" s="37">
        <f>'16.3'!N12</f>
        <v>0</v>
      </c>
      <c r="BM12" s="37">
        <f>'16.3'!AD12</f>
        <v>0</v>
      </c>
      <c r="BN12" s="34">
        <f>'17.3'!E12</f>
        <v>0</v>
      </c>
      <c r="BO12" s="34">
        <f>'17.3'!AE12</f>
        <v>0</v>
      </c>
      <c r="BP12" s="34">
        <f>'17.3'!N12</f>
        <v>0</v>
      </c>
      <c r="BQ12" s="34">
        <f>'17.3'!AD12</f>
        <v>0</v>
      </c>
      <c r="BR12" s="37">
        <f>'18.3'!E12</f>
        <v>270</v>
      </c>
      <c r="BS12" s="37">
        <f>'18.3'!AD12</f>
        <v>127</v>
      </c>
      <c r="BT12" s="37">
        <f>'18.3'!N12</f>
        <v>157</v>
      </c>
      <c r="BU12" s="37">
        <f>'18.3'!AC12</f>
        <v>0</v>
      </c>
      <c r="BV12" s="34">
        <f>'19.3'!E12</f>
        <v>0</v>
      </c>
      <c r="BW12" s="34">
        <f>'19.3'!AE12</f>
        <v>81</v>
      </c>
      <c r="BX12" s="34">
        <f>'19.3'!N12</f>
        <v>26</v>
      </c>
      <c r="BY12" s="34">
        <f>'19.3'!AD12</f>
        <v>0</v>
      </c>
      <c r="BZ12" s="37">
        <f>'20.3'!E12</f>
        <v>262</v>
      </c>
      <c r="CA12" s="37">
        <f>'20.3'!AG12</f>
        <v>127</v>
      </c>
      <c r="CB12" s="37">
        <f>'20.3'!N12</f>
        <v>0</v>
      </c>
      <c r="CC12" s="37">
        <f>'20.3'!AF12</f>
        <v>1</v>
      </c>
      <c r="CD12" s="34">
        <f>'21.3'!E12</f>
        <v>180</v>
      </c>
      <c r="CE12" s="34">
        <f>'21.3'!AF12</f>
        <v>45</v>
      </c>
      <c r="CF12" s="34">
        <f>'21.3'!N12</f>
        <v>7</v>
      </c>
      <c r="CG12" s="34">
        <f>'21.3'!AE12</f>
        <v>0</v>
      </c>
      <c r="CH12" s="37">
        <f>'22.3'!E12</f>
        <v>0</v>
      </c>
      <c r="CI12" s="37">
        <f>'22.3'!AE12</f>
        <v>0</v>
      </c>
      <c r="CJ12" s="37">
        <f>'22.3'!N12</f>
        <v>0</v>
      </c>
      <c r="CK12" s="37">
        <f>'22.3'!AD12</f>
        <v>0</v>
      </c>
      <c r="CL12" s="34">
        <f>'23.3'!E12</f>
        <v>270</v>
      </c>
      <c r="CM12" s="34">
        <f>'23.3'!AH12</f>
        <v>176</v>
      </c>
      <c r="CN12" s="34">
        <f>'23.3'!N12</f>
        <v>0</v>
      </c>
      <c r="CO12" s="34">
        <f>'23.3'!AG12</f>
        <v>0</v>
      </c>
      <c r="CP12" s="37">
        <f>'24.3'!E12</f>
        <v>0</v>
      </c>
      <c r="CQ12" s="37">
        <f>'24.3'!AF12</f>
        <v>0</v>
      </c>
      <c r="CR12" s="37">
        <f>'24.3'!N12</f>
        <v>0</v>
      </c>
      <c r="CS12" s="37">
        <f>'24.3'!AE12</f>
        <v>0</v>
      </c>
      <c r="CT12" s="34">
        <f>'25.3'!E12</f>
        <v>0</v>
      </c>
      <c r="CU12" s="34">
        <f>'25.3'!AD12</f>
        <v>105</v>
      </c>
      <c r="CV12" s="34">
        <f>'25.3'!N12</f>
        <v>74</v>
      </c>
      <c r="CW12" s="34">
        <f>'25.3'!AC12</f>
        <v>0</v>
      </c>
      <c r="CX12" s="37">
        <f>'26.3'!E12</f>
        <v>450</v>
      </c>
      <c r="CY12" s="37">
        <f>'26.3'!AE12</f>
        <v>85</v>
      </c>
      <c r="CZ12" s="37">
        <f>'26.3'!N12</f>
        <v>35</v>
      </c>
      <c r="DA12" s="37">
        <f>'26.3'!AD12</f>
        <v>0</v>
      </c>
      <c r="DB12" s="34">
        <f>'27.3'!E12</f>
        <v>0</v>
      </c>
      <c r="DC12" s="34">
        <f>'27.3'!AG12</f>
        <v>103</v>
      </c>
      <c r="DD12" s="34">
        <f>'27.3'!N12</f>
        <v>20</v>
      </c>
      <c r="DE12" s="34">
        <f>'27.3'!AF12</f>
        <v>0</v>
      </c>
      <c r="DF12" s="37">
        <f>'28.3'!E12</f>
        <v>0</v>
      </c>
      <c r="DG12" s="37">
        <f>'28.3'!AD12</f>
        <v>23</v>
      </c>
      <c r="DH12" s="37">
        <f>'28.3'!N12</f>
        <v>6</v>
      </c>
      <c r="DI12" s="37">
        <f>'28.3'!AC12</f>
        <v>0</v>
      </c>
      <c r="DJ12" s="34">
        <f>'29.3'!F12</f>
        <v>0</v>
      </c>
      <c r="DK12" s="34">
        <f>'29.3'!AF12</f>
        <v>166</v>
      </c>
      <c r="DL12" s="34">
        <f>'29.3'!O12</f>
        <v>0</v>
      </c>
      <c r="DM12" s="34">
        <f>'29.3'!AE12</f>
        <v>0</v>
      </c>
      <c r="DN12" s="37">
        <f>'30.3'!E12</f>
        <v>0</v>
      </c>
      <c r="DO12" s="37">
        <f>'30.3'!AE12</f>
        <v>74</v>
      </c>
      <c r="DP12" s="37">
        <f>'30.3'!N12</f>
        <v>0</v>
      </c>
      <c r="DQ12" s="37">
        <f>'30.3'!AD12</f>
        <v>0</v>
      </c>
      <c r="DR12" s="34">
        <f>'31.3'!E12</f>
        <v>0</v>
      </c>
      <c r="DS12" s="34">
        <f>'31.3'!AE12</f>
        <v>0</v>
      </c>
      <c r="DT12" s="34">
        <f>'31.3'!N12</f>
        <v>0</v>
      </c>
      <c r="DU12" s="34">
        <f>'31.3'!AD12</f>
        <v>0</v>
      </c>
      <c r="DV12" s="39">
        <f>'2.3'!F12</f>
        <v>65</v>
      </c>
      <c r="DW12" s="39">
        <f t="shared" si="0"/>
        <v>3311</v>
      </c>
      <c r="DX12" s="39">
        <f t="shared" si="3"/>
        <v>2545</v>
      </c>
      <c r="DY12" s="39">
        <f t="shared" si="1"/>
        <v>594</v>
      </c>
      <c r="DZ12" s="39">
        <f t="shared" si="2"/>
        <v>5</v>
      </c>
      <c r="EA12" s="39">
        <f t="shared" si="4"/>
        <v>232</v>
      </c>
      <c r="EB12" s="39"/>
      <c r="EC12" s="40">
        <f t="shared" si="5"/>
        <v>-232</v>
      </c>
    </row>
    <row r="13" spans="1:133" x14ac:dyDescent="0.25">
      <c r="A13" s="20" t="s">
        <v>39</v>
      </c>
      <c r="B13" s="34">
        <f>'1.3'!E13</f>
        <v>0</v>
      </c>
      <c r="C13" s="34">
        <f>'1.3'!AH13</f>
        <v>0</v>
      </c>
      <c r="D13" s="34">
        <f>'1.3'!N13</f>
        <v>0</v>
      </c>
      <c r="E13" s="34">
        <f>'1.3'!AG13</f>
        <v>0</v>
      </c>
      <c r="F13" s="37">
        <f>'2.3'!E13</f>
        <v>0</v>
      </c>
      <c r="G13" s="37">
        <f>'2.3'!AD13</f>
        <v>0</v>
      </c>
      <c r="H13" s="37">
        <f>'2.3'!N13</f>
        <v>0</v>
      </c>
      <c r="I13" s="37">
        <f>'2.3'!AC13</f>
        <v>0</v>
      </c>
      <c r="J13" s="34">
        <f>'3.3'!E13</f>
        <v>0</v>
      </c>
      <c r="K13" s="34">
        <f>'3.3'!AD13</f>
        <v>0</v>
      </c>
      <c r="L13" s="34">
        <f>'3.3'!N13</f>
        <v>0</v>
      </c>
      <c r="M13" s="34">
        <f>'3.3'!AC13</f>
        <v>0</v>
      </c>
      <c r="N13" s="37">
        <f>'4.3'!E13</f>
        <v>0</v>
      </c>
      <c r="O13" s="37">
        <f>'4.3'!AD13</f>
        <v>0</v>
      </c>
      <c r="P13" s="37">
        <f>'4.3'!N13</f>
        <v>0</v>
      </c>
      <c r="Q13" s="37">
        <f>'4.3'!AC13</f>
        <v>0</v>
      </c>
      <c r="R13" s="34">
        <f>'5.3'!E13</f>
        <v>0</v>
      </c>
      <c r="S13" s="34">
        <f>'5.3'!AE13</f>
        <v>0</v>
      </c>
      <c r="T13" s="34">
        <f>'5.3'!N13</f>
        <v>0</v>
      </c>
      <c r="U13" s="34">
        <f>'5.3'!AD13</f>
        <v>0</v>
      </c>
      <c r="V13" s="37">
        <f>'6.3'!E13</f>
        <v>0</v>
      </c>
      <c r="W13" s="37">
        <f>'6.3'!AD13</f>
        <v>0</v>
      </c>
      <c r="X13" s="37">
        <f>'6.3'!N13</f>
        <v>0</v>
      </c>
      <c r="Y13" s="37">
        <f>'6.3'!AC13</f>
        <v>0</v>
      </c>
      <c r="Z13" s="34">
        <f>'7.3'!E13</f>
        <v>0</v>
      </c>
      <c r="AA13" s="34">
        <f>'7.3'!AH13</f>
        <v>0</v>
      </c>
      <c r="AB13" s="34">
        <f>'7.3'!N13</f>
        <v>0</v>
      </c>
      <c r="AC13" s="34">
        <f>'7.3'!AG13</f>
        <v>0</v>
      </c>
      <c r="AD13" s="37">
        <f>'8.3'!F13</f>
        <v>0</v>
      </c>
      <c r="AE13" s="37">
        <f>'8.3'!AG13</f>
        <v>0</v>
      </c>
      <c r="AF13" s="37">
        <f>'8.3'!O13</f>
        <v>0</v>
      </c>
      <c r="AG13" s="37">
        <f>'8.3'!AF13</f>
        <v>0</v>
      </c>
      <c r="AH13" s="34">
        <f>'9.3'!E13</f>
        <v>0</v>
      </c>
      <c r="AI13" s="34">
        <f>'9.3'!AD13</f>
        <v>0</v>
      </c>
      <c r="AJ13" s="34">
        <f>'9.3'!N13</f>
        <v>0</v>
      </c>
      <c r="AK13" s="34">
        <f>'9.3'!AC13</f>
        <v>0</v>
      </c>
      <c r="AL13" s="37">
        <f>'10.3'!E13</f>
        <v>0</v>
      </c>
      <c r="AM13" s="37">
        <f>'10.3'!AE13</f>
        <v>0</v>
      </c>
      <c r="AN13" s="37">
        <f>'10.3'!N13</f>
        <v>0</v>
      </c>
      <c r="AO13" s="37">
        <f>'10.3'!AD13</f>
        <v>0</v>
      </c>
      <c r="AP13" s="34">
        <f>'11.3'!E13</f>
        <v>0</v>
      </c>
      <c r="AQ13" s="34">
        <f>'11.3'!AD13</f>
        <v>0</v>
      </c>
      <c r="AR13" s="34">
        <f>'11.3'!N13</f>
        <v>0</v>
      </c>
      <c r="AS13" s="34">
        <f>'11.3'!AC13</f>
        <v>0</v>
      </c>
      <c r="AT13" s="37">
        <f>'12.3'!E13</f>
        <v>0</v>
      </c>
      <c r="AU13" s="37">
        <f>'12.3'!AD13</f>
        <v>0</v>
      </c>
      <c r="AV13" s="37">
        <f>'12.3'!N13</f>
        <v>0</v>
      </c>
      <c r="AW13" s="37">
        <f>'12.3'!AC13</f>
        <v>0</v>
      </c>
      <c r="AX13" s="34">
        <f>'13.3'!E13</f>
        <v>0</v>
      </c>
      <c r="AY13" s="34">
        <f>'13.3'!AF13</f>
        <v>0</v>
      </c>
      <c r="AZ13" s="34">
        <f>'13.3'!N13</f>
        <v>0</v>
      </c>
      <c r="BA13" s="34">
        <f>'13.3'!AE13</f>
        <v>0</v>
      </c>
      <c r="BB13" s="37">
        <f>'14.3'!E13</f>
        <v>0</v>
      </c>
      <c r="BC13" s="37">
        <f>'14.3'!AD13</f>
        <v>0</v>
      </c>
      <c r="BD13" s="37">
        <f>'14.3'!N13</f>
        <v>0</v>
      </c>
      <c r="BE13" s="37">
        <f>'14.3'!AC13</f>
        <v>0</v>
      </c>
      <c r="BF13" s="34">
        <f>'15.3'!E13</f>
        <v>0</v>
      </c>
      <c r="BG13" s="34">
        <f>'15.3'!AF13</f>
        <v>0</v>
      </c>
      <c r="BH13" s="34">
        <f>'15.3'!N13</f>
        <v>0</v>
      </c>
      <c r="BI13" s="34">
        <f>'15.3'!AE13</f>
        <v>0</v>
      </c>
      <c r="BJ13" s="37">
        <f>'16.3'!E13</f>
        <v>0</v>
      </c>
      <c r="BK13" s="37">
        <f>'16.3'!AE13</f>
        <v>0</v>
      </c>
      <c r="BL13" s="37">
        <f>'16.3'!N13</f>
        <v>0</v>
      </c>
      <c r="BM13" s="37">
        <f>'16.3'!AD13</f>
        <v>0</v>
      </c>
      <c r="BN13" s="34">
        <f>'17.3'!E13</f>
        <v>0</v>
      </c>
      <c r="BO13" s="34">
        <f>'17.3'!AE13</f>
        <v>0</v>
      </c>
      <c r="BP13" s="34">
        <f>'17.3'!N13</f>
        <v>0</v>
      </c>
      <c r="BQ13" s="34">
        <f>'17.3'!AD13</f>
        <v>0</v>
      </c>
      <c r="BR13" s="37">
        <f>'18.3'!E13</f>
        <v>0</v>
      </c>
      <c r="BS13" s="37">
        <f>'18.3'!AD13</f>
        <v>0</v>
      </c>
      <c r="BT13" s="37">
        <f>'18.3'!N13</f>
        <v>0</v>
      </c>
      <c r="BU13" s="37">
        <f>'18.3'!AC13</f>
        <v>0</v>
      </c>
      <c r="BV13" s="34">
        <f>'19.3'!E13</f>
        <v>0</v>
      </c>
      <c r="BW13" s="34">
        <f>'19.3'!AE13</f>
        <v>0</v>
      </c>
      <c r="BX13" s="34">
        <f>'19.3'!N13</f>
        <v>0</v>
      </c>
      <c r="BY13" s="34">
        <f>'19.3'!AD13</f>
        <v>0</v>
      </c>
      <c r="BZ13" s="37">
        <f>'20.3'!E13</f>
        <v>0</v>
      </c>
      <c r="CA13" s="37">
        <f>'20.3'!AG13</f>
        <v>0</v>
      </c>
      <c r="CB13" s="37">
        <f>'20.3'!N13</f>
        <v>0</v>
      </c>
      <c r="CC13" s="37">
        <f>'20.3'!AF13</f>
        <v>0</v>
      </c>
      <c r="CD13" s="34">
        <f>'21.3'!E13</f>
        <v>0</v>
      </c>
      <c r="CE13" s="34">
        <f>'21.3'!AF13</f>
        <v>0</v>
      </c>
      <c r="CF13" s="34">
        <f>'21.3'!N13</f>
        <v>0</v>
      </c>
      <c r="CG13" s="34">
        <f>'21.3'!AE13</f>
        <v>0</v>
      </c>
      <c r="CH13" s="37">
        <f>'22.3'!E13</f>
        <v>0</v>
      </c>
      <c r="CI13" s="37">
        <f>'22.3'!AE13</f>
        <v>0</v>
      </c>
      <c r="CJ13" s="37">
        <f>'22.3'!N13</f>
        <v>0</v>
      </c>
      <c r="CK13" s="37">
        <f>'22.3'!AD13</f>
        <v>0</v>
      </c>
      <c r="CL13" s="34">
        <f>'23.3'!E13</f>
        <v>0</v>
      </c>
      <c r="CM13" s="34">
        <f>'23.3'!AH13</f>
        <v>0</v>
      </c>
      <c r="CN13" s="34">
        <f>'23.3'!N13</f>
        <v>0</v>
      </c>
      <c r="CO13" s="34">
        <f>'23.3'!AG13</f>
        <v>0</v>
      </c>
      <c r="CP13" s="37">
        <f>'24.3'!E13</f>
        <v>0</v>
      </c>
      <c r="CQ13" s="37">
        <f>'24.3'!AF13</f>
        <v>0</v>
      </c>
      <c r="CR13" s="37">
        <f>'24.3'!N13</f>
        <v>0</v>
      </c>
      <c r="CS13" s="37">
        <f>'24.3'!AE13</f>
        <v>0</v>
      </c>
      <c r="CT13" s="34">
        <f>'25.3'!E13</f>
        <v>0</v>
      </c>
      <c r="CU13" s="34">
        <f>'25.3'!AD13</f>
        <v>0</v>
      </c>
      <c r="CV13" s="34">
        <f>'25.3'!N13</f>
        <v>0</v>
      </c>
      <c r="CW13" s="34">
        <f>'25.3'!AC13</f>
        <v>0</v>
      </c>
      <c r="CX13" s="37">
        <f>'26.3'!E13</f>
        <v>0</v>
      </c>
      <c r="CY13" s="37">
        <f>'26.3'!AE13</f>
        <v>0</v>
      </c>
      <c r="CZ13" s="37">
        <f>'26.3'!N13</f>
        <v>0</v>
      </c>
      <c r="DA13" s="37">
        <f>'26.3'!AD13</f>
        <v>0</v>
      </c>
      <c r="DB13" s="34">
        <f>'27.3'!E13</f>
        <v>0</v>
      </c>
      <c r="DC13" s="34">
        <f>'27.3'!AG13</f>
        <v>0</v>
      </c>
      <c r="DD13" s="34">
        <f>'27.3'!N13</f>
        <v>0</v>
      </c>
      <c r="DE13" s="34">
        <f>'27.3'!AF13</f>
        <v>0</v>
      </c>
      <c r="DF13" s="37">
        <f>'28.3'!E13</f>
        <v>0</v>
      </c>
      <c r="DG13" s="37">
        <f>'28.3'!AD13</f>
        <v>0</v>
      </c>
      <c r="DH13" s="37">
        <f>'28.3'!N13</f>
        <v>0</v>
      </c>
      <c r="DI13" s="37">
        <f>'28.3'!AC13</f>
        <v>0</v>
      </c>
      <c r="DJ13" s="34">
        <f>'29.3'!F13</f>
        <v>0</v>
      </c>
      <c r="DK13" s="34">
        <f>'29.3'!AF13</f>
        <v>0</v>
      </c>
      <c r="DL13" s="34">
        <f>'29.3'!O13</f>
        <v>0</v>
      </c>
      <c r="DM13" s="34">
        <f>'29.3'!AE13</f>
        <v>0</v>
      </c>
      <c r="DN13" s="37">
        <f>'30.3'!E13</f>
        <v>0</v>
      </c>
      <c r="DO13" s="37">
        <f>'30.3'!AE13</f>
        <v>0</v>
      </c>
      <c r="DP13" s="37">
        <f>'30.3'!N13</f>
        <v>0</v>
      </c>
      <c r="DQ13" s="37">
        <f>'30.3'!AD13</f>
        <v>0</v>
      </c>
      <c r="DR13" s="34">
        <f>'31.3'!E13</f>
        <v>0</v>
      </c>
      <c r="DS13" s="34">
        <f>'31.3'!AE13</f>
        <v>0</v>
      </c>
      <c r="DT13" s="34">
        <f>'31.3'!N13</f>
        <v>0</v>
      </c>
      <c r="DU13" s="34">
        <f>'31.3'!AD13</f>
        <v>0</v>
      </c>
      <c r="DV13" s="39">
        <f>'2.3'!F13</f>
        <v>0</v>
      </c>
      <c r="DW13" s="39">
        <f t="shared" si="0"/>
        <v>0</v>
      </c>
      <c r="DX13" s="39">
        <f t="shared" si="3"/>
        <v>0</v>
      </c>
      <c r="DY13" s="39">
        <f t="shared" si="1"/>
        <v>0</v>
      </c>
      <c r="DZ13" s="39">
        <f t="shared" si="2"/>
        <v>0</v>
      </c>
      <c r="EA13" s="39">
        <f t="shared" si="4"/>
        <v>0</v>
      </c>
      <c r="EB13" s="39"/>
      <c r="EC13" s="40">
        <f t="shared" si="5"/>
        <v>0</v>
      </c>
    </row>
    <row r="14" spans="1:133" x14ac:dyDescent="0.25">
      <c r="A14" s="20" t="s">
        <v>25</v>
      </c>
      <c r="B14" s="34">
        <f>'1.3'!E14</f>
        <v>0</v>
      </c>
      <c r="C14" s="34">
        <f>'1.3'!AH14</f>
        <v>0</v>
      </c>
      <c r="D14" s="34">
        <f>'1.3'!N14</f>
        <v>0</v>
      </c>
      <c r="E14" s="34">
        <f>'1.3'!AG14</f>
        <v>0</v>
      </c>
      <c r="F14" s="37">
        <f>'2.3'!E14</f>
        <v>0</v>
      </c>
      <c r="G14" s="37">
        <f>'2.3'!AD14</f>
        <v>0</v>
      </c>
      <c r="H14" s="37">
        <f>'2.3'!N14</f>
        <v>0</v>
      </c>
      <c r="I14" s="37">
        <f>'2.3'!AC14</f>
        <v>0</v>
      </c>
      <c r="J14" s="34">
        <f>'3.3'!E14</f>
        <v>0</v>
      </c>
      <c r="K14" s="34">
        <f>'3.3'!AD14</f>
        <v>0</v>
      </c>
      <c r="L14" s="34">
        <f>'3.3'!N14</f>
        <v>0</v>
      </c>
      <c r="M14" s="34">
        <f>'3.3'!AC14</f>
        <v>0</v>
      </c>
      <c r="N14" s="37">
        <f>'4.3'!E14</f>
        <v>0</v>
      </c>
      <c r="O14" s="37">
        <f>'4.3'!AD14</f>
        <v>0</v>
      </c>
      <c r="P14" s="37">
        <f>'4.3'!N14</f>
        <v>0</v>
      </c>
      <c r="Q14" s="37">
        <f>'4.3'!AC14</f>
        <v>0</v>
      </c>
      <c r="R14" s="34">
        <f>'5.3'!E14</f>
        <v>0</v>
      </c>
      <c r="S14" s="34">
        <f>'5.3'!AE14</f>
        <v>0</v>
      </c>
      <c r="T14" s="34">
        <f>'5.3'!N14</f>
        <v>0</v>
      </c>
      <c r="U14" s="34">
        <f>'5.3'!AD14</f>
        <v>0</v>
      </c>
      <c r="V14" s="37">
        <f>'6.3'!E14</f>
        <v>0</v>
      </c>
      <c r="W14" s="37">
        <f>'6.3'!AD14</f>
        <v>0</v>
      </c>
      <c r="X14" s="37">
        <f>'6.3'!N14</f>
        <v>0</v>
      </c>
      <c r="Y14" s="37">
        <f>'6.3'!AC14</f>
        <v>0</v>
      </c>
      <c r="Z14" s="34">
        <f>'7.3'!E14</f>
        <v>0</v>
      </c>
      <c r="AA14" s="34">
        <f>'7.3'!AH14</f>
        <v>0</v>
      </c>
      <c r="AB14" s="34">
        <f>'7.3'!N14</f>
        <v>0</v>
      </c>
      <c r="AC14" s="34">
        <f>'7.3'!AG14</f>
        <v>0</v>
      </c>
      <c r="AD14" s="37">
        <f>'8.3'!F14</f>
        <v>0</v>
      </c>
      <c r="AE14" s="37">
        <f>'8.3'!AG14</f>
        <v>0</v>
      </c>
      <c r="AF14" s="37">
        <f>'8.3'!O14</f>
        <v>0</v>
      </c>
      <c r="AG14" s="37">
        <f>'8.3'!AF14</f>
        <v>0</v>
      </c>
      <c r="AH14" s="34">
        <f>'9.3'!E14</f>
        <v>0</v>
      </c>
      <c r="AI14" s="34">
        <f>'9.3'!AD14</f>
        <v>0</v>
      </c>
      <c r="AJ14" s="34">
        <f>'9.3'!N14</f>
        <v>0</v>
      </c>
      <c r="AK14" s="34">
        <f>'9.3'!AC14</f>
        <v>0</v>
      </c>
      <c r="AL14" s="37">
        <f>'10.3'!E14</f>
        <v>0</v>
      </c>
      <c r="AM14" s="37">
        <f>'10.3'!AE14</f>
        <v>0</v>
      </c>
      <c r="AN14" s="37">
        <f>'10.3'!N14</f>
        <v>0</v>
      </c>
      <c r="AO14" s="37">
        <f>'10.3'!AD14</f>
        <v>0</v>
      </c>
      <c r="AP14" s="34">
        <f>'11.3'!E14</f>
        <v>0</v>
      </c>
      <c r="AQ14" s="34">
        <f>'11.3'!AD14</f>
        <v>0</v>
      </c>
      <c r="AR14" s="34">
        <f>'11.3'!N14</f>
        <v>0</v>
      </c>
      <c r="AS14" s="34">
        <f>'11.3'!AC14</f>
        <v>0</v>
      </c>
      <c r="AT14" s="37">
        <f>'12.3'!E14</f>
        <v>0</v>
      </c>
      <c r="AU14" s="37">
        <f>'12.3'!AD14</f>
        <v>0</v>
      </c>
      <c r="AV14" s="37">
        <f>'12.3'!N14</f>
        <v>0</v>
      </c>
      <c r="AW14" s="37">
        <f>'12.3'!AC14</f>
        <v>0</v>
      </c>
      <c r="AX14" s="34">
        <f>'13.3'!E14</f>
        <v>0</v>
      </c>
      <c r="AY14" s="34">
        <f>'13.3'!AF14</f>
        <v>0</v>
      </c>
      <c r="AZ14" s="34">
        <f>'13.3'!N14</f>
        <v>0</v>
      </c>
      <c r="BA14" s="34">
        <f>'13.3'!AE14</f>
        <v>0</v>
      </c>
      <c r="BB14" s="37">
        <f>'14.3'!E14</f>
        <v>0</v>
      </c>
      <c r="BC14" s="37">
        <f>'14.3'!AD14</f>
        <v>0</v>
      </c>
      <c r="BD14" s="37">
        <f>'14.3'!N14</f>
        <v>0</v>
      </c>
      <c r="BE14" s="37">
        <f>'14.3'!AC14</f>
        <v>0</v>
      </c>
      <c r="BF14" s="34">
        <f>'15.3'!E14</f>
        <v>0</v>
      </c>
      <c r="BG14" s="34">
        <f>'15.3'!AF14</f>
        <v>0</v>
      </c>
      <c r="BH14" s="34">
        <f>'15.3'!N14</f>
        <v>0</v>
      </c>
      <c r="BI14" s="34">
        <f>'15.3'!AE14</f>
        <v>0</v>
      </c>
      <c r="BJ14" s="37">
        <f>'16.3'!E14</f>
        <v>0</v>
      </c>
      <c r="BK14" s="37">
        <f>'16.3'!AE14</f>
        <v>0</v>
      </c>
      <c r="BL14" s="37">
        <f>'16.3'!N14</f>
        <v>0</v>
      </c>
      <c r="BM14" s="37">
        <f>'16.3'!AD14</f>
        <v>0</v>
      </c>
      <c r="BN14" s="34">
        <f>'17.3'!E14</f>
        <v>0</v>
      </c>
      <c r="BO14" s="34">
        <f>'17.3'!AE14</f>
        <v>0</v>
      </c>
      <c r="BP14" s="34">
        <f>'17.3'!N14</f>
        <v>0</v>
      </c>
      <c r="BQ14" s="34">
        <f>'17.3'!AD14</f>
        <v>0</v>
      </c>
      <c r="BR14" s="37">
        <f>'18.3'!E14</f>
        <v>0</v>
      </c>
      <c r="BS14" s="37">
        <f>'18.3'!AD14</f>
        <v>0</v>
      </c>
      <c r="BT14" s="37">
        <f>'18.3'!N14</f>
        <v>0</v>
      </c>
      <c r="BU14" s="37">
        <f>'18.3'!AC14</f>
        <v>0</v>
      </c>
      <c r="BV14" s="34">
        <f>'19.3'!E14</f>
        <v>0</v>
      </c>
      <c r="BW14" s="34">
        <f>'19.3'!AE14</f>
        <v>0</v>
      </c>
      <c r="BX14" s="34">
        <f>'19.3'!N14</f>
        <v>0</v>
      </c>
      <c r="BY14" s="34">
        <f>'19.3'!AD14</f>
        <v>0</v>
      </c>
      <c r="BZ14" s="37">
        <f>'20.3'!E14</f>
        <v>0</v>
      </c>
      <c r="CA14" s="37">
        <f>'20.3'!AG14</f>
        <v>0</v>
      </c>
      <c r="CB14" s="37">
        <f>'20.3'!N14</f>
        <v>0</v>
      </c>
      <c r="CC14" s="37">
        <f>'20.3'!AF14</f>
        <v>0</v>
      </c>
      <c r="CD14" s="34">
        <f>'21.3'!E14</f>
        <v>0</v>
      </c>
      <c r="CE14" s="34">
        <f>'21.3'!AF14</f>
        <v>0</v>
      </c>
      <c r="CF14" s="34">
        <f>'21.3'!N14</f>
        <v>0</v>
      </c>
      <c r="CG14" s="34">
        <f>'21.3'!AE14</f>
        <v>0</v>
      </c>
      <c r="CH14" s="37">
        <f>'22.3'!E14</f>
        <v>0</v>
      </c>
      <c r="CI14" s="37">
        <f>'22.3'!AE14</f>
        <v>0</v>
      </c>
      <c r="CJ14" s="37">
        <f>'22.3'!N14</f>
        <v>0</v>
      </c>
      <c r="CK14" s="37">
        <f>'22.3'!AD14</f>
        <v>0</v>
      </c>
      <c r="CL14" s="34">
        <f>'23.3'!E14</f>
        <v>0</v>
      </c>
      <c r="CM14" s="34">
        <f>'23.3'!AH14</f>
        <v>0</v>
      </c>
      <c r="CN14" s="34">
        <f>'23.3'!N14</f>
        <v>0</v>
      </c>
      <c r="CO14" s="34">
        <f>'23.3'!AG14</f>
        <v>0</v>
      </c>
      <c r="CP14" s="37">
        <f>'24.3'!E14</f>
        <v>0</v>
      </c>
      <c r="CQ14" s="37">
        <f>'24.3'!AF14</f>
        <v>0</v>
      </c>
      <c r="CR14" s="37">
        <f>'24.3'!N14</f>
        <v>0</v>
      </c>
      <c r="CS14" s="37">
        <f>'24.3'!AE14</f>
        <v>0</v>
      </c>
      <c r="CT14" s="34">
        <f>'25.3'!E14</f>
        <v>0</v>
      </c>
      <c r="CU14" s="34">
        <f>'25.3'!AD14</f>
        <v>0</v>
      </c>
      <c r="CV14" s="34">
        <f>'25.3'!N14</f>
        <v>0</v>
      </c>
      <c r="CW14" s="34">
        <f>'25.3'!AC14</f>
        <v>0</v>
      </c>
      <c r="CX14" s="37">
        <f>'26.3'!E14</f>
        <v>0</v>
      </c>
      <c r="CY14" s="37">
        <f>'26.3'!AE14</f>
        <v>0</v>
      </c>
      <c r="CZ14" s="37">
        <f>'26.3'!N14</f>
        <v>0</v>
      </c>
      <c r="DA14" s="37">
        <f>'26.3'!AD14</f>
        <v>0</v>
      </c>
      <c r="DB14" s="34">
        <f>'27.3'!E14</f>
        <v>0</v>
      </c>
      <c r="DC14" s="34">
        <f>'27.3'!AG14</f>
        <v>0</v>
      </c>
      <c r="DD14" s="34">
        <f>'27.3'!N14</f>
        <v>0</v>
      </c>
      <c r="DE14" s="34">
        <f>'27.3'!AF14</f>
        <v>0</v>
      </c>
      <c r="DF14" s="37">
        <f>'28.3'!E14</f>
        <v>0</v>
      </c>
      <c r="DG14" s="37">
        <f>'28.3'!AD14</f>
        <v>0</v>
      </c>
      <c r="DH14" s="37">
        <f>'28.3'!N14</f>
        <v>0</v>
      </c>
      <c r="DI14" s="37">
        <f>'28.3'!AC14</f>
        <v>0</v>
      </c>
      <c r="DJ14" s="34">
        <f>'29.3'!F14</f>
        <v>0</v>
      </c>
      <c r="DK14" s="34">
        <f>'29.3'!AF14</f>
        <v>0</v>
      </c>
      <c r="DL14" s="34">
        <f>'29.3'!O14</f>
        <v>0</v>
      </c>
      <c r="DM14" s="34">
        <f>'29.3'!AE14</f>
        <v>0</v>
      </c>
      <c r="DN14" s="37">
        <f>'30.3'!E14</f>
        <v>0</v>
      </c>
      <c r="DO14" s="37">
        <f>'30.3'!AE14</f>
        <v>0</v>
      </c>
      <c r="DP14" s="37">
        <f>'30.3'!N14</f>
        <v>0</v>
      </c>
      <c r="DQ14" s="37">
        <f>'30.3'!AD14</f>
        <v>0</v>
      </c>
      <c r="DR14" s="34">
        <f>'31.3'!E14</f>
        <v>0</v>
      </c>
      <c r="DS14" s="34">
        <f>'31.3'!AE14</f>
        <v>0</v>
      </c>
      <c r="DT14" s="34">
        <f>'31.3'!N14</f>
        <v>0</v>
      </c>
      <c r="DU14" s="34">
        <f>'31.3'!AD14</f>
        <v>0</v>
      </c>
      <c r="DV14" s="39">
        <f>'2.3'!F14</f>
        <v>0</v>
      </c>
      <c r="DW14" s="39">
        <f t="shared" si="0"/>
        <v>0</v>
      </c>
      <c r="DX14" s="39">
        <f t="shared" si="3"/>
        <v>0</v>
      </c>
      <c r="DY14" s="39">
        <f t="shared" si="1"/>
        <v>0</v>
      </c>
      <c r="DZ14" s="39">
        <f t="shared" si="2"/>
        <v>0</v>
      </c>
      <c r="EA14" s="39">
        <f t="shared" si="4"/>
        <v>0</v>
      </c>
      <c r="EB14" s="39"/>
      <c r="EC14" s="40">
        <f t="shared" si="5"/>
        <v>0</v>
      </c>
    </row>
    <row r="15" spans="1:133" x14ac:dyDescent="0.25">
      <c r="A15" s="20" t="s">
        <v>26</v>
      </c>
      <c r="B15" s="34">
        <f>'1.3'!E15</f>
        <v>0</v>
      </c>
      <c r="C15" s="34">
        <f>'1.3'!AH15</f>
        <v>0</v>
      </c>
      <c r="D15" s="34">
        <f>'1.3'!N15</f>
        <v>0</v>
      </c>
      <c r="E15" s="34">
        <f>'1.3'!AG15</f>
        <v>0</v>
      </c>
      <c r="F15" s="37">
        <f>'2.3'!E15</f>
        <v>0</v>
      </c>
      <c r="G15" s="37">
        <f>'2.3'!AD15</f>
        <v>0</v>
      </c>
      <c r="H15" s="37">
        <f>'2.3'!N15</f>
        <v>0</v>
      </c>
      <c r="I15" s="37">
        <f>'2.3'!AC15</f>
        <v>0</v>
      </c>
      <c r="J15" s="34">
        <f>'3.3'!E15</f>
        <v>0</v>
      </c>
      <c r="K15" s="34">
        <f>'3.3'!AD15</f>
        <v>0</v>
      </c>
      <c r="L15" s="34">
        <f>'3.3'!N15</f>
        <v>0</v>
      </c>
      <c r="M15" s="34">
        <f>'3.3'!AC15</f>
        <v>0</v>
      </c>
      <c r="N15" s="37">
        <f>'4.3'!E15</f>
        <v>0</v>
      </c>
      <c r="O15" s="37">
        <f>'4.3'!AD15</f>
        <v>0</v>
      </c>
      <c r="P15" s="37">
        <f>'4.3'!N15</f>
        <v>0</v>
      </c>
      <c r="Q15" s="37">
        <f>'4.3'!AC15</f>
        <v>0</v>
      </c>
      <c r="R15" s="34">
        <f>'5.3'!E15</f>
        <v>0</v>
      </c>
      <c r="S15" s="34">
        <f>'5.3'!AE15</f>
        <v>0</v>
      </c>
      <c r="T15" s="34">
        <f>'5.3'!N15</f>
        <v>0</v>
      </c>
      <c r="U15" s="34">
        <f>'5.3'!AD15</f>
        <v>0</v>
      </c>
      <c r="V15" s="37">
        <f>'6.3'!E15</f>
        <v>0</v>
      </c>
      <c r="W15" s="37">
        <f>'6.3'!AD15</f>
        <v>0</v>
      </c>
      <c r="X15" s="37">
        <f>'6.3'!N15</f>
        <v>0</v>
      </c>
      <c r="Y15" s="37">
        <f>'6.3'!AC15</f>
        <v>0</v>
      </c>
      <c r="Z15" s="34">
        <f>'7.3'!E15</f>
        <v>0</v>
      </c>
      <c r="AA15" s="34">
        <f>'7.3'!AH15</f>
        <v>0</v>
      </c>
      <c r="AB15" s="34">
        <f>'7.3'!N15</f>
        <v>0</v>
      </c>
      <c r="AC15" s="34">
        <f>'7.3'!AG15</f>
        <v>0</v>
      </c>
      <c r="AD15" s="37">
        <f>'8.3'!F15</f>
        <v>0</v>
      </c>
      <c r="AE15" s="37">
        <f>'8.3'!AG15</f>
        <v>0</v>
      </c>
      <c r="AF15" s="37">
        <f>'8.3'!O15</f>
        <v>0</v>
      </c>
      <c r="AG15" s="37">
        <f>'8.3'!AF15</f>
        <v>0</v>
      </c>
      <c r="AH15" s="34">
        <f>'9.3'!E15</f>
        <v>0</v>
      </c>
      <c r="AI15" s="34">
        <f>'9.3'!AD15</f>
        <v>0</v>
      </c>
      <c r="AJ15" s="34">
        <f>'9.3'!N15</f>
        <v>0</v>
      </c>
      <c r="AK15" s="34">
        <f>'9.3'!AC15</f>
        <v>0</v>
      </c>
      <c r="AL15" s="37">
        <f>'10.3'!E15</f>
        <v>0</v>
      </c>
      <c r="AM15" s="37">
        <f>'10.3'!AE15</f>
        <v>0</v>
      </c>
      <c r="AN15" s="37">
        <f>'10.3'!N15</f>
        <v>0</v>
      </c>
      <c r="AO15" s="37">
        <f>'10.3'!AD15</f>
        <v>0</v>
      </c>
      <c r="AP15" s="34">
        <f>'11.3'!E15</f>
        <v>0</v>
      </c>
      <c r="AQ15" s="34">
        <f>'11.3'!AD15</f>
        <v>0</v>
      </c>
      <c r="AR15" s="34">
        <f>'11.3'!N15</f>
        <v>0</v>
      </c>
      <c r="AS15" s="34">
        <f>'11.3'!AC15</f>
        <v>0</v>
      </c>
      <c r="AT15" s="37">
        <f>'12.3'!E15</f>
        <v>0</v>
      </c>
      <c r="AU15" s="37">
        <f>'12.3'!AD15</f>
        <v>0</v>
      </c>
      <c r="AV15" s="37">
        <f>'12.3'!N15</f>
        <v>0</v>
      </c>
      <c r="AW15" s="37">
        <f>'12.3'!AC15</f>
        <v>0</v>
      </c>
      <c r="AX15" s="34">
        <f>'13.3'!E15</f>
        <v>0</v>
      </c>
      <c r="AY15" s="34">
        <f>'13.3'!AF15</f>
        <v>0</v>
      </c>
      <c r="AZ15" s="34">
        <f>'13.3'!N15</f>
        <v>0</v>
      </c>
      <c r="BA15" s="34">
        <f>'13.3'!AE15</f>
        <v>0</v>
      </c>
      <c r="BB15" s="37">
        <f>'14.3'!E15</f>
        <v>0</v>
      </c>
      <c r="BC15" s="37">
        <f>'14.3'!AD15</f>
        <v>0</v>
      </c>
      <c r="BD15" s="37">
        <f>'14.3'!N15</f>
        <v>0</v>
      </c>
      <c r="BE15" s="37">
        <f>'14.3'!AC15</f>
        <v>0</v>
      </c>
      <c r="BF15" s="34">
        <f>'15.3'!E15</f>
        <v>0</v>
      </c>
      <c r="BG15" s="34">
        <f>'15.3'!AF15</f>
        <v>0</v>
      </c>
      <c r="BH15" s="34">
        <f>'15.3'!N15</f>
        <v>0</v>
      </c>
      <c r="BI15" s="34">
        <f>'15.3'!AE15</f>
        <v>0</v>
      </c>
      <c r="BJ15" s="37">
        <f>'16.3'!E15</f>
        <v>0</v>
      </c>
      <c r="BK15" s="37">
        <f>'16.3'!AE15</f>
        <v>0</v>
      </c>
      <c r="BL15" s="37">
        <f>'16.3'!N15</f>
        <v>0</v>
      </c>
      <c r="BM15" s="37">
        <f>'16.3'!AD15</f>
        <v>0</v>
      </c>
      <c r="BN15" s="34">
        <f>'17.3'!E15</f>
        <v>0</v>
      </c>
      <c r="BO15" s="34">
        <f>'17.3'!AE15</f>
        <v>0</v>
      </c>
      <c r="BP15" s="34">
        <f>'17.3'!N15</f>
        <v>0</v>
      </c>
      <c r="BQ15" s="34">
        <f>'17.3'!AD15</f>
        <v>0</v>
      </c>
      <c r="BR15" s="37">
        <f>'18.3'!E15</f>
        <v>0</v>
      </c>
      <c r="BS15" s="37">
        <f>'18.3'!AD15</f>
        <v>0</v>
      </c>
      <c r="BT15" s="37">
        <f>'18.3'!N15</f>
        <v>0</v>
      </c>
      <c r="BU15" s="37">
        <f>'18.3'!AC15</f>
        <v>0</v>
      </c>
      <c r="BV15" s="34">
        <f>'19.3'!E15</f>
        <v>0</v>
      </c>
      <c r="BW15" s="34">
        <f>'19.3'!AE15</f>
        <v>0</v>
      </c>
      <c r="BX15" s="34">
        <f>'19.3'!N15</f>
        <v>0</v>
      </c>
      <c r="BY15" s="34">
        <f>'19.3'!AD15</f>
        <v>0</v>
      </c>
      <c r="BZ15" s="37">
        <f>'20.3'!E15</f>
        <v>0</v>
      </c>
      <c r="CA15" s="37">
        <f>'20.3'!AG15</f>
        <v>0</v>
      </c>
      <c r="CB15" s="37">
        <f>'20.3'!N15</f>
        <v>0</v>
      </c>
      <c r="CC15" s="37">
        <f>'20.3'!AF15</f>
        <v>0</v>
      </c>
      <c r="CD15" s="34">
        <f>'21.3'!E15</f>
        <v>0</v>
      </c>
      <c r="CE15" s="34">
        <f>'21.3'!AF15</f>
        <v>0</v>
      </c>
      <c r="CF15" s="34">
        <f>'21.3'!N15</f>
        <v>0</v>
      </c>
      <c r="CG15" s="34">
        <f>'21.3'!AE15</f>
        <v>0</v>
      </c>
      <c r="CH15" s="37">
        <f>'22.3'!E15</f>
        <v>0</v>
      </c>
      <c r="CI15" s="37">
        <f>'22.3'!AE15</f>
        <v>0</v>
      </c>
      <c r="CJ15" s="37">
        <f>'22.3'!N15</f>
        <v>0</v>
      </c>
      <c r="CK15" s="37">
        <f>'22.3'!AD15</f>
        <v>0</v>
      </c>
      <c r="CL15" s="34">
        <f>'23.3'!E15</f>
        <v>0</v>
      </c>
      <c r="CM15" s="34">
        <f>'23.3'!AH15</f>
        <v>0</v>
      </c>
      <c r="CN15" s="34">
        <f>'23.3'!N15</f>
        <v>0</v>
      </c>
      <c r="CO15" s="34">
        <f>'23.3'!AG15</f>
        <v>0</v>
      </c>
      <c r="CP15" s="37">
        <f>'24.3'!E15</f>
        <v>0</v>
      </c>
      <c r="CQ15" s="37">
        <f>'24.3'!AF15</f>
        <v>0</v>
      </c>
      <c r="CR15" s="37">
        <f>'24.3'!N15</f>
        <v>0</v>
      </c>
      <c r="CS15" s="37">
        <f>'24.3'!AE15</f>
        <v>0</v>
      </c>
      <c r="CT15" s="34">
        <f>'25.3'!E15</f>
        <v>0</v>
      </c>
      <c r="CU15" s="34">
        <f>'25.3'!AD15</f>
        <v>0</v>
      </c>
      <c r="CV15" s="34">
        <f>'25.3'!N15</f>
        <v>0</v>
      </c>
      <c r="CW15" s="34">
        <f>'25.3'!AC15</f>
        <v>0</v>
      </c>
      <c r="CX15" s="37">
        <f>'26.3'!E15</f>
        <v>0</v>
      </c>
      <c r="CY15" s="37">
        <f>'26.3'!AE15</f>
        <v>0</v>
      </c>
      <c r="CZ15" s="37">
        <f>'26.3'!N15</f>
        <v>0</v>
      </c>
      <c r="DA15" s="37">
        <f>'26.3'!AD15</f>
        <v>0</v>
      </c>
      <c r="DB15" s="34">
        <f>'27.3'!E15</f>
        <v>0</v>
      </c>
      <c r="DC15" s="34">
        <f>'27.3'!AG15</f>
        <v>0</v>
      </c>
      <c r="DD15" s="34">
        <f>'27.3'!N15</f>
        <v>0</v>
      </c>
      <c r="DE15" s="34">
        <f>'27.3'!AF15</f>
        <v>0</v>
      </c>
      <c r="DF15" s="37">
        <f>'28.3'!E15</f>
        <v>0</v>
      </c>
      <c r="DG15" s="37">
        <f>'28.3'!AD15</f>
        <v>0</v>
      </c>
      <c r="DH15" s="37">
        <f>'28.3'!N15</f>
        <v>0</v>
      </c>
      <c r="DI15" s="37">
        <f>'28.3'!AC15</f>
        <v>0</v>
      </c>
      <c r="DJ15" s="34">
        <f>'29.3'!F15</f>
        <v>0</v>
      </c>
      <c r="DK15" s="34">
        <f>'29.3'!AF15</f>
        <v>0</v>
      </c>
      <c r="DL15" s="34">
        <f>'29.3'!O15</f>
        <v>0</v>
      </c>
      <c r="DM15" s="34">
        <f>'29.3'!AE15</f>
        <v>0</v>
      </c>
      <c r="DN15" s="37">
        <f>'30.3'!E15</f>
        <v>0</v>
      </c>
      <c r="DO15" s="37">
        <f>'30.3'!AE15</f>
        <v>0</v>
      </c>
      <c r="DP15" s="37">
        <f>'30.3'!N15</f>
        <v>0</v>
      </c>
      <c r="DQ15" s="37">
        <f>'30.3'!AD15</f>
        <v>0</v>
      </c>
      <c r="DR15" s="34">
        <f>'31.3'!E15</f>
        <v>0</v>
      </c>
      <c r="DS15" s="34">
        <f>'31.3'!AE15</f>
        <v>0</v>
      </c>
      <c r="DT15" s="34">
        <f>'31.3'!N15</f>
        <v>0</v>
      </c>
      <c r="DU15" s="34">
        <f>'31.3'!AD15</f>
        <v>0</v>
      </c>
      <c r="DV15" s="39">
        <f>'2.3'!F15</f>
        <v>0</v>
      </c>
      <c r="DW15" s="39">
        <f t="shared" si="0"/>
        <v>0</v>
      </c>
      <c r="DX15" s="39">
        <f t="shared" si="3"/>
        <v>0</v>
      </c>
      <c r="DY15" s="39">
        <f t="shared" si="1"/>
        <v>0</v>
      </c>
      <c r="DZ15" s="39">
        <f t="shared" si="2"/>
        <v>0</v>
      </c>
      <c r="EA15" s="39">
        <f t="shared" si="4"/>
        <v>0</v>
      </c>
      <c r="EB15" s="39"/>
      <c r="EC15" s="40">
        <f t="shared" si="5"/>
        <v>0</v>
      </c>
    </row>
    <row r="16" spans="1:133" x14ac:dyDescent="0.25">
      <c r="A16" s="20" t="s">
        <v>27</v>
      </c>
      <c r="B16" s="34">
        <f>'1.3'!E16</f>
        <v>0</v>
      </c>
      <c r="C16" s="34">
        <f>'1.3'!AH16</f>
        <v>8</v>
      </c>
      <c r="D16" s="34">
        <f>'1.3'!N16</f>
        <v>87</v>
      </c>
      <c r="E16" s="34">
        <f>'1.3'!AG16</f>
        <v>1</v>
      </c>
      <c r="F16" s="37">
        <f>'2.3'!E16</f>
        <v>0</v>
      </c>
      <c r="G16" s="37">
        <f>'2.3'!AD16</f>
        <v>77</v>
      </c>
      <c r="H16" s="37">
        <f>'2.3'!N16</f>
        <v>0</v>
      </c>
      <c r="I16" s="37">
        <f>'2.3'!AC16</f>
        <v>3</v>
      </c>
      <c r="J16" s="34">
        <f>'3.3'!E16</f>
        <v>225</v>
      </c>
      <c r="K16" s="34">
        <f>'3.3'!AD16</f>
        <v>0</v>
      </c>
      <c r="L16" s="34">
        <f>'3.3'!N16</f>
        <v>0</v>
      </c>
      <c r="M16" s="34">
        <f>'3.3'!AC16</f>
        <v>0</v>
      </c>
      <c r="N16" s="37">
        <f>'4.3'!E16</f>
        <v>225</v>
      </c>
      <c r="O16" s="37">
        <f>'4.3'!AD16</f>
        <v>0</v>
      </c>
      <c r="P16" s="37">
        <f>'4.3'!N16</f>
        <v>159</v>
      </c>
      <c r="Q16" s="37">
        <f>'4.3'!AC16</f>
        <v>0</v>
      </c>
      <c r="R16" s="34">
        <f>'5.3'!E16</f>
        <v>0</v>
      </c>
      <c r="S16" s="34">
        <f>'5.3'!AE16</f>
        <v>0</v>
      </c>
      <c r="T16" s="34">
        <f>'5.3'!N16</f>
        <v>84</v>
      </c>
      <c r="U16" s="34">
        <f>'5.3'!AD16</f>
        <v>0</v>
      </c>
      <c r="V16" s="37">
        <f>'6.3'!E16</f>
        <v>0</v>
      </c>
      <c r="W16" s="37">
        <f>'6.3'!AD16</f>
        <v>49</v>
      </c>
      <c r="X16" s="37">
        <f>'6.3'!N16</f>
        <v>15</v>
      </c>
      <c r="Y16" s="37">
        <f>'6.3'!AC16</f>
        <v>1</v>
      </c>
      <c r="Z16" s="34">
        <f>'7.3'!E16</f>
        <v>0</v>
      </c>
      <c r="AA16" s="34">
        <f>'7.3'!AH16</f>
        <v>13</v>
      </c>
      <c r="AB16" s="34">
        <f>'7.3'!N16</f>
        <v>6</v>
      </c>
      <c r="AC16" s="34">
        <f>'7.3'!AG16</f>
        <v>0</v>
      </c>
      <c r="AD16" s="37">
        <f>'8.3'!F16</f>
        <v>0</v>
      </c>
      <c r="AE16" s="37">
        <f>'8.3'!AG16</f>
        <v>63</v>
      </c>
      <c r="AF16" s="37">
        <f>'8.3'!O16</f>
        <v>74</v>
      </c>
      <c r="AG16" s="37">
        <f>'8.3'!AF16</f>
        <v>1</v>
      </c>
      <c r="AH16" s="34">
        <f>'9.3'!E16</f>
        <v>236</v>
      </c>
      <c r="AI16" s="34">
        <f>'9.3'!AD16</f>
        <v>70</v>
      </c>
      <c r="AJ16" s="34">
        <f>'9.3'!N16</f>
        <v>0</v>
      </c>
      <c r="AK16" s="34">
        <f>'9.3'!AC16</f>
        <v>1</v>
      </c>
      <c r="AL16" s="37">
        <f>'10.3'!E16</f>
        <v>0</v>
      </c>
      <c r="AM16" s="37">
        <f>'10.3'!AE16</f>
        <v>0</v>
      </c>
      <c r="AN16" s="37">
        <f>'10.3'!N16</f>
        <v>0</v>
      </c>
      <c r="AO16" s="37">
        <f>'10.3'!AD16</f>
        <v>0</v>
      </c>
      <c r="AP16" s="34">
        <f>'11.3'!E16</f>
        <v>0</v>
      </c>
      <c r="AQ16" s="34">
        <f>'11.3'!AD16</f>
        <v>20</v>
      </c>
      <c r="AR16" s="34">
        <f>'11.3'!N16</f>
        <v>55</v>
      </c>
      <c r="AS16" s="34">
        <f>'11.3'!AC16</f>
        <v>0</v>
      </c>
      <c r="AT16" s="37">
        <f>'12.3'!E16</f>
        <v>160</v>
      </c>
      <c r="AU16" s="37">
        <f>'12.3'!AD16</f>
        <v>40</v>
      </c>
      <c r="AV16" s="37">
        <f>'12.3'!N16</f>
        <v>26</v>
      </c>
      <c r="AW16" s="37">
        <f>'12.3'!AC16</f>
        <v>0</v>
      </c>
      <c r="AX16" s="34">
        <f>'13.3'!E16</f>
        <v>0</v>
      </c>
      <c r="AY16" s="34">
        <f>'13.3'!AF16</f>
        <v>43</v>
      </c>
      <c r="AZ16" s="34">
        <f>'13.3'!N16</f>
        <v>0</v>
      </c>
      <c r="BA16" s="34">
        <f>'13.3'!AE16</f>
        <v>1</v>
      </c>
      <c r="BB16" s="37">
        <f>'14.3'!E16</f>
        <v>0</v>
      </c>
      <c r="BC16" s="37">
        <f>'14.3'!AD16</f>
        <v>24</v>
      </c>
      <c r="BD16" s="37">
        <f>'14.3'!N16</f>
        <v>7</v>
      </c>
      <c r="BE16" s="37">
        <f>'14.3'!AC16</f>
        <v>0</v>
      </c>
      <c r="BF16" s="34">
        <f>'15.3'!E16</f>
        <v>160</v>
      </c>
      <c r="BG16" s="34">
        <f>'15.3'!AF16</f>
        <v>40</v>
      </c>
      <c r="BH16" s="34">
        <f>'15.3'!N16</f>
        <v>17</v>
      </c>
      <c r="BI16" s="34">
        <f>'15.3'!AE16</f>
        <v>1</v>
      </c>
      <c r="BJ16" s="37">
        <f>'16.3'!E16</f>
        <v>0</v>
      </c>
      <c r="BK16" s="37">
        <f>'16.3'!AE16</f>
        <v>32</v>
      </c>
      <c r="BL16" s="37">
        <f>'16.3'!N16</f>
        <v>0</v>
      </c>
      <c r="BM16" s="37">
        <f>'16.3'!AD16</f>
        <v>0</v>
      </c>
      <c r="BN16" s="34">
        <f>'17.3'!E16</f>
        <v>0</v>
      </c>
      <c r="BO16" s="34">
        <f>'17.3'!AE16</f>
        <v>0</v>
      </c>
      <c r="BP16" s="34">
        <f>'17.3'!N16</f>
        <v>0</v>
      </c>
      <c r="BQ16" s="34">
        <f>'17.3'!AD16</f>
        <v>0</v>
      </c>
      <c r="BR16" s="37">
        <f>'18.3'!E16</f>
        <v>150</v>
      </c>
      <c r="BS16" s="37">
        <f>'18.3'!AD16</f>
        <v>27</v>
      </c>
      <c r="BT16" s="37">
        <f>'18.3'!N16</f>
        <v>54</v>
      </c>
      <c r="BU16" s="37">
        <f>'18.3'!AC16</f>
        <v>1</v>
      </c>
      <c r="BV16" s="34">
        <f>'19.3'!E16</f>
        <v>0</v>
      </c>
      <c r="BW16" s="34">
        <f>'19.3'!AE16</f>
        <v>36</v>
      </c>
      <c r="BX16" s="34">
        <f>'19.3'!N16</f>
        <v>10</v>
      </c>
      <c r="BY16" s="34">
        <f>'19.3'!AD16</f>
        <v>1</v>
      </c>
      <c r="BZ16" s="37">
        <f>'20.3'!E16</f>
        <v>0</v>
      </c>
      <c r="CA16" s="37">
        <f>'20.3'!AG16</f>
        <v>57</v>
      </c>
      <c r="CB16" s="37">
        <f>'20.3'!N16</f>
        <v>0</v>
      </c>
      <c r="CC16" s="37">
        <f>'20.3'!AF16</f>
        <v>0</v>
      </c>
      <c r="CD16" s="34">
        <f>'21.3'!E16</f>
        <v>150</v>
      </c>
      <c r="CE16" s="34">
        <f>'21.3'!AF16</f>
        <v>46</v>
      </c>
      <c r="CF16" s="34">
        <f>'21.3'!N16</f>
        <v>5</v>
      </c>
      <c r="CG16" s="34">
        <f>'21.3'!AE16</f>
        <v>0</v>
      </c>
      <c r="CH16" s="37">
        <f>'22.3'!E16</f>
        <v>0</v>
      </c>
      <c r="CI16" s="37">
        <f>'22.3'!AE16</f>
        <v>0</v>
      </c>
      <c r="CJ16" s="37">
        <f>'22.3'!N16</f>
        <v>4</v>
      </c>
      <c r="CK16" s="37">
        <f>'22.3'!AD16</f>
        <v>0</v>
      </c>
      <c r="CL16" s="34">
        <f>'23.3'!E16</f>
        <v>0</v>
      </c>
      <c r="CM16" s="34">
        <f>'23.3'!AH16</f>
        <v>143</v>
      </c>
      <c r="CN16" s="34">
        <f>'23.3'!N16</f>
        <v>0</v>
      </c>
      <c r="CO16" s="34">
        <f>'23.3'!AG16</f>
        <v>1</v>
      </c>
      <c r="CP16" s="37">
        <f>'24.3'!E16</f>
        <v>0</v>
      </c>
      <c r="CQ16" s="37">
        <f>'24.3'!AF16</f>
        <v>0</v>
      </c>
      <c r="CR16" s="37">
        <f>'24.3'!N16</f>
        <v>0</v>
      </c>
      <c r="CS16" s="37">
        <f>'24.3'!AE16</f>
        <v>0</v>
      </c>
      <c r="CT16" s="34">
        <f>'25.3'!E16</f>
        <v>150</v>
      </c>
      <c r="CU16" s="34">
        <f>'25.3'!AD16</f>
        <v>17</v>
      </c>
      <c r="CV16" s="34">
        <f>'25.3'!N16</f>
        <v>63</v>
      </c>
      <c r="CW16" s="34">
        <f>'25.3'!AC16</f>
        <v>1</v>
      </c>
      <c r="CX16" s="37">
        <f>'26.3'!E16</f>
        <v>0</v>
      </c>
      <c r="CY16" s="37">
        <f>'26.3'!AE16</f>
        <v>13</v>
      </c>
      <c r="CZ16" s="37">
        <f>'26.3'!N16</f>
        <v>37</v>
      </c>
      <c r="DA16" s="37">
        <f>'26.3'!AD16</f>
        <v>0</v>
      </c>
      <c r="DB16" s="34">
        <f>'27.3'!E16</f>
        <v>0</v>
      </c>
      <c r="DC16" s="34">
        <f>'27.3'!AG16</f>
        <v>29</v>
      </c>
      <c r="DD16" s="34">
        <f>'27.3'!N16</f>
        <v>0</v>
      </c>
      <c r="DE16" s="34">
        <f>'27.3'!AF16</f>
        <v>1</v>
      </c>
      <c r="DF16" s="37">
        <f>'28.3'!E16</f>
        <v>0</v>
      </c>
      <c r="DG16" s="37">
        <f>'28.3'!AD16</f>
        <v>27</v>
      </c>
      <c r="DH16" s="37">
        <f>'28.3'!N16</f>
        <v>22</v>
      </c>
      <c r="DI16" s="37">
        <f>'28.3'!AC16</f>
        <v>1</v>
      </c>
      <c r="DJ16" s="34">
        <f>'29.3'!F16</f>
        <v>150</v>
      </c>
      <c r="DK16" s="34">
        <f>'29.3'!AF16</f>
        <v>16</v>
      </c>
      <c r="DL16" s="34">
        <f>'29.3'!O16</f>
        <v>0</v>
      </c>
      <c r="DM16" s="34">
        <f>'29.3'!AE16</f>
        <v>0</v>
      </c>
      <c r="DN16" s="37">
        <f>'30.3'!E16</f>
        <v>0</v>
      </c>
      <c r="DO16" s="37">
        <f>'30.3'!AE16</f>
        <v>63</v>
      </c>
      <c r="DP16" s="37">
        <f>'30.3'!N16</f>
        <v>0</v>
      </c>
      <c r="DQ16" s="37">
        <f>'30.3'!AD16</f>
        <v>0</v>
      </c>
      <c r="DR16" s="34">
        <f>'31.3'!E16</f>
        <v>0</v>
      </c>
      <c r="DS16" s="34">
        <f>'31.3'!AE16</f>
        <v>0</v>
      </c>
      <c r="DT16" s="34">
        <f>'31.3'!N16</f>
        <v>0</v>
      </c>
      <c r="DU16" s="34">
        <f>'31.3'!AD16</f>
        <v>0</v>
      </c>
      <c r="DV16" s="39">
        <f>'2.3'!F16</f>
        <v>109</v>
      </c>
      <c r="DW16" s="39">
        <f t="shared" si="0"/>
        <v>1606</v>
      </c>
      <c r="DX16" s="39">
        <f t="shared" si="3"/>
        <v>953</v>
      </c>
      <c r="DY16" s="39">
        <f t="shared" si="1"/>
        <v>725</v>
      </c>
      <c r="DZ16" s="39">
        <f t="shared" si="2"/>
        <v>15</v>
      </c>
      <c r="EA16" s="39">
        <f t="shared" si="4"/>
        <v>22</v>
      </c>
      <c r="EB16" s="39"/>
      <c r="EC16" s="40">
        <f t="shared" si="5"/>
        <v>-22</v>
      </c>
    </row>
    <row r="17" spans="1:133" x14ac:dyDescent="0.25">
      <c r="A17" s="20" t="s">
        <v>48</v>
      </c>
      <c r="B17" s="34">
        <f>'1.3'!E17</f>
        <v>0</v>
      </c>
      <c r="C17" s="34">
        <f>'1.3'!AH17</f>
        <v>0</v>
      </c>
      <c r="D17" s="34">
        <f>'1.3'!N17</f>
        <v>0</v>
      </c>
      <c r="E17" s="34">
        <f>'1.3'!AG17</f>
        <v>0</v>
      </c>
      <c r="F17" s="37">
        <f>'2.3'!E17</f>
        <v>0</v>
      </c>
      <c r="G17" s="37">
        <f>'2.3'!AD17</f>
        <v>0</v>
      </c>
      <c r="H17" s="37">
        <f>'2.3'!N17</f>
        <v>0</v>
      </c>
      <c r="I17" s="37">
        <f>'2.3'!AC17</f>
        <v>0</v>
      </c>
      <c r="J17" s="34">
        <f>'3.3'!E17</f>
        <v>0</v>
      </c>
      <c r="K17" s="34">
        <f>'3.3'!AD17</f>
        <v>0</v>
      </c>
      <c r="L17" s="34">
        <f>'3.3'!N17</f>
        <v>0</v>
      </c>
      <c r="M17" s="34">
        <f>'3.3'!AC17</f>
        <v>0</v>
      </c>
      <c r="N17" s="37">
        <f>'4.3'!E17</f>
        <v>0</v>
      </c>
      <c r="O17" s="37">
        <f>'4.3'!AD17</f>
        <v>0</v>
      </c>
      <c r="P17" s="37">
        <f>'4.3'!N17</f>
        <v>0</v>
      </c>
      <c r="Q17" s="37">
        <f>'4.3'!AC17</f>
        <v>0</v>
      </c>
      <c r="R17" s="34">
        <f>'5.3'!E17</f>
        <v>0</v>
      </c>
      <c r="S17" s="34">
        <f>'5.3'!AE17</f>
        <v>0</v>
      </c>
      <c r="T17" s="34">
        <f>'5.3'!N17</f>
        <v>0</v>
      </c>
      <c r="U17" s="34">
        <f>'5.3'!AD17</f>
        <v>0</v>
      </c>
      <c r="V17" s="37">
        <f>'6.3'!E17</f>
        <v>0</v>
      </c>
      <c r="W17" s="37">
        <f>'6.3'!AD17</f>
        <v>0</v>
      </c>
      <c r="X17" s="37">
        <f>'6.3'!N17</f>
        <v>0</v>
      </c>
      <c r="Y17" s="37">
        <f>'6.3'!AC17</f>
        <v>0</v>
      </c>
      <c r="Z17" s="34">
        <f>'7.3'!E17</f>
        <v>0</v>
      </c>
      <c r="AA17" s="34">
        <f>'7.3'!AH17</f>
        <v>0</v>
      </c>
      <c r="AB17" s="34">
        <f>'7.3'!N17</f>
        <v>0</v>
      </c>
      <c r="AC17" s="34">
        <f>'7.3'!AG17</f>
        <v>0</v>
      </c>
      <c r="AD17" s="37">
        <f>'8.3'!F17</f>
        <v>0</v>
      </c>
      <c r="AE17" s="37">
        <f>'8.3'!AG17</f>
        <v>0</v>
      </c>
      <c r="AF17" s="37">
        <f>'8.3'!O17</f>
        <v>0</v>
      </c>
      <c r="AG17" s="37">
        <f>'8.3'!AF17</f>
        <v>0</v>
      </c>
      <c r="AH17" s="34">
        <f>'9.3'!E17</f>
        <v>0</v>
      </c>
      <c r="AI17" s="34">
        <f>'9.3'!AD17</f>
        <v>0</v>
      </c>
      <c r="AJ17" s="34">
        <f>'9.3'!N17</f>
        <v>0</v>
      </c>
      <c r="AK17" s="34">
        <f>'9.3'!AC17</f>
        <v>0</v>
      </c>
      <c r="AL17" s="37">
        <f>'10.3'!E17</f>
        <v>0</v>
      </c>
      <c r="AM17" s="37">
        <f>'10.3'!AE17</f>
        <v>0</v>
      </c>
      <c r="AN17" s="37">
        <f>'10.3'!N17</f>
        <v>0</v>
      </c>
      <c r="AO17" s="37">
        <f>'10.3'!AD17</f>
        <v>0</v>
      </c>
      <c r="AP17" s="34">
        <f>'11.3'!E17</f>
        <v>0</v>
      </c>
      <c r="AQ17" s="34">
        <f>'11.3'!AD17</f>
        <v>0</v>
      </c>
      <c r="AR17" s="34">
        <f>'11.3'!N17</f>
        <v>0</v>
      </c>
      <c r="AS17" s="34">
        <f>'11.3'!AC17</f>
        <v>0</v>
      </c>
      <c r="AT17" s="37">
        <f>'12.3'!E17</f>
        <v>0</v>
      </c>
      <c r="AU17" s="37">
        <f>'12.3'!AD17</f>
        <v>0</v>
      </c>
      <c r="AV17" s="37">
        <f>'12.3'!N17</f>
        <v>0</v>
      </c>
      <c r="AW17" s="37">
        <f>'12.3'!AC17</f>
        <v>0</v>
      </c>
      <c r="AX17" s="34">
        <f>'13.3'!E17</f>
        <v>0</v>
      </c>
      <c r="AY17" s="34">
        <f>'13.3'!AF17</f>
        <v>0</v>
      </c>
      <c r="AZ17" s="34">
        <f>'13.3'!N17</f>
        <v>0</v>
      </c>
      <c r="BA17" s="34">
        <f>'13.3'!AE17</f>
        <v>0</v>
      </c>
      <c r="BB17" s="37">
        <f>'14.3'!E17</f>
        <v>0</v>
      </c>
      <c r="BC17" s="37">
        <f>'14.3'!AD17</f>
        <v>0</v>
      </c>
      <c r="BD17" s="37">
        <f>'14.3'!N17</f>
        <v>0</v>
      </c>
      <c r="BE17" s="37">
        <f>'14.3'!AC17</f>
        <v>0</v>
      </c>
      <c r="BF17" s="34">
        <f>'15.3'!E17</f>
        <v>0</v>
      </c>
      <c r="BG17" s="34">
        <f>'15.3'!AF17</f>
        <v>0</v>
      </c>
      <c r="BH17" s="34">
        <f>'15.3'!N17</f>
        <v>0</v>
      </c>
      <c r="BI17" s="34">
        <f>'15.3'!AE17</f>
        <v>0</v>
      </c>
      <c r="BJ17" s="37">
        <f>'16.3'!E17</f>
        <v>0</v>
      </c>
      <c r="BK17" s="37">
        <f>'16.3'!AE17</f>
        <v>0</v>
      </c>
      <c r="BL17" s="37">
        <f>'16.3'!N17</f>
        <v>0</v>
      </c>
      <c r="BM17" s="37">
        <f>'16.3'!AD17</f>
        <v>0</v>
      </c>
      <c r="BN17" s="34">
        <f>'17.3'!E17</f>
        <v>0</v>
      </c>
      <c r="BO17" s="34">
        <f>'17.3'!AE17</f>
        <v>0</v>
      </c>
      <c r="BP17" s="34">
        <f>'17.3'!N17</f>
        <v>0</v>
      </c>
      <c r="BQ17" s="34">
        <f>'17.3'!AD17</f>
        <v>0</v>
      </c>
      <c r="BR17" s="37">
        <f>'18.3'!E17</f>
        <v>0</v>
      </c>
      <c r="BS17" s="37">
        <f>'18.3'!AD17</f>
        <v>0</v>
      </c>
      <c r="BT17" s="37">
        <f>'18.3'!N17</f>
        <v>0</v>
      </c>
      <c r="BU17" s="37">
        <f>'18.3'!AC17</f>
        <v>0</v>
      </c>
      <c r="BV17" s="34">
        <f>'19.3'!E17</f>
        <v>0</v>
      </c>
      <c r="BW17" s="34">
        <f>'19.3'!AE17</f>
        <v>0</v>
      </c>
      <c r="BX17" s="34">
        <f>'19.3'!N17</f>
        <v>0</v>
      </c>
      <c r="BY17" s="34">
        <f>'19.3'!AD17</f>
        <v>0</v>
      </c>
      <c r="BZ17" s="37">
        <f>'20.3'!E17</f>
        <v>0</v>
      </c>
      <c r="CA17" s="37">
        <f>'20.3'!AG17</f>
        <v>0</v>
      </c>
      <c r="CB17" s="37">
        <f>'20.3'!N17</f>
        <v>0</v>
      </c>
      <c r="CC17" s="37">
        <f>'20.3'!AF17</f>
        <v>0</v>
      </c>
      <c r="CD17" s="34">
        <f>'21.3'!E17</f>
        <v>0</v>
      </c>
      <c r="CE17" s="34">
        <f>'21.3'!AF17</f>
        <v>0</v>
      </c>
      <c r="CF17" s="34">
        <f>'21.3'!N17</f>
        <v>0</v>
      </c>
      <c r="CG17" s="34">
        <f>'21.3'!AE17</f>
        <v>0</v>
      </c>
      <c r="CH17" s="37">
        <f>'22.3'!E17</f>
        <v>0</v>
      </c>
      <c r="CI17" s="37">
        <f>'22.3'!AE17</f>
        <v>0</v>
      </c>
      <c r="CJ17" s="37">
        <f>'22.3'!N17</f>
        <v>0</v>
      </c>
      <c r="CK17" s="37">
        <f>'22.3'!AD17</f>
        <v>0</v>
      </c>
      <c r="CL17" s="34">
        <f>'23.3'!E17</f>
        <v>0</v>
      </c>
      <c r="CM17" s="34">
        <f>'23.3'!AH17</f>
        <v>0</v>
      </c>
      <c r="CN17" s="34">
        <f>'23.3'!N17</f>
        <v>0</v>
      </c>
      <c r="CO17" s="34">
        <f>'23.3'!AG17</f>
        <v>0</v>
      </c>
      <c r="CP17" s="37">
        <f>'24.3'!E17</f>
        <v>0</v>
      </c>
      <c r="CQ17" s="37">
        <f>'24.3'!AF17</f>
        <v>0</v>
      </c>
      <c r="CR17" s="37">
        <f>'24.3'!N17</f>
        <v>0</v>
      </c>
      <c r="CS17" s="37">
        <f>'24.3'!AE17</f>
        <v>0</v>
      </c>
      <c r="CT17" s="34">
        <f>'25.3'!E17</f>
        <v>0</v>
      </c>
      <c r="CU17" s="34">
        <f>'25.3'!AD17</f>
        <v>0</v>
      </c>
      <c r="CV17" s="34">
        <f>'25.3'!N17</f>
        <v>0</v>
      </c>
      <c r="CW17" s="34">
        <f>'25.3'!AC17</f>
        <v>0</v>
      </c>
      <c r="CX17" s="37">
        <f>'26.3'!E17</f>
        <v>0</v>
      </c>
      <c r="CY17" s="37">
        <f>'26.3'!AE17</f>
        <v>0</v>
      </c>
      <c r="CZ17" s="37">
        <f>'26.3'!N17</f>
        <v>0</v>
      </c>
      <c r="DA17" s="37">
        <f>'26.3'!AD17</f>
        <v>0</v>
      </c>
      <c r="DB17" s="34">
        <f>'27.3'!E17</f>
        <v>0</v>
      </c>
      <c r="DC17" s="34">
        <f>'27.3'!AG17</f>
        <v>0</v>
      </c>
      <c r="DD17" s="34">
        <f>'27.3'!N17</f>
        <v>0</v>
      </c>
      <c r="DE17" s="34">
        <f>'27.3'!AF17</f>
        <v>0</v>
      </c>
      <c r="DF17" s="37">
        <f>'28.3'!E17</f>
        <v>0</v>
      </c>
      <c r="DG17" s="37">
        <f>'28.3'!AD17</f>
        <v>0</v>
      </c>
      <c r="DH17" s="37">
        <f>'28.3'!N17</f>
        <v>0</v>
      </c>
      <c r="DI17" s="37">
        <f>'28.3'!AC17</f>
        <v>0</v>
      </c>
      <c r="DJ17" s="34">
        <f>'29.3'!F17</f>
        <v>0</v>
      </c>
      <c r="DK17" s="34">
        <f>'29.3'!AF17</f>
        <v>0</v>
      </c>
      <c r="DL17" s="34">
        <f>'29.3'!O17</f>
        <v>0</v>
      </c>
      <c r="DM17" s="34">
        <f>'29.3'!AE17</f>
        <v>0</v>
      </c>
      <c r="DN17" s="37">
        <f>'30.3'!E17</f>
        <v>0</v>
      </c>
      <c r="DO17" s="37">
        <f>'30.3'!AE17</f>
        <v>0</v>
      </c>
      <c r="DP17" s="37">
        <f>'30.3'!N17</f>
        <v>0</v>
      </c>
      <c r="DQ17" s="37">
        <f>'30.3'!AD17</f>
        <v>0</v>
      </c>
      <c r="DR17" s="34">
        <f>'31.3'!E17</f>
        <v>0</v>
      </c>
      <c r="DS17" s="34">
        <f>'31.3'!AE17</f>
        <v>0</v>
      </c>
      <c r="DT17" s="34">
        <f>'31.3'!N17</f>
        <v>0</v>
      </c>
      <c r="DU17" s="34">
        <f>'31.3'!AD17</f>
        <v>0</v>
      </c>
      <c r="DV17" s="39">
        <f>'2.3'!F17</f>
        <v>0</v>
      </c>
      <c r="DW17" s="39">
        <f t="shared" si="0"/>
        <v>0</v>
      </c>
      <c r="DX17" s="39">
        <f t="shared" si="3"/>
        <v>0</v>
      </c>
      <c r="DY17" s="39">
        <f t="shared" si="1"/>
        <v>0</v>
      </c>
      <c r="DZ17" s="39">
        <f t="shared" si="2"/>
        <v>0</v>
      </c>
      <c r="EA17" s="41">
        <f t="shared" si="4"/>
        <v>0</v>
      </c>
      <c r="EB17" s="39"/>
      <c r="EC17" s="40">
        <f t="shared" si="5"/>
        <v>0</v>
      </c>
    </row>
    <row r="18" spans="1:133" x14ac:dyDescent="0.25">
      <c r="A18" s="20" t="s">
        <v>49</v>
      </c>
      <c r="B18" s="34">
        <f>'1.3'!E18</f>
        <v>0</v>
      </c>
      <c r="C18" s="34">
        <f>'1.3'!AH18</f>
        <v>11</v>
      </c>
      <c r="D18" s="34">
        <f>'1.3'!N18</f>
        <v>0</v>
      </c>
      <c r="E18" s="34">
        <f>'1.3'!AG18</f>
        <v>0</v>
      </c>
      <c r="F18" s="37">
        <f>'2.3'!E18</f>
        <v>0</v>
      </c>
      <c r="G18" s="37">
        <f>'2.3'!AD18</f>
        <v>7</v>
      </c>
      <c r="H18" s="37">
        <f>'2.3'!N18</f>
        <v>0</v>
      </c>
      <c r="I18" s="37">
        <f>'2.3'!AC18</f>
        <v>0</v>
      </c>
      <c r="J18" s="34">
        <f>'3.3'!E18</f>
        <v>50</v>
      </c>
      <c r="K18" s="34">
        <f>'3.3'!AD18</f>
        <v>0</v>
      </c>
      <c r="L18" s="34">
        <f>'3.3'!N18</f>
        <v>0</v>
      </c>
      <c r="M18" s="34">
        <f>'3.3'!AC18</f>
        <v>0</v>
      </c>
      <c r="N18" s="37">
        <f>'4.3'!E18</f>
        <v>0</v>
      </c>
      <c r="O18" s="37">
        <f>'4.3'!AD18</f>
        <v>0</v>
      </c>
      <c r="P18" s="37">
        <f>'4.3'!N18</f>
        <v>0</v>
      </c>
      <c r="Q18" s="37">
        <f>'4.3'!AC18</f>
        <v>0</v>
      </c>
      <c r="R18" s="34">
        <f>'5.3'!E18</f>
        <v>0</v>
      </c>
      <c r="S18" s="34">
        <f>'5.3'!AE18</f>
        <v>0</v>
      </c>
      <c r="T18" s="34">
        <f>'5.3'!N18</f>
        <v>0</v>
      </c>
      <c r="U18" s="34">
        <f>'5.3'!AD18</f>
        <v>0</v>
      </c>
      <c r="V18" s="37">
        <f>'6.3'!E18</f>
        <v>0</v>
      </c>
      <c r="W18" s="37">
        <f>'6.3'!AD18</f>
        <v>13</v>
      </c>
      <c r="X18" s="37">
        <f>'6.3'!N18</f>
        <v>0</v>
      </c>
      <c r="Y18" s="37">
        <f>'6.3'!AC18</f>
        <v>0</v>
      </c>
      <c r="Z18" s="34">
        <f>'7.3'!E18</f>
        <v>0</v>
      </c>
      <c r="AA18" s="34">
        <f>'7.3'!AH18</f>
        <v>5</v>
      </c>
      <c r="AB18" s="34">
        <f>'7.3'!N18</f>
        <v>10</v>
      </c>
      <c r="AC18" s="34">
        <f>'7.3'!AG18</f>
        <v>0</v>
      </c>
      <c r="AD18" s="37">
        <f>'8.3'!F18</f>
        <v>0</v>
      </c>
      <c r="AE18" s="37">
        <f>'8.3'!AG18</f>
        <v>15</v>
      </c>
      <c r="AF18" s="37">
        <f>'8.3'!O18</f>
        <v>0</v>
      </c>
      <c r="AG18" s="37">
        <f>'8.3'!AF18</f>
        <v>0</v>
      </c>
      <c r="AH18" s="34">
        <f>'9.3'!E18</f>
        <v>0</v>
      </c>
      <c r="AI18" s="34">
        <f>'9.3'!AD18</f>
        <v>17</v>
      </c>
      <c r="AJ18" s="34">
        <f>'9.3'!N18</f>
        <v>0</v>
      </c>
      <c r="AK18" s="34">
        <f>'9.3'!AC18</f>
        <v>0</v>
      </c>
      <c r="AL18" s="37">
        <f>'10.3'!E18</f>
        <v>0</v>
      </c>
      <c r="AM18" s="37">
        <f>'10.3'!AE18</f>
        <v>0</v>
      </c>
      <c r="AN18" s="37">
        <f>'10.3'!N18</f>
        <v>0</v>
      </c>
      <c r="AO18" s="37">
        <f>'10.3'!AD18</f>
        <v>0</v>
      </c>
      <c r="AP18" s="34">
        <f>'11.3'!E18</f>
        <v>0</v>
      </c>
      <c r="AQ18" s="34">
        <f>'11.3'!AD18</f>
        <v>0</v>
      </c>
      <c r="AR18" s="34">
        <f>'11.3'!N18</f>
        <v>2</v>
      </c>
      <c r="AS18" s="34">
        <f>'11.3'!AC18</f>
        <v>0</v>
      </c>
      <c r="AT18" s="37">
        <f>'12.3'!E18</f>
        <v>0</v>
      </c>
      <c r="AU18" s="37">
        <f>'12.3'!AD18</f>
        <v>0</v>
      </c>
      <c r="AV18" s="37">
        <f>'12.3'!N18</f>
        <v>0</v>
      </c>
      <c r="AW18" s="37">
        <f>'12.3'!AC18</f>
        <v>0</v>
      </c>
      <c r="AX18" s="34">
        <f>'13.3'!E18</f>
        <v>0</v>
      </c>
      <c r="AY18" s="34">
        <f>'13.3'!AF18</f>
        <v>1</v>
      </c>
      <c r="AZ18" s="34">
        <f>'13.3'!N18</f>
        <v>0</v>
      </c>
      <c r="BA18" s="34">
        <f>'13.3'!AE18</f>
        <v>0</v>
      </c>
      <c r="BB18" s="37">
        <f>'14.3'!E18</f>
        <v>50</v>
      </c>
      <c r="BC18" s="37">
        <f>'14.3'!AD18</f>
        <v>9</v>
      </c>
      <c r="BD18" s="37">
        <f>'14.3'!N18</f>
        <v>15</v>
      </c>
      <c r="BE18" s="37">
        <f>'14.3'!AC18</f>
        <v>0</v>
      </c>
      <c r="BF18" s="34">
        <f>'15.3'!E18</f>
        <v>0</v>
      </c>
      <c r="BG18" s="34">
        <f>'15.3'!AF18</f>
        <v>11</v>
      </c>
      <c r="BH18" s="34">
        <f>'15.3'!N18</f>
        <v>0</v>
      </c>
      <c r="BI18" s="34">
        <f>'15.3'!AE18</f>
        <v>0</v>
      </c>
      <c r="BJ18" s="37">
        <f>'16.3'!E18</f>
        <v>0</v>
      </c>
      <c r="BK18" s="37">
        <f>'16.3'!AE18</f>
        <v>12</v>
      </c>
      <c r="BL18" s="37">
        <f>'16.3'!N18</f>
        <v>0</v>
      </c>
      <c r="BM18" s="37">
        <f>'16.3'!AD18</f>
        <v>0</v>
      </c>
      <c r="BN18" s="34">
        <f>'17.3'!E18</f>
        <v>0</v>
      </c>
      <c r="BO18" s="34">
        <f>'17.3'!AE18</f>
        <v>0</v>
      </c>
      <c r="BP18" s="34">
        <f>'17.3'!N18</f>
        <v>0</v>
      </c>
      <c r="BQ18" s="34">
        <f>'17.3'!AD18</f>
        <v>0</v>
      </c>
      <c r="BR18" s="37">
        <f>'18.3'!E18</f>
        <v>50</v>
      </c>
      <c r="BS18" s="37">
        <f>'18.3'!AD18</f>
        <v>8</v>
      </c>
      <c r="BT18" s="37">
        <f>'18.3'!N18</f>
        <v>0</v>
      </c>
      <c r="BU18" s="37">
        <f>'18.3'!AC18</f>
        <v>0</v>
      </c>
      <c r="BV18" s="34">
        <f>'19.3'!E18</f>
        <v>0</v>
      </c>
      <c r="BW18" s="34">
        <f>'19.3'!AE18</f>
        <v>4</v>
      </c>
      <c r="BX18" s="34">
        <f>'19.3'!N18</f>
        <v>0</v>
      </c>
      <c r="BY18" s="34">
        <f>'19.3'!AD18</f>
        <v>0</v>
      </c>
      <c r="BZ18" s="37">
        <f>'20.3'!E18</f>
        <v>0</v>
      </c>
      <c r="CA18" s="37">
        <f>'20.3'!AG18</f>
        <v>24</v>
      </c>
      <c r="CB18" s="37">
        <f>'20.3'!N18</f>
        <v>0</v>
      </c>
      <c r="CC18" s="37">
        <f>'20.3'!AF18</f>
        <v>0</v>
      </c>
      <c r="CD18" s="34">
        <f>'21.3'!E18</f>
        <v>0</v>
      </c>
      <c r="CE18" s="34">
        <f>'21.3'!AF18</f>
        <v>15</v>
      </c>
      <c r="CF18" s="34">
        <f>'21.3'!N18</f>
        <v>0</v>
      </c>
      <c r="CG18" s="34">
        <f>'21.3'!AE18</f>
        <v>0</v>
      </c>
      <c r="CH18" s="37">
        <f>'22.3'!E18</f>
        <v>0</v>
      </c>
      <c r="CI18" s="37">
        <f>'22.3'!AE18</f>
        <v>0</v>
      </c>
      <c r="CJ18" s="37">
        <f>'22.3'!N18</f>
        <v>0</v>
      </c>
      <c r="CK18" s="37">
        <f>'22.3'!AD18</f>
        <v>0</v>
      </c>
      <c r="CL18" s="34">
        <f>'23.3'!E18</f>
        <v>0</v>
      </c>
      <c r="CM18" s="34">
        <f>'23.3'!AH18</f>
        <v>2</v>
      </c>
      <c r="CN18" s="34">
        <f>'23.3'!N18</f>
        <v>0</v>
      </c>
      <c r="CO18" s="34">
        <f>'23.3'!AG18</f>
        <v>0</v>
      </c>
      <c r="CP18" s="37">
        <f>'24.3'!E18</f>
        <v>0</v>
      </c>
      <c r="CQ18" s="37">
        <f>'24.3'!AF18</f>
        <v>0</v>
      </c>
      <c r="CR18" s="37">
        <f>'24.3'!N18</f>
        <v>0</v>
      </c>
      <c r="CS18" s="37">
        <f>'24.3'!AE18</f>
        <v>0</v>
      </c>
      <c r="CT18" s="34">
        <f>'25.3'!E18</f>
        <v>50</v>
      </c>
      <c r="CU18" s="34">
        <f>'25.3'!AD18</f>
        <v>44</v>
      </c>
      <c r="CV18" s="34">
        <f>'25.3'!N18</f>
        <v>0</v>
      </c>
      <c r="CW18" s="34">
        <f>'25.3'!AC18</f>
        <v>1</v>
      </c>
      <c r="CX18" s="37">
        <f>'26.3'!E18</f>
        <v>0</v>
      </c>
      <c r="CY18" s="37">
        <f>'26.3'!AE18</f>
        <v>0</v>
      </c>
      <c r="CZ18" s="37">
        <f>'26.3'!N18</f>
        <v>2</v>
      </c>
      <c r="DA18" s="37">
        <f>'26.3'!AD18</f>
        <v>0</v>
      </c>
      <c r="DB18" s="34">
        <f>'27.3'!E18</f>
        <v>0</v>
      </c>
      <c r="DC18" s="34">
        <f>'27.3'!AG18</f>
        <v>1</v>
      </c>
      <c r="DD18" s="34">
        <f>'27.3'!N18</f>
        <v>0</v>
      </c>
      <c r="DE18" s="34">
        <f>'27.3'!AF18</f>
        <v>0</v>
      </c>
      <c r="DF18" s="37">
        <f>'28.3'!E18</f>
        <v>0</v>
      </c>
      <c r="DG18" s="37">
        <f>'28.3'!AD18</f>
        <v>0</v>
      </c>
      <c r="DH18" s="37">
        <f>'28.3'!N18</f>
        <v>0</v>
      </c>
      <c r="DI18" s="37">
        <f>'28.3'!AC18</f>
        <v>0</v>
      </c>
      <c r="DJ18" s="34">
        <f>'29.3'!F18</f>
        <v>80</v>
      </c>
      <c r="DK18" s="34">
        <f>'29.3'!AF18</f>
        <v>0</v>
      </c>
      <c r="DL18" s="34">
        <f>'29.3'!O18</f>
        <v>0</v>
      </c>
      <c r="DM18" s="34">
        <f>'29.3'!AE18</f>
        <v>0</v>
      </c>
      <c r="DN18" s="37">
        <f>'30.3'!E18</f>
        <v>0</v>
      </c>
      <c r="DO18" s="37">
        <f>'30.3'!AE18</f>
        <v>5</v>
      </c>
      <c r="DP18" s="37">
        <f>'30.3'!N18</f>
        <v>0</v>
      </c>
      <c r="DQ18" s="37">
        <f>'30.3'!AD18</f>
        <v>0</v>
      </c>
      <c r="DR18" s="34">
        <f>'31.3'!E18</f>
        <v>0</v>
      </c>
      <c r="DS18" s="34">
        <f>'31.3'!AE18</f>
        <v>0</v>
      </c>
      <c r="DT18" s="34">
        <f>'31.3'!N18</f>
        <v>0</v>
      </c>
      <c r="DU18" s="34">
        <f>'31.3'!AD18</f>
        <v>0</v>
      </c>
      <c r="DV18" s="39">
        <f>'2.3'!F18</f>
        <v>20</v>
      </c>
      <c r="DW18" s="39">
        <f t="shared" si="0"/>
        <v>280</v>
      </c>
      <c r="DX18" s="39">
        <f t="shared" si="3"/>
        <v>204</v>
      </c>
      <c r="DY18" s="39">
        <f t="shared" si="1"/>
        <v>29</v>
      </c>
      <c r="DZ18" s="39">
        <f t="shared" si="2"/>
        <v>1</v>
      </c>
      <c r="EA18" s="39">
        <f t="shared" si="4"/>
        <v>66</v>
      </c>
      <c r="EB18" s="39"/>
      <c r="EC18" s="40">
        <f t="shared" si="5"/>
        <v>-66</v>
      </c>
    </row>
    <row r="19" spans="1:133" x14ac:dyDescent="0.25">
      <c r="A19" s="20" t="s">
        <v>50</v>
      </c>
      <c r="B19" s="34">
        <f>'1.3'!E19</f>
        <v>0</v>
      </c>
      <c r="C19" s="34">
        <f>'1.3'!AH19</f>
        <v>0</v>
      </c>
      <c r="D19" s="34">
        <f>'1.3'!N19</f>
        <v>0</v>
      </c>
      <c r="E19" s="34">
        <f>'1.3'!AG19</f>
        <v>0</v>
      </c>
      <c r="F19" s="37">
        <f>'2.3'!E19</f>
        <v>0</v>
      </c>
      <c r="G19" s="37">
        <f>'2.3'!AD19</f>
        <v>3</v>
      </c>
      <c r="H19" s="37">
        <f>'2.3'!N19</f>
        <v>0</v>
      </c>
      <c r="I19" s="37">
        <f>'2.3'!AC19</f>
        <v>0</v>
      </c>
      <c r="J19" s="34">
        <f>'3.3'!E19</f>
        <v>0</v>
      </c>
      <c r="K19" s="34">
        <f>'3.3'!AD19</f>
        <v>0</v>
      </c>
      <c r="L19" s="34">
        <f>'3.3'!N19</f>
        <v>0</v>
      </c>
      <c r="M19" s="34">
        <f>'3.3'!AC19</f>
        <v>0</v>
      </c>
      <c r="N19" s="37">
        <f>'4.3'!E19</f>
        <v>0</v>
      </c>
      <c r="O19" s="37">
        <f>'4.3'!AD19</f>
        <v>0</v>
      </c>
      <c r="P19" s="37">
        <f>'4.3'!N19</f>
        <v>0</v>
      </c>
      <c r="Q19" s="37">
        <f>'4.3'!AC19</f>
        <v>0</v>
      </c>
      <c r="R19" s="34">
        <f>'5.3'!E19</f>
        <v>0</v>
      </c>
      <c r="S19" s="34">
        <f>'5.3'!AE19</f>
        <v>0</v>
      </c>
      <c r="T19" s="34">
        <f>'5.3'!N19</f>
        <v>0</v>
      </c>
      <c r="U19" s="34">
        <f>'5.3'!AD19</f>
        <v>0</v>
      </c>
      <c r="V19" s="37">
        <f>'6.3'!E19</f>
        <v>0</v>
      </c>
      <c r="W19" s="37">
        <f>'6.3'!AD19</f>
        <v>3</v>
      </c>
      <c r="X19" s="37">
        <f>'6.3'!N19</f>
        <v>0</v>
      </c>
      <c r="Y19" s="37">
        <f>'6.3'!AC19</f>
        <v>0</v>
      </c>
      <c r="Z19" s="34">
        <f>'7.3'!E19</f>
        <v>0</v>
      </c>
      <c r="AA19" s="34">
        <f>'7.3'!AH19</f>
        <v>0</v>
      </c>
      <c r="AB19" s="34">
        <f>'7.3'!N19</f>
        <v>0</v>
      </c>
      <c r="AC19" s="34">
        <f>'7.3'!AG19</f>
        <v>0</v>
      </c>
      <c r="AD19" s="37">
        <f>'8.3'!F19</f>
        <v>0</v>
      </c>
      <c r="AE19" s="37">
        <f>'8.3'!AG19</f>
        <v>0</v>
      </c>
      <c r="AF19" s="37">
        <f>'8.3'!O19</f>
        <v>5</v>
      </c>
      <c r="AG19" s="37">
        <f>'8.3'!AF19</f>
        <v>0</v>
      </c>
      <c r="AH19" s="34">
        <f>'9.3'!E19</f>
        <v>0</v>
      </c>
      <c r="AI19" s="34">
        <f>'9.3'!AD19</f>
        <v>21</v>
      </c>
      <c r="AJ19" s="34">
        <f>'9.3'!N19</f>
        <v>0</v>
      </c>
      <c r="AK19" s="34">
        <f>'9.3'!AC19</f>
        <v>0</v>
      </c>
      <c r="AL19" s="37">
        <f>'10.3'!E19</f>
        <v>0</v>
      </c>
      <c r="AM19" s="37">
        <f>'10.3'!AE19</f>
        <v>0</v>
      </c>
      <c r="AN19" s="37">
        <f>'10.3'!N19</f>
        <v>0</v>
      </c>
      <c r="AO19" s="37">
        <f>'10.3'!AD19</f>
        <v>0</v>
      </c>
      <c r="AP19" s="34">
        <f>'11.3'!E19</f>
        <v>0</v>
      </c>
      <c r="AQ19" s="34">
        <f>'11.3'!AD19</f>
        <v>0</v>
      </c>
      <c r="AR19" s="34">
        <f>'11.3'!N19</f>
        <v>8</v>
      </c>
      <c r="AS19" s="34">
        <f>'11.3'!AC19</f>
        <v>0</v>
      </c>
      <c r="AT19" s="37">
        <f>'12.3'!E19</f>
        <v>0</v>
      </c>
      <c r="AU19" s="37">
        <f>'12.3'!AD19</f>
        <v>0</v>
      </c>
      <c r="AV19" s="37">
        <f>'12.3'!N19</f>
        <v>0</v>
      </c>
      <c r="AW19" s="37">
        <f>'12.3'!AC19</f>
        <v>0</v>
      </c>
      <c r="AX19" s="34">
        <f>'13.3'!E19</f>
        <v>0</v>
      </c>
      <c r="AY19" s="34">
        <f>'13.3'!AF19</f>
        <v>0</v>
      </c>
      <c r="AZ19" s="34">
        <f>'13.3'!N19</f>
        <v>0</v>
      </c>
      <c r="BA19" s="34">
        <f>'13.3'!AE19</f>
        <v>0</v>
      </c>
      <c r="BB19" s="37">
        <f>'14.3'!E19</f>
        <v>50</v>
      </c>
      <c r="BC19" s="37">
        <f>'14.3'!AD19</f>
        <v>0</v>
      </c>
      <c r="BD19" s="37">
        <f>'14.3'!N19</f>
        <v>0</v>
      </c>
      <c r="BE19" s="37">
        <f>'14.3'!AC19</f>
        <v>0</v>
      </c>
      <c r="BF19" s="34">
        <f>'15.3'!E19</f>
        <v>0</v>
      </c>
      <c r="BG19" s="34">
        <f>'15.3'!AF19</f>
        <v>0</v>
      </c>
      <c r="BH19" s="34">
        <f>'15.3'!N19</f>
        <v>5</v>
      </c>
      <c r="BI19" s="34">
        <f>'15.3'!AE19</f>
        <v>0</v>
      </c>
      <c r="BJ19" s="37">
        <f>'16.3'!E19</f>
        <v>0</v>
      </c>
      <c r="BK19" s="37">
        <f>'16.3'!AE19</f>
        <v>0</v>
      </c>
      <c r="BL19" s="37">
        <f>'16.3'!N19</f>
        <v>0</v>
      </c>
      <c r="BM19" s="37">
        <f>'16.3'!AD19</f>
        <v>0</v>
      </c>
      <c r="BN19" s="34">
        <f>'17.3'!E19</f>
        <v>0</v>
      </c>
      <c r="BO19" s="34">
        <f>'17.3'!AE19</f>
        <v>0</v>
      </c>
      <c r="BP19" s="34">
        <f>'17.3'!N19</f>
        <v>0</v>
      </c>
      <c r="BQ19" s="34">
        <f>'17.3'!AD19</f>
        <v>0</v>
      </c>
      <c r="BR19" s="37">
        <f>'18.3'!E19</f>
        <v>0</v>
      </c>
      <c r="BS19" s="37">
        <f>'18.3'!AD19</f>
        <v>5</v>
      </c>
      <c r="BT19" s="37">
        <f>'18.3'!N19</f>
        <v>2</v>
      </c>
      <c r="BU19" s="37">
        <f>'18.3'!AC19</f>
        <v>0</v>
      </c>
      <c r="BV19" s="34">
        <f>'19.3'!E19</f>
        <v>0</v>
      </c>
      <c r="BW19" s="34">
        <f>'19.3'!AE19</f>
        <v>0</v>
      </c>
      <c r="BX19" s="34">
        <f>'19.3'!N19</f>
        <v>3</v>
      </c>
      <c r="BY19" s="34">
        <f>'19.3'!AD19</f>
        <v>0</v>
      </c>
      <c r="BZ19" s="37">
        <f>'20.3'!E19</f>
        <v>0</v>
      </c>
      <c r="CA19" s="37">
        <f>'20.3'!AG19</f>
        <v>0</v>
      </c>
      <c r="CB19" s="37">
        <f>'20.3'!N19</f>
        <v>0</v>
      </c>
      <c r="CC19" s="37">
        <f>'20.3'!AF19</f>
        <v>0</v>
      </c>
      <c r="CD19" s="34">
        <f>'21.3'!E19</f>
        <v>0</v>
      </c>
      <c r="CE19" s="34">
        <f>'21.3'!AF19</f>
        <v>0</v>
      </c>
      <c r="CF19" s="34">
        <f>'21.3'!N19</f>
        <v>0</v>
      </c>
      <c r="CG19" s="34">
        <f>'21.3'!AE19</f>
        <v>0</v>
      </c>
      <c r="CH19" s="37">
        <f>'22.3'!E19</f>
        <v>0</v>
      </c>
      <c r="CI19" s="37">
        <f>'22.3'!AE19</f>
        <v>0</v>
      </c>
      <c r="CJ19" s="37">
        <f>'22.3'!N19</f>
        <v>0</v>
      </c>
      <c r="CK19" s="37">
        <f>'22.3'!AD19</f>
        <v>0</v>
      </c>
      <c r="CL19" s="34">
        <f>'23.3'!E19</f>
        <v>0</v>
      </c>
      <c r="CM19" s="34">
        <f>'23.3'!AH19</f>
        <v>5</v>
      </c>
      <c r="CN19" s="34">
        <f>'23.3'!N19</f>
        <v>0</v>
      </c>
      <c r="CO19" s="34">
        <f>'23.3'!AG19</f>
        <v>0</v>
      </c>
      <c r="CP19" s="37">
        <f>'24.3'!E19</f>
        <v>0</v>
      </c>
      <c r="CQ19" s="37">
        <f>'24.3'!AF19</f>
        <v>0</v>
      </c>
      <c r="CR19" s="37">
        <f>'24.3'!N19</f>
        <v>0</v>
      </c>
      <c r="CS19" s="37">
        <f>'24.3'!AE19</f>
        <v>0</v>
      </c>
      <c r="CT19" s="34">
        <f>'25.3'!E19</f>
        <v>0</v>
      </c>
      <c r="CU19" s="34">
        <f>'25.3'!AD19</f>
        <v>0</v>
      </c>
      <c r="CV19" s="34">
        <f>'25.3'!N19</f>
        <v>15</v>
      </c>
      <c r="CW19" s="34">
        <f>'25.3'!AC19</f>
        <v>0</v>
      </c>
      <c r="CX19" s="37">
        <f>'26.3'!E19</f>
        <v>0</v>
      </c>
      <c r="CY19" s="37">
        <f>'26.3'!AE19</f>
        <v>0</v>
      </c>
      <c r="CZ19" s="37">
        <f>'26.3'!N19</f>
        <v>0</v>
      </c>
      <c r="DA19" s="37">
        <f>'26.3'!AD19</f>
        <v>0</v>
      </c>
      <c r="DB19" s="34">
        <f>'27.3'!E19</f>
        <v>0</v>
      </c>
      <c r="DC19" s="34">
        <f>'27.3'!AG19</f>
        <v>0</v>
      </c>
      <c r="DD19" s="34">
        <f>'27.3'!N19</f>
        <v>0</v>
      </c>
      <c r="DE19" s="34">
        <f>'27.3'!AF19</f>
        <v>0</v>
      </c>
      <c r="DF19" s="37">
        <f>'28.3'!E19</f>
        <v>0</v>
      </c>
      <c r="DG19" s="37">
        <f>'28.3'!AD19</f>
        <v>0</v>
      </c>
      <c r="DH19" s="37">
        <f>'28.3'!N19</f>
        <v>0</v>
      </c>
      <c r="DI19" s="37">
        <f>'28.3'!AC19</f>
        <v>0</v>
      </c>
      <c r="DJ19" s="34">
        <f>'29.3'!F19</f>
        <v>0</v>
      </c>
      <c r="DK19" s="34">
        <f>'29.3'!AF19</f>
        <v>0</v>
      </c>
      <c r="DL19" s="34">
        <f>'29.3'!O19</f>
        <v>0</v>
      </c>
      <c r="DM19" s="34">
        <f>'29.3'!AE19</f>
        <v>0</v>
      </c>
      <c r="DN19" s="37">
        <f>'30.3'!E19</f>
        <v>0</v>
      </c>
      <c r="DO19" s="37">
        <f>'30.3'!AE19</f>
        <v>0</v>
      </c>
      <c r="DP19" s="37">
        <f>'30.3'!N19</f>
        <v>0</v>
      </c>
      <c r="DQ19" s="37">
        <f>'30.3'!AD19</f>
        <v>0</v>
      </c>
      <c r="DR19" s="34">
        <f>'31.3'!E19</f>
        <v>0</v>
      </c>
      <c r="DS19" s="34">
        <f>'31.3'!AE19</f>
        <v>0</v>
      </c>
      <c r="DT19" s="34">
        <f>'31.3'!N19</f>
        <v>0</v>
      </c>
      <c r="DU19" s="34">
        <f>'31.3'!AD19</f>
        <v>0</v>
      </c>
      <c r="DV19" s="39">
        <f>'2.3'!F19</f>
        <v>40</v>
      </c>
      <c r="DW19" s="39">
        <f t="shared" si="0"/>
        <v>50</v>
      </c>
      <c r="DX19" s="39">
        <f t="shared" si="3"/>
        <v>37</v>
      </c>
      <c r="DY19" s="39">
        <f t="shared" si="1"/>
        <v>38</v>
      </c>
      <c r="DZ19" s="39">
        <f t="shared" si="2"/>
        <v>0</v>
      </c>
      <c r="EA19" s="39">
        <f t="shared" si="4"/>
        <v>15</v>
      </c>
      <c r="EB19" s="39"/>
      <c r="EC19" s="40">
        <f t="shared" si="5"/>
        <v>-15</v>
      </c>
    </row>
    <row r="20" spans="1:133" x14ac:dyDescent="0.25">
      <c r="A20" s="20" t="s">
        <v>47</v>
      </c>
      <c r="B20" s="34">
        <f>'1.3'!E20</f>
        <v>0</v>
      </c>
      <c r="C20" s="34">
        <f>'1.3'!AH20</f>
        <v>42</v>
      </c>
      <c r="D20" s="34">
        <f>'1.3'!N20</f>
        <v>8</v>
      </c>
      <c r="E20" s="34">
        <f>'1.3'!AG20</f>
        <v>1</v>
      </c>
      <c r="F20" s="37">
        <f>'2.3'!E20</f>
        <v>0</v>
      </c>
      <c r="G20" s="37">
        <f>'2.3'!AD20</f>
        <v>79</v>
      </c>
      <c r="H20" s="37">
        <f>'2.3'!N20</f>
        <v>0</v>
      </c>
      <c r="I20" s="37">
        <f>'2.3'!AC20</f>
        <v>0</v>
      </c>
      <c r="J20" s="34">
        <f>'3.3'!E20</f>
        <v>104</v>
      </c>
      <c r="K20" s="34">
        <f>'3.3'!AD20</f>
        <v>0</v>
      </c>
      <c r="L20" s="34">
        <f>'3.3'!N20</f>
        <v>0</v>
      </c>
      <c r="M20" s="34">
        <f>'3.3'!AC20</f>
        <v>0</v>
      </c>
      <c r="N20" s="37">
        <f>'4.3'!E20</f>
        <v>104</v>
      </c>
      <c r="O20" s="37">
        <f>'4.3'!AD20</f>
        <v>5</v>
      </c>
      <c r="P20" s="37">
        <f>'4.3'!N20</f>
        <v>113</v>
      </c>
      <c r="Q20" s="37">
        <f>'4.3'!AC20</f>
        <v>0</v>
      </c>
      <c r="R20" s="34">
        <f>'5.3'!E20</f>
        <v>0</v>
      </c>
      <c r="S20" s="34">
        <f>'5.3'!AE20</f>
        <v>5</v>
      </c>
      <c r="T20" s="34">
        <f>'5.3'!N20</f>
        <v>32</v>
      </c>
      <c r="U20" s="34">
        <f>'5.3'!AD20</f>
        <v>0</v>
      </c>
      <c r="V20" s="37">
        <f>'6.3'!E20</f>
        <v>0</v>
      </c>
      <c r="W20" s="37">
        <f>'6.3'!AD20</f>
        <v>39</v>
      </c>
      <c r="X20" s="37">
        <f>'6.3'!N20</f>
        <v>0</v>
      </c>
      <c r="Y20" s="37">
        <f>'6.3'!AC20</f>
        <v>1</v>
      </c>
      <c r="Z20" s="34">
        <f>'7.3'!E20</f>
        <v>0</v>
      </c>
      <c r="AA20" s="34">
        <f>'7.3'!AH20</f>
        <v>14</v>
      </c>
      <c r="AB20" s="34">
        <f>'7.3'!N20</f>
        <v>9</v>
      </c>
      <c r="AC20" s="34">
        <f>'7.3'!AG20</f>
        <v>0</v>
      </c>
      <c r="AD20" s="37">
        <f>'8.3'!F20</f>
        <v>0</v>
      </c>
      <c r="AE20" s="37">
        <f>'8.3'!AG20</f>
        <v>4</v>
      </c>
      <c r="AF20" s="37">
        <f>'8.3'!O20</f>
        <v>10</v>
      </c>
      <c r="AG20" s="37">
        <f>'8.3'!AF20</f>
        <v>0</v>
      </c>
      <c r="AH20" s="34">
        <f>'9.3'!E20</f>
        <v>110</v>
      </c>
      <c r="AI20" s="34">
        <f>'9.3'!AD20</f>
        <v>55</v>
      </c>
      <c r="AJ20" s="34">
        <f>'9.3'!N20</f>
        <v>0</v>
      </c>
      <c r="AK20" s="34">
        <f>'9.3'!AC20</f>
        <v>0</v>
      </c>
      <c r="AL20" s="37">
        <f>'10.3'!E20</f>
        <v>0</v>
      </c>
      <c r="AM20" s="37">
        <f>'10.3'!AE20</f>
        <v>0</v>
      </c>
      <c r="AN20" s="37">
        <f>'10.3'!N20</f>
        <v>0</v>
      </c>
      <c r="AO20" s="37">
        <f>'10.3'!AD20</f>
        <v>0</v>
      </c>
      <c r="AP20" s="34">
        <f>'11.3'!E20</f>
        <v>0</v>
      </c>
      <c r="AQ20" s="34">
        <f>'11.3'!AD20</f>
        <v>8</v>
      </c>
      <c r="AR20" s="34">
        <f>'11.3'!N20</f>
        <v>24</v>
      </c>
      <c r="AS20" s="34">
        <f>'11.3'!AC20</f>
        <v>0</v>
      </c>
      <c r="AT20" s="37">
        <f>'12.3'!E20</f>
        <v>110</v>
      </c>
      <c r="AU20" s="37">
        <f>'12.3'!AD20</f>
        <v>15</v>
      </c>
      <c r="AV20" s="37">
        <f>'12.3'!N20</f>
        <v>12</v>
      </c>
      <c r="AW20" s="37">
        <f>'12.3'!AC20</f>
        <v>0</v>
      </c>
      <c r="AX20" s="34">
        <f>'13.3'!E20</f>
        <v>0</v>
      </c>
      <c r="AY20" s="34">
        <f>'13.3'!AF20</f>
        <v>27</v>
      </c>
      <c r="AZ20" s="34">
        <f>'13.3'!N20</f>
        <v>20</v>
      </c>
      <c r="BA20" s="34">
        <f>'13.3'!AE20</f>
        <v>1</v>
      </c>
      <c r="BB20" s="37">
        <f>'14.3'!E20</f>
        <v>150</v>
      </c>
      <c r="BC20" s="37">
        <f>'14.3'!AD20</f>
        <v>8</v>
      </c>
      <c r="BD20" s="37">
        <f>'14.3'!N20</f>
        <v>13</v>
      </c>
      <c r="BE20" s="37">
        <f>'14.3'!AC20</f>
        <v>0</v>
      </c>
      <c r="BF20" s="34">
        <f>'15.3'!E20</f>
        <v>65</v>
      </c>
      <c r="BG20" s="34">
        <f>'15.3'!AF20</f>
        <v>20</v>
      </c>
      <c r="BH20" s="34">
        <f>'15.3'!N20</f>
        <v>0</v>
      </c>
      <c r="BI20" s="34">
        <f>'15.3'!AE20</f>
        <v>0</v>
      </c>
      <c r="BJ20" s="37">
        <f>'16.3'!E20</f>
        <v>0</v>
      </c>
      <c r="BK20" s="37">
        <f>'16.3'!AE20</f>
        <v>29</v>
      </c>
      <c r="BL20" s="37">
        <f>'16.3'!N20</f>
        <v>0</v>
      </c>
      <c r="BM20" s="37">
        <f>'16.3'!AD20</f>
        <v>1</v>
      </c>
      <c r="BN20" s="34">
        <f>'17.3'!E20</f>
        <v>0</v>
      </c>
      <c r="BO20" s="34">
        <f>'17.3'!AE20</f>
        <v>0</v>
      </c>
      <c r="BP20" s="34">
        <f>'17.3'!N20</f>
        <v>0</v>
      </c>
      <c r="BQ20" s="34">
        <f>'17.3'!AD20</f>
        <v>0</v>
      </c>
      <c r="BR20" s="37">
        <f>'18.3'!E20</f>
        <v>120</v>
      </c>
      <c r="BS20" s="37">
        <f>'18.3'!AD20</f>
        <v>11</v>
      </c>
      <c r="BT20" s="37">
        <f>'18.3'!N20</f>
        <v>45</v>
      </c>
      <c r="BU20" s="37">
        <f>'18.3'!AC20</f>
        <v>0</v>
      </c>
      <c r="BV20" s="34">
        <f>'19.3'!E20</f>
        <v>0</v>
      </c>
      <c r="BW20" s="34">
        <f>'19.3'!AE20</f>
        <v>19</v>
      </c>
      <c r="BX20" s="34">
        <f>'19.3'!N20</f>
        <v>14</v>
      </c>
      <c r="BY20" s="34">
        <f>'19.3'!AD20</f>
        <v>0</v>
      </c>
      <c r="BZ20" s="37">
        <f>'20.3'!E20</f>
        <v>0</v>
      </c>
      <c r="CA20" s="37">
        <f>'20.3'!AG20</f>
        <v>51</v>
      </c>
      <c r="CB20" s="37">
        <f>'20.3'!N20</f>
        <v>0</v>
      </c>
      <c r="CC20" s="37">
        <f>'20.3'!AF20</f>
        <v>1</v>
      </c>
      <c r="CD20" s="34">
        <f>'21.3'!E20</f>
        <v>52</v>
      </c>
      <c r="CE20" s="34">
        <f>'21.3'!AF20</f>
        <v>22</v>
      </c>
      <c r="CF20" s="34">
        <f>'21.3'!N20</f>
        <v>5</v>
      </c>
      <c r="CG20" s="34">
        <f>'21.3'!AE20</f>
        <v>0</v>
      </c>
      <c r="CH20" s="37">
        <f>'22.3'!E20</f>
        <v>0</v>
      </c>
      <c r="CI20" s="37">
        <f>'22.3'!AE20</f>
        <v>0</v>
      </c>
      <c r="CJ20" s="37">
        <f>'22.3'!N20</f>
        <v>0</v>
      </c>
      <c r="CK20" s="37">
        <f>'22.3'!AD20</f>
        <v>0</v>
      </c>
      <c r="CL20" s="34">
        <f>'23.3'!E20</f>
        <v>0</v>
      </c>
      <c r="CM20" s="34">
        <f>'23.3'!AH20</f>
        <v>38</v>
      </c>
      <c r="CN20" s="34">
        <f>'23.3'!N20</f>
        <v>0</v>
      </c>
      <c r="CO20" s="34">
        <f>'23.3'!AG20</f>
        <v>0</v>
      </c>
      <c r="CP20" s="37">
        <f>'24.3'!E20</f>
        <v>0</v>
      </c>
      <c r="CQ20" s="37">
        <f>'24.3'!AF20</f>
        <v>0</v>
      </c>
      <c r="CR20" s="37">
        <f>'24.3'!N20</f>
        <v>0</v>
      </c>
      <c r="CS20" s="37">
        <f>'24.3'!AE20</f>
        <v>0</v>
      </c>
      <c r="CT20" s="34">
        <f>'25.3'!E20</f>
        <v>104</v>
      </c>
      <c r="CU20" s="34">
        <f>'25.3'!AD20</f>
        <v>27</v>
      </c>
      <c r="CV20" s="34">
        <f>'25.3'!N20</f>
        <v>46</v>
      </c>
      <c r="CW20" s="34">
        <f>'25.3'!AC20</f>
        <v>0</v>
      </c>
      <c r="CX20" s="37">
        <f>'26.3'!E20</f>
        <v>0</v>
      </c>
      <c r="CY20" s="37">
        <f>'26.3'!AE20</f>
        <v>19</v>
      </c>
      <c r="CZ20" s="37">
        <f>'26.3'!N20</f>
        <v>24</v>
      </c>
      <c r="DA20" s="37">
        <f>'26.3'!AD20</f>
        <v>0</v>
      </c>
      <c r="DB20" s="34">
        <f>'27.3'!E20</f>
        <v>0</v>
      </c>
      <c r="DC20" s="34">
        <f>'27.3'!AG20</f>
        <v>19</v>
      </c>
      <c r="DD20" s="34">
        <f>'27.3'!N20</f>
        <v>18</v>
      </c>
      <c r="DE20" s="34">
        <f>'27.3'!AF20</f>
        <v>0</v>
      </c>
      <c r="DF20" s="37">
        <f>'28.3'!E20</f>
        <v>0</v>
      </c>
      <c r="DG20" s="37">
        <f>'28.3'!AD20</f>
        <v>7</v>
      </c>
      <c r="DH20" s="37">
        <f>'28.3'!N20</f>
        <v>7</v>
      </c>
      <c r="DI20" s="37">
        <f>'28.3'!AC20</f>
        <v>0</v>
      </c>
      <c r="DJ20" s="34">
        <f>'29.3'!F20</f>
        <v>104</v>
      </c>
      <c r="DK20" s="34">
        <f>'29.3'!AF20</f>
        <v>25</v>
      </c>
      <c r="DL20" s="34">
        <f>'29.3'!O20</f>
        <v>0</v>
      </c>
      <c r="DM20" s="34">
        <f>'29.3'!AE20</f>
        <v>0</v>
      </c>
      <c r="DN20" s="37">
        <f>'30.3'!E20</f>
        <v>0</v>
      </c>
      <c r="DO20" s="37">
        <f>'30.3'!AE20</f>
        <v>29</v>
      </c>
      <c r="DP20" s="37">
        <f>'30.3'!N20</f>
        <v>0</v>
      </c>
      <c r="DQ20" s="37">
        <f>'30.3'!AD20</f>
        <v>0</v>
      </c>
      <c r="DR20" s="34">
        <f>'31.3'!E20</f>
        <v>0</v>
      </c>
      <c r="DS20" s="34">
        <f>'31.3'!AE20</f>
        <v>0</v>
      </c>
      <c r="DT20" s="34">
        <f>'31.3'!N20</f>
        <v>0</v>
      </c>
      <c r="DU20" s="34">
        <f>'31.3'!AD20</f>
        <v>0</v>
      </c>
      <c r="DV20" s="39">
        <f>'2.3'!F20</f>
        <v>104</v>
      </c>
      <c r="DW20" s="39">
        <f t="shared" si="0"/>
        <v>1023</v>
      </c>
      <c r="DX20" s="39">
        <f t="shared" si="3"/>
        <v>617</v>
      </c>
      <c r="DY20" s="39">
        <f t="shared" si="1"/>
        <v>400</v>
      </c>
      <c r="DZ20" s="39">
        <f t="shared" si="2"/>
        <v>5</v>
      </c>
      <c r="EA20" s="39">
        <f t="shared" si="4"/>
        <v>105</v>
      </c>
      <c r="EB20" s="39"/>
      <c r="EC20" s="40">
        <f t="shared" si="5"/>
        <v>-105</v>
      </c>
    </row>
    <row r="21" spans="1:133" x14ac:dyDescent="0.25">
      <c r="A21" s="20" t="s">
        <v>144</v>
      </c>
      <c r="B21" s="34">
        <f>'1.3'!E21</f>
        <v>0</v>
      </c>
      <c r="C21" s="34">
        <f>'1.3'!AH21</f>
        <v>0</v>
      </c>
      <c r="D21" s="34">
        <f>'1.3'!N21</f>
        <v>0</v>
      </c>
      <c r="E21" s="34">
        <f>'1.3'!AG21</f>
        <v>0</v>
      </c>
      <c r="F21" s="37">
        <f>'2.3'!E21</f>
        <v>0</v>
      </c>
      <c r="G21" s="37">
        <f>'2.3'!AD21</f>
        <v>0</v>
      </c>
      <c r="H21" s="37">
        <f>'2.3'!N21</f>
        <v>0</v>
      </c>
      <c r="I21" s="37">
        <f>'2.3'!AC21</f>
        <v>0</v>
      </c>
      <c r="J21" s="34">
        <f>'3.3'!E21</f>
        <v>0</v>
      </c>
      <c r="K21" s="34">
        <f>'3.3'!AD21</f>
        <v>0</v>
      </c>
      <c r="L21" s="34">
        <f>'3.3'!N21</f>
        <v>0</v>
      </c>
      <c r="M21" s="34">
        <f>'3.3'!AC21</f>
        <v>0</v>
      </c>
      <c r="N21" s="37">
        <f>'4.3'!E21</f>
        <v>0</v>
      </c>
      <c r="O21" s="37">
        <f>'4.3'!AD21</f>
        <v>0</v>
      </c>
      <c r="P21" s="37">
        <f>'4.3'!N21</f>
        <v>0</v>
      </c>
      <c r="Q21" s="37">
        <f>'4.3'!AC21</f>
        <v>0</v>
      </c>
      <c r="R21" s="34">
        <f>'5.3'!E21</f>
        <v>0</v>
      </c>
      <c r="S21" s="34">
        <f>'5.3'!AE21</f>
        <v>0</v>
      </c>
      <c r="T21" s="34">
        <f>'5.3'!N21</f>
        <v>0</v>
      </c>
      <c r="U21" s="34">
        <f>'5.3'!AD21</f>
        <v>0</v>
      </c>
      <c r="V21" s="37">
        <f>'6.3'!E21</f>
        <v>0</v>
      </c>
      <c r="W21" s="37">
        <f>'6.3'!AD21</f>
        <v>0</v>
      </c>
      <c r="X21" s="37">
        <f>'6.3'!N21</f>
        <v>0</v>
      </c>
      <c r="Y21" s="37">
        <f>'6.3'!AC21</f>
        <v>0</v>
      </c>
      <c r="Z21" s="34">
        <f>'7.3'!E21</f>
        <v>0</v>
      </c>
      <c r="AA21" s="34">
        <f>'7.3'!AH21</f>
        <v>0</v>
      </c>
      <c r="AB21" s="34">
        <f>'7.3'!N21</f>
        <v>0</v>
      </c>
      <c r="AC21" s="34">
        <f>'7.3'!AG21</f>
        <v>0</v>
      </c>
      <c r="AD21" s="37">
        <f>'8.3'!F21</f>
        <v>0</v>
      </c>
      <c r="AE21" s="37">
        <f>'8.3'!AG21</f>
        <v>0</v>
      </c>
      <c r="AF21" s="37">
        <f>'8.3'!O21</f>
        <v>0</v>
      </c>
      <c r="AG21" s="37">
        <f>'8.3'!AF21</f>
        <v>0</v>
      </c>
      <c r="AH21" s="34">
        <f>'9.3'!E21</f>
        <v>0</v>
      </c>
      <c r="AI21" s="34">
        <f>'9.3'!AD21</f>
        <v>0</v>
      </c>
      <c r="AJ21" s="34">
        <f>'9.3'!N21</f>
        <v>0</v>
      </c>
      <c r="AK21" s="34">
        <f>'9.3'!AC21</f>
        <v>0</v>
      </c>
      <c r="AL21" s="37">
        <f>'10.3'!E21</f>
        <v>0</v>
      </c>
      <c r="AM21" s="37">
        <f>'10.3'!AE21</f>
        <v>0</v>
      </c>
      <c r="AN21" s="37">
        <f>'10.3'!N21</f>
        <v>0</v>
      </c>
      <c r="AO21" s="37">
        <f>'10.3'!AD21</f>
        <v>0</v>
      </c>
      <c r="AP21" s="34">
        <f>'11.3'!E21</f>
        <v>0</v>
      </c>
      <c r="AQ21" s="34">
        <f>'11.3'!AD21</f>
        <v>0</v>
      </c>
      <c r="AR21" s="34">
        <f>'11.3'!N21</f>
        <v>0</v>
      </c>
      <c r="AS21" s="34">
        <f>'11.3'!AC21</f>
        <v>0</v>
      </c>
      <c r="AT21" s="37">
        <f>'12.3'!E21</f>
        <v>0</v>
      </c>
      <c r="AU21" s="37">
        <f>'12.3'!AD21</f>
        <v>0</v>
      </c>
      <c r="AV21" s="37">
        <f>'12.3'!N21</f>
        <v>0</v>
      </c>
      <c r="AW21" s="37">
        <f>'12.3'!AC21</f>
        <v>0</v>
      </c>
      <c r="AX21" s="34">
        <f>'13.3'!E21</f>
        <v>0</v>
      </c>
      <c r="AY21" s="34">
        <f>'13.3'!AF21</f>
        <v>0</v>
      </c>
      <c r="AZ21" s="34">
        <f>'13.3'!N21</f>
        <v>0</v>
      </c>
      <c r="BA21" s="34">
        <f>'13.3'!AE21</f>
        <v>0</v>
      </c>
      <c r="BB21" s="37">
        <f>'14.3'!E21</f>
        <v>0</v>
      </c>
      <c r="BC21" s="37">
        <f>'14.3'!AD21</f>
        <v>0</v>
      </c>
      <c r="BD21" s="37">
        <f>'14.3'!N21</f>
        <v>0</v>
      </c>
      <c r="BE21" s="37">
        <f>'14.3'!AC21</f>
        <v>0</v>
      </c>
      <c r="BF21" s="34">
        <f>'15.3'!E21</f>
        <v>0</v>
      </c>
      <c r="BG21" s="34">
        <f>'15.3'!AF21</f>
        <v>0</v>
      </c>
      <c r="BH21" s="34">
        <f>'15.3'!N21</f>
        <v>0</v>
      </c>
      <c r="BI21" s="34">
        <f>'15.3'!AE21</f>
        <v>0</v>
      </c>
      <c r="BJ21" s="37">
        <f>'16.3'!E21</f>
        <v>0</v>
      </c>
      <c r="BK21" s="37">
        <f>'16.3'!AE21</f>
        <v>0</v>
      </c>
      <c r="BL21" s="37">
        <f>'16.3'!N21</f>
        <v>0</v>
      </c>
      <c r="BM21" s="37">
        <f>'16.3'!AD21</f>
        <v>0</v>
      </c>
      <c r="BN21" s="34">
        <f>'17.3'!E21</f>
        <v>0</v>
      </c>
      <c r="BO21" s="34">
        <f>'17.3'!AE21</f>
        <v>0</v>
      </c>
      <c r="BP21" s="34">
        <f>'17.3'!N21</f>
        <v>0</v>
      </c>
      <c r="BQ21" s="34">
        <f>'17.3'!AD21</f>
        <v>0</v>
      </c>
      <c r="BR21" s="37">
        <f>'18.3'!E21</f>
        <v>0</v>
      </c>
      <c r="BS21" s="37">
        <f>'18.3'!AD21</f>
        <v>0</v>
      </c>
      <c r="BT21" s="37">
        <f>'18.3'!N21</f>
        <v>0</v>
      </c>
      <c r="BU21" s="37">
        <f>'18.3'!AC21</f>
        <v>0</v>
      </c>
      <c r="BV21" s="34">
        <f>'19.3'!E21</f>
        <v>0</v>
      </c>
      <c r="BW21" s="34">
        <f>'19.3'!AE21</f>
        <v>0</v>
      </c>
      <c r="BX21" s="34">
        <f>'19.3'!N21</f>
        <v>0</v>
      </c>
      <c r="BY21" s="34">
        <f>'19.3'!AD21</f>
        <v>0</v>
      </c>
      <c r="BZ21" s="37">
        <f>'20.3'!E21</f>
        <v>0</v>
      </c>
      <c r="CA21" s="37">
        <f>'20.3'!AG21</f>
        <v>0</v>
      </c>
      <c r="CB21" s="37">
        <f>'20.3'!N21</f>
        <v>0</v>
      </c>
      <c r="CC21" s="37">
        <f>'20.3'!AF21</f>
        <v>0</v>
      </c>
      <c r="CD21" s="34">
        <f>'21.3'!E21</f>
        <v>0</v>
      </c>
      <c r="CE21" s="34">
        <f>'21.3'!AF21</f>
        <v>0</v>
      </c>
      <c r="CF21" s="34">
        <f>'21.3'!N21</f>
        <v>0</v>
      </c>
      <c r="CG21" s="34">
        <f>'21.3'!AE21</f>
        <v>0</v>
      </c>
      <c r="CH21" s="37">
        <f>'22.3'!E21</f>
        <v>0</v>
      </c>
      <c r="CI21" s="37">
        <f>'22.3'!AE21</f>
        <v>1</v>
      </c>
      <c r="CJ21" s="37">
        <f>'22.3'!N21</f>
        <v>0</v>
      </c>
      <c r="CK21" s="37">
        <f>'22.3'!AD21</f>
        <v>0</v>
      </c>
      <c r="CL21" s="34">
        <f>'23.3'!E21</f>
        <v>0</v>
      </c>
      <c r="CM21" s="34">
        <f>'23.3'!AH21</f>
        <v>0</v>
      </c>
      <c r="CN21" s="34">
        <f>'23.3'!N21</f>
        <v>0</v>
      </c>
      <c r="CO21" s="34">
        <f>'23.3'!AG21</f>
        <v>0</v>
      </c>
      <c r="CP21" s="37">
        <f>'24.3'!E21</f>
        <v>0</v>
      </c>
      <c r="CQ21" s="37">
        <f>'24.3'!AF21</f>
        <v>0</v>
      </c>
      <c r="CR21" s="37">
        <f>'24.3'!N21</f>
        <v>0</v>
      </c>
      <c r="CS21" s="37">
        <f>'24.3'!AE21</f>
        <v>0</v>
      </c>
      <c r="CT21" s="34">
        <f>'25.3'!E21</f>
        <v>0</v>
      </c>
      <c r="CU21" s="34">
        <f>'25.3'!AD21</f>
        <v>0</v>
      </c>
      <c r="CV21" s="34">
        <f>'25.3'!N21</f>
        <v>0</v>
      </c>
      <c r="CW21" s="34">
        <f>'25.3'!AC21</f>
        <v>0</v>
      </c>
      <c r="CX21" s="37">
        <f>'26.3'!E21</f>
        <v>0</v>
      </c>
      <c r="CY21" s="37">
        <f>'26.3'!AE21</f>
        <v>0</v>
      </c>
      <c r="CZ21" s="37">
        <f>'26.3'!N21</f>
        <v>0</v>
      </c>
      <c r="DA21" s="37">
        <f>'26.3'!AD21</f>
        <v>0</v>
      </c>
      <c r="DB21" s="34">
        <f>'27.3'!E21</f>
        <v>0</v>
      </c>
      <c r="DC21" s="34">
        <f>'27.3'!AG21</f>
        <v>0</v>
      </c>
      <c r="DD21" s="34">
        <f>'27.3'!N21</f>
        <v>0</v>
      </c>
      <c r="DE21" s="34">
        <f>'27.3'!AF21</f>
        <v>0</v>
      </c>
      <c r="DF21" s="37">
        <f>'28.3'!E21</f>
        <v>0</v>
      </c>
      <c r="DG21" s="37">
        <f>'28.3'!AD21</f>
        <v>0</v>
      </c>
      <c r="DH21" s="37">
        <f>'28.3'!N21</f>
        <v>0</v>
      </c>
      <c r="DI21" s="37">
        <f>'28.3'!AC21</f>
        <v>0</v>
      </c>
      <c r="DJ21" s="34">
        <f>'29.3'!F21</f>
        <v>0</v>
      </c>
      <c r="DK21" s="34">
        <f>'29.3'!AF21</f>
        <v>0</v>
      </c>
      <c r="DL21" s="34">
        <f>'29.3'!O21</f>
        <v>0</v>
      </c>
      <c r="DM21" s="34">
        <f>'29.3'!AE21</f>
        <v>0</v>
      </c>
      <c r="DN21" s="37">
        <f>'30.3'!E21</f>
        <v>0</v>
      </c>
      <c r="DO21" s="37">
        <f>'30.3'!AE21</f>
        <v>0</v>
      </c>
      <c r="DP21" s="37">
        <f>'30.3'!N21</f>
        <v>0</v>
      </c>
      <c r="DQ21" s="37">
        <f>'30.3'!AD21</f>
        <v>0</v>
      </c>
      <c r="DR21" s="34">
        <f>'31.3'!E21</f>
        <v>0</v>
      </c>
      <c r="DS21" s="34">
        <f>'31.3'!AE21</f>
        <v>0</v>
      </c>
      <c r="DT21" s="34">
        <f>'31.3'!N21</f>
        <v>0</v>
      </c>
      <c r="DU21" s="34">
        <f>'31.3'!AD21</f>
        <v>0</v>
      </c>
      <c r="DV21" s="98"/>
      <c r="DW21" s="39">
        <f t="shared" si="0"/>
        <v>0</v>
      </c>
      <c r="DX21" s="39">
        <f t="shared" si="3"/>
        <v>1</v>
      </c>
      <c r="DY21" s="39">
        <f t="shared" si="1"/>
        <v>0</v>
      </c>
      <c r="DZ21" s="39">
        <f t="shared" si="2"/>
        <v>0</v>
      </c>
      <c r="EA21" s="39">
        <f t="shared" si="4"/>
        <v>-1</v>
      </c>
      <c r="EB21" s="98"/>
      <c r="EC21" s="40">
        <f t="shared" si="5"/>
        <v>1</v>
      </c>
    </row>
    <row r="22" spans="1:133" x14ac:dyDescent="0.25">
      <c r="A22" s="20" t="s">
        <v>145</v>
      </c>
      <c r="B22" s="34">
        <f>'1.3'!E22</f>
        <v>0</v>
      </c>
      <c r="C22" s="34">
        <f>'1.3'!AH22</f>
        <v>0</v>
      </c>
      <c r="D22" s="34">
        <f>'1.3'!N22</f>
        <v>0</v>
      </c>
      <c r="E22" s="34">
        <f>'1.3'!AG22</f>
        <v>0</v>
      </c>
      <c r="F22" s="37">
        <f>'2.3'!E22</f>
        <v>0</v>
      </c>
      <c r="G22" s="37">
        <f>'2.3'!AD22</f>
        <v>0</v>
      </c>
      <c r="H22" s="37">
        <f>'2.3'!N22</f>
        <v>0</v>
      </c>
      <c r="I22" s="37">
        <f>'2.3'!AC22</f>
        <v>0</v>
      </c>
      <c r="J22" s="34">
        <f>'3.3'!E22</f>
        <v>0</v>
      </c>
      <c r="K22" s="34">
        <f>'3.3'!AD22</f>
        <v>0</v>
      </c>
      <c r="L22" s="34">
        <f>'3.3'!N22</f>
        <v>0</v>
      </c>
      <c r="M22" s="34">
        <f>'3.3'!AC22</f>
        <v>0</v>
      </c>
      <c r="N22" s="37">
        <f>'4.3'!E22</f>
        <v>0</v>
      </c>
      <c r="O22" s="37">
        <f>'4.3'!AD22</f>
        <v>0</v>
      </c>
      <c r="P22" s="37">
        <f>'4.3'!N22</f>
        <v>0</v>
      </c>
      <c r="Q22" s="37">
        <f>'4.3'!AC22</f>
        <v>0</v>
      </c>
      <c r="R22" s="34">
        <f>'5.3'!E22</f>
        <v>0</v>
      </c>
      <c r="S22" s="34">
        <f>'5.3'!AE22</f>
        <v>0</v>
      </c>
      <c r="T22" s="34">
        <f>'5.3'!N22</f>
        <v>0</v>
      </c>
      <c r="U22" s="34">
        <f>'5.3'!AD22</f>
        <v>0</v>
      </c>
      <c r="V22" s="37">
        <f>'6.3'!E22</f>
        <v>0</v>
      </c>
      <c r="W22" s="37">
        <f>'6.3'!AD22</f>
        <v>0</v>
      </c>
      <c r="X22" s="37">
        <f>'6.3'!N22</f>
        <v>0</v>
      </c>
      <c r="Y22" s="37">
        <f>'6.3'!AC22</f>
        <v>0</v>
      </c>
      <c r="Z22" s="34">
        <f>'7.3'!E22</f>
        <v>0</v>
      </c>
      <c r="AA22" s="34">
        <f>'7.3'!AH22</f>
        <v>0</v>
      </c>
      <c r="AB22" s="34">
        <f>'7.3'!N22</f>
        <v>0</v>
      </c>
      <c r="AC22" s="34">
        <f>'7.3'!AG22</f>
        <v>0</v>
      </c>
      <c r="AD22" s="37">
        <f>'8.3'!F22</f>
        <v>0</v>
      </c>
      <c r="AE22" s="37">
        <f>'8.3'!AG22</f>
        <v>0</v>
      </c>
      <c r="AF22" s="37">
        <f>'8.3'!O22</f>
        <v>0</v>
      </c>
      <c r="AG22" s="37">
        <f>'8.3'!AF22</f>
        <v>0</v>
      </c>
      <c r="AH22" s="34">
        <f>'9.3'!E22</f>
        <v>0</v>
      </c>
      <c r="AI22" s="34">
        <f>'9.3'!AD22</f>
        <v>0</v>
      </c>
      <c r="AJ22" s="34">
        <f>'9.3'!N22</f>
        <v>0</v>
      </c>
      <c r="AK22" s="34">
        <f>'9.3'!AC22</f>
        <v>0</v>
      </c>
      <c r="AL22" s="37">
        <f>'10.3'!E22</f>
        <v>0</v>
      </c>
      <c r="AM22" s="37">
        <f>'10.3'!AE22</f>
        <v>0</v>
      </c>
      <c r="AN22" s="37">
        <f>'10.3'!N22</f>
        <v>0</v>
      </c>
      <c r="AO22" s="37">
        <f>'10.3'!AD22</f>
        <v>0</v>
      </c>
      <c r="AP22" s="34">
        <f>'11.3'!E22</f>
        <v>0</v>
      </c>
      <c r="AQ22" s="34">
        <f>'11.3'!AD22</f>
        <v>0</v>
      </c>
      <c r="AR22" s="34">
        <f>'11.3'!N22</f>
        <v>0</v>
      </c>
      <c r="AS22" s="34">
        <f>'11.3'!AC22</f>
        <v>0</v>
      </c>
      <c r="AT22" s="37">
        <f>'12.3'!E22</f>
        <v>0</v>
      </c>
      <c r="AU22" s="37">
        <f>'12.3'!AD22</f>
        <v>0</v>
      </c>
      <c r="AV22" s="37">
        <f>'12.3'!N22</f>
        <v>0</v>
      </c>
      <c r="AW22" s="37">
        <f>'12.3'!AC22</f>
        <v>0</v>
      </c>
      <c r="AX22" s="34">
        <f>'13.3'!E22</f>
        <v>0</v>
      </c>
      <c r="AY22" s="34">
        <f>'13.3'!AF22</f>
        <v>0</v>
      </c>
      <c r="AZ22" s="34">
        <f>'13.3'!N22</f>
        <v>0</v>
      </c>
      <c r="BA22" s="34">
        <f>'13.3'!AE22</f>
        <v>0</v>
      </c>
      <c r="BB22" s="37">
        <f>'14.3'!E22</f>
        <v>0</v>
      </c>
      <c r="BC22" s="37">
        <f>'14.3'!AD22</f>
        <v>0</v>
      </c>
      <c r="BD22" s="37">
        <f>'14.3'!N22</f>
        <v>0</v>
      </c>
      <c r="BE22" s="37">
        <f>'14.3'!AC22</f>
        <v>0</v>
      </c>
      <c r="BF22" s="34">
        <f>'15.3'!E22</f>
        <v>0</v>
      </c>
      <c r="BG22" s="34">
        <f>'15.3'!AF22</f>
        <v>0</v>
      </c>
      <c r="BH22" s="34">
        <f>'15.3'!N22</f>
        <v>0</v>
      </c>
      <c r="BI22" s="34">
        <f>'15.3'!AE22</f>
        <v>0</v>
      </c>
      <c r="BJ22" s="37">
        <f>'16.3'!E22</f>
        <v>0</v>
      </c>
      <c r="BK22" s="37">
        <f>'16.3'!AE22</f>
        <v>0</v>
      </c>
      <c r="BL22" s="37">
        <f>'16.3'!N22</f>
        <v>0</v>
      </c>
      <c r="BM22" s="37">
        <f>'16.3'!AD22</f>
        <v>0</v>
      </c>
      <c r="BN22" s="34">
        <f>'17.3'!E22</f>
        <v>0</v>
      </c>
      <c r="BO22" s="34">
        <f>'17.3'!AE22</f>
        <v>0</v>
      </c>
      <c r="BP22" s="34">
        <f>'17.3'!N22</f>
        <v>0</v>
      </c>
      <c r="BQ22" s="34">
        <f>'17.3'!AD22</f>
        <v>0</v>
      </c>
      <c r="BR22" s="37">
        <f>'18.3'!E22</f>
        <v>0</v>
      </c>
      <c r="BS22" s="37">
        <f>'18.3'!AD22</f>
        <v>0</v>
      </c>
      <c r="BT22" s="37">
        <f>'18.3'!N22</f>
        <v>0</v>
      </c>
      <c r="BU22" s="37">
        <f>'18.3'!AC22</f>
        <v>0</v>
      </c>
      <c r="BV22" s="34">
        <f>'19.3'!E22</f>
        <v>0</v>
      </c>
      <c r="BW22" s="34">
        <f>'19.3'!AE22</f>
        <v>0</v>
      </c>
      <c r="BX22" s="34">
        <f>'19.3'!N22</f>
        <v>0</v>
      </c>
      <c r="BY22" s="34">
        <f>'19.3'!AD22</f>
        <v>0</v>
      </c>
      <c r="BZ22" s="37">
        <f>'20.3'!E22</f>
        <v>0</v>
      </c>
      <c r="CA22" s="37">
        <f>'20.3'!AG22</f>
        <v>0</v>
      </c>
      <c r="CB22" s="37">
        <f>'20.3'!N22</f>
        <v>0</v>
      </c>
      <c r="CC22" s="37">
        <f>'20.3'!AF22</f>
        <v>0</v>
      </c>
      <c r="CD22" s="34">
        <f>'21.3'!E22</f>
        <v>0</v>
      </c>
      <c r="CE22" s="34">
        <f>'21.3'!AF22</f>
        <v>0</v>
      </c>
      <c r="CF22" s="34">
        <f>'21.3'!N22</f>
        <v>0</v>
      </c>
      <c r="CG22" s="34">
        <f>'21.3'!AE22</f>
        <v>0</v>
      </c>
      <c r="CH22" s="37">
        <f>'22.3'!E22</f>
        <v>0</v>
      </c>
      <c r="CI22" s="37">
        <f>'22.3'!AE22</f>
        <v>0</v>
      </c>
      <c r="CJ22" s="37">
        <f>'22.3'!N22</f>
        <v>0</v>
      </c>
      <c r="CK22" s="37">
        <f>'22.3'!AD22</f>
        <v>0</v>
      </c>
      <c r="CL22" s="34">
        <f>'23.3'!E22</f>
        <v>0</v>
      </c>
      <c r="CM22" s="34">
        <f>'23.3'!AH22</f>
        <v>0</v>
      </c>
      <c r="CN22" s="34">
        <f>'23.3'!N22</f>
        <v>0</v>
      </c>
      <c r="CO22" s="34">
        <f>'23.3'!AG22</f>
        <v>0</v>
      </c>
      <c r="CP22" s="37">
        <f>'24.3'!E22</f>
        <v>0</v>
      </c>
      <c r="CQ22" s="37">
        <f>'24.3'!AF22</f>
        <v>0</v>
      </c>
      <c r="CR22" s="37">
        <f>'24.3'!N22</f>
        <v>0</v>
      </c>
      <c r="CS22" s="37">
        <f>'24.3'!AE22</f>
        <v>0</v>
      </c>
      <c r="CT22" s="34">
        <f>'25.3'!E22</f>
        <v>0</v>
      </c>
      <c r="CU22" s="34">
        <f>'25.3'!AD22</f>
        <v>0</v>
      </c>
      <c r="CV22" s="34">
        <f>'25.3'!N22</f>
        <v>0</v>
      </c>
      <c r="CW22" s="34">
        <f>'25.3'!AC22</f>
        <v>0</v>
      </c>
      <c r="CX22" s="37">
        <f>'26.3'!E22</f>
        <v>0</v>
      </c>
      <c r="CY22" s="37">
        <f>'26.3'!AE22</f>
        <v>0</v>
      </c>
      <c r="CZ22" s="37">
        <f>'26.3'!N22</f>
        <v>0</v>
      </c>
      <c r="DA22" s="37">
        <f>'26.3'!AD22</f>
        <v>0</v>
      </c>
      <c r="DB22" s="34">
        <f>'27.3'!E22</f>
        <v>0</v>
      </c>
      <c r="DC22" s="34">
        <f>'27.3'!AG22</f>
        <v>0</v>
      </c>
      <c r="DD22" s="34">
        <f>'27.3'!N22</f>
        <v>0</v>
      </c>
      <c r="DE22" s="34">
        <f>'27.3'!AF22</f>
        <v>0</v>
      </c>
      <c r="DF22" s="37">
        <f>'28.3'!E22</f>
        <v>0</v>
      </c>
      <c r="DG22" s="37">
        <f>'28.3'!AD22</f>
        <v>0</v>
      </c>
      <c r="DH22" s="37">
        <f>'28.3'!N22</f>
        <v>0</v>
      </c>
      <c r="DI22" s="37">
        <f>'28.3'!AC22</f>
        <v>0</v>
      </c>
      <c r="DJ22" s="34">
        <f>'29.3'!F22</f>
        <v>0</v>
      </c>
      <c r="DK22" s="34">
        <f>'29.3'!AF22</f>
        <v>0</v>
      </c>
      <c r="DL22" s="34">
        <f>'29.3'!O22</f>
        <v>0</v>
      </c>
      <c r="DM22" s="34">
        <f>'29.3'!AE22</f>
        <v>0</v>
      </c>
      <c r="DN22" s="37">
        <f>'30.3'!E22</f>
        <v>0</v>
      </c>
      <c r="DO22" s="37">
        <f>'30.3'!AE22</f>
        <v>0</v>
      </c>
      <c r="DP22" s="37">
        <f>'30.3'!N22</f>
        <v>0</v>
      </c>
      <c r="DQ22" s="37">
        <f>'30.3'!AD22</f>
        <v>0</v>
      </c>
      <c r="DR22" s="34">
        <f>'31.3'!E22</f>
        <v>0</v>
      </c>
      <c r="DS22" s="34">
        <f>'31.3'!AE22</f>
        <v>0</v>
      </c>
      <c r="DT22" s="34">
        <f>'31.3'!N22</f>
        <v>0</v>
      </c>
      <c r="DU22" s="34">
        <f>'31.3'!AD22</f>
        <v>0</v>
      </c>
      <c r="DV22" s="98"/>
      <c r="DW22" s="39">
        <f t="shared" si="0"/>
        <v>0</v>
      </c>
      <c r="DX22" s="39">
        <f t="shared" si="3"/>
        <v>0</v>
      </c>
      <c r="DY22" s="39">
        <f t="shared" si="1"/>
        <v>0</v>
      </c>
      <c r="DZ22" s="39">
        <f t="shared" si="2"/>
        <v>0</v>
      </c>
      <c r="EA22" s="39">
        <f t="shared" si="4"/>
        <v>0</v>
      </c>
      <c r="EB22" s="98"/>
      <c r="EC22" s="40">
        <f t="shared" si="5"/>
        <v>0</v>
      </c>
    </row>
    <row r="23" spans="1:133" x14ac:dyDescent="0.25">
      <c r="A23" s="20" t="s">
        <v>125</v>
      </c>
      <c r="B23" s="34">
        <f>'1.3'!E23</f>
        <v>0</v>
      </c>
      <c r="C23" s="34">
        <f>'1.3'!AH23</f>
        <v>0</v>
      </c>
      <c r="D23" s="34">
        <f>'1.3'!N23</f>
        <v>0</v>
      </c>
      <c r="E23" s="34">
        <f>'1.3'!AG23</f>
        <v>0</v>
      </c>
      <c r="F23" s="37">
        <f>'2.3'!E23</f>
        <v>0</v>
      </c>
      <c r="G23" s="37">
        <f>'2.3'!AD23</f>
        <v>0</v>
      </c>
      <c r="H23" s="37">
        <f>'2.3'!N23</f>
        <v>0</v>
      </c>
      <c r="I23" s="37">
        <f>'2.3'!AC23</f>
        <v>0</v>
      </c>
      <c r="J23" s="34">
        <f>'3.3'!E23</f>
        <v>0</v>
      </c>
      <c r="K23" s="34">
        <f>'3.3'!AD23</f>
        <v>0</v>
      </c>
      <c r="L23" s="34">
        <f>'3.3'!N23</f>
        <v>0</v>
      </c>
      <c r="M23" s="34">
        <f>'3.3'!AC23</f>
        <v>0</v>
      </c>
      <c r="N23" s="37">
        <f>'4.3'!E23</f>
        <v>0</v>
      </c>
      <c r="O23" s="37">
        <f>'4.3'!AD23</f>
        <v>0</v>
      </c>
      <c r="P23" s="37">
        <f>'4.3'!N23</f>
        <v>0</v>
      </c>
      <c r="Q23" s="37">
        <f>'4.3'!AC23</f>
        <v>0</v>
      </c>
      <c r="R23" s="34">
        <f>'5.3'!E23</f>
        <v>0</v>
      </c>
      <c r="S23" s="34">
        <f>'5.3'!AE23</f>
        <v>0</v>
      </c>
      <c r="T23" s="34">
        <f>'5.3'!N23</f>
        <v>0</v>
      </c>
      <c r="U23" s="34">
        <f>'5.3'!AD23</f>
        <v>0</v>
      </c>
      <c r="V23" s="37">
        <f>'6.3'!E23</f>
        <v>0</v>
      </c>
      <c r="W23" s="37">
        <f>'6.3'!AD23</f>
        <v>0</v>
      </c>
      <c r="X23" s="37">
        <f>'6.3'!N23</f>
        <v>0</v>
      </c>
      <c r="Y23" s="37">
        <f>'6.3'!AC23</f>
        <v>0</v>
      </c>
      <c r="Z23" s="34">
        <f>'7.3'!E23</f>
        <v>0</v>
      </c>
      <c r="AA23" s="34">
        <f>'7.3'!AH23</f>
        <v>0</v>
      </c>
      <c r="AB23" s="34">
        <f>'7.3'!N23</f>
        <v>0</v>
      </c>
      <c r="AC23" s="34">
        <f>'7.3'!AG23</f>
        <v>0</v>
      </c>
      <c r="AD23" s="37">
        <f>'8.3'!F23</f>
        <v>0</v>
      </c>
      <c r="AE23" s="37">
        <f>'8.3'!AG23</f>
        <v>0</v>
      </c>
      <c r="AF23" s="37">
        <f>'8.3'!O23</f>
        <v>0</v>
      </c>
      <c r="AG23" s="37">
        <f>'8.3'!AF23</f>
        <v>0</v>
      </c>
      <c r="AH23" s="34">
        <f>'9.3'!E23</f>
        <v>0</v>
      </c>
      <c r="AI23" s="34">
        <f>'9.3'!AD23</f>
        <v>0</v>
      </c>
      <c r="AJ23" s="34">
        <f>'9.3'!N23</f>
        <v>0</v>
      </c>
      <c r="AK23" s="34">
        <f>'9.3'!AC23</f>
        <v>0</v>
      </c>
      <c r="AL23" s="37">
        <f>'10.3'!E23</f>
        <v>0</v>
      </c>
      <c r="AM23" s="37">
        <f>'10.3'!AE23</f>
        <v>0</v>
      </c>
      <c r="AN23" s="37">
        <f>'10.3'!N23</f>
        <v>0</v>
      </c>
      <c r="AO23" s="37">
        <f>'10.3'!AD23</f>
        <v>0</v>
      </c>
      <c r="AP23" s="34">
        <f>'11.3'!E23</f>
        <v>0</v>
      </c>
      <c r="AQ23" s="34">
        <f>'11.3'!AD23</f>
        <v>0</v>
      </c>
      <c r="AR23" s="34">
        <f>'11.3'!N23</f>
        <v>0</v>
      </c>
      <c r="AS23" s="34">
        <f>'11.3'!AC23</f>
        <v>0</v>
      </c>
      <c r="AT23" s="37">
        <f>'12.3'!E23</f>
        <v>0</v>
      </c>
      <c r="AU23" s="37">
        <f>'12.3'!AD23</f>
        <v>0</v>
      </c>
      <c r="AV23" s="37">
        <f>'12.3'!N23</f>
        <v>0</v>
      </c>
      <c r="AW23" s="37">
        <f>'12.3'!AC23</f>
        <v>0</v>
      </c>
      <c r="AX23" s="34">
        <f>'13.3'!E23</f>
        <v>0</v>
      </c>
      <c r="AY23" s="34">
        <f>'13.3'!AF23</f>
        <v>0</v>
      </c>
      <c r="AZ23" s="34">
        <f>'13.3'!N23</f>
        <v>0</v>
      </c>
      <c r="BA23" s="34">
        <f>'13.3'!AE23</f>
        <v>0</v>
      </c>
      <c r="BB23" s="37">
        <f>'14.3'!E23</f>
        <v>0</v>
      </c>
      <c r="BC23" s="37">
        <f>'14.3'!AD23</f>
        <v>0</v>
      </c>
      <c r="BD23" s="37">
        <f>'14.3'!N23</f>
        <v>0</v>
      </c>
      <c r="BE23" s="37">
        <f>'14.3'!AC23</f>
        <v>0</v>
      </c>
      <c r="BF23" s="34">
        <f>'15.3'!E23</f>
        <v>0</v>
      </c>
      <c r="BG23" s="34">
        <f>'15.3'!AF23</f>
        <v>0</v>
      </c>
      <c r="BH23" s="34">
        <f>'15.3'!N23</f>
        <v>0</v>
      </c>
      <c r="BI23" s="34">
        <f>'15.3'!AE23</f>
        <v>0</v>
      </c>
      <c r="BJ23" s="37">
        <f>'16.3'!E23</f>
        <v>0</v>
      </c>
      <c r="BK23" s="37">
        <f>'16.3'!AE23</f>
        <v>0</v>
      </c>
      <c r="BL23" s="37">
        <f>'16.3'!N23</f>
        <v>0</v>
      </c>
      <c r="BM23" s="37">
        <f>'16.3'!AD23</f>
        <v>0</v>
      </c>
      <c r="BN23" s="34">
        <f>'17.3'!E23</f>
        <v>0</v>
      </c>
      <c r="BO23" s="34">
        <f>'17.3'!AE23</f>
        <v>0</v>
      </c>
      <c r="BP23" s="34">
        <f>'17.3'!N23</f>
        <v>0</v>
      </c>
      <c r="BQ23" s="34">
        <f>'17.3'!AD23</f>
        <v>0</v>
      </c>
      <c r="BR23" s="37">
        <f>'18.3'!E23</f>
        <v>0</v>
      </c>
      <c r="BS23" s="37">
        <f>'18.3'!AD23</f>
        <v>0</v>
      </c>
      <c r="BT23" s="37">
        <f>'18.3'!N23</f>
        <v>0</v>
      </c>
      <c r="BU23" s="37">
        <f>'18.3'!AC23</f>
        <v>0</v>
      </c>
      <c r="BV23" s="34">
        <f>'19.3'!E23</f>
        <v>0</v>
      </c>
      <c r="BW23" s="34">
        <f>'19.3'!AE23</f>
        <v>0</v>
      </c>
      <c r="BX23" s="34">
        <f>'19.3'!N23</f>
        <v>0</v>
      </c>
      <c r="BY23" s="34">
        <f>'19.3'!AD23</f>
        <v>0</v>
      </c>
      <c r="BZ23" s="37">
        <f>'20.3'!E23</f>
        <v>0</v>
      </c>
      <c r="CA23" s="37">
        <f>'20.3'!AG23</f>
        <v>0</v>
      </c>
      <c r="CB23" s="37">
        <f>'20.3'!N23</f>
        <v>0</v>
      </c>
      <c r="CC23" s="37">
        <f>'20.3'!AF23</f>
        <v>0</v>
      </c>
      <c r="CD23" s="34">
        <f>'21.3'!E23</f>
        <v>0</v>
      </c>
      <c r="CE23" s="34">
        <f>'21.3'!AF23</f>
        <v>0</v>
      </c>
      <c r="CF23" s="34">
        <f>'21.3'!N23</f>
        <v>0</v>
      </c>
      <c r="CG23" s="34">
        <f>'21.3'!AE23</f>
        <v>0</v>
      </c>
      <c r="CH23" s="37">
        <f>'22.3'!E23</f>
        <v>0</v>
      </c>
      <c r="CI23" s="37">
        <f>'22.3'!AE23</f>
        <v>0</v>
      </c>
      <c r="CJ23" s="37">
        <f>'22.3'!N23</f>
        <v>0</v>
      </c>
      <c r="CK23" s="37">
        <f>'22.3'!AD23</f>
        <v>0</v>
      </c>
      <c r="CL23" s="34">
        <f>'23.3'!E23</f>
        <v>0</v>
      </c>
      <c r="CM23" s="34">
        <f>'23.3'!AH23</f>
        <v>0</v>
      </c>
      <c r="CN23" s="34">
        <f>'23.3'!N23</f>
        <v>0</v>
      </c>
      <c r="CO23" s="34">
        <f>'23.3'!AG23</f>
        <v>0</v>
      </c>
      <c r="CP23" s="37">
        <f>'24.3'!E23</f>
        <v>0</v>
      </c>
      <c r="CQ23" s="37">
        <f>'24.3'!AF23</f>
        <v>0</v>
      </c>
      <c r="CR23" s="37">
        <f>'24.3'!N23</f>
        <v>0</v>
      </c>
      <c r="CS23" s="37">
        <f>'24.3'!AE23</f>
        <v>0</v>
      </c>
      <c r="CT23" s="34">
        <f>'25.3'!E23</f>
        <v>0</v>
      </c>
      <c r="CU23" s="34">
        <f>'25.3'!AD23</f>
        <v>0</v>
      </c>
      <c r="CV23" s="34">
        <f>'25.3'!N23</f>
        <v>0</v>
      </c>
      <c r="CW23" s="34">
        <f>'25.3'!AC23</f>
        <v>0</v>
      </c>
      <c r="CX23" s="37">
        <f>'26.3'!E23</f>
        <v>0</v>
      </c>
      <c r="CY23" s="37">
        <f>'26.3'!AE23</f>
        <v>0</v>
      </c>
      <c r="CZ23" s="37">
        <f>'26.3'!N23</f>
        <v>0</v>
      </c>
      <c r="DA23" s="37">
        <f>'26.3'!AD23</f>
        <v>0</v>
      </c>
      <c r="DB23" s="34">
        <f>'27.3'!E23</f>
        <v>0</v>
      </c>
      <c r="DC23" s="34">
        <f>'27.3'!AG23</f>
        <v>0</v>
      </c>
      <c r="DD23" s="34">
        <f>'27.3'!N23</f>
        <v>0</v>
      </c>
      <c r="DE23" s="34">
        <f>'27.3'!AF23</f>
        <v>0</v>
      </c>
      <c r="DF23" s="37">
        <f>'28.3'!E23</f>
        <v>0</v>
      </c>
      <c r="DG23" s="37">
        <f>'28.3'!AD23</f>
        <v>0</v>
      </c>
      <c r="DH23" s="37">
        <f>'28.3'!N23</f>
        <v>0</v>
      </c>
      <c r="DI23" s="37">
        <f>'28.3'!AC23</f>
        <v>0</v>
      </c>
      <c r="DJ23" s="34">
        <f>'29.3'!F23</f>
        <v>0</v>
      </c>
      <c r="DK23" s="34">
        <f>'29.3'!AF23</f>
        <v>0</v>
      </c>
      <c r="DL23" s="34">
        <f>'29.3'!O23</f>
        <v>0</v>
      </c>
      <c r="DM23" s="34">
        <f>'29.3'!AE23</f>
        <v>0</v>
      </c>
      <c r="DN23" s="37">
        <f>'30.3'!E23</f>
        <v>0</v>
      </c>
      <c r="DO23" s="37">
        <f>'30.3'!AE23</f>
        <v>0</v>
      </c>
      <c r="DP23" s="37">
        <f>'30.3'!N23</f>
        <v>0</v>
      </c>
      <c r="DQ23" s="37">
        <f>'30.3'!AD23</f>
        <v>0</v>
      </c>
      <c r="DR23" s="34">
        <f>'31.3'!E23</f>
        <v>0</v>
      </c>
      <c r="DS23" s="34">
        <f>'31.3'!AE23</f>
        <v>0</v>
      </c>
      <c r="DT23" s="34">
        <f>'31.3'!N23</f>
        <v>0</v>
      </c>
      <c r="DU23" s="34">
        <f>'31.3'!AD23</f>
        <v>0</v>
      </c>
      <c r="DV23" s="98"/>
      <c r="DW23" s="39">
        <f t="shared" si="0"/>
        <v>0</v>
      </c>
      <c r="DX23" s="39">
        <f t="shared" si="3"/>
        <v>0</v>
      </c>
      <c r="DY23" s="39">
        <f t="shared" si="1"/>
        <v>0</v>
      </c>
      <c r="DZ23" s="39">
        <f t="shared" si="2"/>
        <v>0</v>
      </c>
      <c r="EA23" s="39">
        <f t="shared" si="4"/>
        <v>0</v>
      </c>
      <c r="EB23" s="98"/>
      <c r="EC23" s="40">
        <f t="shared" si="5"/>
        <v>0</v>
      </c>
    </row>
    <row r="24" spans="1:133" x14ac:dyDescent="0.25">
      <c r="A24" s="89" t="s">
        <v>124</v>
      </c>
      <c r="B24" s="34">
        <f>'1.3'!E24</f>
        <v>0</v>
      </c>
      <c r="C24" s="34">
        <f>'1.3'!AH24</f>
        <v>0</v>
      </c>
      <c r="D24" s="34">
        <f>'1.3'!N24</f>
        <v>0</v>
      </c>
      <c r="E24" s="34">
        <f>'1.3'!AG24</f>
        <v>0</v>
      </c>
      <c r="F24" s="37">
        <f>'2.3'!E24</f>
        <v>0</v>
      </c>
      <c r="G24" s="37">
        <f>'2.3'!AD24</f>
        <v>0</v>
      </c>
      <c r="H24" s="37">
        <f>'2.3'!N24</f>
        <v>0</v>
      </c>
      <c r="I24" s="37">
        <f>'2.3'!AC24</f>
        <v>0</v>
      </c>
      <c r="J24" s="34">
        <f>'3.3'!E24</f>
        <v>0</v>
      </c>
      <c r="K24" s="34">
        <f>'3.3'!AD24</f>
        <v>0</v>
      </c>
      <c r="L24" s="34">
        <f>'3.3'!N24</f>
        <v>0</v>
      </c>
      <c r="M24" s="34">
        <f>'3.3'!AC24</f>
        <v>0</v>
      </c>
      <c r="N24" s="37">
        <f>'4.3'!E24</f>
        <v>0</v>
      </c>
      <c r="O24" s="37">
        <f>'4.3'!AD24</f>
        <v>0</v>
      </c>
      <c r="P24" s="37">
        <f>'4.3'!N24</f>
        <v>0</v>
      </c>
      <c r="Q24" s="37">
        <f>'4.3'!AC24</f>
        <v>0</v>
      </c>
      <c r="R24" s="34">
        <f>'5.3'!E24</f>
        <v>0</v>
      </c>
      <c r="S24" s="34">
        <f>'5.3'!AE24</f>
        <v>0</v>
      </c>
      <c r="T24" s="34">
        <f>'5.3'!N24</f>
        <v>0</v>
      </c>
      <c r="U24" s="34">
        <f>'5.3'!AD24</f>
        <v>0</v>
      </c>
      <c r="V24" s="37">
        <f>'6.3'!E24</f>
        <v>0</v>
      </c>
      <c r="W24" s="37">
        <f>'6.3'!AD24</f>
        <v>0</v>
      </c>
      <c r="X24" s="37">
        <f>'6.3'!N24</f>
        <v>0</v>
      </c>
      <c r="Y24" s="37">
        <f>'6.3'!AC24</f>
        <v>0</v>
      </c>
      <c r="Z24" s="34">
        <f>'7.3'!E24</f>
        <v>0</v>
      </c>
      <c r="AA24" s="34">
        <f>'7.3'!AH24</f>
        <v>0</v>
      </c>
      <c r="AB24" s="34">
        <f>'7.3'!N24</f>
        <v>0</v>
      </c>
      <c r="AC24" s="34">
        <f>'7.3'!AG24</f>
        <v>0</v>
      </c>
      <c r="AD24" s="37">
        <f>'8.3'!F24</f>
        <v>0</v>
      </c>
      <c r="AE24" s="37">
        <f>'8.3'!AG24</f>
        <v>0</v>
      </c>
      <c r="AF24" s="37">
        <f>'8.3'!O24</f>
        <v>0</v>
      </c>
      <c r="AG24" s="37">
        <f>'8.3'!AF24</f>
        <v>0</v>
      </c>
      <c r="AH24" s="34">
        <f>'9.3'!E24</f>
        <v>0</v>
      </c>
      <c r="AI24" s="34">
        <f>'9.3'!AD24</f>
        <v>0</v>
      </c>
      <c r="AJ24" s="34">
        <f>'9.3'!N24</f>
        <v>0</v>
      </c>
      <c r="AK24" s="34">
        <f>'9.3'!AC24</f>
        <v>0</v>
      </c>
      <c r="AL24" s="37">
        <f>'10.3'!E24</f>
        <v>0</v>
      </c>
      <c r="AM24" s="37">
        <f>'10.3'!AE24</f>
        <v>0</v>
      </c>
      <c r="AN24" s="37">
        <f>'10.3'!N24</f>
        <v>0</v>
      </c>
      <c r="AO24" s="37">
        <f>'10.3'!AD24</f>
        <v>0</v>
      </c>
      <c r="AP24" s="34">
        <f>'11.3'!E24</f>
        <v>0</v>
      </c>
      <c r="AQ24" s="34">
        <f>'11.3'!AD24</f>
        <v>0</v>
      </c>
      <c r="AR24" s="34">
        <f>'11.3'!N24</f>
        <v>0</v>
      </c>
      <c r="AS24" s="34">
        <f>'11.3'!AC24</f>
        <v>0</v>
      </c>
      <c r="AT24" s="37">
        <f>'12.3'!E24</f>
        <v>0</v>
      </c>
      <c r="AU24" s="37">
        <f>'12.3'!AD24</f>
        <v>0</v>
      </c>
      <c r="AV24" s="37">
        <f>'12.3'!N24</f>
        <v>0</v>
      </c>
      <c r="AW24" s="37">
        <f>'12.3'!AC24</f>
        <v>0</v>
      </c>
      <c r="AX24" s="34">
        <f>'13.3'!E24</f>
        <v>0</v>
      </c>
      <c r="AY24" s="34">
        <f>'13.3'!AF24</f>
        <v>0</v>
      </c>
      <c r="AZ24" s="34">
        <f>'13.3'!N24</f>
        <v>0</v>
      </c>
      <c r="BA24" s="34">
        <f>'13.3'!AE24</f>
        <v>0</v>
      </c>
      <c r="BB24" s="37">
        <f>'14.3'!E24</f>
        <v>0</v>
      </c>
      <c r="BC24" s="37">
        <f>'14.3'!AD24</f>
        <v>0</v>
      </c>
      <c r="BD24" s="37">
        <f>'14.3'!N24</f>
        <v>0</v>
      </c>
      <c r="BE24" s="37">
        <f>'14.3'!AC24</f>
        <v>0</v>
      </c>
      <c r="BF24" s="34">
        <f>'15.3'!E24</f>
        <v>0</v>
      </c>
      <c r="BG24" s="34">
        <f>'15.3'!AF24</f>
        <v>0</v>
      </c>
      <c r="BH24" s="34">
        <f>'15.3'!N24</f>
        <v>0</v>
      </c>
      <c r="BI24" s="34">
        <f>'15.3'!AE24</f>
        <v>0</v>
      </c>
      <c r="BJ24" s="37">
        <f>'16.3'!E24</f>
        <v>0</v>
      </c>
      <c r="BK24" s="37">
        <f>'16.3'!AE24</f>
        <v>0</v>
      </c>
      <c r="BL24" s="37">
        <f>'16.3'!N24</f>
        <v>0</v>
      </c>
      <c r="BM24" s="37">
        <f>'16.3'!AD24</f>
        <v>0</v>
      </c>
      <c r="BN24" s="34">
        <f>'17.3'!E24</f>
        <v>0</v>
      </c>
      <c r="BO24" s="34">
        <f>'17.3'!AE24</f>
        <v>0</v>
      </c>
      <c r="BP24" s="34">
        <f>'17.3'!N24</f>
        <v>0</v>
      </c>
      <c r="BQ24" s="34">
        <f>'17.3'!AD24</f>
        <v>0</v>
      </c>
      <c r="BR24" s="37">
        <f>'18.3'!E24</f>
        <v>0</v>
      </c>
      <c r="BS24" s="37">
        <f>'18.3'!AD24</f>
        <v>0</v>
      </c>
      <c r="BT24" s="37">
        <f>'18.3'!N24</f>
        <v>0</v>
      </c>
      <c r="BU24" s="37">
        <f>'18.3'!AC24</f>
        <v>0</v>
      </c>
      <c r="BV24" s="34">
        <f>'19.3'!E24</f>
        <v>0</v>
      </c>
      <c r="BW24" s="34">
        <f>'19.3'!AE24</f>
        <v>0</v>
      </c>
      <c r="BX24" s="34">
        <f>'19.3'!N24</f>
        <v>0</v>
      </c>
      <c r="BY24" s="34">
        <f>'19.3'!AD24</f>
        <v>0</v>
      </c>
      <c r="BZ24" s="37">
        <f>'20.3'!E24</f>
        <v>0</v>
      </c>
      <c r="CA24" s="37">
        <f>'20.3'!AG24</f>
        <v>0</v>
      </c>
      <c r="CB24" s="37">
        <f>'20.3'!N24</f>
        <v>0</v>
      </c>
      <c r="CC24" s="37">
        <f>'20.3'!AF24</f>
        <v>0</v>
      </c>
      <c r="CD24" s="34">
        <f>'21.3'!E24</f>
        <v>0</v>
      </c>
      <c r="CE24" s="34">
        <f>'21.3'!AF24</f>
        <v>0</v>
      </c>
      <c r="CF24" s="34">
        <f>'21.3'!N24</f>
        <v>0</v>
      </c>
      <c r="CG24" s="34">
        <f>'21.3'!AE24</f>
        <v>0</v>
      </c>
      <c r="CH24" s="37">
        <f>'22.3'!E24</f>
        <v>0</v>
      </c>
      <c r="CI24" s="37">
        <f>'22.3'!AE24</f>
        <v>0</v>
      </c>
      <c r="CJ24" s="37">
        <f>'22.3'!N24</f>
        <v>0</v>
      </c>
      <c r="CK24" s="37">
        <f>'22.3'!AD24</f>
        <v>0</v>
      </c>
      <c r="CL24" s="34">
        <f>'23.3'!E24</f>
        <v>0</v>
      </c>
      <c r="CM24" s="34">
        <f>'23.3'!AH24</f>
        <v>0</v>
      </c>
      <c r="CN24" s="34">
        <f>'23.3'!N24</f>
        <v>0</v>
      </c>
      <c r="CO24" s="34">
        <f>'23.3'!AG24</f>
        <v>0</v>
      </c>
      <c r="CP24" s="37">
        <f>'24.3'!E24</f>
        <v>0</v>
      </c>
      <c r="CQ24" s="37">
        <f>'24.3'!AF24</f>
        <v>0</v>
      </c>
      <c r="CR24" s="37">
        <f>'24.3'!N24</f>
        <v>0</v>
      </c>
      <c r="CS24" s="37">
        <f>'24.3'!AE24</f>
        <v>0</v>
      </c>
      <c r="CT24" s="34">
        <f>'25.3'!E24</f>
        <v>0</v>
      </c>
      <c r="CU24" s="34">
        <f>'25.3'!AD24</f>
        <v>0</v>
      </c>
      <c r="CV24" s="34">
        <f>'25.3'!N24</f>
        <v>0</v>
      </c>
      <c r="CW24" s="34">
        <f>'25.3'!AC24</f>
        <v>0</v>
      </c>
      <c r="CX24" s="37">
        <f>'26.3'!E24</f>
        <v>0</v>
      </c>
      <c r="CY24" s="37">
        <f>'26.3'!AE24</f>
        <v>0</v>
      </c>
      <c r="CZ24" s="37">
        <f>'26.3'!N24</f>
        <v>0</v>
      </c>
      <c r="DA24" s="37">
        <f>'26.3'!AD24</f>
        <v>0</v>
      </c>
      <c r="DB24" s="34">
        <f>'27.3'!E24</f>
        <v>0</v>
      </c>
      <c r="DC24" s="34">
        <f>'27.3'!AG24</f>
        <v>0</v>
      </c>
      <c r="DD24" s="34">
        <f>'27.3'!N24</f>
        <v>0</v>
      </c>
      <c r="DE24" s="34">
        <f>'27.3'!AF24</f>
        <v>0</v>
      </c>
      <c r="DF24" s="37">
        <f>'28.3'!E24</f>
        <v>0</v>
      </c>
      <c r="DG24" s="37">
        <f>'28.3'!AD24</f>
        <v>0</v>
      </c>
      <c r="DH24" s="37">
        <f>'28.3'!N24</f>
        <v>0</v>
      </c>
      <c r="DI24" s="37">
        <f>'28.3'!AC24</f>
        <v>0</v>
      </c>
      <c r="DJ24" s="34">
        <f>'29.3'!F24</f>
        <v>0</v>
      </c>
      <c r="DK24" s="34">
        <f>'29.3'!AF24</f>
        <v>0</v>
      </c>
      <c r="DL24" s="34">
        <f>'29.3'!O24</f>
        <v>0</v>
      </c>
      <c r="DM24" s="34">
        <f>'29.3'!AE24</f>
        <v>0</v>
      </c>
      <c r="DN24" s="37">
        <f>'30.3'!E24</f>
        <v>0</v>
      </c>
      <c r="DO24" s="37">
        <f>'30.3'!AE24</f>
        <v>0</v>
      </c>
      <c r="DP24" s="37">
        <f>'30.3'!N24</f>
        <v>0</v>
      </c>
      <c r="DQ24" s="37">
        <f>'30.3'!AD24</f>
        <v>0</v>
      </c>
      <c r="DR24" s="34">
        <f>'31.3'!E24</f>
        <v>0</v>
      </c>
      <c r="DS24" s="34">
        <f>'31.3'!AE24</f>
        <v>0</v>
      </c>
      <c r="DT24" s="34">
        <f>'31.3'!N24</f>
        <v>0</v>
      </c>
      <c r="DU24" s="34">
        <f>'31.3'!AD24</f>
        <v>0</v>
      </c>
      <c r="DV24" s="98"/>
      <c r="DW24" s="39">
        <f t="shared" si="0"/>
        <v>0</v>
      </c>
      <c r="DX24" s="39">
        <f t="shared" si="3"/>
        <v>0</v>
      </c>
      <c r="DY24" s="39">
        <f t="shared" si="1"/>
        <v>0</v>
      </c>
      <c r="DZ24" s="39">
        <f t="shared" si="2"/>
        <v>0</v>
      </c>
      <c r="EA24" s="39">
        <f t="shared" si="4"/>
        <v>0</v>
      </c>
      <c r="EB24" s="98"/>
      <c r="EC24" s="40">
        <f t="shared" si="5"/>
        <v>0</v>
      </c>
    </row>
    <row r="25" spans="1:133" x14ac:dyDescent="0.25">
      <c r="B25" s="80">
        <f t="shared" ref="B25:BM25" si="6">SUM(B3:B24)</f>
        <v>1156</v>
      </c>
      <c r="C25" s="80">
        <f t="shared" si="6"/>
        <v>643</v>
      </c>
      <c r="D25" s="80">
        <f t="shared" si="6"/>
        <v>368</v>
      </c>
      <c r="E25" s="80">
        <f t="shared" si="6"/>
        <v>3</v>
      </c>
      <c r="F25" s="80">
        <f t="shared" si="6"/>
        <v>2129</v>
      </c>
      <c r="G25" s="80">
        <f t="shared" si="6"/>
        <v>1756</v>
      </c>
      <c r="H25" s="80">
        <f t="shared" si="6"/>
        <v>60</v>
      </c>
      <c r="I25" s="80">
        <f t="shared" si="6"/>
        <v>11</v>
      </c>
      <c r="J25" s="80">
        <f t="shared" si="6"/>
        <v>379</v>
      </c>
      <c r="K25" s="80">
        <f t="shared" si="6"/>
        <v>0</v>
      </c>
      <c r="L25" s="80">
        <f t="shared" si="6"/>
        <v>0</v>
      </c>
      <c r="M25" s="80">
        <f t="shared" si="6"/>
        <v>0</v>
      </c>
      <c r="N25" s="80">
        <f t="shared" si="6"/>
        <v>429</v>
      </c>
      <c r="O25" s="80">
        <f t="shared" si="6"/>
        <v>105</v>
      </c>
      <c r="P25" s="80">
        <f t="shared" si="6"/>
        <v>949</v>
      </c>
      <c r="Q25" s="80">
        <f t="shared" si="6"/>
        <v>0</v>
      </c>
      <c r="R25" s="80">
        <f t="shared" si="6"/>
        <v>1516</v>
      </c>
      <c r="S25" s="80">
        <f t="shared" si="6"/>
        <v>95</v>
      </c>
      <c r="T25" s="80">
        <f t="shared" si="6"/>
        <v>1481</v>
      </c>
      <c r="U25" s="80">
        <f t="shared" si="6"/>
        <v>2</v>
      </c>
      <c r="V25" s="80">
        <f t="shared" si="6"/>
        <v>1616</v>
      </c>
      <c r="W25" s="80">
        <f t="shared" si="6"/>
        <v>1285</v>
      </c>
      <c r="X25" s="80">
        <f t="shared" si="6"/>
        <v>377</v>
      </c>
      <c r="Y25" s="80">
        <f t="shared" si="6"/>
        <v>10</v>
      </c>
      <c r="Z25" s="80">
        <f t="shared" si="6"/>
        <v>1243</v>
      </c>
      <c r="AA25" s="80">
        <f t="shared" si="6"/>
        <v>588</v>
      </c>
      <c r="AB25" s="80">
        <f t="shared" si="6"/>
        <v>957</v>
      </c>
      <c r="AC25" s="80">
        <f t="shared" si="6"/>
        <v>4</v>
      </c>
      <c r="AD25" s="80">
        <f t="shared" si="6"/>
        <v>2650</v>
      </c>
      <c r="AE25" s="80">
        <f t="shared" si="6"/>
        <v>1656</v>
      </c>
      <c r="AF25" s="80">
        <f t="shared" si="6"/>
        <v>602</v>
      </c>
      <c r="AG25" s="80">
        <f t="shared" si="6"/>
        <v>8</v>
      </c>
      <c r="AH25" s="80">
        <f t="shared" si="6"/>
        <v>2665</v>
      </c>
      <c r="AI25" s="80">
        <f t="shared" si="6"/>
        <v>2111</v>
      </c>
      <c r="AJ25" s="80">
        <f t="shared" si="6"/>
        <v>25</v>
      </c>
      <c r="AK25" s="80">
        <f t="shared" si="6"/>
        <v>7</v>
      </c>
      <c r="AL25" s="80">
        <f t="shared" si="6"/>
        <v>0</v>
      </c>
      <c r="AM25" s="80">
        <f t="shared" si="6"/>
        <v>0</v>
      </c>
      <c r="AN25" s="80">
        <f t="shared" si="6"/>
        <v>0</v>
      </c>
      <c r="AO25" s="80">
        <f t="shared" si="6"/>
        <v>0</v>
      </c>
      <c r="AP25" s="80">
        <f t="shared" si="6"/>
        <v>2314</v>
      </c>
      <c r="AQ25" s="80">
        <f t="shared" si="6"/>
        <v>803</v>
      </c>
      <c r="AR25" s="80">
        <f t="shared" si="6"/>
        <v>1885</v>
      </c>
      <c r="AS25" s="80">
        <f t="shared" si="6"/>
        <v>3</v>
      </c>
      <c r="AT25" s="80">
        <f t="shared" si="6"/>
        <v>2544</v>
      </c>
      <c r="AU25" s="80">
        <f t="shared" si="6"/>
        <v>1382</v>
      </c>
      <c r="AV25" s="80">
        <f t="shared" si="6"/>
        <v>998</v>
      </c>
      <c r="AW25" s="80">
        <f t="shared" si="6"/>
        <v>11</v>
      </c>
      <c r="AX25" s="80">
        <f t="shared" si="6"/>
        <v>2184</v>
      </c>
      <c r="AY25" s="80">
        <f t="shared" si="6"/>
        <v>938</v>
      </c>
      <c r="AZ25" s="80">
        <f t="shared" si="6"/>
        <v>668</v>
      </c>
      <c r="BA25" s="80">
        <f t="shared" si="6"/>
        <v>7</v>
      </c>
      <c r="BB25" s="37">
        <f>'14.3'!E25</f>
        <v>5216</v>
      </c>
      <c r="BC25" s="37">
        <f>'14.3'!AD25</f>
        <v>1130</v>
      </c>
      <c r="BD25" s="37">
        <f>'14.3'!N25</f>
        <v>691</v>
      </c>
      <c r="BE25" s="37">
        <f>'14.3'!AC25</f>
        <v>7</v>
      </c>
      <c r="BF25" s="80">
        <f t="shared" si="6"/>
        <v>225</v>
      </c>
      <c r="BG25" s="80">
        <f t="shared" si="6"/>
        <v>1665</v>
      </c>
      <c r="BH25" s="80">
        <f t="shared" si="6"/>
        <v>352</v>
      </c>
      <c r="BI25" s="80">
        <f t="shared" si="6"/>
        <v>5</v>
      </c>
      <c r="BJ25" s="80">
        <f t="shared" si="6"/>
        <v>2542</v>
      </c>
      <c r="BK25" s="80">
        <f t="shared" si="6"/>
        <v>1575</v>
      </c>
      <c r="BL25" s="80">
        <f t="shared" si="6"/>
        <v>95</v>
      </c>
      <c r="BM25" s="80">
        <f t="shared" si="6"/>
        <v>5</v>
      </c>
      <c r="BN25" s="80">
        <f t="shared" ref="BN25:DU25" si="7">SUM(BN3:BN24)</f>
        <v>0</v>
      </c>
      <c r="BO25" s="80">
        <f t="shared" si="7"/>
        <v>0</v>
      </c>
      <c r="BP25" s="80">
        <f t="shared" si="7"/>
        <v>0</v>
      </c>
      <c r="BQ25" s="80">
        <f t="shared" si="7"/>
        <v>0</v>
      </c>
      <c r="BR25" s="80">
        <f t="shared" si="7"/>
        <v>3356</v>
      </c>
      <c r="BS25" s="80">
        <f t="shared" si="7"/>
        <v>1472</v>
      </c>
      <c r="BT25" s="80">
        <f t="shared" si="7"/>
        <v>1720</v>
      </c>
      <c r="BU25" s="80">
        <f t="shared" si="7"/>
        <v>8</v>
      </c>
      <c r="BV25" s="80">
        <f t="shared" si="7"/>
        <v>0</v>
      </c>
      <c r="BW25" s="80">
        <f t="shared" si="7"/>
        <v>1110</v>
      </c>
      <c r="BX25" s="80">
        <f t="shared" si="7"/>
        <v>843</v>
      </c>
      <c r="BY25" s="80">
        <f t="shared" si="7"/>
        <v>5</v>
      </c>
      <c r="BZ25" s="80">
        <f t="shared" si="7"/>
        <v>2282</v>
      </c>
      <c r="CA25" s="80">
        <f t="shared" si="7"/>
        <v>1722</v>
      </c>
      <c r="CB25" s="80">
        <f t="shared" si="7"/>
        <v>322</v>
      </c>
      <c r="CC25" s="80">
        <f t="shared" si="7"/>
        <v>7</v>
      </c>
      <c r="CD25" s="80">
        <f t="shared" si="7"/>
        <v>1835</v>
      </c>
      <c r="CE25" s="80">
        <f t="shared" si="7"/>
        <v>873</v>
      </c>
      <c r="CF25" s="80">
        <f t="shared" si="7"/>
        <v>485</v>
      </c>
      <c r="CG25" s="80">
        <f t="shared" si="7"/>
        <v>5</v>
      </c>
      <c r="CH25" s="80">
        <f t="shared" si="7"/>
        <v>0</v>
      </c>
      <c r="CI25" s="80">
        <f t="shared" si="7"/>
        <v>8</v>
      </c>
      <c r="CJ25" s="80">
        <f t="shared" si="7"/>
        <v>299</v>
      </c>
      <c r="CK25" s="80">
        <f t="shared" si="7"/>
        <v>0</v>
      </c>
      <c r="CL25" s="80">
        <f t="shared" si="7"/>
        <v>3790</v>
      </c>
      <c r="CM25" s="80">
        <f t="shared" si="7"/>
        <v>2282</v>
      </c>
      <c r="CN25" s="80">
        <f t="shared" si="7"/>
        <v>100</v>
      </c>
      <c r="CO25" s="80">
        <f t="shared" si="7"/>
        <v>10</v>
      </c>
      <c r="CP25" s="80">
        <f t="shared" si="7"/>
        <v>0</v>
      </c>
      <c r="CQ25" s="80">
        <f t="shared" si="7"/>
        <v>0</v>
      </c>
      <c r="CR25" s="80">
        <f t="shared" si="7"/>
        <v>0</v>
      </c>
      <c r="CS25" s="80">
        <f t="shared" si="7"/>
        <v>0</v>
      </c>
      <c r="CT25" s="80">
        <f t="shared" si="7"/>
        <v>1919</v>
      </c>
      <c r="CU25" s="80">
        <f t="shared" si="7"/>
        <v>1360</v>
      </c>
      <c r="CV25" s="80">
        <f t="shared" si="7"/>
        <v>1151</v>
      </c>
      <c r="CW25" s="80">
        <f t="shared" si="7"/>
        <v>7</v>
      </c>
      <c r="CX25" s="80">
        <f t="shared" si="7"/>
        <v>3432</v>
      </c>
      <c r="CY25" s="80">
        <f t="shared" si="7"/>
        <v>1131</v>
      </c>
      <c r="CZ25" s="80">
        <f t="shared" si="7"/>
        <v>1244</v>
      </c>
      <c r="DA25" s="80">
        <f t="shared" si="7"/>
        <v>5</v>
      </c>
      <c r="DB25" s="80">
        <f t="shared" si="7"/>
        <v>202</v>
      </c>
      <c r="DC25" s="80">
        <f t="shared" si="7"/>
        <v>1131</v>
      </c>
      <c r="DD25" s="80">
        <f t="shared" si="7"/>
        <v>389</v>
      </c>
      <c r="DE25" s="80">
        <f t="shared" si="7"/>
        <v>4</v>
      </c>
      <c r="DF25" s="80">
        <f t="shared" si="7"/>
        <v>0</v>
      </c>
      <c r="DG25" s="80">
        <f t="shared" si="7"/>
        <v>450</v>
      </c>
      <c r="DH25" s="80">
        <f t="shared" si="7"/>
        <v>470</v>
      </c>
      <c r="DI25" s="80">
        <f t="shared" si="7"/>
        <v>1</v>
      </c>
      <c r="DJ25" s="80">
        <f t="shared" si="7"/>
        <v>3518</v>
      </c>
      <c r="DK25" s="80">
        <f t="shared" si="7"/>
        <v>1634</v>
      </c>
      <c r="DL25" s="80">
        <f t="shared" si="7"/>
        <v>127</v>
      </c>
      <c r="DM25" s="80">
        <f t="shared" si="7"/>
        <v>5</v>
      </c>
      <c r="DN25" s="80">
        <f t="shared" si="7"/>
        <v>0</v>
      </c>
      <c r="DO25" s="80">
        <f t="shared" si="7"/>
        <v>1130</v>
      </c>
      <c r="DP25" s="80">
        <f t="shared" si="7"/>
        <v>0</v>
      </c>
      <c r="DQ25" s="80">
        <f t="shared" si="7"/>
        <v>6</v>
      </c>
      <c r="DR25" s="80">
        <f t="shared" si="7"/>
        <v>0</v>
      </c>
      <c r="DS25" s="80">
        <f t="shared" si="7"/>
        <v>0</v>
      </c>
      <c r="DT25" s="80">
        <f t="shared" si="7"/>
        <v>0</v>
      </c>
      <c r="DU25" s="80">
        <f t="shared" si="7"/>
        <v>0</v>
      </c>
      <c r="DV25" s="80">
        <f t="shared" ref="DV25:DY25" si="8">SUM(DV3:DV24)</f>
        <v>1830</v>
      </c>
      <c r="DW25" s="80">
        <f t="shared" si="8"/>
        <v>49142</v>
      </c>
      <c r="DX25" s="80">
        <f t="shared" si="8"/>
        <v>30035</v>
      </c>
      <c r="DY25" s="80">
        <f t="shared" si="8"/>
        <v>16658</v>
      </c>
      <c r="DZ25" s="80">
        <f t="shared" ref="DZ25:EC25" si="9">SUM(DZ3:DZ24)</f>
        <v>146</v>
      </c>
      <c r="EA25" s="80">
        <f t="shared" si="9"/>
        <v>4133</v>
      </c>
      <c r="EB25" s="80">
        <f t="shared" si="9"/>
        <v>0</v>
      </c>
      <c r="EC25" s="80">
        <f t="shared" si="9"/>
        <v>-4133</v>
      </c>
    </row>
    <row r="28" spans="1:133" x14ac:dyDescent="0.25">
      <c r="A28" s="120" t="s">
        <v>0</v>
      </c>
      <c r="B28" s="140" t="s">
        <v>189</v>
      </c>
      <c r="C28" s="140"/>
      <c r="D28" s="140"/>
      <c r="E28" s="140"/>
      <c r="F28" s="137" t="s">
        <v>191</v>
      </c>
      <c r="G28" s="137"/>
      <c r="H28" s="137"/>
      <c r="I28" s="137"/>
      <c r="J28" s="140" t="s">
        <v>192</v>
      </c>
      <c r="K28" s="140"/>
      <c r="L28" s="140"/>
      <c r="M28" s="140"/>
      <c r="N28" s="137" t="s">
        <v>193</v>
      </c>
      <c r="O28" s="137"/>
      <c r="P28" s="137"/>
      <c r="Q28" s="137"/>
      <c r="R28" s="137" t="s">
        <v>194</v>
      </c>
      <c r="S28" s="137"/>
      <c r="T28" s="137"/>
      <c r="U28" s="137"/>
    </row>
    <row r="29" spans="1:133" x14ac:dyDescent="0.25">
      <c r="A29" s="121"/>
      <c r="B29" s="36" t="s">
        <v>51</v>
      </c>
      <c r="C29" s="36" t="s">
        <v>84</v>
      </c>
      <c r="D29" s="36" t="s">
        <v>85</v>
      </c>
      <c r="E29" s="36" t="s">
        <v>52</v>
      </c>
      <c r="F29" s="82" t="s">
        <v>51</v>
      </c>
      <c r="G29" s="82" t="s">
        <v>84</v>
      </c>
      <c r="H29" s="82" t="s">
        <v>85</v>
      </c>
      <c r="I29" s="82" t="s">
        <v>52</v>
      </c>
      <c r="J29" s="36" t="s">
        <v>51</v>
      </c>
      <c r="K29" s="36" t="s">
        <v>84</v>
      </c>
      <c r="L29" s="36" t="s">
        <v>85</v>
      </c>
      <c r="M29" s="36" t="s">
        <v>52</v>
      </c>
      <c r="N29" s="82" t="s">
        <v>51</v>
      </c>
      <c r="O29" s="82" t="s">
        <v>84</v>
      </c>
      <c r="P29" s="82" t="s">
        <v>85</v>
      </c>
      <c r="Q29" s="82" t="s">
        <v>52</v>
      </c>
      <c r="R29" s="82" t="s">
        <v>51</v>
      </c>
      <c r="S29" s="82" t="s">
        <v>84</v>
      </c>
      <c r="T29" s="82" t="s">
        <v>85</v>
      </c>
      <c r="U29" s="82" t="s">
        <v>52</v>
      </c>
    </row>
    <row r="30" spans="1:133" x14ac:dyDescent="0.25">
      <c r="A30" s="20" t="s">
        <v>28</v>
      </c>
      <c r="B30" s="81">
        <f>SUM(B3,F3,J3)</f>
        <v>674</v>
      </c>
      <c r="C30" s="81">
        <f t="shared" ref="C30:E45" si="10">SUM(C3,G3,K3)</f>
        <v>401</v>
      </c>
      <c r="D30" s="81">
        <f t="shared" si="10"/>
        <v>45</v>
      </c>
      <c r="E30" s="81">
        <f t="shared" si="10"/>
        <v>5</v>
      </c>
      <c r="F30" s="83">
        <f>SUM(N3,R3,V3,Z3,AD3,AH3,AL3,)</f>
        <v>1921</v>
      </c>
      <c r="G30" s="83">
        <f t="shared" ref="G30:I45" si="11">SUM(O3,S3,W3,AA3,AE3,AI3,AM3,)</f>
        <v>1172</v>
      </c>
      <c r="H30" s="83">
        <f t="shared" si="11"/>
        <v>1076</v>
      </c>
      <c r="I30" s="83">
        <f t="shared" si="11"/>
        <v>15</v>
      </c>
      <c r="J30" s="81">
        <f>SUM(AP3,AT3,AX3,BB3,BF3,BJ3,BN3)</f>
        <v>3259</v>
      </c>
      <c r="K30" s="81">
        <f t="shared" ref="K30:M45" si="12">SUM(AQ3,AU3,AY3,BC3,BG3,BK3,BO3)</f>
        <v>1419</v>
      </c>
      <c r="L30" s="81">
        <f t="shared" si="12"/>
        <v>980</v>
      </c>
      <c r="M30" s="81">
        <f t="shared" si="12"/>
        <v>15</v>
      </c>
      <c r="N30" s="83">
        <f>SUM(BR3,BV3,BZ3,CD3,CH3,CL3,CP3)</f>
        <v>2581</v>
      </c>
      <c r="O30" s="83">
        <f t="shared" ref="O30:Q45" si="13">SUM(BS3,BW3,CA3,CE3,CI3,CM3,CQ3)</f>
        <v>1672</v>
      </c>
      <c r="P30" s="83">
        <f t="shared" si="13"/>
        <v>707</v>
      </c>
      <c r="Q30" s="83">
        <f t="shared" si="13"/>
        <v>20</v>
      </c>
      <c r="R30" s="83">
        <f>SUM(CT3,CX3,DB3,DF3,DJ3,DN3,DR3)</f>
        <v>2131</v>
      </c>
      <c r="S30" s="83">
        <f t="shared" ref="S30:U45" si="14">SUM(CU3,CY3,DC3,DG3,DK3,DO3,DS3)</f>
        <v>1590</v>
      </c>
      <c r="T30" s="83">
        <f t="shared" si="14"/>
        <v>766</v>
      </c>
      <c r="U30" s="83">
        <f t="shared" si="14"/>
        <v>12</v>
      </c>
    </row>
    <row r="31" spans="1:133" x14ac:dyDescent="0.25">
      <c r="A31" s="20" t="s">
        <v>29</v>
      </c>
      <c r="B31" s="81">
        <f t="shared" ref="B31:E51" si="15">SUM(B4,F4,J4)</f>
        <v>836</v>
      </c>
      <c r="C31" s="81">
        <f t="shared" si="10"/>
        <v>701</v>
      </c>
      <c r="D31" s="81">
        <f t="shared" si="10"/>
        <v>110</v>
      </c>
      <c r="E31" s="81">
        <f t="shared" si="10"/>
        <v>0</v>
      </c>
      <c r="F31" s="83">
        <f t="shared" ref="F31:I51" si="16">SUM(N4,R4,V4,Z4,AD4,AH4,AL4,)</f>
        <v>3812</v>
      </c>
      <c r="G31" s="83">
        <f t="shared" si="11"/>
        <v>1991</v>
      </c>
      <c r="H31" s="83">
        <f t="shared" si="11"/>
        <v>1146</v>
      </c>
      <c r="I31" s="83">
        <f t="shared" si="11"/>
        <v>4</v>
      </c>
      <c r="J31" s="81">
        <f t="shared" ref="J31:M51" si="17">SUM(AP4,AT4,AX4,BB4,BF4,BJ4,BN4)</f>
        <v>4863</v>
      </c>
      <c r="K31" s="81">
        <f t="shared" si="12"/>
        <v>2300</v>
      </c>
      <c r="L31" s="81">
        <f t="shared" si="12"/>
        <v>1512</v>
      </c>
      <c r="M31" s="81">
        <f t="shared" si="12"/>
        <v>7</v>
      </c>
      <c r="N31" s="83">
        <f t="shared" ref="N31:Q51" si="18">SUM(BR4,BV4,BZ4,CD4,CH4,CL4,CP4)</f>
        <v>2878</v>
      </c>
      <c r="O31" s="83">
        <f t="shared" si="13"/>
        <v>2338</v>
      </c>
      <c r="P31" s="83">
        <f t="shared" si="13"/>
        <v>1083</v>
      </c>
      <c r="Q31" s="83">
        <f t="shared" si="13"/>
        <v>4</v>
      </c>
      <c r="R31" s="83">
        <f t="shared" ref="R31:U51" si="19">SUM(CT4,CX4,DB4,DF4,DJ4,DN4,DR4)</f>
        <v>2418</v>
      </c>
      <c r="S31" s="83">
        <f t="shared" si="14"/>
        <v>1518</v>
      </c>
      <c r="T31" s="83">
        <f t="shared" si="14"/>
        <v>1108</v>
      </c>
      <c r="U31" s="83">
        <f t="shared" si="14"/>
        <v>5</v>
      </c>
    </row>
    <row r="32" spans="1:133" x14ac:dyDescent="0.25">
      <c r="A32" s="20" t="s">
        <v>30</v>
      </c>
      <c r="B32" s="81">
        <f t="shared" si="15"/>
        <v>80</v>
      </c>
      <c r="C32" s="81">
        <f t="shared" si="10"/>
        <v>52</v>
      </c>
      <c r="D32" s="81">
        <f t="shared" si="10"/>
        <v>20</v>
      </c>
      <c r="E32" s="81">
        <f t="shared" si="10"/>
        <v>2</v>
      </c>
      <c r="F32" s="83">
        <f t="shared" si="16"/>
        <v>426</v>
      </c>
      <c r="G32" s="83">
        <f t="shared" si="11"/>
        <v>269</v>
      </c>
      <c r="H32" s="83">
        <f t="shared" si="11"/>
        <v>170</v>
      </c>
      <c r="I32" s="83">
        <f t="shared" si="11"/>
        <v>2</v>
      </c>
      <c r="J32" s="81">
        <f t="shared" si="17"/>
        <v>866</v>
      </c>
      <c r="K32" s="81">
        <f t="shared" si="12"/>
        <v>322</v>
      </c>
      <c r="L32" s="81">
        <f t="shared" si="12"/>
        <v>476</v>
      </c>
      <c r="M32" s="81">
        <f t="shared" si="12"/>
        <v>2</v>
      </c>
      <c r="N32" s="83">
        <f t="shared" si="18"/>
        <v>360</v>
      </c>
      <c r="O32" s="83">
        <f t="shared" si="13"/>
        <v>268</v>
      </c>
      <c r="P32" s="83">
        <f t="shared" si="13"/>
        <v>237</v>
      </c>
      <c r="Q32" s="83">
        <f t="shared" si="13"/>
        <v>1</v>
      </c>
      <c r="R32" s="83">
        <f t="shared" si="19"/>
        <v>540</v>
      </c>
      <c r="S32" s="83">
        <f t="shared" si="14"/>
        <v>252</v>
      </c>
      <c r="T32" s="83">
        <f t="shared" si="14"/>
        <v>212</v>
      </c>
      <c r="U32" s="83">
        <f t="shared" si="14"/>
        <v>1</v>
      </c>
    </row>
    <row r="33" spans="1:21" x14ac:dyDescent="0.25">
      <c r="A33" s="20" t="s">
        <v>31</v>
      </c>
      <c r="B33" s="81">
        <f t="shared" si="15"/>
        <v>0</v>
      </c>
      <c r="C33" s="81">
        <f t="shared" si="10"/>
        <v>0</v>
      </c>
      <c r="D33" s="81">
        <f t="shared" si="10"/>
        <v>0</v>
      </c>
      <c r="E33" s="81">
        <f t="shared" si="10"/>
        <v>0</v>
      </c>
      <c r="F33" s="83">
        <f t="shared" si="16"/>
        <v>0</v>
      </c>
      <c r="G33" s="83">
        <f t="shared" si="11"/>
        <v>0</v>
      </c>
      <c r="H33" s="83">
        <f t="shared" si="11"/>
        <v>0</v>
      </c>
      <c r="I33" s="83">
        <f t="shared" si="11"/>
        <v>0</v>
      </c>
      <c r="J33" s="81">
        <f t="shared" si="17"/>
        <v>0</v>
      </c>
      <c r="K33" s="81">
        <f t="shared" si="12"/>
        <v>0</v>
      </c>
      <c r="L33" s="81">
        <f t="shared" si="12"/>
        <v>0</v>
      </c>
      <c r="M33" s="81">
        <f t="shared" si="12"/>
        <v>0</v>
      </c>
      <c r="N33" s="83">
        <f t="shared" si="18"/>
        <v>0</v>
      </c>
      <c r="O33" s="83">
        <f t="shared" si="13"/>
        <v>0</v>
      </c>
      <c r="P33" s="83">
        <f t="shared" si="13"/>
        <v>0</v>
      </c>
      <c r="Q33" s="83">
        <f t="shared" si="13"/>
        <v>0</v>
      </c>
      <c r="R33" s="83">
        <f t="shared" si="19"/>
        <v>0</v>
      </c>
      <c r="S33" s="83">
        <f t="shared" si="14"/>
        <v>0</v>
      </c>
      <c r="T33" s="83">
        <f t="shared" si="14"/>
        <v>0</v>
      </c>
      <c r="U33" s="83">
        <f t="shared" si="14"/>
        <v>0</v>
      </c>
    </row>
    <row r="34" spans="1:21" x14ac:dyDescent="0.25">
      <c r="A34" s="20" t="s">
        <v>33</v>
      </c>
      <c r="B34" s="81">
        <f t="shared" si="15"/>
        <v>0</v>
      </c>
      <c r="C34" s="81">
        <f t="shared" si="10"/>
        <v>245</v>
      </c>
      <c r="D34" s="81">
        <f t="shared" si="10"/>
        <v>34</v>
      </c>
      <c r="E34" s="81">
        <f t="shared" si="10"/>
        <v>0</v>
      </c>
      <c r="F34" s="83">
        <f t="shared" si="16"/>
        <v>572</v>
      </c>
      <c r="G34" s="83">
        <f t="shared" si="11"/>
        <v>321</v>
      </c>
      <c r="H34" s="83">
        <f t="shared" si="11"/>
        <v>348</v>
      </c>
      <c r="I34" s="83">
        <f t="shared" si="11"/>
        <v>0</v>
      </c>
      <c r="J34" s="81">
        <f t="shared" si="17"/>
        <v>1725</v>
      </c>
      <c r="K34" s="81">
        <f t="shared" si="12"/>
        <v>714</v>
      </c>
      <c r="L34" s="81">
        <f t="shared" si="12"/>
        <v>313</v>
      </c>
      <c r="M34" s="81">
        <f t="shared" si="12"/>
        <v>4</v>
      </c>
      <c r="N34" s="83">
        <f t="shared" si="18"/>
        <v>1200</v>
      </c>
      <c r="O34" s="83">
        <f t="shared" si="13"/>
        <v>758</v>
      </c>
      <c r="P34" s="83">
        <f t="shared" si="13"/>
        <v>279</v>
      </c>
      <c r="Q34" s="83">
        <f t="shared" si="13"/>
        <v>0</v>
      </c>
      <c r="R34" s="83">
        <f t="shared" si="19"/>
        <v>268</v>
      </c>
      <c r="S34" s="83">
        <f t="shared" si="14"/>
        <v>523</v>
      </c>
      <c r="T34" s="83">
        <f t="shared" si="14"/>
        <v>195</v>
      </c>
      <c r="U34" s="83">
        <f t="shared" si="14"/>
        <v>2</v>
      </c>
    </row>
    <row r="35" spans="1:21" x14ac:dyDescent="0.25">
      <c r="A35" s="20" t="s">
        <v>34</v>
      </c>
      <c r="B35" s="81">
        <f t="shared" si="15"/>
        <v>0</v>
      </c>
      <c r="C35" s="81">
        <f t="shared" si="10"/>
        <v>46</v>
      </c>
      <c r="D35" s="81">
        <f t="shared" si="10"/>
        <v>20</v>
      </c>
      <c r="E35" s="81">
        <f t="shared" si="10"/>
        <v>1</v>
      </c>
      <c r="F35" s="83">
        <f t="shared" si="16"/>
        <v>240</v>
      </c>
      <c r="G35" s="83">
        <f t="shared" si="11"/>
        <v>102</v>
      </c>
      <c r="H35" s="83">
        <f t="shared" si="11"/>
        <v>66</v>
      </c>
      <c r="I35" s="83">
        <f t="shared" si="11"/>
        <v>0</v>
      </c>
      <c r="J35" s="81">
        <f t="shared" si="17"/>
        <v>120</v>
      </c>
      <c r="K35" s="81">
        <f t="shared" si="12"/>
        <v>43</v>
      </c>
      <c r="L35" s="81">
        <f t="shared" si="12"/>
        <v>55</v>
      </c>
      <c r="M35" s="81">
        <f t="shared" si="12"/>
        <v>0</v>
      </c>
      <c r="N35" s="83">
        <f t="shared" si="18"/>
        <v>62</v>
      </c>
      <c r="O35" s="83">
        <f t="shared" si="13"/>
        <v>38</v>
      </c>
      <c r="P35" s="83">
        <f t="shared" si="13"/>
        <v>34</v>
      </c>
      <c r="Q35" s="83">
        <f t="shared" si="13"/>
        <v>0</v>
      </c>
      <c r="R35" s="83">
        <f t="shared" si="19"/>
        <v>48</v>
      </c>
      <c r="S35" s="83">
        <f t="shared" si="14"/>
        <v>52</v>
      </c>
      <c r="T35" s="83">
        <f t="shared" si="14"/>
        <v>0</v>
      </c>
      <c r="U35" s="83">
        <f t="shared" si="14"/>
        <v>0</v>
      </c>
    </row>
    <row r="36" spans="1:21" x14ac:dyDescent="0.25">
      <c r="A36" s="20" t="s">
        <v>35</v>
      </c>
      <c r="B36" s="81">
        <f t="shared" si="15"/>
        <v>320</v>
      </c>
      <c r="C36" s="81">
        <f t="shared" si="10"/>
        <v>81</v>
      </c>
      <c r="D36" s="81">
        <f t="shared" si="10"/>
        <v>10</v>
      </c>
      <c r="E36" s="81">
        <f t="shared" si="10"/>
        <v>0</v>
      </c>
      <c r="F36" s="83">
        <f t="shared" si="16"/>
        <v>167</v>
      </c>
      <c r="G36" s="83">
        <f t="shared" si="11"/>
        <v>131</v>
      </c>
      <c r="H36" s="83">
        <f t="shared" si="11"/>
        <v>37</v>
      </c>
      <c r="I36" s="83">
        <f t="shared" si="11"/>
        <v>0</v>
      </c>
      <c r="J36" s="81">
        <f t="shared" si="17"/>
        <v>390</v>
      </c>
      <c r="K36" s="81">
        <f t="shared" si="12"/>
        <v>111</v>
      </c>
      <c r="L36" s="81">
        <f t="shared" si="12"/>
        <v>214</v>
      </c>
      <c r="M36" s="81">
        <f t="shared" si="12"/>
        <v>0</v>
      </c>
      <c r="N36" s="83">
        <f t="shared" si="18"/>
        <v>439</v>
      </c>
      <c r="O36" s="83">
        <f t="shared" si="13"/>
        <v>272</v>
      </c>
      <c r="P36" s="83">
        <f t="shared" si="13"/>
        <v>270</v>
      </c>
      <c r="Q36" s="83">
        <f t="shared" si="13"/>
        <v>0</v>
      </c>
      <c r="R36" s="83">
        <f t="shared" si="19"/>
        <v>390</v>
      </c>
      <c r="S36" s="83">
        <f t="shared" si="14"/>
        <v>521</v>
      </c>
      <c r="T36" s="83">
        <f t="shared" si="14"/>
        <v>112</v>
      </c>
      <c r="U36" s="83">
        <f t="shared" si="14"/>
        <v>2</v>
      </c>
    </row>
    <row r="37" spans="1:21" x14ac:dyDescent="0.25">
      <c r="A37" s="20" t="s">
        <v>36</v>
      </c>
      <c r="B37" s="81">
        <f t="shared" si="15"/>
        <v>797</v>
      </c>
      <c r="C37" s="81">
        <f t="shared" si="10"/>
        <v>393</v>
      </c>
      <c r="D37" s="81">
        <f t="shared" si="10"/>
        <v>48</v>
      </c>
      <c r="E37" s="81">
        <f t="shared" si="10"/>
        <v>0</v>
      </c>
      <c r="F37" s="83">
        <f t="shared" si="16"/>
        <v>1609</v>
      </c>
      <c r="G37" s="83">
        <f t="shared" si="11"/>
        <v>939</v>
      </c>
      <c r="H37" s="83">
        <f t="shared" si="11"/>
        <v>909</v>
      </c>
      <c r="I37" s="83">
        <f t="shared" si="11"/>
        <v>4</v>
      </c>
      <c r="J37" s="81">
        <f t="shared" si="17"/>
        <v>1806</v>
      </c>
      <c r="K37" s="81">
        <f t="shared" si="12"/>
        <v>1360</v>
      </c>
      <c r="L37" s="81">
        <f t="shared" si="12"/>
        <v>556</v>
      </c>
      <c r="M37" s="81">
        <f t="shared" si="12"/>
        <v>5</v>
      </c>
      <c r="N37" s="83">
        <f t="shared" si="18"/>
        <v>1819</v>
      </c>
      <c r="O37" s="83">
        <f t="shared" si="13"/>
        <v>713</v>
      </c>
      <c r="P37" s="83">
        <f t="shared" si="13"/>
        <v>701</v>
      </c>
      <c r="Q37" s="83">
        <f t="shared" si="13"/>
        <v>4</v>
      </c>
      <c r="R37" s="83">
        <f t="shared" si="19"/>
        <v>1558</v>
      </c>
      <c r="S37" s="83">
        <f t="shared" si="14"/>
        <v>925</v>
      </c>
      <c r="T37" s="83">
        <f t="shared" si="14"/>
        <v>488</v>
      </c>
      <c r="U37" s="83">
        <f t="shared" si="14"/>
        <v>2</v>
      </c>
    </row>
    <row r="38" spans="1:21" x14ac:dyDescent="0.25">
      <c r="A38" s="20" t="s">
        <v>37</v>
      </c>
      <c r="B38" s="81">
        <f t="shared" si="15"/>
        <v>0</v>
      </c>
      <c r="C38" s="81">
        <f t="shared" si="10"/>
        <v>27</v>
      </c>
      <c r="D38" s="81">
        <f t="shared" si="10"/>
        <v>25</v>
      </c>
      <c r="E38" s="81">
        <f t="shared" si="10"/>
        <v>0</v>
      </c>
      <c r="F38" s="83">
        <f t="shared" si="16"/>
        <v>43</v>
      </c>
      <c r="G38" s="83">
        <f t="shared" si="11"/>
        <v>3</v>
      </c>
      <c r="H38" s="83">
        <f t="shared" si="11"/>
        <v>33</v>
      </c>
      <c r="I38" s="83">
        <f t="shared" si="11"/>
        <v>0</v>
      </c>
      <c r="J38" s="81">
        <f t="shared" si="17"/>
        <v>604</v>
      </c>
      <c r="K38" s="81">
        <f t="shared" si="12"/>
        <v>199</v>
      </c>
      <c r="L38" s="81">
        <f t="shared" si="12"/>
        <v>220</v>
      </c>
      <c r="M38" s="81">
        <f t="shared" si="12"/>
        <v>0</v>
      </c>
      <c r="N38" s="83">
        <f t="shared" si="18"/>
        <v>420</v>
      </c>
      <c r="O38" s="83">
        <f t="shared" si="13"/>
        <v>338</v>
      </c>
      <c r="P38" s="83">
        <f t="shared" si="13"/>
        <v>126</v>
      </c>
      <c r="Q38" s="83">
        <f t="shared" si="13"/>
        <v>1</v>
      </c>
      <c r="R38" s="83">
        <f t="shared" si="19"/>
        <v>630</v>
      </c>
      <c r="S38" s="83">
        <f t="shared" si="14"/>
        <v>558</v>
      </c>
      <c r="T38" s="83">
        <f t="shared" si="14"/>
        <v>131</v>
      </c>
      <c r="U38" s="83">
        <f t="shared" si="14"/>
        <v>0</v>
      </c>
    </row>
    <row r="39" spans="1:21" x14ac:dyDescent="0.25">
      <c r="A39" s="20" t="s">
        <v>38</v>
      </c>
      <c r="B39" s="81">
        <f t="shared" si="15"/>
        <v>578</v>
      </c>
      <c r="C39" s="81">
        <f t="shared" si="10"/>
        <v>226</v>
      </c>
      <c r="D39" s="81">
        <f t="shared" si="10"/>
        <v>21</v>
      </c>
      <c r="E39" s="81">
        <f t="shared" si="10"/>
        <v>1</v>
      </c>
      <c r="F39" s="83">
        <f t="shared" si="16"/>
        <v>654</v>
      </c>
      <c r="G39" s="83">
        <f t="shared" si="11"/>
        <v>521</v>
      </c>
      <c r="H39" s="83">
        <f t="shared" si="11"/>
        <v>89</v>
      </c>
      <c r="I39" s="83">
        <f t="shared" si="11"/>
        <v>2</v>
      </c>
      <c r="J39" s="81">
        <f t="shared" si="17"/>
        <v>647</v>
      </c>
      <c r="K39" s="81">
        <f t="shared" si="12"/>
        <v>686</v>
      </c>
      <c r="L39" s="81">
        <f t="shared" si="12"/>
        <v>159</v>
      </c>
      <c r="M39" s="81">
        <f t="shared" si="12"/>
        <v>1</v>
      </c>
      <c r="N39" s="83">
        <f t="shared" si="18"/>
        <v>982</v>
      </c>
      <c r="O39" s="83">
        <f t="shared" si="13"/>
        <v>556</v>
      </c>
      <c r="P39" s="83">
        <f t="shared" si="13"/>
        <v>190</v>
      </c>
      <c r="Q39" s="83">
        <f t="shared" si="13"/>
        <v>1</v>
      </c>
      <c r="R39" s="83">
        <f t="shared" si="19"/>
        <v>450</v>
      </c>
      <c r="S39" s="83">
        <f t="shared" si="14"/>
        <v>556</v>
      </c>
      <c r="T39" s="83">
        <f t="shared" si="14"/>
        <v>135</v>
      </c>
      <c r="U39" s="83">
        <f t="shared" si="14"/>
        <v>0</v>
      </c>
    </row>
    <row r="40" spans="1:21" x14ac:dyDescent="0.25">
      <c r="A40" s="20" t="s">
        <v>39</v>
      </c>
      <c r="B40" s="81">
        <f t="shared" si="15"/>
        <v>0</v>
      </c>
      <c r="C40" s="81">
        <f t="shared" si="10"/>
        <v>0</v>
      </c>
      <c r="D40" s="81">
        <f t="shared" si="10"/>
        <v>0</v>
      </c>
      <c r="E40" s="81">
        <f t="shared" si="10"/>
        <v>0</v>
      </c>
      <c r="F40" s="83">
        <f t="shared" si="16"/>
        <v>0</v>
      </c>
      <c r="G40" s="83">
        <f t="shared" si="11"/>
        <v>0</v>
      </c>
      <c r="H40" s="83">
        <f t="shared" si="11"/>
        <v>0</v>
      </c>
      <c r="I40" s="83">
        <f t="shared" si="11"/>
        <v>0</v>
      </c>
      <c r="J40" s="81">
        <f t="shared" si="17"/>
        <v>0</v>
      </c>
      <c r="K40" s="81">
        <f t="shared" si="12"/>
        <v>0</v>
      </c>
      <c r="L40" s="81">
        <f t="shared" si="12"/>
        <v>0</v>
      </c>
      <c r="M40" s="81">
        <f t="shared" si="12"/>
        <v>0</v>
      </c>
      <c r="N40" s="83">
        <f t="shared" si="18"/>
        <v>0</v>
      </c>
      <c r="O40" s="83">
        <f t="shared" si="13"/>
        <v>0</v>
      </c>
      <c r="P40" s="83">
        <f t="shared" si="13"/>
        <v>0</v>
      </c>
      <c r="Q40" s="83">
        <f t="shared" si="13"/>
        <v>0</v>
      </c>
      <c r="R40" s="83">
        <f t="shared" si="19"/>
        <v>0</v>
      </c>
      <c r="S40" s="83">
        <f t="shared" si="14"/>
        <v>0</v>
      </c>
      <c r="T40" s="83">
        <f t="shared" si="14"/>
        <v>0</v>
      </c>
      <c r="U40" s="83">
        <f t="shared" si="14"/>
        <v>0</v>
      </c>
    </row>
    <row r="41" spans="1:21" x14ac:dyDescent="0.25">
      <c r="A41" s="20" t="s">
        <v>25</v>
      </c>
      <c r="B41" s="81">
        <f t="shared" si="15"/>
        <v>0</v>
      </c>
      <c r="C41" s="81">
        <f t="shared" si="10"/>
        <v>0</v>
      </c>
      <c r="D41" s="81">
        <f t="shared" si="10"/>
        <v>0</v>
      </c>
      <c r="E41" s="81">
        <f t="shared" si="10"/>
        <v>0</v>
      </c>
      <c r="F41" s="83">
        <f t="shared" si="16"/>
        <v>0</v>
      </c>
      <c r="G41" s="83">
        <f t="shared" si="11"/>
        <v>0</v>
      </c>
      <c r="H41" s="83">
        <f t="shared" si="11"/>
        <v>0</v>
      </c>
      <c r="I41" s="83">
        <f t="shared" si="11"/>
        <v>0</v>
      </c>
      <c r="J41" s="81">
        <f t="shared" si="17"/>
        <v>0</v>
      </c>
      <c r="K41" s="81">
        <f t="shared" si="12"/>
        <v>0</v>
      </c>
      <c r="L41" s="81">
        <f t="shared" si="12"/>
        <v>0</v>
      </c>
      <c r="M41" s="81">
        <f t="shared" si="12"/>
        <v>0</v>
      </c>
      <c r="N41" s="83">
        <f t="shared" si="18"/>
        <v>0</v>
      </c>
      <c r="O41" s="83">
        <f t="shared" si="13"/>
        <v>0</v>
      </c>
      <c r="P41" s="83">
        <f t="shared" si="13"/>
        <v>0</v>
      </c>
      <c r="Q41" s="83">
        <f t="shared" si="13"/>
        <v>0</v>
      </c>
      <c r="R41" s="83">
        <f t="shared" si="19"/>
        <v>0</v>
      </c>
      <c r="S41" s="83">
        <f t="shared" si="14"/>
        <v>0</v>
      </c>
      <c r="T41" s="83">
        <f t="shared" si="14"/>
        <v>0</v>
      </c>
      <c r="U41" s="83">
        <f t="shared" si="14"/>
        <v>0</v>
      </c>
    </row>
    <row r="42" spans="1:21" x14ac:dyDescent="0.25">
      <c r="A42" s="20" t="s">
        <v>26</v>
      </c>
      <c r="B42" s="81">
        <f t="shared" si="15"/>
        <v>0</v>
      </c>
      <c r="C42" s="81">
        <f t="shared" si="10"/>
        <v>0</v>
      </c>
      <c r="D42" s="81">
        <f t="shared" si="10"/>
        <v>0</v>
      </c>
      <c r="E42" s="81">
        <f t="shared" si="10"/>
        <v>0</v>
      </c>
      <c r="F42" s="83">
        <f t="shared" si="16"/>
        <v>0</v>
      </c>
      <c r="G42" s="83">
        <f t="shared" si="11"/>
        <v>0</v>
      </c>
      <c r="H42" s="83">
        <f t="shared" si="11"/>
        <v>0</v>
      </c>
      <c r="I42" s="83">
        <f t="shared" si="11"/>
        <v>0</v>
      </c>
      <c r="J42" s="81">
        <f t="shared" si="17"/>
        <v>0</v>
      </c>
      <c r="K42" s="81">
        <f t="shared" si="12"/>
        <v>0</v>
      </c>
      <c r="L42" s="81">
        <f t="shared" si="12"/>
        <v>0</v>
      </c>
      <c r="M42" s="81">
        <f t="shared" si="12"/>
        <v>0</v>
      </c>
      <c r="N42" s="83">
        <f t="shared" si="18"/>
        <v>0</v>
      </c>
      <c r="O42" s="83">
        <f t="shared" si="13"/>
        <v>0</v>
      </c>
      <c r="P42" s="83">
        <f t="shared" si="13"/>
        <v>0</v>
      </c>
      <c r="Q42" s="83">
        <f t="shared" si="13"/>
        <v>0</v>
      </c>
      <c r="R42" s="83">
        <f t="shared" si="19"/>
        <v>0</v>
      </c>
      <c r="S42" s="83">
        <f t="shared" si="14"/>
        <v>0</v>
      </c>
      <c r="T42" s="83">
        <f t="shared" si="14"/>
        <v>0</v>
      </c>
      <c r="U42" s="83">
        <f t="shared" si="14"/>
        <v>0</v>
      </c>
    </row>
    <row r="43" spans="1:21" x14ac:dyDescent="0.25">
      <c r="A43" s="20" t="s">
        <v>27</v>
      </c>
      <c r="B43" s="81">
        <f t="shared" si="15"/>
        <v>225</v>
      </c>
      <c r="C43" s="81">
        <f t="shared" si="10"/>
        <v>85</v>
      </c>
      <c r="D43" s="81">
        <f t="shared" si="10"/>
        <v>87</v>
      </c>
      <c r="E43" s="81">
        <f t="shared" si="10"/>
        <v>4</v>
      </c>
      <c r="F43" s="83">
        <f t="shared" si="16"/>
        <v>461</v>
      </c>
      <c r="G43" s="83">
        <f t="shared" si="11"/>
        <v>195</v>
      </c>
      <c r="H43" s="83">
        <f t="shared" si="11"/>
        <v>338</v>
      </c>
      <c r="I43" s="83">
        <f t="shared" si="11"/>
        <v>3</v>
      </c>
      <c r="J43" s="81">
        <f t="shared" si="17"/>
        <v>320</v>
      </c>
      <c r="K43" s="81">
        <f t="shared" si="12"/>
        <v>199</v>
      </c>
      <c r="L43" s="81">
        <f t="shared" si="12"/>
        <v>105</v>
      </c>
      <c r="M43" s="81">
        <f t="shared" si="12"/>
        <v>2</v>
      </c>
      <c r="N43" s="83">
        <f t="shared" si="18"/>
        <v>300</v>
      </c>
      <c r="O43" s="83">
        <f t="shared" si="13"/>
        <v>309</v>
      </c>
      <c r="P43" s="83">
        <f t="shared" si="13"/>
        <v>73</v>
      </c>
      <c r="Q43" s="83">
        <f t="shared" si="13"/>
        <v>3</v>
      </c>
      <c r="R43" s="83">
        <f t="shared" si="19"/>
        <v>300</v>
      </c>
      <c r="S43" s="83">
        <f t="shared" si="14"/>
        <v>165</v>
      </c>
      <c r="T43" s="83">
        <f t="shared" si="14"/>
        <v>122</v>
      </c>
      <c r="U43" s="83">
        <f t="shared" si="14"/>
        <v>3</v>
      </c>
    </row>
    <row r="44" spans="1:21" x14ac:dyDescent="0.25">
      <c r="A44" s="20" t="s">
        <v>48</v>
      </c>
      <c r="B44" s="81">
        <f t="shared" si="15"/>
        <v>0</v>
      </c>
      <c r="C44" s="81">
        <f t="shared" si="10"/>
        <v>0</v>
      </c>
      <c r="D44" s="81">
        <f t="shared" si="10"/>
        <v>0</v>
      </c>
      <c r="E44" s="81">
        <f t="shared" si="10"/>
        <v>0</v>
      </c>
      <c r="F44" s="83">
        <f t="shared" si="16"/>
        <v>0</v>
      </c>
      <c r="G44" s="83">
        <f t="shared" si="11"/>
        <v>0</v>
      </c>
      <c r="H44" s="83">
        <f t="shared" si="11"/>
        <v>0</v>
      </c>
      <c r="I44" s="83">
        <f t="shared" si="11"/>
        <v>0</v>
      </c>
      <c r="J44" s="81">
        <f t="shared" si="17"/>
        <v>0</v>
      </c>
      <c r="K44" s="81">
        <f t="shared" si="12"/>
        <v>0</v>
      </c>
      <c r="L44" s="81">
        <f t="shared" si="12"/>
        <v>0</v>
      </c>
      <c r="M44" s="81">
        <f t="shared" si="12"/>
        <v>0</v>
      </c>
      <c r="N44" s="83">
        <f t="shared" si="18"/>
        <v>0</v>
      </c>
      <c r="O44" s="83">
        <f t="shared" si="13"/>
        <v>0</v>
      </c>
      <c r="P44" s="83">
        <f t="shared" si="13"/>
        <v>0</v>
      </c>
      <c r="Q44" s="83">
        <f t="shared" si="13"/>
        <v>0</v>
      </c>
      <c r="R44" s="83">
        <f t="shared" si="19"/>
        <v>0</v>
      </c>
      <c r="S44" s="83">
        <f t="shared" si="14"/>
        <v>0</v>
      </c>
      <c r="T44" s="83">
        <f t="shared" si="14"/>
        <v>0</v>
      </c>
      <c r="U44" s="83">
        <f t="shared" si="14"/>
        <v>0</v>
      </c>
    </row>
    <row r="45" spans="1:21" x14ac:dyDescent="0.25">
      <c r="A45" s="20" t="s">
        <v>49</v>
      </c>
      <c r="B45" s="81">
        <f t="shared" si="15"/>
        <v>50</v>
      </c>
      <c r="C45" s="81">
        <f t="shared" si="10"/>
        <v>18</v>
      </c>
      <c r="D45" s="81">
        <f t="shared" si="10"/>
        <v>0</v>
      </c>
      <c r="E45" s="81">
        <f t="shared" si="10"/>
        <v>0</v>
      </c>
      <c r="F45" s="83">
        <f t="shared" si="16"/>
        <v>0</v>
      </c>
      <c r="G45" s="83">
        <f t="shared" si="11"/>
        <v>50</v>
      </c>
      <c r="H45" s="83">
        <f t="shared" si="11"/>
        <v>10</v>
      </c>
      <c r="I45" s="83">
        <f t="shared" si="11"/>
        <v>0</v>
      </c>
      <c r="J45" s="81">
        <f t="shared" si="17"/>
        <v>50</v>
      </c>
      <c r="K45" s="81">
        <f t="shared" si="12"/>
        <v>33</v>
      </c>
      <c r="L45" s="81">
        <f t="shared" si="12"/>
        <v>17</v>
      </c>
      <c r="M45" s="81">
        <f t="shared" si="12"/>
        <v>0</v>
      </c>
      <c r="N45" s="83">
        <f t="shared" si="18"/>
        <v>50</v>
      </c>
      <c r="O45" s="83">
        <f t="shared" si="13"/>
        <v>53</v>
      </c>
      <c r="P45" s="83">
        <f t="shared" si="13"/>
        <v>0</v>
      </c>
      <c r="Q45" s="83">
        <f t="shared" si="13"/>
        <v>0</v>
      </c>
      <c r="R45" s="83">
        <f t="shared" si="19"/>
        <v>130</v>
      </c>
      <c r="S45" s="83">
        <f t="shared" si="14"/>
        <v>50</v>
      </c>
      <c r="T45" s="83">
        <f t="shared" si="14"/>
        <v>2</v>
      </c>
      <c r="U45" s="83">
        <f t="shared" si="14"/>
        <v>1</v>
      </c>
    </row>
    <row r="46" spans="1:21" x14ac:dyDescent="0.25">
      <c r="A46" s="20" t="s">
        <v>50</v>
      </c>
      <c r="B46" s="81">
        <f t="shared" si="15"/>
        <v>0</v>
      </c>
      <c r="C46" s="81">
        <f t="shared" si="15"/>
        <v>3</v>
      </c>
      <c r="D46" s="81">
        <f t="shared" si="15"/>
        <v>0</v>
      </c>
      <c r="E46" s="81">
        <f t="shared" si="15"/>
        <v>0</v>
      </c>
      <c r="F46" s="83">
        <f t="shared" si="16"/>
        <v>0</v>
      </c>
      <c r="G46" s="83">
        <f t="shared" si="16"/>
        <v>24</v>
      </c>
      <c r="H46" s="83">
        <f t="shared" si="16"/>
        <v>5</v>
      </c>
      <c r="I46" s="83">
        <f t="shared" si="16"/>
        <v>0</v>
      </c>
      <c r="J46" s="81">
        <f t="shared" si="17"/>
        <v>50</v>
      </c>
      <c r="K46" s="81">
        <f t="shared" si="17"/>
        <v>0</v>
      </c>
      <c r="L46" s="81">
        <f t="shared" si="17"/>
        <v>13</v>
      </c>
      <c r="M46" s="81">
        <f t="shared" si="17"/>
        <v>0</v>
      </c>
      <c r="N46" s="83">
        <f t="shared" si="18"/>
        <v>0</v>
      </c>
      <c r="O46" s="83">
        <f t="shared" si="18"/>
        <v>10</v>
      </c>
      <c r="P46" s="83">
        <f t="shared" si="18"/>
        <v>5</v>
      </c>
      <c r="Q46" s="83">
        <f t="shared" si="18"/>
        <v>0</v>
      </c>
      <c r="R46" s="83">
        <f t="shared" si="19"/>
        <v>0</v>
      </c>
      <c r="S46" s="83">
        <f t="shared" si="19"/>
        <v>0</v>
      </c>
      <c r="T46" s="83">
        <f t="shared" si="19"/>
        <v>15</v>
      </c>
      <c r="U46" s="83">
        <f t="shared" si="19"/>
        <v>0</v>
      </c>
    </row>
    <row r="47" spans="1:21" x14ac:dyDescent="0.25">
      <c r="A47" s="20" t="s">
        <v>47</v>
      </c>
      <c r="B47" s="81">
        <f t="shared" si="15"/>
        <v>104</v>
      </c>
      <c r="C47" s="81">
        <f t="shared" si="15"/>
        <v>121</v>
      </c>
      <c r="D47" s="81">
        <f t="shared" si="15"/>
        <v>8</v>
      </c>
      <c r="E47" s="81">
        <f t="shared" si="15"/>
        <v>1</v>
      </c>
      <c r="F47" s="83">
        <f t="shared" si="16"/>
        <v>214</v>
      </c>
      <c r="G47" s="83">
        <f t="shared" si="16"/>
        <v>122</v>
      </c>
      <c r="H47" s="83">
        <f t="shared" si="16"/>
        <v>164</v>
      </c>
      <c r="I47" s="83">
        <f t="shared" si="16"/>
        <v>1</v>
      </c>
      <c r="J47" s="81">
        <f t="shared" si="17"/>
        <v>325</v>
      </c>
      <c r="K47" s="81">
        <f t="shared" si="17"/>
        <v>107</v>
      </c>
      <c r="L47" s="81">
        <f t="shared" si="17"/>
        <v>69</v>
      </c>
      <c r="M47" s="81">
        <f t="shared" si="17"/>
        <v>2</v>
      </c>
      <c r="N47" s="83">
        <f t="shared" si="18"/>
        <v>172</v>
      </c>
      <c r="O47" s="83">
        <f t="shared" si="18"/>
        <v>141</v>
      </c>
      <c r="P47" s="83">
        <f t="shared" si="18"/>
        <v>64</v>
      </c>
      <c r="Q47" s="83">
        <f t="shared" si="18"/>
        <v>1</v>
      </c>
      <c r="R47" s="83">
        <f t="shared" si="19"/>
        <v>208</v>
      </c>
      <c r="S47" s="83">
        <f t="shared" si="19"/>
        <v>126</v>
      </c>
      <c r="T47" s="83">
        <f t="shared" si="19"/>
        <v>95</v>
      </c>
      <c r="U47" s="83">
        <f t="shared" si="19"/>
        <v>0</v>
      </c>
    </row>
    <row r="48" spans="1:21" x14ac:dyDescent="0.25">
      <c r="A48" s="20" t="s">
        <v>144</v>
      </c>
      <c r="B48" s="81">
        <f t="shared" si="15"/>
        <v>0</v>
      </c>
      <c r="C48" s="81">
        <f t="shared" si="15"/>
        <v>0</v>
      </c>
      <c r="D48" s="81">
        <f t="shared" si="15"/>
        <v>0</v>
      </c>
      <c r="E48" s="81">
        <f t="shared" si="15"/>
        <v>0</v>
      </c>
      <c r="F48" s="83">
        <f t="shared" si="16"/>
        <v>0</v>
      </c>
      <c r="G48" s="83">
        <f t="shared" si="16"/>
        <v>0</v>
      </c>
      <c r="H48" s="83">
        <f t="shared" si="16"/>
        <v>0</v>
      </c>
      <c r="I48" s="83">
        <f t="shared" si="16"/>
        <v>0</v>
      </c>
      <c r="J48" s="81">
        <f t="shared" si="17"/>
        <v>0</v>
      </c>
      <c r="K48" s="81">
        <f t="shared" si="17"/>
        <v>0</v>
      </c>
      <c r="L48" s="81">
        <f t="shared" si="17"/>
        <v>0</v>
      </c>
      <c r="M48" s="81">
        <f t="shared" si="17"/>
        <v>0</v>
      </c>
      <c r="N48" s="83">
        <f t="shared" si="18"/>
        <v>0</v>
      </c>
      <c r="O48" s="83">
        <f t="shared" si="18"/>
        <v>1</v>
      </c>
      <c r="P48" s="83">
        <f t="shared" si="18"/>
        <v>0</v>
      </c>
      <c r="Q48" s="83">
        <f t="shared" si="18"/>
        <v>0</v>
      </c>
      <c r="R48" s="83">
        <f t="shared" si="19"/>
        <v>0</v>
      </c>
      <c r="S48" s="83">
        <f t="shared" si="19"/>
        <v>0</v>
      </c>
      <c r="T48" s="83">
        <f t="shared" si="19"/>
        <v>0</v>
      </c>
      <c r="U48" s="83">
        <f t="shared" si="19"/>
        <v>0</v>
      </c>
    </row>
    <row r="49" spans="1:21" x14ac:dyDescent="0.25">
      <c r="A49" s="20" t="s">
        <v>145</v>
      </c>
      <c r="B49" s="81">
        <f t="shared" si="15"/>
        <v>0</v>
      </c>
      <c r="C49" s="81">
        <f t="shared" si="15"/>
        <v>0</v>
      </c>
      <c r="D49" s="81">
        <f t="shared" si="15"/>
        <v>0</v>
      </c>
      <c r="E49" s="81">
        <f t="shared" si="15"/>
        <v>0</v>
      </c>
      <c r="F49" s="83">
        <f t="shared" si="16"/>
        <v>0</v>
      </c>
      <c r="G49" s="83">
        <f t="shared" si="16"/>
        <v>0</v>
      </c>
      <c r="H49" s="83">
        <f t="shared" si="16"/>
        <v>0</v>
      </c>
      <c r="I49" s="83">
        <f t="shared" si="16"/>
        <v>0</v>
      </c>
      <c r="J49" s="81">
        <f t="shared" si="17"/>
        <v>0</v>
      </c>
      <c r="K49" s="81">
        <f t="shared" si="17"/>
        <v>0</v>
      </c>
      <c r="L49" s="81">
        <f t="shared" si="17"/>
        <v>0</v>
      </c>
      <c r="M49" s="81">
        <f t="shared" si="17"/>
        <v>0</v>
      </c>
      <c r="N49" s="83">
        <f t="shared" si="18"/>
        <v>0</v>
      </c>
      <c r="O49" s="83">
        <f t="shared" si="18"/>
        <v>0</v>
      </c>
      <c r="P49" s="83">
        <f t="shared" si="18"/>
        <v>0</v>
      </c>
      <c r="Q49" s="83">
        <f t="shared" si="18"/>
        <v>0</v>
      </c>
      <c r="R49" s="83">
        <f t="shared" si="19"/>
        <v>0</v>
      </c>
      <c r="S49" s="83">
        <f t="shared" si="19"/>
        <v>0</v>
      </c>
      <c r="T49" s="83">
        <f t="shared" si="19"/>
        <v>0</v>
      </c>
      <c r="U49" s="83">
        <f t="shared" si="19"/>
        <v>0</v>
      </c>
    </row>
    <row r="50" spans="1:21" x14ac:dyDescent="0.25">
      <c r="A50" s="20" t="s">
        <v>125</v>
      </c>
      <c r="B50" s="81">
        <f t="shared" si="15"/>
        <v>0</v>
      </c>
      <c r="C50" s="81">
        <f t="shared" si="15"/>
        <v>0</v>
      </c>
      <c r="D50" s="81">
        <f t="shared" si="15"/>
        <v>0</v>
      </c>
      <c r="E50" s="81">
        <f t="shared" si="15"/>
        <v>0</v>
      </c>
      <c r="F50" s="83">
        <f t="shared" si="16"/>
        <v>0</v>
      </c>
      <c r="G50" s="83">
        <f t="shared" si="16"/>
        <v>0</v>
      </c>
      <c r="H50" s="83">
        <f t="shared" si="16"/>
        <v>0</v>
      </c>
      <c r="I50" s="83">
        <f t="shared" si="16"/>
        <v>0</v>
      </c>
      <c r="J50" s="81">
        <f t="shared" si="17"/>
        <v>0</v>
      </c>
      <c r="K50" s="81">
        <f t="shared" si="17"/>
        <v>0</v>
      </c>
      <c r="L50" s="81">
        <f t="shared" si="17"/>
        <v>0</v>
      </c>
      <c r="M50" s="81">
        <f t="shared" si="17"/>
        <v>0</v>
      </c>
      <c r="N50" s="83">
        <f t="shared" si="18"/>
        <v>0</v>
      </c>
      <c r="O50" s="83">
        <f t="shared" si="18"/>
        <v>0</v>
      </c>
      <c r="P50" s="83">
        <f t="shared" si="18"/>
        <v>0</v>
      </c>
      <c r="Q50" s="83">
        <f t="shared" si="18"/>
        <v>0</v>
      </c>
      <c r="R50" s="83">
        <f t="shared" si="19"/>
        <v>0</v>
      </c>
      <c r="S50" s="83">
        <f t="shared" si="19"/>
        <v>0</v>
      </c>
      <c r="T50" s="83">
        <f t="shared" si="19"/>
        <v>0</v>
      </c>
      <c r="U50" s="83">
        <f t="shared" si="19"/>
        <v>0</v>
      </c>
    </row>
    <row r="51" spans="1:21" x14ac:dyDescent="0.25">
      <c r="A51" s="89" t="s">
        <v>124</v>
      </c>
      <c r="B51" s="81">
        <f t="shared" si="15"/>
        <v>0</v>
      </c>
      <c r="C51" s="81">
        <f t="shared" si="15"/>
        <v>0</v>
      </c>
      <c r="D51" s="81">
        <f t="shared" si="15"/>
        <v>0</v>
      </c>
      <c r="E51" s="81">
        <f t="shared" si="15"/>
        <v>0</v>
      </c>
      <c r="F51" s="83">
        <f t="shared" si="16"/>
        <v>0</v>
      </c>
      <c r="G51" s="83">
        <f t="shared" si="16"/>
        <v>0</v>
      </c>
      <c r="H51" s="83">
        <f t="shared" si="16"/>
        <v>0</v>
      </c>
      <c r="I51" s="83">
        <f t="shared" si="16"/>
        <v>0</v>
      </c>
      <c r="J51" s="81">
        <f t="shared" si="17"/>
        <v>0</v>
      </c>
      <c r="K51" s="81">
        <f t="shared" si="17"/>
        <v>0</v>
      </c>
      <c r="L51" s="81">
        <f t="shared" si="17"/>
        <v>0</v>
      </c>
      <c r="M51" s="81">
        <f t="shared" si="17"/>
        <v>0</v>
      </c>
      <c r="N51" s="83">
        <f t="shared" si="18"/>
        <v>0</v>
      </c>
      <c r="O51" s="83">
        <f t="shared" si="18"/>
        <v>0</v>
      </c>
      <c r="P51" s="83">
        <f t="shared" si="18"/>
        <v>0</v>
      </c>
      <c r="Q51" s="83">
        <f t="shared" si="18"/>
        <v>0</v>
      </c>
      <c r="R51" s="83">
        <f t="shared" si="19"/>
        <v>0</v>
      </c>
      <c r="S51" s="83">
        <f t="shared" si="19"/>
        <v>0</v>
      </c>
      <c r="T51" s="83">
        <f t="shared" si="19"/>
        <v>0</v>
      </c>
      <c r="U51" s="83">
        <f t="shared" si="19"/>
        <v>0</v>
      </c>
    </row>
    <row r="52" spans="1:21" x14ac:dyDescent="0.25">
      <c r="B52" s="84">
        <f t="shared" ref="B52:U52" si="20">SUM(B30:B51)</f>
        <v>3664</v>
      </c>
      <c r="C52" s="84">
        <f t="shared" si="20"/>
        <v>2399</v>
      </c>
      <c r="D52" s="84">
        <f t="shared" si="20"/>
        <v>428</v>
      </c>
      <c r="E52" s="84">
        <f t="shared" si="20"/>
        <v>14</v>
      </c>
      <c r="F52" s="84">
        <f t="shared" si="20"/>
        <v>10119</v>
      </c>
      <c r="G52" s="84">
        <f t="shared" si="20"/>
        <v>5840</v>
      </c>
      <c r="H52" s="84">
        <f t="shared" si="20"/>
        <v>4391</v>
      </c>
      <c r="I52" s="84">
        <f t="shared" si="20"/>
        <v>31</v>
      </c>
      <c r="J52" s="84">
        <f t="shared" si="20"/>
        <v>15025</v>
      </c>
      <c r="K52" s="84">
        <f t="shared" si="20"/>
        <v>7493</v>
      </c>
      <c r="L52" s="84">
        <f t="shared" si="20"/>
        <v>4689</v>
      </c>
      <c r="M52" s="84">
        <f t="shared" si="20"/>
        <v>38</v>
      </c>
      <c r="N52" s="84">
        <f t="shared" si="20"/>
        <v>11263</v>
      </c>
      <c r="O52" s="84">
        <f t="shared" si="20"/>
        <v>7467</v>
      </c>
      <c r="P52" s="84">
        <f t="shared" si="20"/>
        <v>3769</v>
      </c>
      <c r="Q52" s="84">
        <f t="shared" si="20"/>
        <v>35</v>
      </c>
      <c r="R52" s="84">
        <f t="shared" si="20"/>
        <v>9071</v>
      </c>
      <c r="S52" s="84">
        <f t="shared" si="20"/>
        <v>6836</v>
      </c>
      <c r="T52" s="84">
        <f t="shared" si="20"/>
        <v>3381</v>
      </c>
      <c r="U52" s="84">
        <f t="shared" si="20"/>
        <v>28</v>
      </c>
    </row>
    <row r="54" spans="1:21" ht="29.1" customHeight="1" x14ac:dyDescent="0.25">
      <c r="A54" s="138" t="s">
        <v>0</v>
      </c>
      <c r="B54" s="120" t="s">
        <v>131</v>
      </c>
      <c r="C54" s="120" t="s">
        <v>133</v>
      </c>
      <c r="D54" s="120" t="s">
        <v>132</v>
      </c>
      <c r="E54" s="120" t="s">
        <v>135</v>
      </c>
      <c r="F54" s="120" t="s">
        <v>136</v>
      </c>
      <c r="G54" s="120" t="s">
        <v>137</v>
      </c>
      <c r="H54" s="120" t="s">
        <v>147</v>
      </c>
      <c r="I54" s="139" t="s">
        <v>134</v>
      </c>
    </row>
    <row r="55" spans="1:21" x14ac:dyDescent="0.25">
      <c r="A55" s="138"/>
      <c r="B55" s="121"/>
      <c r="C55" s="121"/>
      <c r="D55" s="121"/>
      <c r="E55" s="121"/>
      <c r="F55" s="121"/>
      <c r="G55" s="121"/>
      <c r="H55" s="121"/>
      <c r="I55" s="139"/>
    </row>
    <row r="56" spans="1:21" x14ac:dyDescent="0.25">
      <c r="A56" s="20" t="s">
        <v>28</v>
      </c>
      <c r="B56" s="12">
        <v>27255</v>
      </c>
      <c r="C56" s="85">
        <f>I56/5</f>
        <v>3956.6</v>
      </c>
      <c r="D56" s="85">
        <f t="shared" ref="D56:D73" si="21">SUM(C30:D30)</f>
        <v>446</v>
      </c>
      <c r="E56" s="85">
        <f t="shared" ref="E56:E77" si="22">SUM(G30:H30)</f>
        <v>2248</v>
      </c>
      <c r="F56" s="85">
        <f t="shared" ref="F56:F77" si="23">SUM(K30:L30)</f>
        <v>2399</v>
      </c>
      <c r="G56" s="85">
        <f t="shared" ref="G56:G77" si="24">SUM(O30:P30)</f>
        <v>2379</v>
      </c>
      <c r="H56" s="34"/>
      <c r="I56" s="86">
        <f>B56-D56-E56-F56-G56-H56</f>
        <v>19783</v>
      </c>
    </row>
    <row r="57" spans="1:21" x14ac:dyDescent="0.25">
      <c r="A57" s="20" t="s">
        <v>29</v>
      </c>
      <c r="B57" s="12">
        <v>49703</v>
      </c>
      <c r="C57" s="85">
        <f t="shared" ref="C57:C74" si="25">I57/5</f>
        <v>7704.4</v>
      </c>
      <c r="D57" s="85">
        <f t="shared" si="21"/>
        <v>811</v>
      </c>
      <c r="E57" s="85">
        <f t="shared" si="22"/>
        <v>3137</v>
      </c>
      <c r="F57" s="85">
        <f t="shared" si="23"/>
        <v>3812</v>
      </c>
      <c r="G57" s="85">
        <f t="shared" si="24"/>
        <v>3421</v>
      </c>
      <c r="H57" s="34"/>
      <c r="I57" s="86">
        <f t="shared" ref="I57:I77" si="26">B57-D57-E57-F57-G57-H57</f>
        <v>38522</v>
      </c>
    </row>
    <row r="58" spans="1:21" x14ac:dyDescent="0.25">
      <c r="A58" s="20" t="s">
        <v>30</v>
      </c>
      <c r="B58" s="12">
        <v>12457</v>
      </c>
      <c r="C58" s="85">
        <f t="shared" si="25"/>
        <v>2128.6</v>
      </c>
      <c r="D58" s="85">
        <f t="shared" si="21"/>
        <v>72</v>
      </c>
      <c r="E58" s="85">
        <f t="shared" si="22"/>
        <v>439</v>
      </c>
      <c r="F58" s="85">
        <f t="shared" si="23"/>
        <v>798</v>
      </c>
      <c r="G58" s="85">
        <f t="shared" si="24"/>
        <v>505</v>
      </c>
      <c r="H58" s="34"/>
      <c r="I58" s="86">
        <f t="shared" si="26"/>
        <v>10643</v>
      </c>
    </row>
    <row r="59" spans="1:21" x14ac:dyDescent="0.25">
      <c r="A59" s="20" t="s">
        <v>31</v>
      </c>
      <c r="B59" s="12">
        <v>585</v>
      </c>
      <c r="C59" s="85">
        <f t="shared" si="25"/>
        <v>117</v>
      </c>
      <c r="D59" s="85">
        <f t="shared" si="21"/>
        <v>0</v>
      </c>
      <c r="E59" s="85">
        <f t="shared" si="22"/>
        <v>0</v>
      </c>
      <c r="F59" s="85">
        <f t="shared" si="23"/>
        <v>0</v>
      </c>
      <c r="G59" s="85">
        <f t="shared" si="24"/>
        <v>0</v>
      </c>
      <c r="H59" s="34"/>
      <c r="I59" s="86">
        <f t="shared" si="26"/>
        <v>585</v>
      </c>
    </row>
    <row r="60" spans="1:21" x14ac:dyDescent="0.25">
      <c r="A60" s="20" t="s">
        <v>33</v>
      </c>
      <c r="B60" s="12">
        <v>16480</v>
      </c>
      <c r="C60" s="85">
        <f t="shared" si="25"/>
        <v>2693.6</v>
      </c>
      <c r="D60" s="85">
        <f t="shared" si="21"/>
        <v>279</v>
      </c>
      <c r="E60" s="85">
        <f t="shared" si="22"/>
        <v>669</v>
      </c>
      <c r="F60" s="85">
        <f t="shared" si="23"/>
        <v>1027</v>
      </c>
      <c r="G60" s="85">
        <f t="shared" si="24"/>
        <v>1037</v>
      </c>
      <c r="H60" s="34"/>
      <c r="I60" s="86">
        <f t="shared" si="26"/>
        <v>13468</v>
      </c>
    </row>
    <row r="61" spans="1:21" x14ac:dyDescent="0.25">
      <c r="A61" s="20" t="s">
        <v>34</v>
      </c>
      <c r="B61" s="12">
        <v>1043</v>
      </c>
      <c r="C61" s="85">
        <f t="shared" si="25"/>
        <v>127.8</v>
      </c>
      <c r="D61" s="85">
        <f t="shared" si="21"/>
        <v>66</v>
      </c>
      <c r="E61" s="85">
        <f t="shared" si="22"/>
        <v>168</v>
      </c>
      <c r="F61" s="85">
        <f t="shared" si="23"/>
        <v>98</v>
      </c>
      <c r="G61" s="85">
        <f t="shared" si="24"/>
        <v>72</v>
      </c>
      <c r="H61" s="34"/>
      <c r="I61" s="86">
        <f t="shared" si="26"/>
        <v>639</v>
      </c>
    </row>
    <row r="62" spans="1:21" x14ac:dyDescent="0.25">
      <c r="A62" s="20" t="s">
        <v>35</v>
      </c>
      <c r="B62" s="12">
        <v>10290</v>
      </c>
      <c r="C62" s="85">
        <f t="shared" si="25"/>
        <v>1832.8</v>
      </c>
      <c r="D62" s="85">
        <f t="shared" si="21"/>
        <v>91</v>
      </c>
      <c r="E62" s="85">
        <f t="shared" si="22"/>
        <v>168</v>
      </c>
      <c r="F62" s="85">
        <f t="shared" si="23"/>
        <v>325</v>
      </c>
      <c r="G62" s="85">
        <f t="shared" si="24"/>
        <v>542</v>
      </c>
      <c r="H62" s="34"/>
      <c r="I62" s="86">
        <f t="shared" si="26"/>
        <v>9164</v>
      </c>
    </row>
    <row r="63" spans="1:21" x14ac:dyDescent="0.25">
      <c r="A63" s="20" t="s">
        <v>36</v>
      </c>
      <c r="B63" s="12">
        <v>44040</v>
      </c>
      <c r="C63" s="85">
        <f t="shared" si="25"/>
        <v>7684.2</v>
      </c>
      <c r="D63" s="85">
        <f t="shared" si="21"/>
        <v>441</v>
      </c>
      <c r="E63" s="85">
        <f t="shared" si="22"/>
        <v>1848</v>
      </c>
      <c r="F63" s="85">
        <f t="shared" si="23"/>
        <v>1916</v>
      </c>
      <c r="G63" s="85">
        <f t="shared" si="24"/>
        <v>1414</v>
      </c>
      <c r="H63" s="34"/>
      <c r="I63" s="86">
        <f t="shared" si="26"/>
        <v>38421</v>
      </c>
    </row>
    <row r="64" spans="1:21" x14ac:dyDescent="0.25">
      <c r="A64" s="20" t="s">
        <v>37</v>
      </c>
      <c r="B64" s="12">
        <v>8972</v>
      </c>
      <c r="C64" s="85">
        <f t="shared" si="25"/>
        <v>1600.2</v>
      </c>
      <c r="D64" s="85">
        <f t="shared" si="21"/>
        <v>52</v>
      </c>
      <c r="E64" s="85">
        <f t="shared" si="22"/>
        <v>36</v>
      </c>
      <c r="F64" s="85">
        <f t="shared" si="23"/>
        <v>419</v>
      </c>
      <c r="G64" s="85">
        <f t="shared" si="24"/>
        <v>464</v>
      </c>
      <c r="H64" s="34"/>
      <c r="I64" s="86">
        <f t="shared" si="26"/>
        <v>8001</v>
      </c>
    </row>
    <row r="65" spans="1:9" x14ac:dyDescent="0.25">
      <c r="A65" s="20" t="s">
        <v>38</v>
      </c>
      <c r="B65" s="12">
        <v>24935</v>
      </c>
      <c r="C65" s="85">
        <f t="shared" si="25"/>
        <v>4497.3999999999996</v>
      </c>
      <c r="D65" s="85">
        <f t="shared" si="21"/>
        <v>247</v>
      </c>
      <c r="E65" s="85">
        <f t="shared" si="22"/>
        <v>610</v>
      </c>
      <c r="F65" s="85">
        <f t="shared" si="23"/>
        <v>845</v>
      </c>
      <c r="G65" s="85">
        <f t="shared" si="24"/>
        <v>746</v>
      </c>
      <c r="H65" s="34"/>
      <c r="I65" s="86">
        <f t="shared" si="26"/>
        <v>22487</v>
      </c>
    </row>
    <row r="66" spans="1:9" x14ac:dyDescent="0.25">
      <c r="A66" s="20" t="s">
        <v>39</v>
      </c>
      <c r="B66" s="12">
        <v>13528</v>
      </c>
      <c r="C66" s="85">
        <f t="shared" si="25"/>
        <v>2705.6</v>
      </c>
      <c r="D66" s="85">
        <f t="shared" si="21"/>
        <v>0</v>
      </c>
      <c r="E66" s="85">
        <f t="shared" si="22"/>
        <v>0</v>
      </c>
      <c r="F66" s="85">
        <f t="shared" si="23"/>
        <v>0</v>
      </c>
      <c r="G66" s="85">
        <f t="shared" si="24"/>
        <v>0</v>
      </c>
      <c r="H66" s="34"/>
      <c r="I66" s="86">
        <f t="shared" si="26"/>
        <v>13528</v>
      </c>
    </row>
    <row r="67" spans="1:9" x14ac:dyDescent="0.25">
      <c r="A67" s="20" t="s">
        <v>25</v>
      </c>
      <c r="B67" s="12">
        <v>5117</v>
      </c>
      <c r="C67" s="85">
        <f t="shared" si="25"/>
        <v>1023.4</v>
      </c>
      <c r="D67" s="85">
        <f t="shared" si="21"/>
        <v>0</v>
      </c>
      <c r="E67" s="85">
        <f t="shared" si="22"/>
        <v>0</v>
      </c>
      <c r="F67" s="85">
        <f t="shared" si="23"/>
        <v>0</v>
      </c>
      <c r="G67" s="85">
        <f t="shared" si="24"/>
        <v>0</v>
      </c>
      <c r="H67" s="34"/>
      <c r="I67" s="86">
        <f t="shared" si="26"/>
        <v>5117</v>
      </c>
    </row>
    <row r="68" spans="1:9" x14ac:dyDescent="0.25">
      <c r="A68" s="20" t="s">
        <v>26</v>
      </c>
      <c r="B68" s="12">
        <v>3655</v>
      </c>
      <c r="C68" s="85">
        <f t="shared" si="25"/>
        <v>731</v>
      </c>
      <c r="D68" s="85">
        <f t="shared" si="21"/>
        <v>0</v>
      </c>
      <c r="E68" s="85">
        <f t="shared" si="22"/>
        <v>0</v>
      </c>
      <c r="F68" s="85">
        <f t="shared" si="23"/>
        <v>0</v>
      </c>
      <c r="G68" s="85">
        <f t="shared" si="24"/>
        <v>0</v>
      </c>
      <c r="H68" s="34"/>
      <c r="I68" s="86">
        <f t="shared" si="26"/>
        <v>3655</v>
      </c>
    </row>
    <row r="69" spans="1:9" x14ac:dyDescent="0.25">
      <c r="A69" s="20" t="s">
        <v>27</v>
      </c>
      <c r="B69" s="12">
        <v>4082</v>
      </c>
      <c r="C69" s="85">
        <f t="shared" si="25"/>
        <v>538.20000000000005</v>
      </c>
      <c r="D69" s="85">
        <f t="shared" si="21"/>
        <v>172</v>
      </c>
      <c r="E69" s="85">
        <f t="shared" si="22"/>
        <v>533</v>
      </c>
      <c r="F69" s="85">
        <f t="shared" si="23"/>
        <v>304</v>
      </c>
      <c r="G69" s="85">
        <f t="shared" si="24"/>
        <v>382</v>
      </c>
      <c r="H69" s="34"/>
      <c r="I69" s="86">
        <f t="shared" si="26"/>
        <v>2691</v>
      </c>
    </row>
    <row r="70" spans="1:9" x14ac:dyDescent="0.25">
      <c r="A70" s="20" t="s">
        <v>48</v>
      </c>
      <c r="B70" s="12">
        <v>1006</v>
      </c>
      <c r="C70" s="85">
        <f t="shared" si="25"/>
        <v>201.2</v>
      </c>
      <c r="D70" s="85">
        <f t="shared" si="21"/>
        <v>0</v>
      </c>
      <c r="E70" s="85">
        <f t="shared" si="22"/>
        <v>0</v>
      </c>
      <c r="F70" s="85">
        <f t="shared" si="23"/>
        <v>0</v>
      </c>
      <c r="G70" s="85">
        <f t="shared" si="24"/>
        <v>0</v>
      </c>
      <c r="H70" s="34"/>
      <c r="I70" s="86">
        <f t="shared" si="26"/>
        <v>1006</v>
      </c>
    </row>
    <row r="71" spans="1:9" x14ac:dyDescent="0.25">
      <c r="A71" s="20" t="s">
        <v>49</v>
      </c>
      <c r="B71" s="12">
        <v>7736</v>
      </c>
      <c r="C71" s="85">
        <f t="shared" si="25"/>
        <v>1511</v>
      </c>
      <c r="D71" s="85">
        <f t="shared" si="21"/>
        <v>18</v>
      </c>
      <c r="E71" s="85">
        <f t="shared" si="22"/>
        <v>60</v>
      </c>
      <c r="F71" s="85">
        <f t="shared" si="23"/>
        <v>50</v>
      </c>
      <c r="G71" s="85">
        <f t="shared" si="24"/>
        <v>53</v>
      </c>
      <c r="H71" s="34"/>
      <c r="I71" s="86">
        <f t="shared" si="26"/>
        <v>7555</v>
      </c>
    </row>
    <row r="72" spans="1:9" x14ac:dyDescent="0.25">
      <c r="A72" s="20" t="s">
        <v>50</v>
      </c>
      <c r="B72" s="12">
        <v>580</v>
      </c>
      <c r="C72" s="85">
        <f t="shared" si="25"/>
        <v>104</v>
      </c>
      <c r="D72" s="85">
        <f t="shared" si="21"/>
        <v>3</v>
      </c>
      <c r="E72" s="85">
        <f t="shared" si="22"/>
        <v>29</v>
      </c>
      <c r="F72" s="85">
        <f t="shared" si="23"/>
        <v>13</v>
      </c>
      <c r="G72" s="85">
        <f t="shared" si="24"/>
        <v>15</v>
      </c>
      <c r="H72" s="34"/>
      <c r="I72" s="86">
        <f t="shared" si="26"/>
        <v>520</v>
      </c>
    </row>
    <row r="73" spans="1:9" x14ac:dyDescent="0.25">
      <c r="A73" s="20" t="s">
        <v>47</v>
      </c>
      <c r="B73" s="12">
        <v>23573</v>
      </c>
      <c r="C73" s="85">
        <f t="shared" si="25"/>
        <v>4555.3999999999996</v>
      </c>
      <c r="D73" s="85">
        <f t="shared" si="21"/>
        <v>129</v>
      </c>
      <c r="E73" s="85">
        <f t="shared" si="22"/>
        <v>286</v>
      </c>
      <c r="F73" s="85">
        <f t="shared" si="23"/>
        <v>176</v>
      </c>
      <c r="G73" s="85">
        <f t="shared" si="24"/>
        <v>205</v>
      </c>
      <c r="H73" s="34"/>
      <c r="I73" s="86">
        <f t="shared" si="26"/>
        <v>22777</v>
      </c>
    </row>
    <row r="74" spans="1:9" x14ac:dyDescent="0.25">
      <c r="A74" s="20" t="s">
        <v>144</v>
      </c>
      <c r="B74" s="12">
        <v>900</v>
      </c>
      <c r="C74" s="85" t="e">
        <f t="shared" si="25"/>
        <v>#REF!</v>
      </c>
      <c r="D74" s="85" t="e">
        <f>SUM(#REF!)</f>
        <v>#REF!</v>
      </c>
      <c r="E74" s="85">
        <f t="shared" si="22"/>
        <v>0</v>
      </c>
      <c r="F74" s="85">
        <f t="shared" si="23"/>
        <v>0</v>
      </c>
      <c r="G74" s="85">
        <f t="shared" si="24"/>
        <v>1</v>
      </c>
      <c r="H74" s="34"/>
      <c r="I74" s="86" t="e">
        <f t="shared" si="26"/>
        <v>#REF!</v>
      </c>
    </row>
    <row r="75" spans="1:9" x14ac:dyDescent="0.25">
      <c r="A75" s="20" t="s">
        <v>145</v>
      </c>
      <c r="B75" s="12"/>
      <c r="C75" s="85"/>
      <c r="D75" s="85" t="e">
        <f>SUM(#REF!)</f>
        <v>#REF!</v>
      </c>
      <c r="E75" s="85">
        <f t="shared" si="22"/>
        <v>0</v>
      </c>
      <c r="F75" s="85">
        <f t="shared" si="23"/>
        <v>0</v>
      </c>
      <c r="G75" s="85">
        <f t="shared" si="24"/>
        <v>0</v>
      </c>
      <c r="H75" s="34"/>
      <c r="I75" s="86" t="e">
        <f t="shared" si="26"/>
        <v>#REF!</v>
      </c>
    </row>
    <row r="76" spans="1:9" x14ac:dyDescent="0.25">
      <c r="A76" s="20" t="s">
        <v>125</v>
      </c>
      <c r="B76" s="12"/>
      <c r="C76" s="85"/>
      <c r="D76" s="85" t="e">
        <f>SUM(#REF!)</f>
        <v>#REF!</v>
      </c>
      <c r="E76" s="85">
        <f t="shared" si="22"/>
        <v>0</v>
      </c>
      <c r="F76" s="85">
        <f t="shared" si="23"/>
        <v>0</v>
      </c>
      <c r="G76" s="85">
        <f t="shared" si="24"/>
        <v>0</v>
      </c>
      <c r="H76" s="34"/>
      <c r="I76" s="86" t="e">
        <f t="shared" si="26"/>
        <v>#REF!</v>
      </c>
    </row>
    <row r="77" spans="1:9" x14ac:dyDescent="0.25">
      <c r="A77" s="89" t="s">
        <v>124</v>
      </c>
      <c r="B77" s="12"/>
      <c r="C77" s="85"/>
      <c r="D77" s="85">
        <f>SUM(C48:D48)</f>
        <v>0</v>
      </c>
      <c r="E77" s="85">
        <f t="shared" si="22"/>
        <v>0</v>
      </c>
      <c r="F77" s="85">
        <f t="shared" si="23"/>
        <v>0</v>
      </c>
      <c r="G77" s="85">
        <f t="shared" si="24"/>
        <v>0</v>
      </c>
      <c r="H77" s="34"/>
      <c r="I77" s="86">
        <f t="shared" si="26"/>
        <v>0</v>
      </c>
    </row>
    <row r="78" spans="1:9" x14ac:dyDescent="0.25">
      <c r="B78" s="88">
        <f t="shared" ref="B78:G78" si="27">SUM(B56:B74)</f>
        <v>255937</v>
      </c>
      <c r="C78" s="88" t="e">
        <f t="shared" si="27"/>
        <v>#REF!</v>
      </c>
      <c r="D78" s="88" t="e">
        <f t="shared" si="27"/>
        <v>#REF!</v>
      </c>
      <c r="E78" s="88">
        <f t="shared" si="27"/>
        <v>10231</v>
      </c>
      <c r="F78" s="88">
        <f t="shared" si="27"/>
        <v>12182</v>
      </c>
      <c r="G78" s="88">
        <f t="shared" si="27"/>
        <v>11236</v>
      </c>
      <c r="H78" s="88"/>
      <c r="I78" s="88" t="e">
        <f>SUM(I56:I74)</f>
        <v>#REF!</v>
      </c>
    </row>
  </sheetData>
  <mergeCells count="48">
    <mergeCell ref="R28:U28"/>
    <mergeCell ref="DV1:EC1"/>
    <mergeCell ref="CX1:DA1"/>
    <mergeCell ref="DB1:DE1"/>
    <mergeCell ref="DF1:DI1"/>
    <mergeCell ref="DJ1:DM1"/>
    <mergeCell ref="DN1:DQ1"/>
    <mergeCell ref="DR1:DU1"/>
    <mergeCell ref="R1:U1"/>
    <mergeCell ref="V1:Y1"/>
    <mergeCell ref="Z1:AC1"/>
    <mergeCell ref="AD1:AG1"/>
    <mergeCell ref="AH1:AK1"/>
    <mergeCell ref="CP1:CS1"/>
    <mergeCell ref="CT1:CW1"/>
    <mergeCell ref="AL1:AO1"/>
    <mergeCell ref="AP1:AS1"/>
    <mergeCell ref="AT1:AW1"/>
    <mergeCell ref="AX1:BA1"/>
    <mergeCell ref="BV1:BY1"/>
    <mergeCell ref="BZ1:CC1"/>
    <mergeCell ref="CD1:CG1"/>
    <mergeCell ref="CH1:CK1"/>
    <mergeCell ref="CL1:CO1"/>
    <mergeCell ref="BB1:BE1"/>
    <mergeCell ref="BF1:BI1"/>
    <mergeCell ref="BJ1:BM1"/>
    <mergeCell ref="BN1:BQ1"/>
    <mergeCell ref="BR1:BU1"/>
    <mergeCell ref="A1:A2"/>
    <mergeCell ref="B1:E1"/>
    <mergeCell ref="F1:I1"/>
    <mergeCell ref="J1:M1"/>
    <mergeCell ref="N1:Q1"/>
    <mergeCell ref="N28:Q28"/>
    <mergeCell ref="A54:A55"/>
    <mergeCell ref="B54:B55"/>
    <mergeCell ref="C54:C55"/>
    <mergeCell ref="D54:D55"/>
    <mergeCell ref="I54:I55"/>
    <mergeCell ref="E54:E55"/>
    <mergeCell ref="F54:F55"/>
    <mergeCell ref="G54:G55"/>
    <mergeCell ref="A28:A29"/>
    <mergeCell ref="B28:E28"/>
    <mergeCell ref="F28:I28"/>
    <mergeCell ref="J28:M28"/>
    <mergeCell ref="H54:H55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zoomScale="85" zoomScaleNormal="85" workbookViewId="0">
      <pane xSplit="4" topLeftCell="T1" activePane="topRight" state="frozen"/>
      <selection pane="topRight" activeCell="AG16" sqref="AG16"/>
    </sheetView>
  </sheetViews>
  <sheetFormatPr defaultRowHeight="15" x14ac:dyDescent="0.25"/>
  <cols>
    <col min="1" max="1" width="21.5703125" customWidth="1"/>
    <col min="2" max="2" width="8.140625" customWidth="1"/>
    <col min="3" max="3" width="7.5703125" customWidth="1"/>
    <col min="4" max="4" width="7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ht="15.75" customHeight="1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 t="s">
        <v>166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167</v>
      </c>
      <c r="Y1" s="5" t="s">
        <v>13</v>
      </c>
      <c r="Z1" s="5" t="s">
        <v>170</v>
      </c>
      <c r="AA1" s="5" t="s">
        <v>14</v>
      </c>
      <c r="AB1" s="4" t="s">
        <v>150</v>
      </c>
      <c r="AC1" s="5" t="s">
        <v>168</v>
      </c>
      <c r="AD1" s="120" t="s">
        <v>18</v>
      </c>
      <c r="AE1" s="126" t="s">
        <v>10</v>
      </c>
      <c r="AF1" s="126" t="s">
        <v>44</v>
      </c>
      <c r="AG1" s="128" t="s">
        <v>22</v>
      </c>
      <c r="AH1" s="130" t="s">
        <v>23</v>
      </c>
    </row>
    <row r="2" spans="1:34" ht="15.75" customHeight="1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164</v>
      </c>
      <c r="J2" s="17" t="s">
        <v>15</v>
      </c>
      <c r="K2" s="17" t="s">
        <v>165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90</v>
      </c>
      <c r="S2" s="4" t="s">
        <v>90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106</v>
      </c>
      <c r="Y2" s="4" t="s">
        <v>42</v>
      </c>
      <c r="Z2" s="4" t="s">
        <v>141</v>
      </c>
      <c r="AA2" s="4" t="s">
        <v>42</v>
      </c>
      <c r="AB2" s="16"/>
      <c r="AC2" s="16" t="s">
        <v>169</v>
      </c>
      <c r="AD2" s="121"/>
      <c r="AE2" s="127"/>
      <c r="AF2" s="127"/>
      <c r="AG2" s="129"/>
      <c r="AH2" s="131"/>
    </row>
    <row r="3" spans="1:34" ht="15" customHeight="1" x14ac:dyDescent="0.25">
      <c r="A3" s="20" t="s">
        <v>28</v>
      </c>
      <c r="B3" s="21">
        <v>33</v>
      </c>
      <c r="C3" s="9">
        <v>15</v>
      </c>
      <c r="D3" s="9">
        <v>52</v>
      </c>
      <c r="E3" s="12"/>
      <c r="F3" s="1">
        <f>'2.3'!AF3</f>
        <v>547</v>
      </c>
      <c r="G3" s="22">
        <f t="shared" ref="G3:G24" si="0">SUM(E3:F3)</f>
        <v>547</v>
      </c>
      <c r="H3" s="7"/>
      <c r="I3" s="7"/>
      <c r="J3" s="7"/>
      <c r="K3" s="7"/>
      <c r="L3" s="7"/>
      <c r="M3" s="7"/>
      <c r="N3" s="6">
        <f t="shared" ref="N3:N24" si="1">SUBTOTAL(9,H3:M3)</f>
        <v>0</v>
      </c>
      <c r="O3" s="11">
        <f t="shared" ref="O3:O24" si="2">G3-N3</f>
        <v>547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>O3-AE3</f>
        <v>547</v>
      </c>
      <c r="AG3" s="7">
        <f t="shared" ref="AG3:AG24" si="3">(B3*C3)+D3</f>
        <v>547</v>
      </c>
      <c r="AH3" s="13">
        <f>AG3+AD3-AF3</f>
        <v>0</v>
      </c>
    </row>
    <row r="4" spans="1:34" ht="15" customHeight="1" x14ac:dyDescent="0.25">
      <c r="A4" s="20" t="s">
        <v>29</v>
      </c>
      <c r="B4" s="21">
        <v>70</v>
      </c>
      <c r="C4" s="9"/>
      <c r="D4" s="9">
        <v>25</v>
      </c>
      <c r="E4" s="12"/>
      <c r="F4" s="1">
        <f>'2.3'!AF4</f>
        <v>25</v>
      </c>
      <c r="G4" s="22">
        <f t="shared" si="0"/>
        <v>25</v>
      </c>
      <c r="H4" s="7"/>
      <c r="I4" s="7"/>
      <c r="J4" s="7"/>
      <c r="K4" s="7"/>
      <c r="L4" s="7"/>
      <c r="M4" s="7"/>
      <c r="N4" s="6">
        <f t="shared" si="1"/>
        <v>0</v>
      </c>
      <c r="O4" s="11">
        <f t="shared" si="2"/>
        <v>25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4" si="4">SUM(P4:AC4)</f>
        <v>0</v>
      </c>
      <c r="AF4" s="15">
        <f t="shared" ref="AF4:AF24" si="5">O4-AE4</f>
        <v>25</v>
      </c>
      <c r="AG4" s="7">
        <f t="shared" si="3"/>
        <v>25</v>
      </c>
      <c r="AH4" s="13">
        <f t="shared" ref="AH4:AH24" si="6">AG4+AD4-AF4</f>
        <v>0</v>
      </c>
    </row>
    <row r="5" spans="1:34" ht="15" customHeight="1" x14ac:dyDescent="0.25">
      <c r="A5" s="20" t="s">
        <v>30</v>
      </c>
      <c r="B5" s="21">
        <v>45</v>
      </c>
      <c r="C5" s="8">
        <v>3</v>
      </c>
      <c r="D5" s="8">
        <v>61</v>
      </c>
      <c r="E5" s="12"/>
      <c r="F5" s="1">
        <f>'2.3'!AF5</f>
        <v>196</v>
      </c>
      <c r="G5" s="22">
        <f t="shared" si="0"/>
        <v>196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196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4"/>
        <v>0</v>
      </c>
      <c r="AF5" s="15">
        <f t="shared" si="5"/>
        <v>196</v>
      </c>
      <c r="AG5" s="7">
        <f t="shared" si="3"/>
        <v>196</v>
      </c>
      <c r="AH5" s="13">
        <f t="shared" si="6"/>
        <v>0</v>
      </c>
    </row>
    <row r="6" spans="1:34" ht="15" customHeight="1" x14ac:dyDescent="0.25">
      <c r="A6" s="20" t="s">
        <v>31</v>
      </c>
      <c r="B6" s="21">
        <v>60</v>
      </c>
      <c r="C6" s="8"/>
      <c r="D6" s="8"/>
      <c r="E6" s="12"/>
      <c r="F6" s="1">
        <f>'2.3'!AF6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5"/>
        <v>0</v>
      </c>
      <c r="AG6" s="7">
        <f t="shared" si="3"/>
        <v>0</v>
      </c>
      <c r="AH6" s="13">
        <f t="shared" si="6"/>
        <v>0</v>
      </c>
    </row>
    <row r="7" spans="1:34" ht="15" customHeight="1" x14ac:dyDescent="0.25">
      <c r="A7" s="20" t="s">
        <v>33</v>
      </c>
      <c r="B7" s="21">
        <v>120</v>
      </c>
      <c r="C7" s="9">
        <v>0</v>
      </c>
      <c r="D7" s="9">
        <v>108</v>
      </c>
      <c r="E7" s="12"/>
      <c r="F7" s="1">
        <f>'2.3'!AF7</f>
        <v>108</v>
      </c>
      <c r="G7" s="22">
        <f t="shared" si="0"/>
        <v>108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108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0</v>
      </c>
      <c r="AF7" s="15">
        <f t="shared" si="5"/>
        <v>108</v>
      </c>
      <c r="AG7" s="7">
        <f t="shared" si="3"/>
        <v>108</v>
      </c>
      <c r="AH7" s="13">
        <f t="shared" si="6"/>
        <v>0</v>
      </c>
    </row>
    <row r="8" spans="1:34" ht="15" customHeight="1" x14ac:dyDescent="0.25">
      <c r="A8" s="20" t="s">
        <v>34</v>
      </c>
      <c r="B8" s="21">
        <v>40</v>
      </c>
      <c r="C8" s="8"/>
      <c r="D8" s="8"/>
      <c r="E8" s="12"/>
      <c r="F8" s="1">
        <f>'2.3'!AF8</f>
        <v>0</v>
      </c>
      <c r="G8" s="22">
        <f t="shared" si="0"/>
        <v>0</v>
      </c>
      <c r="H8" s="28"/>
      <c r="I8" s="28"/>
      <c r="J8" s="28"/>
      <c r="K8" s="28"/>
      <c r="L8" s="28"/>
      <c r="M8" s="28"/>
      <c r="N8" s="6">
        <f t="shared" si="1"/>
        <v>0</v>
      </c>
      <c r="O8" s="11">
        <f t="shared" si="2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5"/>
        <v>0</v>
      </c>
      <c r="AG8" s="7">
        <f t="shared" si="3"/>
        <v>0</v>
      </c>
      <c r="AH8" s="13">
        <f t="shared" si="6"/>
        <v>0</v>
      </c>
    </row>
    <row r="9" spans="1:34" ht="15" customHeight="1" x14ac:dyDescent="0.25">
      <c r="A9" s="20" t="s">
        <v>35</v>
      </c>
      <c r="B9" s="21">
        <v>65</v>
      </c>
      <c r="C9" s="8">
        <v>7</v>
      </c>
      <c r="D9" s="8">
        <v>1</v>
      </c>
      <c r="E9" s="12"/>
      <c r="F9" s="1">
        <f>'2.3'!AF9</f>
        <v>456</v>
      </c>
      <c r="G9" s="22">
        <f t="shared" si="0"/>
        <v>456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456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0</v>
      </c>
      <c r="AF9" s="15">
        <f t="shared" si="5"/>
        <v>456</v>
      </c>
      <c r="AG9" s="7">
        <f t="shared" si="3"/>
        <v>456</v>
      </c>
      <c r="AH9" s="13">
        <f t="shared" si="6"/>
        <v>0</v>
      </c>
    </row>
    <row r="10" spans="1:34" ht="15" customHeight="1" x14ac:dyDescent="0.25">
      <c r="A10" s="20" t="s">
        <v>36</v>
      </c>
      <c r="B10" s="21">
        <v>100</v>
      </c>
      <c r="C10" s="8">
        <v>3</v>
      </c>
      <c r="D10" s="8">
        <v>65</v>
      </c>
      <c r="E10" s="12"/>
      <c r="F10" s="1">
        <f>'2.3'!AF10</f>
        <v>365</v>
      </c>
      <c r="G10" s="22">
        <f t="shared" si="0"/>
        <v>365</v>
      </c>
      <c r="H10" s="28"/>
      <c r="I10" s="28"/>
      <c r="J10" s="28"/>
      <c r="K10" s="28"/>
      <c r="L10" s="28"/>
      <c r="M10" s="28"/>
      <c r="N10" s="6">
        <f t="shared" si="1"/>
        <v>0</v>
      </c>
      <c r="O10" s="11">
        <f t="shared" si="2"/>
        <v>365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0</v>
      </c>
      <c r="AF10" s="15">
        <f t="shared" si="5"/>
        <v>365</v>
      </c>
      <c r="AG10" s="7">
        <f t="shared" si="3"/>
        <v>365</v>
      </c>
      <c r="AH10" s="13">
        <f t="shared" si="6"/>
        <v>0</v>
      </c>
    </row>
    <row r="11" spans="1:34" ht="15" customHeight="1" x14ac:dyDescent="0.25">
      <c r="A11" s="20" t="s">
        <v>37</v>
      </c>
      <c r="B11" s="21">
        <v>85</v>
      </c>
      <c r="C11" s="10">
        <v>0</v>
      </c>
      <c r="D11" s="10">
        <v>1</v>
      </c>
      <c r="E11" s="12"/>
      <c r="F11" s="1">
        <f>'2.3'!AF11</f>
        <v>1</v>
      </c>
      <c r="G11" s="22">
        <f t="shared" si="0"/>
        <v>1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1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4"/>
        <v>0</v>
      </c>
      <c r="AF11" s="15">
        <f t="shared" si="5"/>
        <v>1</v>
      </c>
      <c r="AG11" s="7">
        <f t="shared" si="3"/>
        <v>1</v>
      </c>
      <c r="AH11" s="13">
        <f t="shared" si="6"/>
        <v>0</v>
      </c>
    </row>
    <row r="12" spans="1:34" ht="15" customHeight="1" x14ac:dyDescent="0.25">
      <c r="A12" s="20" t="s">
        <v>38</v>
      </c>
      <c r="B12" s="21">
        <v>50</v>
      </c>
      <c r="C12" s="10">
        <v>6</v>
      </c>
      <c r="D12" s="10">
        <v>33</v>
      </c>
      <c r="E12" s="12"/>
      <c r="F12" s="1">
        <f>'2.3'!AF12</f>
        <v>332</v>
      </c>
      <c r="G12" s="22">
        <f t="shared" si="0"/>
        <v>332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332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0</v>
      </c>
      <c r="AF12" s="15">
        <f t="shared" si="5"/>
        <v>332</v>
      </c>
      <c r="AG12" s="7">
        <f t="shared" si="3"/>
        <v>333</v>
      </c>
      <c r="AH12" s="13">
        <f t="shared" si="6"/>
        <v>1</v>
      </c>
    </row>
    <row r="13" spans="1:34" ht="15" customHeight="1" x14ac:dyDescent="0.25">
      <c r="A13" s="20" t="s">
        <v>39</v>
      </c>
      <c r="B13" s="21">
        <v>50</v>
      </c>
      <c r="C13" s="10"/>
      <c r="D13" s="10"/>
      <c r="E13" s="12"/>
      <c r="F13" s="1">
        <f>'2.3'!AF13</f>
        <v>0</v>
      </c>
      <c r="G13" s="22">
        <f t="shared" si="0"/>
        <v>0</v>
      </c>
      <c r="H13" s="28"/>
      <c r="I13" s="28"/>
      <c r="J13" s="28"/>
      <c r="K13" s="28"/>
      <c r="L13" s="28"/>
      <c r="M13" s="28"/>
      <c r="N13" s="6">
        <f t="shared" si="1"/>
        <v>0</v>
      </c>
      <c r="O13" s="11">
        <f t="shared" si="2"/>
        <v>0</v>
      </c>
      <c r="P13" s="14"/>
      <c r="Q13" s="25"/>
      <c r="R13" s="14"/>
      <c r="S13" s="14"/>
      <c r="T13" s="25"/>
      <c r="U13" s="14"/>
      <c r="V13" s="14"/>
      <c r="W13" s="14"/>
      <c r="X13" s="14"/>
      <c r="Y13" s="25"/>
      <c r="Z13" s="14"/>
      <c r="AA13" s="25"/>
      <c r="AB13" s="25"/>
      <c r="AC13" s="14"/>
      <c r="AD13" s="14"/>
      <c r="AE13" s="13">
        <f t="shared" si="4"/>
        <v>0</v>
      </c>
      <c r="AF13" s="15">
        <f t="shared" si="5"/>
        <v>0</v>
      </c>
      <c r="AG13" s="7">
        <f t="shared" si="3"/>
        <v>0</v>
      </c>
      <c r="AH13" s="13">
        <f t="shared" si="6"/>
        <v>0</v>
      </c>
    </row>
    <row r="14" spans="1:34" ht="15" customHeight="1" x14ac:dyDescent="0.25">
      <c r="A14" s="20" t="s">
        <v>25</v>
      </c>
      <c r="B14" s="21">
        <v>45</v>
      </c>
      <c r="C14" s="10"/>
      <c r="D14" s="10"/>
      <c r="E14" s="12"/>
      <c r="F14" s="1">
        <f>'2.3'!AF14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5"/>
        <v>0</v>
      </c>
      <c r="AG14" s="7">
        <f t="shared" si="3"/>
        <v>0</v>
      </c>
      <c r="AH14" s="13">
        <f t="shared" si="6"/>
        <v>0</v>
      </c>
    </row>
    <row r="15" spans="1:34" ht="15" customHeight="1" x14ac:dyDescent="0.25">
      <c r="A15" s="20" t="s">
        <v>26</v>
      </c>
      <c r="B15" s="21">
        <v>33</v>
      </c>
      <c r="C15" s="10"/>
      <c r="D15" s="10"/>
      <c r="E15" s="12"/>
      <c r="F15" s="1">
        <f>'2.3'!AF15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5"/>
        <v>0</v>
      </c>
      <c r="AG15" s="7">
        <f t="shared" si="3"/>
        <v>0</v>
      </c>
      <c r="AH15" s="13">
        <f t="shared" si="6"/>
        <v>0</v>
      </c>
    </row>
    <row r="16" spans="1:34" ht="15" customHeight="1" x14ac:dyDescent="0.25">
      <c r="A16" s="20" t="s">
        <v>27</v>
      </c>
      <c r="B16" s="21">
        <v>45</v>
      </c>
      <c r="C16" s="10">
        <v>0</v>
      </c>
      <c r="D16" s="10">
        <v>254</v>
      </c>
      <c r="E16" s="12">
        <v>225</v>
      </c>
      <c r="F16" s="1">
        <f>'2.3'!AF16</f>
        <v>29</v>
      </c>
      <c r="G16" s="22">
        <f t="shared" si="0"/>
        <v>254</v>
      </c>
      <c r="H16" s="28"/>
      <c r="I16" s="28"/>
      <c r="J16" s="28"/>
      <c r="K16" s="28"/>
      <c r="L16" s="28"/>
      <c r="M16" s="28"/>
      <c r="N16" s="6">
        <f t="shared" si="1"/>
        <v>0</v>
      </c>
      <c r="O16" s="11">
        <f t="shared" si="2"/>
        <v>254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>O16-AE16</f>
        <v>254</v>
      </c>
      <c r="AG16" s="7">
        <f t="shared" si="3"/>
        <v>254</v>
      </c>
      <c r="AH16" s="13">
        <f t="shared" si="6"/>
        <v>0</v>
      </c>
    </row>
    <row r="17" spans="1:34" ht="15" customHeight="1" x14ac:dyDescent="0.25">
      <c r="A17" s="20" t="s">
        <v>48</v>
      </c>
      <c r="B17" s="21">
        <v>100</v>
      </c>
      <c r="C17" s="10"/>
      <c r="D17" s="10"/>
      <c r="E17" s="12"/>
      <c r="F17" s="1">
        <f>'2.3'!AF17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5"/>
        <v>0</v>
      </c>
      <c r="AG17" s="7">
        <f t="shared" si="3"/>
        <v>0</v>
      </c>
      <c r="AH17" s="13">
        <f t="shared" si="6"/>
        <v>0</v>
      </c>
    </row>
    <row r="18" spans="1:34" ht="15" customHeight="1" x14ac:dyDescent="0.25">
      <c r="A18" s="20" t="s">
        <v>49</v>
      </c>
      <c r="B18" s="21">
        <v>100</v>
      </c>
      <c r="C18" s="10">
        <v>0</v>
      </c>
      <c r="D18" s="10">
        <v>63</v>
      </c>
      <c r="E18" s="12">
        <v>50</v>
      </c>
      <c r="F18" s="1">
        <f>'2.3'!AF18</f>
        <v>13</v>
      </c>
      <c r="G18" s="22">
        <f t="shared" si="0"/>
        <v>63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63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5"/>
        <v>63</v>
      </c>
      <c r="AG18" s="7">
        <f t="shared" si="3"/>
        <v>63</v>
      </c>
      <c r="AH18" s="13">
        <f t="shared" si="6"/>
        <v>0</v>
      </c>
    </row>
    <row r="19" spans="1:34" ht="15" customHeight="1" x14ac:dyDescent="0.25">
      <c r="A19" s="20" t="s">
        <v>50</v>
      </c>
      <c r="B19" s="21">
        <v>50</v>
      </c>
      <c r="C19" s="10">
        <v>0</v>
      </c>
      <c r="D19" s="10">
        <v>37</v>
      </c>
      <c r="E19" s="12"/>
      <c r="F19" s="1">
        <f>'2.3'!AF19</f>
        <v>37</v>
      </c>
      <c r="G19" s="22">
        <f t="shared" si="0"/>
        <v>37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37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5"/>
        <v>37</v>
      </c>
      <c r="AG19" s="7">
        <f t="shared" si="3"/>
        <v>37</v>
      </c>
      <c r="AH19" s="13">
        <f t="shared" si="6"/>
        <v>0</v>
      </c>
    </row>
    <row r="20" spans="1:34" ht="15" customHeight="1" x14ac:dyDescent="0.25">
      <c r="A20" s="20" t="s">
        <v>47</v>
      </c>
      <c r="B20" s="21">
        <v>33</v>
      </c>
      <c r="C20" s="10">
        <v>0</v>
      </c>
      <c r="D20" s="10">
        <v>129</v>
      </c>
      <c r="E20" s="12">
        <v>104</v>
      </c>
      <c r="F20" s="1">
        <f>'2.3'!AF20</f>
        <v>25</v>
      </c>
      <c r="G20" s="22">
        <f t="shared" si="0"/>
        <v>129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129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5"/>
        <v>129</v>
      </c>
      <c r="AG20" s="7">
        <f t="shared" si="3"/>
        <v>129</v>
      </c>
      <c r="AH20" s="13">
        <f t="shared" si="6"/>
        <v>0</v>
      </c>
    </row>
    <row r="21" spans="1:34" ht="15" customHeight="1" x14ac:dyDescent="0.25">
      <c r="A21" s="20" t="s">
        <v>144</v>
      </c>
      <c r="B21" s="21"/>
      <c r="C21" s="10"/>
      <c r="D21" s="10">
        <v>1</v>
      </c>
      <c r="E21" s="12"/>
      <c r="F21" s="1">
        <f>'2.3'!AF21</f>
        <v>1</v>
      </c>
      <c r="G21" s="22">
        <f t="shared" si="0"/>
        <v>1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5"/>
        <v>1</v>
      </c>
      <c r="AG21" s="7">
        <f t="shared" si="3"/>
        <v>1</v>
      </c>
      <c r="AH21" s="13">
        <f t="shared" si="6"/>
        <v>0</v>
      </c>
    </row>
    <row r="22" spans="1:34" ht="15" customHeight="1" x14ac:dyDescent="0.25">
      <c r="A22" s="20" t="s">
        <v>145</v>
      </c>
      <c r="B22" s="21">
        <v>40</v>
      </c>
      <c r="C22" s="10"/>
      <c r="D22" s="10"/>
      <c r="E22" s="12"/>
      <c r="F22" s="1">
        <f>'2.3'!AF22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5"/>
        <v>0</v>
      </c>
      <c r="AG22" s="7">
        <f t="shared" si="3"/>
        <v>0</v>
      </c>
      <c r="AH22" s="13">
        <f t="shared" si="6"/>
        <v>0</v>
      </c>
    </row>
    <row r="23" spans="1:34" ht="15" customHeight="1" x14ac:dyDescent="0.25">
      <c r="A23" s="20" t="s">
        <v>125</v>
      </c>
      <c r="B23" s="21">
        <v>30</v>
      </c>
      <c r="C23" s="10"/>
      <c r="D23" s="10"/>
      <c r="E23" s="12"/>
      <c r="F23" s="1">
        <f>'2.3'!AF23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5"/>
        <v>0</v>
      </c>
      <c r="AG23" s="7">
        <f t="shared" si="3"/>
        <v>0</v>
      </c>
      <c r="AH23" s="13">
        <f t="shared" si="6"/>
        <v>0</v>
      </c>
    </row>
    <row r="24" spans="1:34" ht="15" customHeight="1" x14ac:dyDescent="0.25">
      <c r="A24" s="20" t="s">
        <v>124</v>
      </c>
      <c r="B24" s="21">
        <v>15</v>
      </c>
      <c r="C24" s="10"/>
      <c r="D24" s="10"/>
      <c r="E24" s="12"/>
      <c r="F24" s="1">
        <f>'2.3'!AF24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5"/>
        <v>0</v>
      </c>
      <c r="AG24" s="7">
        <f t="shared" si="3"/>
        <v>0</v>
      </c>
      <c r="AH24" s="13">
        <f t="shared" si="6"/>
        <v>0</v>
      </c>
    </row>
    <row r="25" spans="1:34" x14ac:dyDescent="0.25">
      <c r="E25" s="19">
        <f>SUM(E3:E24)</f>
        <v>379</v>
      </c>
      <c r="F25" s="19">
        <f>SUM(F3:F24)</f>
        <v>2135</v>
      </c>
      <c r="G25" s="19">
        <f t="shared" ref="G25:AH25" si="7">SUM(G3:G24)</f>
        <v>2514</v>
      </c>
      <c r="H25" s="19">
        <f t="shared" si="7"/>
        <v>0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0</v>
      </c>
      <c r="M25" s="19">
        <f t="shared" si="7"/>
        <v>0</v>
      </c>
      <c r="N25" s="19">
        <f t="shared" si="7"/>
        <v>0</v>
      </c>
      <c r="O25" s="19">
        <f t="shared" si="7"/>
        <v>2514</v>
      </c>
      <c r="P25" s="19">
        <f t="shared" si="7"/>
        <v>0</v>
      </c>
      <c r="Q25" s="19">
        <f t="shared" si="7"/>
        <v>0</v>
      </c>
      <c r="R25" s="19">
        <f t="shared" si="7"/>
        <v>0</v>
      </c>
      <c r="S25" s="19">
        <f t="shared" si="7"/>
        <v>0</v>
      </c>
      <c r="T25" s="19">
        <f t="shared" si="7"/>
        <v>0</v>
      </c>
      <c r="U25" s="19">
        <f t="shared" si="7"/>
        <v>0</v>
      </c>
      <c r="V25" s="19">
        <f t="shared" si="7"/>
        <v>0</v>
      </c>
      <c r="W25" s="19">
        <f t="shared" si="7"/>
        <v>0</v>
      </c>
      <c r="X25" s="19">
        <f t="shared" si="7"/>
        <v>0</v>
      </c>
      <c r="Y25" s="19">
        <f t="shared" si="7"/>
        <v>0</v>
      </c>
      <c r="Z25" s="19">
        <f t="shared" si="7"/>
        <v>0</v>
      </c>
      <c r="AA25" s="19">
        <f t="shared" si="7"/>
        <v>0</v>
      </c>
      <c r="AB25" s="19">
        <f t="shared" si="7"/>
        <v>0</v>
      </c>
      <c r="AC25" s="19">
        <f t="shared" si="7"/>
        <v>0</v>
      </c>
      <c r="AD25" s="19">
        <f t="shared" si="7"/>
        <v>0</v>
      </c>
      <c r="AE25" s="19">
        <f t="shared" si="7"/>
        <v>0</v>
      </c>
      <c r="AF25" s="19">
        <f t="shared" si="7"/>
        <v>2514</v>
      </c>
      <c r="AG25" s="19">
        <f t="shared" si="7"/>
        <v>2515</v>
      </c>
      <c r="AH25" s="19">
        <f t="shared" si="7"/>
        <v>1</v>
      </c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D1:AD2"/>
    <mergeCell ref="AE1:AE2"/>
    <mergeCell ref="AF1:AF2"/>
    <mergeCell ref="AG1:AG2"/>
    <mergeCell ref="AH1:AH2"/>
    <mergeCell ref="G1:G2"/>
    <mergeCell ref="O1:O2"/>
    <mergeCell ref="A1:A2"/>
    <mergeCell ref="B1:B2"/>
    <mergeCell ref="C1:C2"/>
    <mergeCell ref="D1:D2"/>
    <mergeCell ref="F1:F2"/>
    <mergeCell ref="E1:E2"/>
    <mergeCell ref="N1:N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8"/>
  <sheetViews>
    <sheetView zoomScale="85" zoomScaleNormal="85" workbookViewId="0">
      <pane xSplit="4" ySplit="1" topLeftCell="U2" activePane="bottomRight" state="frozen"/>
      <selection pane="topRight" activeCell="E1" sqref="E1"/>
      <selection pane="bottomLeft" activeCell="A3" sqref="A3"/>
      <selection pane="bottomRight" activeCell="K11" sqref="K11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6.42578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7" width="10.85546875" customWidth="1"/>
    <col min="28" max="28" width="13.570312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 t="s">
        <v>45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123</v>
      </c>
      <c r="X1" s="5" t="s">
        <v>13</v>
      </c>
      <c r="Y1" s="5" t="s">
        <v>111</v>
      </c>
      <c r="Z1" s="5" t="s">
        <v>9</v>
      </c>
      <c r="AA1" s="5" t="s">
        <v>14</v>
      </c>
      <c r="AB1" s="4" t="s">
        <v>89</v>
      </c>
      <c r="AC1" s="120" t="s">
        <v>18</v>
      </c>
      <c r="AD1" s="126" t="s">
        <v>10</v>
      </c>
      <c r="AE1" s="126" t="s">
        <v>44</v>
      </c>
      <c r="AF1" s="128" t="s">
        <v>22</v>
      </c>
      <c r="AG1" s="130" t="s">
        <v>23</v>
      </c>
    </row>
    <row r="2" spans="1:33" ht="21.75" customHeight="1" x14ac:dyDescent="0.25">
      <c r="A2" s="121"/>
      <c r="B2" s="123"/>
      <c r="C2" s="123"/>
      <c r="D2" s="121"/>
      <c r="E2" s="123"/>
      <c r="F2" s="123"/>
      <c r="G2" s="132"/>
      <c r="H2" s="17" t="s">
        <v>120</v>
      </c>
      <c r="I2" s="17" t="s">
        <v>43</v>
      </c>
      <c r="J2" s="17" t="s">
        <v>15</v>
      </c>
      <c r="K2" s="17" t="s">
        <v>101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90</v>
      </c>
      <c r="X2" s="4" t="s">
        <v>42</v>
      </c>
      <c r="Y2" s="4" t="s">
        <v>112</v>
      </c>
      <c r="Z2" s="4" t="s">
        <v>42</v>
      </c>
      <c r="AA2" s="4" t="s">
        <v>42</v>
      </c>
      <c r="AB2" s="16" t="s">
        <v>97</v>
      </c>
      <c r="AC2" s="121"/>
      <c r="AD2" s="127"/>
      <c r="AE2" s="127"/>
      <c r="AF2" s="129"/>
      <c r="AG2" s="131"/>
    </row>
    <row r="3" spans="1:33" s="32" customFormat="1" ht="15.75" x14ac:dyDescent="0.25">
      <c r="A3" s="20" t="s">
        <v>28</v>
      </c>
      <c r="B3" s="21">
        <v>33</v>
      </c>
      <c r="C3" s="9">
        <v>7</v>
      </c>
      <c r="D3" s="9">
        <v>4</v>
      </c>
      <c r="E3" s="31"/>
      <c r="F3" s="1">
        <f>'3.3'!AG3</f>
        <v>547</v>
      </c>
      <c r="G3" s="1">
        <f>SUM(E3:F3)</f>
        <v>547</v>
      </c>
      <c r="H3" s="28">
        <v>312</v>
      </c>
      <c r="I3" s="28"/>
      <c r="J3" s="28"/>
      <c r="K3" s="28"/>
      <c r="L3" s="28"/>
      <c r="M3" s="28"/>
      <c r="N3" s="31">
        <f t="shared" ref="N3:N24" si="0">SUBTOTAL(9,H3:M3)</f>
        <v>312</v>
      </c>
      <c r="O3" s="59">
        <f t="shared" ref="O3:O24" si="1">G3-N3</f>
        <v>235</v>
      </c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9">
        <f>SUM(P3:AB3)</f>
        <v>0</v>
      </c>
      <c r="AE3" s="26">
        <f t="shared" ref="AE3:AE24" si="2">O3-AD3</f>
        <v>235</v>
      </c>
      <c r="AF3" s="28">
        <f>(B3*C3)+D3</f>
        <v>235</v>
      </c>
      <c r="AG3" s="29">
        <f>AF3+AC3-AE3</f>
        <v>0</v>
      </c>
    </row>
    <row r="4" spans="1:33" s="32" customFormat="1" ht="15.75" x14ac:dyDescent="0.25">
      <c r="A4" s="20" t="s">
        <v>29</v>
      </c>
      <c r="B4" s="21">
        <v>70</v>
      </c>
      <c r="C4" s="9">
        <v>0</v>
      </c>
      <c r="D4" s="9">
        <v>25</v>
      </c>
      <c r="E4" s="31">
        <v>100</v>
      </c>
      <c r="F4" s="1">
        <f>'3.3'!AG4</f>
        <v>25</v>
      </c>
      <c r="G4" s="1">
        <f t="shared" ref="G4:G20" si="3">SUM(E4:F4)</f>
        <v>125</v>
      </c>
      <c r="H4" s="28"/>
      <c r="I4" s="28"/>
      <c r="J4" s="28"/>
      <c r="K4" s="28"/>
      <c r="L4" s="28"/>
      <c r="M4" s="28"/>
      <c r="N4" s="31">
        <f t="shared" si="0"/>
        <v>0</v>
      </c>
      <c r="O4" s="59">
        <f t="shared" si="1"/>
        <v>125</v>
      </c>
      <c r="P4" s="27"/>
      <c r="Q4" s="27"/>
      <c r="R4" s="27">
        <v>100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9">
        <f t="shared" ref="AD4:AD24" si="4">SUM(P4:AB4)</f>
        <v>100</v>
      </c>
      <c r="AE4" s="26">
        <f t="shared" si="2"/>
        <v>25</v>
      </c>
      <c r="AF4" s="28">
        <f t="shared" ref="AF4:AF24" si="5">(B4*C4)+D4</f>
        <v>25</v>
      </c>
      <c r="AG4" s="29">
        <f t="shared" ref="AG4:AG24" si="6">AF4+AC4-AE4</f>
        <v>0</v>
      </c>
    </row>
    <row r="5" spans="1:33" ht="15.75" x14ac:dyDescent="0.25">
      <c r="A5" s="20" t="s">
        <v>30</v>
      </c>
      <c r="B5" s="21">
        <v>45</v>
      </c>
      <c r="C5" s="8">
        <v>3</v>
      </c>
      <c r="D5" s="8">
        <v>61</v>
      </c>
      <c r="E5" s="12"/>
      <c r="F5" s="1">
        <f>'3.3'!AG5</f>
        <v>196</v>
      </c>
      <c r="G5" s="22">
        <f t="shared" si="3"/>
        <v>196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196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29">
        <f t="shared" si="4"/>
        <v>0</v>
      </c>
      <c r="AE5" s="15">
        <f t="shared" si="2"/>
        <v>196</v>
      </c>
      <c r="AF5" s="7">
        <f t="shared" si="5"/>
        <v>196</v>
      </c>
      <c r="AG5" s="13">
        <f t="shared" si="6"/>
        <v>0</v>
      </c>
    </row>
    <row r="6" spans="1:33" ht="15.75" x14ac:dyDescent="0.25">
      <c r="A6" s="20" t="s">
        <v>31</v>
      </c>
      <c r="B6" s="21">
        <v>60</v>
      </c>
      <c r="C6" s="8"/>
      <c r="D6" s="8"/>
      <c r="E6" s="12"/>
      <c r="F6" s="1">
        <f>'3.3'!AG6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9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5.75" x14ac:dyDescent="0.25">
      <c r="A7" s="20" t="s">
        <v>33</v>
      </c>
      <c r="B7" s="21">
        <v>120</v>
      </c>
      <c r="C7" s="9">
        <v>0</v>
      </c>
      <c r="D7" s="9">
        <v>108</v>
      </c>
      <c r="E7" s="12"/>
      <c r="F7" s="1">
        <f>'3.3'!AG7</f>
        <v>108</v>
      </c>
      <c r="G7" s="22">
        <f t="shared" si="3"/>
        <v>108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108</v>
      </c>
      <c r="P7" s="25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29">
        <f t="shared" si="4"/>
        <v>0</v>
      </c>
      <c r="AE7" s="15">
        <f t="shared" si="2"/>
        <v>108</v>
      </c>
      <c r="AF7" s="7">
        <f t="shared" si="5"/>
        <v>108</v>
      </c>
      <c r="AG7" s="13">
        <f t="shared" si="6"/>
        <v>0</v>
      </c>
    </row>
    <row r="8" spans="1:33" ht="15.75" x14ac:dyDescent="0.25">
      <c r="A8" s="20" t="s">
        <v>34</v>
      </c>
      <c r="B8" s="21">
        <v>40</v>
      </c>
      <c r="C8" s="8"/>
      <c r="D8" s="8"/>
      <c r="E8" s="12"/>
      <c r="F8" s="1">
        <f>'3.3'!AG8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9">
        <f t="shared" si="4"/>
        <v>0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3" ht="15.75" x14ac:dyDescent="0.25">
      <c r="A9" s="20" t="s">
        <v>35</v>
      </c>
      <c r="B9" s="21">
        <v>65</v>
      </c>
      <c r="C9" s="8">
        <v>7</v>
      </c>
      <c r="D9" s="8">
        <v>1</v>
      </c>
      <c r="E9" s="12"/>
      <c r="F9" s="1">
        <f>'3.3'!AG9</f>
        <v>456</v>
      </c>
      <c r="G9" s="22">
        <f t="shared" si="3"/>
        <v>456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456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29">
        <f t="shared" si="4"/>
        <v>0</v>
      </c>
      <c r="AE9" s="15">
        <f t="shared" si="2"/>
        <v>456</v>
      </c>
      <c r="AF9" s="7">
        <f t="shared" si="5"/>
        <v>456</v>
      </c>
      <c r="AG9" s="13">
        <f t="shared" si="6"/>
        <v>0</v>
      </c>
    </row>
    <row r="10" spans="1:33" ht="15.75" x14ac:dyDescent="0.25">
      <c r="A10" s="20" t="s">
        <v>36</v>
      </c>
      <c r="B10" s="21">
        <v>100</v>
      </c>
      <c r="C10" s="8"/>
      <c r="D10" s="8"/>
      <c r="E10" s="12"/>
      <c r="F10" s="1">
        <f>'3.3'!AG10</f>
        <v>365</v>
      </c>
      <c r="G10" s="22">
        <f t="shared" si="3"/>
        <v>365</v>
      </c>
      <c r="H10" s="7">
        <v>365</v>
      </c>
      <c r="I10" s="7"/>
      <c r="J10" s="7"/>
      <c r="K10" s="7"/>
      <c r="L10" s="7"/>
      <c r="M10" s="7"/>
      <c r="N10" s="6">
        <f t="shared" si="0"/>
        <v>365</v>
      </c>
      <c r="O10" s="11">
        <f t="shared" si="1"/>
        <v>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29">
        <f t="shared" si="4"/>
        <v>0</v>
      </c>
      <c r="AE10" s="15">
        <f t="shared" si="2"/>
        <v>0</v>
      </c>
      <c r="AF10" s="7">
        <f t="shared" si="5"/>
        <v>0</v>
      </c>
      <c r="AG10" s="13">
        <f t="shared" si="6"/>
        <v>0</v>
      </c>
    </row>
    <row r="11" spans="1:33" ht="15.75" x14ac:dyDescent="0.25">
      <c r="A11" s="20" t="s">
        <v>37</v>
      </c>
      <c r="B11" s="21">
        <v>85</v>
      </c>
      <c r="C11" s="10">
        <v>0</v>
      </c>
      <c r="D11" s="10">
        <v>1</v>
      </c>
      <c r="E11" s="12"/>
      <c r="F11" s="1">
        <f>'3.3'!AG11</f>
        <v>1</v>
      </c>
      <c r="G11" s="22">
        <f t="shared" si="3"/>
        <v>1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1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29">
        <f t="shared" si="4"/>
        <v>0</v>
      </c>
      <c r="AE11" s="15">
        <f t="shared" si="2"/>
        <v>1</v>
      </c>
      <c r="AF11" s="7">
        <f t="shared" si="5"/>
        <v>1</v>
      </c>
      <c r="AG11" s="13">
        <f t="shared" si="6"/>
        <v>0</v>
      </c>
    </row>
    <row r="12" spans="1:33" ht="15.75" x14ac:dyDescent="0.25">
      <c r="A12" s="20" t="s">
        <v>38</v>
      </c>
      <c r="B12" s="21">
        <v>50</v>
      </c>
      <c r="C12" s="10">
        <v>6</v>
      </c>
      <c r="D12" s="10">
        <v>33</v>
      </c>
      <c r="E12" s="12"/>
      <c r="F12" s="1">
        <f>'3.3'!AG12</f>
        <v>333</v>
      </c>
      <c r="G12" s="22">
        <f t="shared" si="3"/>
        <v>333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333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9">
        <f t="shared" si="4"/>
        <v>0</v>
      </c>
      <c r="AE12" s="15">
        <f t="shared" si="2"/>
        <v>333</v>
      </c>
      <c r="AF12" s="7">
        <f t="shared" si="5"/>
        <v>333</v>
      </c>
      <c r="AG12" s="13">
        <f t="shared" si="6"/>
        <v>0</v>
      </c>
    </row>
    <row r="13" spans="1:33" ht="15.75" x14ac:dyDescent="0.25">
      <c r="A13" s="20" t="s">
        <v>39</v>
      </c>
      <c r="B13" s="21">
        <v>50</v>
      </c>
      <c r="C13" s="10"/>
      <c r="D13" s="10"/>
      <c r="E13" s="12"/>
      <c r="F13" s="1">
        <f>'3.3'!AG13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29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5.75" x14ac:dyDescent="0.25">
      <c r="A14" s="20" t="s">
        <v>25</v>
      </c>
      <c r="B14" s="21">
        <v>45</v>
      </c>
      <c r="C14" s="10"/>
      <c r="D14" s="10"/>
      <c r="E14" s="12"/>
      <c r="F14" s="1">
        <f>'3.3'!AG14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29">
        <f t="shared" si="4"/>
        <v>0</v>
      </c>
      <c r="AE14" s="15">
        <f t="shared" si="2"/>
        <v>0</v>
      </c>
      <c r="AF14" s="7">
        <f t="shared" si="5"/>
        <v>0</v>
      </c>
      <c r="AG14" s="13">
        <f t="shared" si="6"/>
        <v>0</v>
      </c>
    </row>
    <row r="15" spans="1:33" ht="15.75" x14ac:dyDescent="0.25">
      <c r="A15" s="20" t="s">
        <v>26</v>
      </c>
      <c r="B15" s="21">
        <v>33</v>
      </c>
      <c r="C15" s="10"/>
      <c r="D15" s="10"/>
      <c r="E15" s="12"/>
      <c r="F15" s="1">
        <f>'3.3'!AG15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29">
        <f t="shared" si="4"/>
        <v>0</v>
      </c>
      <c r="AE15" s="15">
        <f t="shared" si="2"/>
        <v>0</v>
      </c>
      <c r="AF15" s="7">
        <f t="shared" si="5"/>
        <v>0</v>
      </c>
      <c r="AG15" s="13">
        <f t="shared" si="6"/>
        <v>0</v>
      </c>
    </row>
    <row r="16" spans="1:33" ht="15.75" x14ac:dyDescent="0.25">
      <c r="A16" s="20" t="s">
        <v>27</v>
      </c>
      <c r="B16" s="21">
        <v>45</v>
      </c>
      <c r="C16" s="10">
        <v>7</v>
      </c>
      <c r="D16" s="10">
        <v>6</v>
      </c>
      <c r="E16" s="12">
        <v>225</v>
      </c>
      <c r="F16" s="1">
        <f>'3.3'!AG16</f>
        <v>254</v>
      </c>
      <c r="G16" s="22">
        <f t="shared" si="3"/>
        <v>479</v>
      </c>
      <c r="H16" s="7">
        <v>159</v>
      </c>
      <c r="I16" s="7"/>
      <c r="J16" s="7"/>
      <c r="K16" s="7"/>
      <c r="L16" s="7"/>
      <c r="M16" s="7"/>
      <c r="N16" s="6">
        <f t="shared" si="0"/>
        <v>159</v>
      </c>
      <c r="O16" s="11">
        <f t="shared" si="1"/>
        <v>320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29">
        <f t="shared" si="4"/>
        <v>0</v>
      </c>
      <c r="AE16" s="15">
        <f t="shared" si="2"/>
        <v>320</v>
      </c>
      <c r="AF16" s="7">
        <f t="shared" si="5"/>
        <v>321</v>
      </c>
      <c r="AG16" s="13">
        <f t="shared" si="6"/>
        <v>1</v>
      </c>
    </row>
    <row r="17" spans="1:33" ht="15.75" x14ac:dyDescent="0.25">
      <c r="A17" s="20" t="s">
        <v>48</v>
      </c>
      <c r="B17" s="21">
        <v>100</v>
      </c>
      <c r="C17" s="10"/>
      <c r="D17" s="10"/>
      <c r="E17" s="12"/>
      <c r="F17" s="1">
        <f>'3.3'!AG17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29">
        <f t="shared" si="4"/>
        <v>0</v>
      </c>
      <c r="AE17" s="15">
        <f t="shared" si="2"/>
        <v>0</v>
      </c>
      <c r="AF17" s="7">
        <f t="shared" si="5"/>
        <v>0</v>
      </c>
      <c r="AG17" s="13">
        <f t="shared" si="6"/>
        <v>0</v>
      </c>
    </row>
    <row r="18" spans="1:33" ht="15.75" x14ac:dyDescent="0.25">
      <c r="A18" s="20" t="s">
        <v>49</v>
      </c>
      <c r="B18" s="21">
        <v>100</v>
      </c>
      <c r="C18" s="10"/>
      <c r="D18" s="10">
        <v>63</v>
      </c>
      <c r="E18" s="12"/>
      <c r="F18" s="1">
        <f>'3.3'!AG18</f>
        <v>63</v>
      </c>
      <c r="G18" s="22">
        <f t="shared" si="3"/>
        <v>63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63</v>
      </c>
      <c r="P18" s="14"/>
      <c r="Q18" s="14"/>
      <c r="R18" s="25"/>
      <c r="S18" s="25"/>
      <c r="T18" s="14"/>
      <c r="U18" s="25"/>
      <c r="V18" s="14"/>
      <c r="W18" s="14"/>
      <c r="X18" s="25"/>
      <c r="Y18" s="14"/>
      <c r="Z18" s="25"/>
      <c r="AA18" s="25"/>
      <c r="AB18" s="14"/>
      <c r="AC18" s="14"/>
      <c r="AD18" s="29">
        <f t="shared" si="4"/>
        <v>0</v>
      </c>
      <c r="AE18" s="15">
        <f t="shared" si="2"/>
        <v>63</v>
      </c>
      <c r="AF18" s="7">
        <f t="shared" si="5"/>
        <v>63</v>
      </c>
      <c r="AG18" s="13">
        <f t="shared" si="6"/>
        <v>0</v>
      </c>
    </row>
    <row r="19" spans="1:33" ht="15.75" x14ac:dyDescent="0.25">
      <c r="A19" s="20" t="s">
        <v>50</v>
      </c>
      <c r="B19" s="21">
        <v>50</v>
      </c>
      <c r="C19" s="10">
        <v>0</v>
      </c>
      <c r="D19" s="10">
        <v>37</v>
      </c>
      <c r="E19" s="12"/>
      <c r="F19" s="1">
        <f>'3.3'!AG19</f>
        <v>37</v>
      </c>
      <c r="G19" s="22">
        <f t="shared" si="3"/>
        <v>37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37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9">
        <f t="shared" si="4"/>
        <v>0</v>
      </c>
      <c r="AE19" s="15">
        <f t="shared" si="2"/>
        <v>37</v>
      </c>
      <c r="AF19" s="7">
        <f t="shared" si="5"/>
        <v>37</v>
      </c>
      <c r="AG19" s="13">
        <f t="shared" si="6"/>
        <v>0</v>
      </c>
    </row>
    <row r="20" spans="1:33" ht="21.75" customHeight="1" x14ac:dyDescent="0.25">
      <c r="A20" s="20" t="s">
        <v>47</v>
      </c>
      <c r="B20" s="21">
        <v>33</v>
      </c>
      <c r="C20" s="10">
        <v>3</v>
      </c>
      <c r="D20" s="10">
        <v>16</v>
      </c>
      <c r="E20" s="12">
        <v>104</v>
      </c>
      <c r="F20" s="1">
        <f>'3.3'!AG20</f>
        <v>129</v>
      </c>
      <c r="G20" s="22">
        <f t="shared" si="3"/>
        <v>233</v>
      </c>
      <c r="H20" s="7">
        <v>113</v>
      </c>
      <c r="I20" s="7"/>
      <c r="J20" s="7"/>
      <c r="K20" s="7"/>
      <c r="L20" s="7"/>
      <c r="M20" s="7"/>
      <c r="N20" s="6">
        <f t="shared" si="0"/>
        <v>113</v>
      </c>
      <c r="O20" s="11">
        <f t="shared" si="1"/>
        <v>120</v>
      </c>
      <c r="P20" s="14"/>
      <c r="Q20" s="14"/>
      <c r="R20" s="14">
        <v>5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29">
        <f t="shared" si="4"/>
        <v>5</v>
      </c>
      <c r="AE20" s="15">
        <f t="shared" si="2"/>
        <v>115</v>
      </c>
      <c r="AF20" s="7">
        <f t="shared" si="5"/>
        <v>115</v>
      </c>
      <c r="AG20" s="13">
        <f t="shared" si="6"/>
        <v>0</v>
      </c>
    </row>
    <row r="21" spans="1:33" ht="15.75" x14ac:dyDescent="0.25">
      <c r="A21" s="20" t="s">
        <v>144</v>
      </c>
      <c r="B21" s="21"/>
      <c r="C21" s="10"/>
      <c r="D21" s="10">
        <v>1</v>
      </c>
      <c r="E21" s="12"/>
      <c r="F21" s="1">
        <f>'3.3'!AG21</f>
        <v>1</v>
      </c>
      <c r="G21" s="22">
        <f t="shared" ref="G21:G23" si="7">SUM(E21:F21)</f>
        <v>1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4"/>
        <v>0</v>
      </c>
      <c r="AE21" s="15">
        <f t="shared" si="2"/>
        <v>1</v>
      </c>
      <c r="AF21" s="7">
        <f t="shared" si="5"/>
        <v>1</v>
      </c>
      <c r="AG21" s="13">
        <f t="shared" si="6"/>
        <v>0</v>
      </c>
    </row>
    <row r="22" spans="1:33" ht="15.75" x14ac:dyDescent="0.25">
      <c r="A22" s="20" t="s">
        <v>145</v>
      </c>
      <c r="B22" s="21">
        <v>40</v>
      </c>
      <c r="C22" s="10"/>
      <c r="D22" s="10"/>
      <c r="E22" s="12"/>
      <c r="F22" s="1">
        <f>'3.3'!AG22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4"/>
        <v>0</v>
      </c>
      <c r="AE22" s="15">
        <f t="shared" si="2"/>
        <v>0</v>
      </c>
      <c r="AF22" s="7">
        <f t="shared" si="5"/>
        <v>0</v>
      </c>
      <c r="AG22" s="13">
        <f t="shared" si="6"/>
        <v>0</v>
      </c>
    </row>
    <row r="23" spans="1:33" ht="15.75" x14ac:dyDescent="0.25">
      <c r="A23" s="20" t="s">
        <v>125</v>
      </c>
      <c r="B23" s="21">
        <v>30</v>
      </c>
      <c r="C23" s="10"/>
      <c r="D23" s="10"/>
      <c r="E23" s="12"/>
      <c r="F23" s="1">
        <f>'3.3'!AG23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4"/>
        <v>0</v>
      </c>
      <c r="AE23" s="15">
        <f t="shared" si="2"/>
        <v>0</v>
      </c>
      <c r="AF23" s="7">
        <f t="shared" si="5"/>
        <v>0</v>
      </c>
      <c r="AG23" s="13">
        <f t="shared" si="6"/>
        <v>0</v>
      </c>
    </row>
    <row r="24" spans="1:33" ht="15.75" x14ac:dyDescent="0.25">
      <c r="A24" s="20" t="s">
        <v>124</v>
      </c>
      <c r="B24" s="21">
        <v>15</v>
      </c>
      <c r="C24" s="10"/>
      <c r="D24" s="10"/>
      <c r="E24" s="12"/>
      <c r="F24" s="1">
        <f>'3.3'!AG24</f>
        <v>0</v>
      </c>
      <c r="G24" s="22">
        <f t="shared" ref="G24" si="8">SUM(E24:F24)</f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4"/>
        <v>0</v>
      </c>
      <c r="AE24" s="15">
        <f t="shared" si="2"/>
        <v>0</v>
      </c>
      <c r="AF24" s="7">
        <f t="shared" si="5"/>
        <v>0</v>
      </c>
      <c r="AG24" s="13">
        <f t="shared" si="6"/>
        <v>0</v>
      </c>
    </row>
    <row r="25" spans="1:33" x14ac:dyDescent="0.25">
      <c r="E25" s="19">
        <f>SUM(E3:E23)</f>
        <v>429</v>
      </c>
      <c r="F25" s="19">
        <f>SUM(F3:F24)</f>
        <v>2515</v>
      </c>
      <c r="G25" s="19">
        <f t="shared" ref="G25:AG25" si="9">SUM(G3:G24)</f>
        <v>2944</v>
      </c>
      <c r="H25" s="19">
        <f t="shared" si="9"/>
        <v>949</v>
      </c>
      <c r="I25" s="19">
        <f t="shared" si="9"/>
        <v>0</v>
      </c>
      <c r="J25" s="19">
        <f t="shared" si="9"/>
        <v>0</v>
      </c>
      <c r="K25" s="19">
        <f t="shared" si="9"/>
        <v>0</v>
      </c>
      <c r="L25" s="19">
        <f t="shared" si="9"/>
        <v>0</v>
      </c>
      <c r="M25" s="19">
        <f t="shared" si="9"/>
        <v>0</v>
      </c>
      <c r="N25" s="19">
        <f t="shared" si="9"/>
        <v>949</v>
      </c>
      <c r="O25" s="19">
        <f t="shared" si="9"/>
        <v>1995</v>
      </c>
      <c r="P25" s="19">
        <f t="shared" si="9"/>
        <v>0</v>
      </c>
      <c r="Q25" s="19">
        <f t="shared" si="9"/>
        <v>0</v>
      </c>
      <c r="R25" s="19">
        <f t="shared" si="9"/>
        <v>105</v>
      </c>
      <c r="S25" s="19">
        <f t="shared" si="9"/>
        <v>0</v>
      </c>
      <c r="T25" s="19">
        <f t="shared" si="9"/>
        <v>0</v>
      </c>
      <c r="U25" s="19">
        <f t="shared" si="9"/>
        <v>0</v>
      </c>
      <c r="V25" s="19">
        <f t="shared" si="9"/>
        <v>0</v>
      </c>
      <c r="W25" s="19">
        <f t="shared" si="9"/>
        <v>0</v>
      </c>
      <c r="X25" s="19">
        <f t="shared" si="9"/>
        <v>0</v>
      </c>
      <c r="Y25" s="19">
        <f t="shared" si="9"/>
        <v>0</v>
      </c>
      <c r="Z25" s="19">
        <f t="shared" si="9"/>
        <v>0</v>
      </c>
      <c r="AA25" s="19">
        <f t="shared" si="9"/>
        <v>0</v>
      </c>
      <c r="AB25" s="19">
        <f t="shared" si="9"/>
        <v>0</v>
      </c>
      <c r="AC25" s="19">
        <f t="shared" si="9"/>
        <v>0</v>
      </c>
      <c r="AD25" s="19">
        <f t="shared" si="9"/>
        <v>105</v>
      </c>
      <c r="AE25" s="19">
        <f t="shared" si="9"/>
        <v>1890</v>
      </c>
      <c r="AF25" s="19">
        <f>SUM(AF3:AF24)</f>
        <v>1891</v>
      </c>
      <c r="AG25" s="19">
        <f t="shared" si="9"/>
        <v>1</v>
      </c>
    </row>
    <row r="28" spans="1:33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C1:AC2"/>
    <mergeCell ref="AD1:AD2"/>
    <mergeCell ref="AE1:AE2"/>
    <mergeCell ref="AF1:AF2"/>
    <mergeCell ref="AG1:AG2"/>
    <mergeCell ref="F1:F2"/>
    <mergeCell ref="G1:G2"/>
    <mergeCell ref="N1:N2"/>
    <mergeCell ref="O1:O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8"/>
  <sheetViews>
    <sheetView zoomScale="85" zoomScaleNormal="85" workbookViewId="0">
      <pane xSplit="4" ySplit="1" topLeftCell="V2" activePane="bottomRight" state="frozen"/>
      <selection pane="topRight" activeCell="E1" sqref="E1"/>
      <selection pane="bottomLeft" activeCell="A3" sqref="A3"/>
      <selection pane="bottomRight" activeCell="AD3" sqref="AD3:AD23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6.85546875" customWidth="1"/>
    <col min="5" max="5" width="11.85546875" customWidth="1"/>
    <col min="6" max="7" width="9.85546875" customWidth="1"/>
    <col min="14" max="14" width="12.7109375" customWidth="1"/>
    <col min="15" max="15" width="19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195</v>
      </c>
      <c r="Q1" s="5" t="s">
        <v>40</v>
      </c>
      <c r="R1" s="5" t="s">
        <v>196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122</v>
      </c>
      <c r="AC1" s="68" t="s">
        <v>150</v>
      </c>
      <c r="AD1" s="120" t="s">
        <v>18</v>
      </c>
      <c r="AE1" s="126" t="s">
        <v>10</v>
      </c>
      <c r="AF1" s="126" t="s">
        <v>44</v>
      </c>
      <c r="AG1" s="128" t="s">
        <v>22</v>
      </c>
      <c r="AH1" s="130" t="s">
        <v>23</v>
      </c>
    </row>
    <row r="2" spans="1:34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100</v>
      </c>
      <c r="J2" s="17" t="s">
        <v>120</v>
      </c>
      <c r="K2" s="17" t="s">
        <v>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/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121</v>
      </c>
      <c r="AA2" s="4" t="s">
        <v>42</v>
      </c>
      <c r="AB2" s="16" t="s">
        <v>98</v>
      </c>
      <c r="AC2" s="69"/>
      <c r="AD2" s="121"/>
      <c r="AE2" s="127"/>
      <c r="AF2" s="127"/>
      <c r="AG2" s="129"/>
      <c r="AH2" s="131"/>
    </row>
    <row r="3" spans="1:34" ht="15.75" x14ac:dyDescent="0.25">
      <c r="A3" s="20" t="s">
        <v>28</v>
      </c>
      <c r="B3" s="21">
        <v>33</v>
      </c>
      <c r="C3" s="9">
        <v>6</v>
      </c>
      <c r="D3" s="9">
        <v>35</v>
      </c>
      <c r="E3" s="12">
        <v>379</v>
      </c>
      <c r="F3" s="1">
        <f>'4.3'!AF3</f>
        <v>235</v>
      </c>
      <c r="G3" s="22">
        <f>SUM(E3:F3)</f>
        <v>614</v>
      </c>
      <c r="H3" s="7">
        <v>260</v>
      </c>
      <c r="I3" s="7"/>
      <c r="J3" s="7"/>
      <c r="K3" s="7"/>
      <c r="L3" s="7"/>
      <c r="M3" s="7">
        <v>80</v>
      </c>
      <c r="N3" s="6">
        <f t="shared" ref="N3:N24" si="0">SUBTOTAL(9,H3:M3)</f>
        <v>340</v>
      </c>
      <c r="O3" s="11">
        <f>G3-N3</f>
        <v>274</v>
      </c>
      <c r="P3" s="25">
        <v>39</v>
      </c>
      <c r="Q3" s="25"/>
      <c r="R3" s="25">
        <v>3</v>
      </c>
      <c r="S3" s="25"/>
      <c r="T3" s="25"/>
      <c r="U3" s="25"/>
      <c r="V3" s="25"/>
      <c r="W3" s="14"/>
      <c r="X3" s="14"/>
      <c r="Y3" s="25"/>
      <c r="Z3" s="14"/>
      <c r="AA3" s="25"/>
      <c r="AB3" s="14"/>
      <c r="AC3" s="25"/>
      <c r="AD3" s="14"/>
      <c r="AE3" s="13">
        <f>SUM(P3:AC3)</f>
        <v>42</v>
      </c>
      <c r="AF3" s="15">
        <f t="shared" ref="AF3:AF24" si="1">O3-AE3</f>
        <v>232</v>
      </c>
      <c r="AG3" s="7">
        <f t="shared" ref="AG3:AG24" si="2">B3*C3+D3</f>
        <v>233</v>
      </c>
      <c r="AH3" s="13">
        <f>AG3+AD3-AF3</f>
        <v>1</v>
      </c>
    </row>
    <row r="4" spans="1:34" ht="15.75" x14ac:dyDescent="0.25">
      <c r="A4" s="20" t="s">
        <v>29</v>
      </c>
      <c r="B4" s="21">
        <v>70</v>
      </c>
      <c r="C4" s="9"/>
      <c r="D4" s="9">
        <v>37</v>
      </c>
      <c r="E4" s="12">
        <v>569</v>
      </c>
      <c r="F4" s="1">
        <f>'4.3'!AF4</f>
        <v>25</v>
      </c>
      <c r="G4" s="22">
        <f t="shared" ref="G4:G20" si="3">SUM(E4:F4)</f>
        <v>594</v>
      </c>
      <c r="H4" s="7">
        <v>506</v>
      </c>
      <c r="I4" s="7"/>
      <c r="J4" s="7"/>
      <c r="K4" s="7"/>
      <c r="L4" s="7"/>
      <c r="M4" s="7">
        <v>40</v>
      </c>
      <c r="N4" s="6">
        <f t="shared" si="0"/>
        <v>546</v>
      </c>
      <c r="O4" s="11">
        <f t="shared" ref="O4:O24" si="4">G4-N4</f>
        <v>48</v>
      </c>
      <c r="P4" s="14">
        <v>10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>
        <v>1</v>
      </c>
      <c r="AE4" s="13">
        <f t="shared" ref="AE4:AE24" si="5">SUM(P4:AC4)</f>
        <v>10</v>
      </c>
      <c r="AF4" s="15">
        <f t="shared" si="1"/>
        <v>38</v>
      </c>
      <c r="AG4" s="7">
        <f t="shared" si="2"/>
        <v>37</v>
      </c>
      <c r="AH4" s="13">
        <f t="shared" ref="AH4:AH24" si="6">AG4+AD4-AF4</f>
        <v>0</v>
      </c>
    </row>
    <row r="5" spans="1:34" ht="15.75" x14ac:dyDescent="0.25">
      <c r="A5" s="20" t="s">
        <v>30</v>
      </c>
      <c r="B5" s="21">
        <v>45</v>
      </c>
      <c r="C5" s="8">
        <v>3</v>
      </c>
      <c r="D5" s="8">
        <v>56</v>
      </c>
      <c r="E5" s="12"/>
      <c r="F5" s="1">
        <f>'4.3'!AF5</f>
        <v>196</v>
      </c>
      <c r="G5" s="22">
        <f t="shared" si="3"/>
        <v>196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4"/>
        <v>196</v>
      </c>
      <c r="P5" s="14">
        <v>5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5"/>
        <v>5</v>
      </c>
      <c r="AF5" s="15">
        <f t="shared" si="1"/>
        <v>191</v>
      </c>
      <c r="AG5" s="7">
        <f t="shared" si="2"/>
        <v>191</v>
      </c>
      <c r="AH5" s="13">
        <f t="shared" si="6"/>
        <v>0</v>
      </c>
    </row>
    <row r="6" spans="1:34" ht="15.75" x14ac:dyDescent="0.25">
      <c r="A6" s="20" t="s">
        <v>31</v>
      </c>
      <c r="B6" s="21">
        <v>60</v>
      </c>
      <c r="C6" s="8"/>
      <c r="D6" s="8"/>
      <c r="E6" s="12"/>
      <c r="F6" s="1">
        <f>'4.3'!AF6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4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1"/>
        <v>0</v>
      </c>
      <c r="AG6" s="7">
        <f t="shared" si="2"/>
        <v>0</v>
      </c>
      <c r="AH6" s="13">
        <f t="shared" si="6"/>
        <v>0</v>
      </c>
    </row>
    <row r="7" spans="1:34" ht="15.75" x14ac:dyDescent="0.25">
      <c r="A7" s="20" t="s">
        <v>33</v>
      </c>
      <c r="B7" s="21">
        <v>120</v>
      </c>
      <c r="C7" s="9"/>
      <c r="D7" s="9">
        <v>106</v>
      </c>
      <c r="E7" s="12">
        <v>163</v>
      </c>
      <c r="F7" s="1">
        <f>'4.3'!AF7</f>
        <v>108</v>
      </c>
      <c r="G7" s="22">
        <f t="shared" si="3"/>
        <v>271</v>
      </c>
      <c r="H7" s="7">
        <v>144</v>
      </c>
      <c r="I7" s="7"/>
      <c r="J7" s="7"/>
      <c r="K7" s="7"/>
      <c r="L7" s="7"/>
      <c r="M7" s="7"/>
      <c r="N7" s="6">
        <f t="shared" si="0"/>
        <v>144</v>
      </c>
      <c r="O7" s="11">
        <f t="shared" si="4"/>
        <v>127</v>
      </c>
      <c r="P7" s="14">
        <v>21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5"/>
        <v>21</v>
      </c>
      <c r="AF7" s="15">
        <f t="shared" si="1"/>
        <v>106</v>
      </c>
      <c r="AG7" s="7">
        <f t="shared" si="2"/>
        <v>106</v>
      </c>
      <c r="AH7" s="13">
        <f t="shared" si="6"/>
        <v>0</v>
      </c>
    </row>
    <row r="8" spans="1:34" ht="15.75" x14ac:dyDescent="0.25">
      <c r="A8" s="20" t="s">
        <v>34</v>
      </c>
      <c r="B8" s="21">
        <v>40</v>
      </c>
      <c r="C8" s="8"/>
      <c r="D8" s="8"/>
      <c r="E8" s="12"/>
      <c r="F8" s="1">
        <f>'4.3'!AF8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4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5"/>
        <v>0</v>
      </c>
      <c r="AF8" s="15">
        <f t="shared" si="1"/>
        <v>0</v>
      </c>
      <c r="AG8" s="7">
        <f t="shared" si="2"/>
        <v>0</v>
      </c>
      <c r="AH8" s="13">
        <f t="shared" si="6"/>
        <v>0</v>
      </c>
    </row>
    <row r="9" spans="1:34" ht="15.75" x14ac:dyDescent="0.25">
      <c r="A9" s="20" t="s">
        <v>35</v>
      </c>
      <c r="B9" s="21">
        <v>65</v>
      </c>
      <c r="C9" s="8">
        <v>7</v>
      </c>
      <c r="D9" s="8">
        <v>1</v>
      </c>
      <c r="E9" s="12">
        <v>21</v>
      </c>
      <c r="F9" s="1">
        <f>'4.3'!AF9</f>
        <v>456</v>
      </c>
      <c r="G9" s="22">
        <f t="shared" si="3"/>
        <v>477</v>
      </c>
      <c r="H9" s="7">
        <v>16</v>
      </c>
      <c r="I9" s="7"/>
      <c r="J9" s="7"/>
      <c r="K9" s="7"/>
      <c r="L9" s="7"/>
      <c r="M9" s="7">
        <v>5</v>
      </c>
      <c r="N9" s="6">
        <f t="shared" si="0"/>
        <v>21</v>
      </c>
      <c r="O9" s="11">
        <f t="shared" si="4"/>
        <v>456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5"/>
        <v>0</v>
      </c>
      <c r="AF9" s="15">
        <f t="shared" si="1"/>
        <v>456</v>
      </c>
      <c r="AG9" s="7">
        <f t="shared" si="2"/>
        <v>456</v>
      </c>
      <c r="AH9" s="13">
        <f t="shared" si="6"/>
        <v>0</v>
      </c>
    </row>
    <row r="10" spans="1:34" ht="15.75" x14ac:dyDescent="0.25">
      <c r="A10" s="20" t="s">
        <v>36</v>
      </c>
      <c r="B10" s="21">
        <v>100</v>
      </c>
      <c r="C10" s="8"/>
      <c r="D10" s="8">
        <v>70</v>
      </c>
      <c r="E10" s="12">
        <v>307</v>
      </c>
      <c r="F10" s="1">
        <f>'4.3'!AF10</f>
        <v>0</v>
      </c>
      <c r="G10" s="22">
        <f t="shared" si="3"/>
        <v>307</v>
      </c>
      <c r="H10" s="7">
        <v>225</v>
      </c>
      <c r="I10" s="7"/>
      <c r="J10" s="7"/>
      <c r="K10" s="7"/>
      <c r="L10" s="7"/>
      <c r="M10" s="7">
        <v>12</v>
      </c>
      <c r="N10" s="6">
        <f t="shared" si="0"/>
        <v>237</v>
      </c>
      <c r="O10" s="11">
        <f t="shared" si="4"/>
        <v>70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5"/>
        <v>0</v>
      </c>
      <c r="AF10" s="15">
        <f t="shared" si="1"/>
        <v>70</v>
      </c>
      <c r="AG10" s="7">
        <f t="shared" si="2"/>
        <v>70</v>
      </c>
      <c r="AH10" s="13">
        <f t="shared" si="6"/>
        <v>0</v>
      </c>
    </row>
    <row r="11" spans="1:34" ht="15.75" x14ac:dyDescent="0.25">
      <c r="A11" s="20" t="s">
        <v>37</v>
      </c>
      <c r="B11" s="21">
        <v>85</v>
      </c>
      <c r="C11" s="10"/>
      <c r="D11" s="10">
        <v>1</v>
      </c>
      <c r="E11" s="12">
        <v>20</v>
      </c>
      <c r="F11" s="1">
        <f>'4.3'!AF11</f>
        <v>1</v>
      </c>
      <c r="G11" s="22">
        <f t="shared" si="3"/>
        <v>21</v>
      </c>
      <c r="H11" s="7">
        <v>20</v>
      </c>
      <c r="I11" s="7"/>
      <c r="J11" s="7"/>
      <c r="K11" s="7"/>
      <c r="L11" s="7"/>
      <c r="M11" s="7"/>
      <c r="N11" s="6">
        <f t="shared" si="0"/>
        <v>20</v>
      </c>
      <c r="O11" s="11">
        <f t="shared" si="4"/>
        <v>1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5"/>
        <v>0</v>
      </c>
      <c r="AF11" s="15">
        <f t="shared" si="1"/>
        <v>1</v>
      </c>
      <c r="AG11" s="7">
        <f t="shared" si="2"/>
        <v>1</v>
      </c>
      <c r="AH11" s="13">
        <f t="shared" si="6"/>
        <v>0</v>
      </c>
    </row>
    <row r="12" spans="1:34" ht="15.75" x14ac:dyDescent="0.25">
      <c r="A12" s="20" t="s">
        <v>38</v>
      </c>
      <c r="B12" s="21">
        <v>50</v>
      </c>
      <c r="C12" s="10">
        <v>6</v>
      </c>
      <c r="D12" s="10">
        <v>20</v>
      </c>
      <c r="E12" s="12">
        <v>57</v>
      </c>
      <c r="F12" s="1">
        <f>'4.3'!AF12</f>
        <v>333</v>
      </c>
      <c r="G12" s="22">
        <f t="shared" si="3"/>
        <v>390</v>
      </c>
      <c r="H12" s="49">
        <v>57</v>
      </c>
      <c r="I12" s="7"/>
      <c r="J12" s="7"/>
      <c r="K12" s="7"/>
      <c r="L12" s="49"/>
      <c r="M12" s="7"/>
      <c r="N12" s="6">
        <f t="shared" si="0"/>
        <v>57</v>
      </c>
      <c r="O12" s="11">
        <f t="shared" si="4"/>
        <v>333</v>
      </c>
      <c r="P12" s="25">
        <v>12</v>
      </c>
      <c r="Q12" s="25"/>
      <c r="R12" s="25"/>
      <c r="S12" s="25"/>
      <c r="T12" s="25"/>
      <c r="U12" s="25"/>
      <c r="V12" s="14"/>
      <c r="W12" s="14"/>
      <c r="X12" s="14"/>
      <c r="Y12" s="25"/>
      <c r="Z12" s="14"/>
      <c r="AA12" s="14"/>
      <c r="AB12" s="14"/>
      <c r="AC12" s="25"/>
      <c r="AD12" s="14">
        <v>1</v>
      </c>
      <c r="AE12" s="13">
        <f t="shared" si="5"/>
        <v>12</v>
      </c>
      <c r="AF12" s="15">
        <f t="shared" si="1"/>
        <v>321</v>
      </c>
      <c r="AG12" s="7">
        <f t="shared" si="2"/>
        <v>320</v>
      </c>
      <c r="AH12" s="13">
        <f t="shared" si="6"/>
        <v>0</v>
      </c>
    </row>
    <row r="13" spans="1:34" ht="15.75" x14ac:dyDescent="0.25">
      <c r="A13" s="20" t="s">
        <v>39</v>
      </c>
      <c r="B13" s="21">
        <v>50</v>
      </c>
      <c r="C13" s="10"/>
      <c r="D13" s="10"/>
      <c r="E13" s="12"/>
      <c r="F13" s="1">
        <f>'4.3'!AF13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4"/>
        <v>0</v>
      </c>
      <c r="P13" s="14"/>
      <c r="Q13" s="25"/>
      <c r="R13" s="14"/>
      <c r="S13" s="25"/>
      <c r="T13" s="25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1"/>
        <v>0</v>
      </c>
      <c r="AG13" s="7">
        <f t="shared" si="2"/>
        <v>0</v>
      </c>
      <c r="AH13" s="13">
        <f t="shared" si="6"/>
        <v>0</v>
      </c>
    </row>
    <row r="14" spans="1:34" ht="15.75" x14ac:dyDescent="0.25">
      <c r="A14" s="20" t="s">
        <v>25</v>
      </c>
      <c r="B14" s="21">
        <v>45</v>
      </c>
      <c r="C14" s="10"/>
      <c r="D14" s="10"/>
      <c r="E14" s="12"/>
      <c r="F14" s="1">
        <f>'4.3'!AF14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4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0</v>
      </c>
      <c r="AF14" s="15">
        <f t="shared" si="1"/>
        <v>0</v>
      </c>
      <c r="AG14" s="7">
        <f t="shared" si="2"/>
        <v>0</v>
      </c>
      <c r="AH14" s="13">
        <f t="shared" si="6"/>
        <v>0</v>
      </c>
    </row>
    <row r="15" spans="1:34" ht="15.75" x14ac:dyDescent="0.25">
      <c r="A15" s="20" t="s">
        <v>26</v>
      </c>
      <c r="B15" s="21">
        <v>33</v>
      </c>
      <c r="C15" s="10"/>
      <c r="D15" s="10"/>
      <c r="E15" s="12"/>
      <c r="F15" s="1">
        <f>'4.3'!AF15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4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0</v>
      </c>
      <c r="AF15" s="15">
        <f t="shared" si="1"/>
        <v>0</v>
      </c>
      <c r="AG15" s="7">
        <f t="shared" si="2"/>
        <v>0</v>
      </c>
      <c r="AH15" s="13">
        <f t="shared" si="6"/>
        <v>0</v>
      </c>
    </row>
    <row r="16" spans="1:34" ht="15.75" x14ac:dyDescent="0.25">
      <c r="A16" s="20" t="s">
        <v>27</v>
      </c>
      <c r="B16" s="21">
        <v>45</v>
      </c>
      <c r="C16" s="10">
        <v>5</v>
      </c>
      <c r="D16" s="10">
        <v>12</v>
      </c>
      <c r="E16" s="12"/>
      <c r="F16" s="1">
        <f>'4.3'!AF16</f>
        <v>321</v>
      </c>
      <c r="G16" s="22">
        <f t="shared" si="3"/>
        <v>321</v>
      </c>
      <c r="H16" s="7">
        <v>38</v>
      </c>
      <c r="I16" s="7">
        <v>46</v>
      </c>
      <c r="J16" s="7"/>
      <c r="K16" s="7"/>
      <c r="L16" s="7"/>
      <c r="M16" s="7"/>
      <c r="N16" s="6">
        <f t="shared" si="0"/>
        <v>84</v>
      </c>
      <c r="O16" s="11">
        <f t="shared" si="4"/>
        <v>237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5"/>
        <v>0</v>
      </c>
      <c r="AF16" s="15">
        <f t="shared" si="1"/>
        <v>237</v>
      </c>
      <c r="AG16" s="7">
        <f t="shared" si="2"/>
        <v>237</v>
      </c>
      <c r="AH16" s="13">
        <f t="shared" si="6"/>
        <v>0</v>
      </c>
    </row>
    <row r="17" spans="1:34" ht="15.75" x14ac:dyDescent="0.25">
      <c r="A17" s="20" t="s">
        <v>48</v>
      </c>
      <c r="B17" s="21">
        <v>100</v>
      </c>
      <c r="C17" s="10"/>
      <c r="D17" s="10"/>
      <c r="E17" s="12"/>
      <c r="F17" s="1">
        <f>'4.3'!AF17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4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5"/>
        <v>0</v>
      </c>
      <c r="AF17" s="15">
        <f t="shared" si="1"/>
        <v>0</v>
      </c>
      <c r="AG17" s="7">
        <f t="shared" si="2"/>
        <v>0</v>
      </c>
      <c r="AH17" s="13">
        <f t="shared" si="6"/>
        <v>0</v>
      </c>
    </row>
    <row r="18" spans="1:34" ht="15.75" x14ac:dyDescent="0.25">
      <c r="A18" s="20" t="s">
        <v>49</v>
      </c>
      <c r="B18" s="21">
        <v>100</v>
      </c>
      <c r="C18" s="10"/>
      <c r="D18" s="10">
        <v>63</v>
      </c>
      <c r="E18" s="12"/>
      <c r="F18" s="1">
        <f>'4.3'!AF18</f>
        <v>63</v>
      </c>
      <c r="G18" s="22">
        <f t="shared" si="3"/>
        <v>63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4"/>
        <v>63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5"/>
        <v>0</v>
      </c>
      <c r="AF18" s="15">
        <f t="shared" si="1"/>
        <v>63</v>
      </c>
      <c r="AG18" s="7">
        <f t="shared" si="2"/>
        <v>63</v>
      </c>
      <c r="AH18" s="13">
        <f t="shared" si="6"/>
        <v>0</v>
      </c>
    </row>
    <row r="19" spans="1:34" ht="15.75" x14ac:dyDescent="0.25">
      <c r="A19" s="20" t="s">
        <v>50</v>
      </c>
      <c r="B19" s="21">
        <v>50</v>
      </c>
      <c r="C19" s="10"/>
      <c r="D19" s="10">
        <v>37</v>
      </c>
      <c r="E19" s="12"/>
      <c r="F19" s="1">
        <f>'4.3'!AF19</f>
        <v>37</v>
      </c>
      <c r="G19" s="22">
        <f t="shared" si="3"/>
        <v>37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4"/>
        <v>37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5"/>
        <v>0</v>
      </c>
      <c r="AF19" s="15">
        <f t="shared" si="1"/>
        <v>37</v>
      </c>
      <c r="AG19" s="7">
        <f t="shared" si="2"/>
        <v>37</v>
      </c>
      <c r="AH19" s="13">
        <f t="shared" si="6"/>
        <v>0</v>
      </c>
    </row>
    <row r="20" spans="1:34" ht="15.75" x14ac:dyDescent="0.25">
      <c r="A20" s="20" t="s">
        <v>47</v>
      </c>
      <c r="B20" s="21">
        <v>33</v>
      </c>
      <c r="C20" s="10">
        <v>2</v>
      </c>
      <c r="D20" s="10">
        <v>11</v>
      </c>
      <c r="E20" s="12"/>
      <c r="F20" s="1">
        <f>'4.3'!AF20</f>
        <v>115</v>
      </c>
      <c r="G20" s="22">
        <f t="shared" si="3"/>
        <v>115</v>
      </c>
      <c r="H20" s="7">
        <v>32</v>
      </c>
      <c r="I20" s="7"/>
      <c r="J20" s="7"/>
      <c r="K20" s="7"/>
      <c r="L20" s="7"/>
      <c r="M20" s="7"/>
      <c r="N20" s="6">
        <f t="shared" si="0"/>
        <v>32</v>
      </c>
      <c r="O20" s="11">
        <f t="shared" si="4"/>
        <v>83</v>
      </c>
      <c r="P20" s="25"/>
      <c r="Q20" s="25">
        <v>5</v>
      </c>
      <c r="R20" s="14"/>
      <c r="S20" s="25"/>
      <c r="T20" s="25"/>
      <c r="U20" s="25"/>
      <c r="V20" s="14"/>
      <c r="W20" s="14"/>
      <c r="X20" s="14"/>
      <c r="Y20" s="25"/>
      <c r="Z20" s="14"/>
      <c r="AA20" s="14"/>
      <c r="AB20" s="14"/>
      <c r="AC20" s="25"/>
      <c r="AD20" s="14"/>
      <c r="AE20" s="13">
        <f t="shared" si="5"/>
        <v>5</v>
      </c>
      <c r="AF20" s="15">
        <f t="shared" si="1"/>
        <v>78</v>
      </c>
      <c r="AG20" s="7">
        <f t="shared" si="2"/>
        <v>77</v>
      </c>
      <c r="AH20" s="13">
        <f t="shared" si="6"/>
        <v>-1</v>
      </c>
    </row>
    <row r="21" spans="1:34" ht="15.75" x14ac:dyDescent="0.25">
      <c r="A21" s="20" t="s">
        <v>144</v>
      </c>
      <c r="B21" s="21"/>
      <c r="C21" s="10"/>
      <c r="D21" s="10">
        <v>1</v>
      </c>
      <c r="E21" s="12"/>
      <c r="F21" s="1">
        <f>'4.3'!AF21</f>
        <v>1</v>
      </c>
      <c r="G21" s="22">
        <f t="shared" ref="G21:G23" si="7">SUM(E21:F21)</f>
        <v>1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4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5"/>
        <v>0</v>
      </c>
      <c r="AF21" s="15">
        <f t="shared" si="1"/>
        <v>1</v>
      </c>
      <c r="AG21" s="7">
        <f t="shared" si="2"/>
        <v>1</v>
      </c>
      <c r="AH21" s="13">
        <f t="shared" si="6"/>
        <v>0</v>
      </c>
    </row>
    <row r="22" spans="1:34" ht="15.75" x14ac:dyDescent="0.25">
      <c r="A22" s="20" t="s">
        <v>145</v>
      </c>
      <c r="B22" s="21"/>
      <c r="C22" s="10"/>
      <c r="D22" s="10"/>
      <c r="E22" s="12"/>
      <c r="F22" s="1">
        <f>'4.3'!AF22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4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5"/>
        <v>0</v>
      </c>
      <c r="AF22" s="15">
        <f t="shared" si="1"/>
        <v>0</v>
      </c>
      <c r="AG22" s="7">
        <f t="shared" si="2"/>
        <v>0</v>
      </c>
      <c r="AH22" s="13">
        <f t="shared" si="6"/>
        <v>0</v>
      </c>
    </row>
    <row r="23" spans="1:34" ht="15.75" x14ac:dyDescent="0.25">
      <c r="A23" s="20" t="s">
        <v>125</v>
      </c>
      <c r="B23" s="21">
        <v>45</v>
      </c>
      <c r="C23" s="10"/>
      <c r="D23" s="10"/>
      <c r="E23" s="12"/>
      <c r="F23" s="1">
        <f>'4.3'!AF23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4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5"/>
        <v>0</v>
      </c>
      <c r="AF23" s="15">
        <f t="shared" si="1"/>
        <v>0</v>
      </c>
      <c r="AG23" s="7">
        <f t="shared" si="2"/>
        <v>0</v>
      </c>
      <c r="AH23" s="13">
        <f t="shared" si="6"/>
        <v>0</v>
      </c>
    </row>
    <row r="24" spans="1:34" ht="15.75" x14ac:dyDescent="0.25">
      <c r="A24" s="20" t="s">
        <v>124</v>
      </c>
      <c r="B24" s="21">
        <v>25</v>
      </c>
      <c r="C24" s="10"/>
      <c r="D24" s="10"/>
      <c r="E24" s="12"/>
      <c r="F24" s="1">
        <f>'4.3'!AF24</f>
        <v>0</v>
      </c>
      <c r="G24" s="22">
        <f t="shared" ref="G24" si="8">SUM(E24:F24)</f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4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5"/>
        <v>0</v>
      </c>
      <c r="AF24" s="15">
        <f t="shared" si="1"/>
        <v>0</v>
      </c>
      <c r="AG24" s="7">
        <f t="shared" si="2"/>
        <v>0</v>
      </c>
      <c r="AH24" s="13">
        <f t="shared" si="6"/>
        <v>0</v>
      </c>
    </row>
    <row r="25" spans="1:34" x14ac:dyDescent="0.25">
      <c r="E25" s="19">
        <f t="shared" ref="E25:AH25" si="9">SUM(E3:E24)</f>
        <v>1516</v>
      </c>
      <c r="F25" s="19">
        <f t="shared" si="9"/>
        <v>1891</v>
      </c>
      <c r="G25" s="19">
        <f t="shared" si="9"/>
        <v>3407</v>
      </c>
      <c r="H25" s="19">
        <f t="shared" si="9"/>
        <v>1298</v>
      </c>
      <c r="I25" s="19">
        <f t="shared" si="9"/>
        <v>46</v>
      </c>
      <c r="J25" s="19">
        <f t="shared" si="9"/>
        <v>0</v>
      </c>
      <c r="K25" s="19">
        <f t="shared" si="9"/>
        <v>0</v>
      </c>
      <c r="L25" s="19">
        <f t="shared" si="9"/>
        <v>0</v>
      </c>
      <c r="M25" s="19">
        <f t="shared" si="9"/>
        <v>137</v>
      </c>
      <c r="N25" s="19">
        <f t="shared" si="9"/>
        <v>1481</v>
      </c>
      <c r="O25" s="19">
        <f t="shared" si="9"/>
        <v>1926</v>
      </c>
      <c r="P25" s="19">
        <f t="shared" si="9"/>
        <v>87</v>
      </c>
      <c r="Q25" s="19">
        <f t="shared" si="9"/>
        <v>5</v>
      </c>
      <c r="R25" s="19">
        <f t="shared" si="9"/>
        <v>3</v>
      </c>
      <c r="S25" s="19">
        <f t="shared" si="9"/>
        <v>0</v>
      </c>
      <c r="T25" s="19">
        <f t="shared" si="9"/>
        <v>0</v>
      </c>
      <c r="U25" s="19">
        <f t="shared" si="9"/>
        <v>0</v>
      </c>
      <c r="V25" s="19">
        <f t="shared" si="9"/>
        <v>0</v>
      </c>
      <c r="W25" s="19">
        <f t="shared" si="9"/>
        <v>0</v>
      </c>
      <c r="X25" s="19">
        <f t="shared" si="9"/>
        <v>0</v>
      </c>
      <c r="Y25" s="19">
        <f t="shared" si="9"/>
        <v>0</v>
      </c>
      <c r="Z25" s="19">
        <f t="shared" si="9"/>
        <v>0</v>
      </c>
      <c r="AA25" s="19">
        <f t="shared" si="9"/>
        <v>0</v>
      </c>
      <c r="AB25" s="19">
        <f t="shared" si="9"/>
        <v>0</v>
      </c>
      <c r="AC25" s="19">
        <f t="shared" si="9"/>
        <v>0</v>
      </c>
      <c r="AD25" s="19">
        <f t="shared" si="9"/>
        <v>2</v>
      </c>
      <c r="AE25" s="19">
        <f t="shared" si="9"/>
        <v>95</v>
      </c>
      <c r="AF25" s="19">
        <f t="shared" si="9"/>
        <v>1831</v>
      </c>
      <c r="AG25" s="19">
        <f t="shared" si="9"/>
        <v>1829</v>
      </c>
      <c r="AH25" s="19">
        <f t="shared" si="9"/>
        <v>0</v>
      </c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H1:AH2"/>
    <mergeCell ref="F1:F2"/>
    <mergeCell ref="G1:G2"/>
    <mergeCell ref="N1:N2"/>
    <mergeCell ref="O1:O2"/>
    <mergeCell ref="AD1:AD2"/>
    <mergeCell ref="AE1:AE2"/>
    <mergeCell ref="AF1:AF2"/>
    <mergeCell ref="AG1:AG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8"/>
  <sheetViews>
    <sheetView zoomScaleNormal="100" zoomScaleSheetLayoutView="85" workbookViewId="0">
      <pane xSplit="4" topLeftCell="V1" activePane="topRight" state="frozen"/>
      <selection pane="topRight" activeCell="AC3" sqref="AC3:AC24"/>
    </sheetView>
  </sheetViews>
  <sheetFormatPr defaultRowHeight="15" x14ac:dyDescent="0.25"/>
  <cols>
    <col min="1" max="1" width="19.7109375" bestFit="1" customWidth="1"/>
    <col min="2" max="4" width="8.7109375" customWidth="1"/>
    <col min="5" max="5" width="11.85546875" customWidth="1"/>
    <col min="6" max="7" width="9.85546875" customWidth="1"/>
    <col min="14" max="14" width="12.7109375" customWidth="1"/>
    <col min="15" max="15" width="18.5703125" customWidth="1"/>
    <col min="16" max="22" width="10.85546875" customWidth="1"/>
    <col min="23" max="23" width="12.28515625" customWidth="1"/>
    <col min="24" max="29" width="10.85546875" customWidth="1"/>
    <col min="30" max="30" width="12.28515625" bestFit="1" customWidth="1"/>
    <col min="31" max="31" width="10.85546875" customWidth="1"/>
    <col min="32" max="32" width="15.5703125" customWidth="1"/>
    <col min="33" max="34" width="10.85546875" customWidth="1"/>
  </cols>
  <sheetData>
    <row r="1" spans="1:33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32" t="s">
        <v>17</v>
      </c>
      <c r="H1" s="3" t="s">
        <v>3</v>
      </c>
      <c r="I1" s="3"/>
      <c r="J1" s="3"/>
      <c r="K1" s="23"/>
      <c r="L1" s="3"/>
      <c r="M1" s="3"/>
      <c r="N1" s="133" t="s">
        <v>6</v>
      </c>
      <c r="O1" s="135" t="s">
        <v>4</v>
      </c>
      <c r="P1" s="5" t="s">
        <v>40</v>
      </c>
      <c r="Q1" s="5" t="s">
        <v>16</v>
      </c>
      <c r="R1" s="5" t="s">
        <v>113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167</v>
      </c>
      <c r="X1" s="5" t="s">
        <v>186</v>
      </c>
      <c r="Y1" s="5" t="s">
        <v>93</v>
      </c>
      <c r="Z1" s="5" t="s">
        <v>9</v>
      </c>
      <c r="AA1" s="5" t="s">
        <v>14</v>
      </c>
      <c r="AB1" s="4" t="s">
        <v>171</v>
      </c>
      <c r="AC1" s="120" t="s">
        <v>18</v>
      </c>
      <c r="AD1" s="126" t="s">
        <v>10</v>
      </c>
      <c r="AE1" s="126" t="s">
        <v>44</v>
      </c>
      <c r="AF1" s="128" t="s">
        <v>22</v>
      </c>
      <c r="AG1" s="130" t="s">
        <v>23</v>
      </c>
    </row>
    <row r="2" spans="1:33" x14ac:dyDescent="0.25">
      <c r="A2" s="121"/>
      <c r="B2" s="123"/>
      <c r="C2" s="123"/>
      <c r="D2" s="121"/>
      <c r="E2" s="123"/>
      <c r="F2" s="123"/>
      <c r="G2" s="132"/>
      <c r="H2" s="17" t="s">
        <v>24</v>
      </c>
      <c r="I2" s="17" t="s">
        <v>197</v>
      </c>
      <c r="J2" s="17" t="s">
        <v>15</v>
      </c>
      <c r="K2" s="17" t="s">
        <v>101</v>
      </c>
      <c r="L2" s="2" t="s">
        <v>2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41</v>
      </c>
      <c r="S2" s="4" t="s">
        <v>42</v>
      </c>
      <c r="T2" s="4" t="s">
        <v>41</v>
      </c>
      <c r="U2" s="4" t="s">
        <v>41</v>
      </c>
      <c r="V2" s="4" t="s">
        <v>42</v>
      </c>
      <c r="W2" s="4" t="s">
        <v>198</v>
      </c>
      <c r="X2" s="4" t="s">
        <v>42</v>
      </c>
      <c r="Y2" s="4" t="s">
        <v>203</v>
      </c>
      <c r="Z2" s="4" t="s">
        <v>90</v>
      </c>
      <c r="AA2" s="4" t="s">
        <v>42</v>
      </c>
      <c r="AB2" s="16" t="s">
        <v>106</v>
      </c>
      <c r="AC2" s="121"/>
      <c r="AD2" s="127"/>
      <c r="AE2" s="127"/>
      <c r="AF2" s="129"/>
      <c r="AG2" s="131"/>
    </row>
    <row r="3" spans="1:33" ht="12.75" customHeight="1" x14ac:dyDescent="0.25">
      <c r="A3" s="20" t="s">
        <v>28</v>
      </c>
      <c r="B3" s="21">
        <v>33</v>
      </c>
      <c r="C3" s="9">
        <v>1</v>
      </c>
      <c r="D3" s="9">
        <v>67</v>
      </c>
      <c r="E3" s="12">
        <v>229</v>
      </c>
      <c r="F3" s="1">
        <f>'5.3'!AG3</f>
        <v>233</v>
      </c>
      <c r="G3" s="22">
        <f>SUM(E3:F3)</f>
        <v>462</v>
      </c>
      <c r="H3" s="7">
        <v>37</v>
      </c>
      <c r="I3" s="7">
        <v>20</v>
      </c>
      <c r="J3" s="7"/>
      <c r="K3" s="7"/>
      <c r="L3" s="7"/>
      <c r="M3" s="7"/>
      <c r="N3" s="6">
        <f>SUBTOTAL(9,H3:M3)</f>
        <v>57</v>
      </c>
      <c r="O3" s="11">
        <f>G3-N3</f>
        <v>405</v>
      </c>
      <c r="P3" s="25">
        <v>5</v>
      </c>
      <c r="Q3" s="25">
        <v>57</v>
      </c>
      <c r="R3" s="25"/>
      <c r="S3" s="25">
        <v>44</v>
      </c>
      <c r="T3" s="25">
        <v>48</v>
      </c>
      <c r="U3" s="25">
        <v>82</v>
      </c>
      <c r="V3" s="25">
        <v>34</v>
      </c>
      <c r="W3" s="25"/>
      <c r="X3" s="14">
        <v>26</v>
      </c>
      <c r="Y3" s="14">
        <v>3</v>
      </c>
      <c r="Z3" s="14"/>
      <c r="AA3" s="25"/>
      <c r="AB3" s="14"/>
      <c r="AC3" s="14">
        <v>6</v>
      </c>
      <c r="AD3" s="13">
        <f>SUM(P3:AB3)</f>
        <v>299</v>
      </c>
      <c r="AE3" s="15">
        <f t="shared" ref="AE3:AE23" si="0">O3-AD3</f>
        <v>106</v>
      </c>
      <c r="AF3" s="7">
        <f t="shared" ref="AF3:AF20" si="1">(B3*C3)+D3</f>
        <v>100</v>
      </c>
      <c r="AG3" s="13">
        <f>AF3+AC3-AE3</f>
        <v>0</v>
      </c>
    </row>
    <row r="4" spans="1:33" ht="12.75" customHeight="1" x14ac:dyDescent="0.25">
      <c r="A4" s="20" t="s">
        <v>29</v>
      </c>
      <c r="B4" s="21">
        <v>70</v>
      </c>
      <c r="C4" s="9"/>
      <c r="D4" s="9">
        <v>33</v>
      </c>
      <c r="E4" s="12">
        <v>470</v>
      </c>
      <c r="F4" s="1">
        <f>'5.3'!AG4</f>
        <v>37</v>
      </c>
      <c r="G4" s="22">
        <f t="shared" ref="G4:G20" si="2">SUM(E4:F4)</f>
        <v>507</v>
      </c>
      <c r="H4" s="7">
        <v>109</v>
      </c>
      <c r="I4" s="7">
        <v>30</v>
      </c>
      <c r="J4" s="7"/>
      <c r="K4" s="7"/>
      <c r="L4" s="7"/>
      <c r="M4" s="7"/>
      <c r="N4" s="6">
        <f t="shared" ref="N4:N20" si="3">SUBTOTAL(9,H4:M4)</f>
        <v>139</v>
      </c>
      <c r="O4" s="11">
        <f t="shared" ref="O4:O20" si="4">G4-N4</f>
        <v>368</v>
      </c>
      <c r="P4" s="25">
        <v>20</v>
      </c>
      <c r="Q4" s="25">
        <v>80</v>
      </c>
      <c r="R4" s="14"/>
      <c r="S4" s="25">
        <v>32</v>
      </c>
      <c r="T4" s="25">
        <v>70</v>
      </c>
      <c r="U4" s="25">
        <v>80</v>
      </c>
      <c r="V4" s="25">
        <v>50</v>
      </c>
      <c r="W4" s="25">
        <v>1</v>
      </c>
      <c r="X4" s="14"/>
      <c r="Y4" s="14"/>
      <c r="Z4" s="14"/>
      <c r="AA4" s="25"/>
      <c r="AB4" s="25"/>
      <c r="AC4" s="25">
        <v>2</v>
      </c>
      <c r="AD4" s="13">
        <f t="shared" ref="AD4:AD24" si="5">SUM(P4:AB4)</f>
        <v>333</v>
      </c>
      <c r="AE4" s="15">
        <f t="shared" si="0"/>
        <v>35</v>
      </c>
      <c r="AF4" s="7">
        <f t="shared" si="1"/>
        <v>33</v>
      </c>
      <c r="AG4" s="13">
        <f t="shared" ref="AG4:AG20" si="6">AF4+AC4-AE4</f>
        <v>0</v>
      </c>
    </row>
    <row r="5" spans="1:33" ht="12.75" customHeight="1" x14ac:dyDescent="0.25">
      <c r="A5" s="20" t="s">
        <v>30</v>
      </c>
      <c r="B5" s="21">
        <v>45</v>
      </c>
      <c r="C5" s="8">
        <v>4</v>
      </c>
      <c r="D5" s="8">
        <v>52</v>
      </c>
      <c r="E5" s="12">
        <v>90</v>
      </c>
      <c r="F5" s="1">
        <f>'5.3'!AG5</f>
        <v>191</v>
      </c>
      <c r="G5" s="22">
        <f t="shared" si="2"/>
        <v>281</v>
      </c>
      <c r="H5" s="7"/>
      <c r="I5" s="7"/>
      <c r="J5" s="7"/>
      <c r="K5" s="7"/>
      <c r="L5" s="7"/>
      <c r="M5" s="7"/>
      <c r="N5" s="6">
        <f t="shared" si="3"/>
        <v>0</v>
      </c>
      <c r="O5" s="11">
        <f t="shared" si="4"/>
        <v>281</v>
      </c>
      <c r="P5" s="14">
        <v>16</v>
      </c>
      <c r="Q5" s="14"/>
      <c r="R5" s="14"/>
      <c r="S5" s="14">
        <v>3</v>
      </c>
      <c r="T5" s="14">
        <v>15</v>
      </c>
      <c r="U5" s="14"/>
      <c r="V5" s="14">
        <v>10</v>
      </c>
      <c r="W5" s="14"/>
      <c r="X5" s="14">
        <v>5</v>
      </c>
      <c r="Y5" s="14"/>
      <c r="Z5" s="14"/>
      <c r="AA5" s="14"/>
      <c r="AB5" s="14"/>
      <c r="AC5" s="14"/>
      <c r="AD5" s="13">
        <f t="shared" si="5"/>
        <v>49</v>
      </c>
      <c r="AE5" s="15">
        <f t="shared" si="0"/>
        <v>232</v>
      </c>
      <c r="AF5" s="7">
        <f t="shared" si="1"/>
        <v>232</v>
      </c>
      <c r="AG5" s="13">
        <f t="shared" si="6"/>
        <v>0</v>
      </c>
    </row>
    <row r="6" spans="1:33" ht="12.75" customHeight="1" x14ac:dyDescent="0.25">
      <c r="A6" s="20" t="s">
        <v>31</v>
      </c>
      <c r="B6" s="21">
        <v>60</v>
      </c>
      <c r="C6" s="8"/>
      <c r="D6" s="8"/>
      <c r="E6" s="12"/>
      <c r="F6" s="1">
        <f>'5.3'!AG6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6">
        <f t="shared" si="3"/>
        <v>0</v>
      </c>
      <c r="O6" s="11">
        <f t="shared" si="4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5"/>
        <v>0</v>
      </c>
      <c r="AE6" s="15">
        <f t="shared" si="0"/>
        <v>0</v>
      </c>
      <c r="AF6" s="7">
        <f t="shared" si="1"/>
        <v>0</v>
      </c>
      <c r="AG6" s="13">
        <f t="shared" si="6"/>
        <v>0</v>
      </c>
    </row>
    <row r="7" spans="1:33" ht="12.75" customHeight="1" x14ac:dyDescent="0.25">
      <c r="A7" s="20" t="s">
        <v>33</v>
      </c>
      <c r="B7" s="21">
        <v>120</v>
      </c>
      <c r="C7" s="9"/>
      <c r="D7" s="9">
        <v>26</v>
      </c>
      <c r="E7" s="12">
        <v>77</v>
      </c>
      <c r="F7" s="1">
        <f>'5.3'!AG7</f>
        <v>106</v>
      </c>
      <c r="G7" s="22">
        <f t="shared" si="2"/>
        <v>183</v>
      </c>
      <c r="H7" s="7">
        <v>27</v>
      </c>
      <c r="I7" s="7">
        <v>10</v>
      </c>
      <c r="J7" s="7"/>
      <c r="K7" s="7"/>
      <c r="L7" s="7"/>
      <c r="M7" s="7"/>
      <c r="N7" s="6">
        <f t="shared" si="3"/>
        <v>37</v>
      </c>
      <c r="O7" s="11">
        <f t="shared" si="4"/>
        <v>146</v>
      </c>
      <c r="P7" s="14">
        <v>10</v>
      </c>
      <c r="Q7" s="14">
        <v>35</v>
      </c>
      <c r="R7" s="14"/>
      <c r="S7" s="14">
        <v>15</v>
      </c>
      <c r="T7" s="14">
        <v>21</v>
      </c>
      <c r="U7" s="14">
        <v>35</v>
      </c>
      <c r="V7" s="14">
        <v>4</v>
      </c>
      <c r="W7" s="14"/>
      <c r="X7" s="14"/>
      <c r="Y7" s="14"/>
      <c r="Z7" s="14"/>
      <c r="AA7" s="14"/>
      <c r="AB7" s="14"/>
      <c r="AC7" s="14"/>
      <c r="AD7" s="13">
        <f t="shared" si="5"/>
        <v>120</v>
      </c>
      <c r="AE7" s="15">
        <f t="shared" si="0"/>
        <v>26</v>
      </c>
      <c r="AF7" s="7">
        <f t="shared" si="1"/>
        <v>26</v>
      </c>
      <c r="AG7" s="13">
        <f t="shared" si="6"/>
        <v>0</v>
      </c>
    </row>
    <row r="8" spans="1:33" ht="12.75" customHeight="1" x14ac:dyDescent="0.25">
      <c r="A8" s="20" t="s">
        <v>34</v>
      </c>
      <c r="B8" s="21">
        <v>40</v>
      </c>
      <c r="C8" s="8">
        <v>1</v>
      </c>
      <c r="D8" s="8">
        <v>38</v>
      </c>
      <c r="E8" s="12">
        <v>120</v>
      </c>
      <c r="F8" s="1">
        <f>'5.3'!AG8</f>
        <v>0</v>
      </c>
      <c r="G8" s="22">
        <f t="shared" si="2"/>
        <v>120</v>
      </c>
      <c r="H8" s="7"/>
      <c r="I8" s="7"/>
      <c r="J8" s="7"/>
      <c r="K8" s="7"/>
      <c r="L8" s="7"/>
      <c r="M8" s="7"/>
      <c r="N8" s="6">
        <f t="shared" si="3"/>
        <v>0</v>
      </c>
      <c r="O8" s="11">
        <f t="shared" si="4"/>
        <v>120</v>
      </c>
      <c r="P8" s="14">
        <v>12</v>
      </c>
      <c r="Q8" s="14"/>
      <c r="R8" s="14"/>
      <c r="S8" s="14"/>
      <c r="T8" s="14"/>
      <c r="U8" s="14"/>
      <c r="V8" s="14">
        <v>20</v>
      </c>
      <c r="W8" s="14"/>
      <c r="X8" s="14">
        <v>10</v>
      </c>
      <c r="Y8" s="14"/>
      <c r="Z8" s="14"/>
      <c r="AA8" s="14"/>
      <c r="AB8" s="14"/>
      <c r="AC8" s="14"/>
      <c r="AD8" s="13">
        <f t="shared" si="5"/>
        <v>42</v>
      </c>
      <c r="AE8" s="15">
        <f t="shared" si="0"/>
        <v>78</v>
      </c>
      <c r="AF8" s="7">
        <f t="shared" si="1"/>
        <v>78</v>
      </c>
      <c r="AG8" s="13">
        <f t="shared" si="6"/>
        <v>0</v>
      </c>
    </row>
    <row r="9" spans="1:33" ht="12.75" customHeight="1" x14ac:dyDescent="0.25">
      <c r="A9" s="20" t="s">
        <v>35</v>
      </c>
      <c r="B9" s="21">
        <v>65</v>
      </c>
      <c r="C9" s="8">
        <v>6</v>
      </c>
      <c r="D9" s="8">
        <v>8</v>
      </c>
      <c r="E9" s="12"/>
      <c r="F9" s="1">
        <f>'5.3'!AG9</f>
        <v>456</v>
      </c>
      <c r="G9" s="22">
        <f t="shared" si="2"/>
        <v>456</v>
      </c>
      <c r="H9" s="7">
        <v>5</v>
      </c>
      <c r="I9" s="7"/>
      <c r="J9" s="7"/>
      <c r="K9" s="7"/>
      <c r="L9" s="7"/>
      <c r="M9" s="7"/>
      <c r="N9" s="6">
        <f t="shared" si="3"/>
        <v>5</v>
      </c>
      <c r="O9" s="11">
        <f t="shared" si="4"/>
        <v>451</v>
      </c>
      <c r="P9" s="14">
        <v>5</v>
      </c>
      <c r="Q9" s="14">
        <v>24</v>
      </c>
      <c r="R9" s="14"/>
      <c r="S9" s="14">
        <v>10</v>
      </c>
      <c r="T9" s="14">
        <v>4</v>
      </c>
      <c r="U9" s="14">
        <v>10</v>
      </c>
      <c r="V9" s="14"/>
      <c r="W9" s="14"/>
      <c r="X9" s="14"/>
      <c r="Y9" s="14"/>
      <c r="Z9" s="14"/>
      <c r="AA9" s="14"/>
      <c r="AB9" s="14"/>
      <c r="AC9" s="14"/>
      <c r="AD9" s="13">
        <f t="shared" si="5"/>
        <v>53</v>
      </c>
      <c r="AE9" s="15">
        <f t="shared" si="0"/>
        <v>398</v>
      </c>
      <c r="AF9" s="7">
        <f t="shared" si="1"/>
        <v>398</v>
      </c>
      <c r="AG9" s="13">
        <f t="shared" si="6"/>
        <v>0</v>
      </c>
    </row>
    <row r="10" spans="1:33" ht="12.75" customHeight="1" x14ac:dyDescent="0.25">
      <c r="A10" s="20" t="s">
        <v>36</v>
      </c>
      <c r="B10" s="21">
        <v>100</v>
      </c>
      <c r="C10" s="8">
        <v>2</v>
      </c>
      <c r="D10" s="8">
        <v>79</v>
      </c>
      <c r="E10" s="12">
        <v>535</v>
      </c>
      <c r="F10" s="1">
        <f>'5.3'!AG10</f>
        <v>70</v>
      </c>
      <c r="G10" s="22">
        <f t="shared" si="2"/>
        <v>605</v>
      </c>
      <c r="H10" s="7">
        <v>44</v>
      </c>
      <c r="I10" s="7"/>
      <c r="J10" s="7"/>
      <c r="K10" s="7"/>
      <c r="L10" s="7">
        <v>70</v>
      </c>
      <c r="M10" s="7"/>
      <c r="N10" s="6">
        <f t="shared" si="3"/>
        <v>114</v>
      </c>
      <c r="O10" s="11">
        <f t="shared" si="4"/>
        <v>491</v>
      </c>
      <c r="P10" s="14">
        <v>10</v>
      </c>
      <c r="Q10" s="14">
        <v>56</v>
      </c>
      <c r="R10" s="14"/>
      <c r="S10" s="14">
        <v>26</v>
      </c>
      <c r="T10" s="14">
        <v>48</v>
      </c>
      <c r="U10" s="14">
        <v>22</v>
      </c>
      <c r="V10" s="14">
        <v>46</v>
      </c>
      <c r="W10" s="14"/>
      <c r="X10" s="14">
        <v>4</v>
      </c>
      <c r="Y10" s="14"/>
      <c r="Z10" s="14"/>
      <c r="AA10" s="14"/>
      <c r="AB10" s="14"/>
      <c r="AC10" s="14"/>
      <c r="AD10" s="13">
        <f t="shared" si="5"/>
        <v>212</v>
      </c>
      <c r="AE10" s="15">
        <f t="shared" si="0"/>
        <v>279</v>
      </c>
      <c r="AF10" s="7">
        <f t="shared" si="1"/>
        <v>279</v>
      </c>
      <c r="AG10" s="13">
        <f t="shared" si="6"/>
        <v>0</v>
      </c>
    </row>
    <row r="11" spans="1:33" ht="12.75" customHeight="1" x14ac:dyDescent="0.25">
      <c r="A11" s="20" t="s">
        <v>37</v>
      </c>
      <c r="B11" s="21">
        <v>85</v>
      </c>
      <c r="C11" s="10"/>
      <c r="D11" s="10">
        <v>1</v>
      </c>
      <c r="E11" s="12"/>
      <c r="F11" s="1">
        <f>'5.3'!AG11</f>
        <v>1</v>
      </c>
      <c r="G11" s="22">
        <f t="shared" si="2"/>
        <v>1</v>
      </c>
      <c r="H11" s="7"/>
      <c r="I11" s="7"/>
      <c r="J11" s="7"/>
      <c r="K11" s="7"/>
      <c r="L11" s="7"/>
      <c r="M11" s="7"/>
      <c r="N11" s="6">
        <f t="shared" si="3"/>
        <v>0</v>
      </c>
      <c r="O11" s="11">
        <f t="shared" si="4"/>
        <v>1</v>
      </c>
      <c r="P11" s="14"/>
      <c r="Q11" s="25"/>
      <c r="R11" s="14"/>
      <c r="S11" s="25"/>
      <c r="T11" s="25"/>
      <c r="U11" s="14"/>
      <c r="V11" s="25"/>
      <c r="W11" s="14"/>
      <c r="X11" s="14"/>
      <c r="Y11" s="14"/>
      <c r="Z11" s="14"/>
      <c r="AA11" s="14"/>
      <c r="AB11" s="14"/>
      <c r="AC11" s="14"/>
      <c r="AD11" s="13">
        <f t="shared" si="5"/>
        <v>0</v>
      </c>
      <c r="AE11" s="15">
        <f t="shared" si="0"/>
        <v>1</v>
      </c>
      <c r="AF11" s="7">
        <f t="shared" si="1"/>
        <v>1</v>
      </c>
      <c r="AG11" s="13">
        <f t="shared" si="6"/>
        <v>0</v>
      </c>
    </row>
    <row r="12" spans="1:33" ht="12.75" customHeight="1" x14ac:dyDescent="0.25">
      <c r="A12" s="20" t="s">
        <v>38</v>
      </c>
      <c r="B12" s="21">
        <v>50</v>
      </c>
      <c r="C12" s="10">
        <v>6</v>
      </c>
      <c r="D12" s="10">
        <v>32</v>
      </c>
      <c r="E12" s="12">
        <v>95</v>
      </c>
      <c r="F12" s="1">
        <f>'5.3'!AG12</f>
        <v>320</v>
      </c>
      <c r="G12" s="22">
        <f t="shared" si="2"/>
        <v>415</v>
      </c>
      <c r="H12" s="7"/>
      <c r="I12" s="7"/>
      <c r="J12" s="7"/>
      <c r="K12" s="7"/>
      <c r="L12" s="7">
        <v>10</v>
      </c>
      <c r="M12" s="7"/>
      <c r="N12" s="6">
        <f t="shared" si="3"/>
        <v>10</v>
      </c>
      <c r="O12" s="11">
        <f t="shared" si="4"/>
        <v>405</v>
      </c>
      <c r="P12" s="14">
        <v>10</v>
      </c>
      <c r="Q12" s="25">
        <v>29</v>
      </c>
      <c r="R12" s="25"/>
      <c r="S12" s="25">
        <v>11</v>
      </c>
      <c r="T12" s="14">
        <v>19</v>
      </c>
      <c r="U12" s="25"/>
      <c r="V12" s="14">
        <v>4</v>
      </c>
      <c r="W12" s="25"/>
      <c r="X12" s="14"/>
      <c r="Y12" s="14"/>
      <c r="Z12" s="14"/>
      <c r="AA12" s="14"/>
      <c r="AB12" s="25"/>
      <c r="AC12" s="14"/>
      <c r="AD12" s="13">
        <f t="shared" si="5"/>
        <v>73</v>
      </c>
      <c r="AE12" s="15">
        <f t="shared" si="0"/>
        <v>332</v>
      </c>
      <c r="AF12" s="7">
        <f t="shared" si="1"/>
        <v>332</v>
      </c>
      <c r="AG12" s="13">
        <f t="shared" si="6"/>
        <v>0</v>
      </c>
    </row>
    <row r="13" spans="1:33" ht="12.75" customHeight="1" x14ac:dyDescent="0.25">
      <c r="A13" s="20" t="s">
        <v>39</v>
      </c>
      <c r="B13" s="21">
        <v>50</v>
      </c>
      <c r="C13" s="10"/>
      <c r="D13" s="10"/>
      <c r="E13" s="12"/>
      <c r="F13" s="1">
        <f>'5.3'!AG13</f>
        <v>0</v>
      </c>
      <c r="G13" s="22">
        <f t="shared" si="2"/>
        <v>0</v>
      </c>
      <c r="H13" s="7"/>
      <c r="I13" s="7"/>
      <c r="J13" s="7"/>
      <c r="K13" s="7"/>
      <c r="L13" s="7"/>
      <c r="M13" s="7"/>
      <c r="N13" s="6">
        <f t="shared" si="3"/>
        <v>0</v>
      </c>
      <c r="O13" s="11">
        <f t="shared" si="4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5"/>
        <v>0</v>
      </c>
      <c r="AE13" s="15">
        <f t="shared" si="0"/>
        <v>0</v>
      </c>
      <c r="AF13" s="7">
        <f t="shared" si="1"/>
        <v>0</v>
      </c>
      <c r="AG13" s="13">
        <f t="shared" si="6"/>
        <v>0</v>
      </c>
    </row>
    <row r="14" spans="1:33" ht="12.75" customHeight="1" x14ac:dyDescent="0.25">
      <c r="A14" s="20" t="s">
        <v>25</v>
      </c>
      <c r="B14" s="21">
        <v>45</v>
      </c>
      <c r="C14" s="10"/>
      <c r="D14" s="10"/>
      <c r="E14" s="12"/>
      <c r="F14" s="1">
        <f>'5.3'!AG14</f>
        <v>0</v>
      </c>
      <c r="G14" s="22">
        <f t="shared" si="2"/>
        <v>0</v>
      </c>
      <c r="H14" s="7"/>
      <c r="I14" s="7"/>
      <c r="J14" s="7"/>
      <c r="K14" s="7"/>
      <c r="L14" s="7"/>
      <c r="M14" s="7"/>
      <c r="N14" s="6">
        <f t="shared" si="3"/>
        <v>0</v>
      </c>
      <c r="O14" s="11">
        <f t="shared" si="4"/>
        <v>0</v>
      </c>
      <c r="P14" s="25"/>
      <c r="Q14" s="25"/>
      <c r="R14" s="14"/>
      <c r="S14" s="25"/>
      <c r="T14" s="25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5"/>
        <v>0</v>
      </c>
      <c r="AE14" s="15">
        <f t="shared" si="0"/>
        <v>0</v>
      </c>
      <c r="AF14" s="7">
        <f t="shared" si="1"/>
        <v>0</v>
      </c>
      <c r="AG14" s="13">
        <f t="shared" si="6"/>
        <v>0</v>
      </c>
    </row>
    <row r="15" spans="1:33" ht="12.75" customHeight="1" x14ac:dyDescent="0.25">
      <c r="A15" s="20" t="s">
        <v>26</v>
      </c>
      <c r="B15" s="21">
        <v>33</v>
      </c>
      <c r="C15" s="10"/>
      <c r="D15" s="10"/>
      <c r="E15" s="12"/>
      <c r="F15" s="1">
        <f>'5.3'!AG15</f>
        <v>0</v>
      </c>
      <c r="G15" s="22">
        <f t="shared" si="2"/>
        <v>0</v>
      </c>
      <c r="H15" s="7"/>
      <c r="I15" s="7"/>
      <c r="J15" s="7"/>
      <c r="K15" s="7"/>
      <c r="L15" s="7"/>
      <c r="M15" s="7"/>
      <c r="N15" s="6">
        <f t="shared" si="3"/>
        <v>0</v>
      </c>
      <c r="O15" s="11">
        <f t="shared" si="4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5"/>
        <v>0</v>
      </c>
      <c r="AE15" s="15">
        <f t="shared" si="0"/>
        <v>0</v>
      </c>
      <c r="AF15" s="7">
        <f t="shared" si="1"/>
        <v>0</v>
      </c>
      <c r="AG15" s="13">
        <f t="shared" si="6"/>
        <v>0</v>
      </c>
    </row>
    <row r="16" spans="1:33" ht="12.75" customHeight="1" x14ac:dyDescent="0.25">
      <c r="A16" s="20" t="s">
        <v>27</v>
      </c>
      <c r="B16" s="21">
        <v>45</v>
      </c>
      <c r="C16" s="10">
        <v>3</v>
      </c>
      <c r="D16" s="10">
        <v>37</v>
      </c>
      <c r="E16" s="12"/>
      <c r="F16" s="1">
        <f>'5.3'!AG16</f>
        <v>237</v>
      </c>
      <c r="G16" s="22">
        <f t="shared" si="2"/>
        <v>237</v>
      </c>
      <c r="H16" s="7">
        <v>15</v>
      </c>
      <c r="I16" s="7"/>
      <c r="J16" s="7"/>
      <c r="K16" s="7"/>
      <c r="L16" s="7"/>
      <c r="M16" s="7"/>
      <c r="N16" s="6">
        <f t="shared" si="3"/>
        <v>15</v>
      </c>
      <c r="O16" s="11">
        <f t="shared" si="4"/>
        <v>222</v>
      </c>
      <c r="P16" s="14">
        <v>16</v>
      </c>
      <c r="Q16" s="14">
        <v>4</v>
      </c>
      <c r="R16" s="14"/>
      <c r="S16" s="14"/>
      <c r="T16" s="14">
        <v>3</v>
      </c>
      <c r="U16" s="14"/>
      <c r="V16" s="14">
        <v>26</v>
      </c>
      <c r="W16" s="14"/>
      <c r="X16" s="14"/>
      <c r="Y16" s="14"/>
      <c r="Z16" s="14"/>
      <c r="AA16" s="14"/>
      <c r="AB16" s="14"/>
      <c r="AC16" s="14">
        <v>1</v>
      </c>
      <c r="AD16" s="13">
        <f t="shared" si="5"/>
        <v>49</v>
      </c>
      <c r="AE16" s="15">
        <f t="shared" si="0"/>
        <v>173</v>
      </c>
      <c r="AF16" s="7">
        <f t="shared" si="1"/>
        <v>172</v>
      </c>
      <c r="AG16" s="13">
        <f t="shared" si="6"/>
        <v>0</v>
      </c>
    </row>
    <row r="17" spans="1:33" ht="12.75" customHeight="1" x14ac:dyDescent="0.25">
      <c r="A17" s="20" t="s">
        <v>48</v>
      </c>
      <c r="B17" s="21">
        <v>100</v>
      </c>
      <c r="C17" s="10"/>
      <c r="D17" s="10"/>
      <c r="E17" s="12"/>
      <c r="F17" s="1">
        <f>'5.3'!AG17</f>
        <v>0</v>
      </c>
      <c r="G17" s="22">
        <f t="shared" si="2"/>
        <v>0</v>
      </c>
      <c r="H17" s="7"/>
      <c r="I17" s="7"/>
      <c r="J17" s="7"/>
      <c r="K17" s="7"/>
      <c r="L17" s="7"/>
      <c r="M17" s="7"/>
      <c r="N17" s="6">
        <f t="shared" si="3"/>
        <v>0</v>
      </c>
      <c r="O17" s="11">
        <f t="shared" si="4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5"/>
        <v>0</v>
      </c>
      <c r="AE17" s="15">
        <f t="shared" si="0"/>
        <v>0</v>
      </c>
      <c r="AF17" s="7">
        <f t="shared" si="1"/>
        <v>0</v>
      </c>
      <c r="AG17" s="13">
        <f t="shared" si="6"/>
        <v>0</v>
      </c>
    </row>
    <row r="18" spans="1:33" ht="12.75" customHeight="1" x14ac:dyDescent="0.25">
      <c r="A18" s="20" t="s">
        <v>49</v>
      </c>
      <c r="B18" s="21">
        <v>100</v>
      </c>
      <c r="C18" s="10"/>
      <c r="D18" s="10">
        <v>50</v>
      </c>
      <c r="E18" s="12"/>
      <c r="F18" s="1">
        <f>'5.3'!AG18</f>
        <v>63</v>
      </c>
      <c r="G18" s="22">
        <f t="shared" si="2"/>
        <v>63</v>
      </c>
      <c r="H18" s="7"/>
      <c r="I18" s="7"/>
      <c r="J18" s="7"/>
      <c r="K18" s="7"/>
      <c r="L18" s="7"/>
      <c r="M18" s="7"/>
      <c r="N18" s="6">
        <f t="shared" si="3"/>
        <v>0</v>
      </c>
      <c r="O18" s="11">
        <f t="shared" si="4"/>
        <v>63</v>
      </c>
      <c r="P18" s="14"/>
      <c r="Q18" s="14"/>
      <c r="R18" s="14"/>
      <c r="S18" s="14"/>
      <c r="T18" s="14">
        <v>13</v>
      </c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5"/>
        <v>13</v>
      </c>
      <c r="AE18" s="15">
        <f t="shared" si="0"/>
        <v>50</v>
      </c>
      <c r="AF18" s="7">
        <f t="shared" si="1"/>
        <v>50</v>
      </c>
      <c r="AG18" s="13">
        <f t="shared" si="6"/>
        <v>0</v>
      </c>
    </row>
    <row r="19" spans="1:33" ht="12.75" customHeight="1" x14ac:dyDescent="0.25">
      <c r="A19" s="20" t="s">
        <v>50</v>
      </c>
      <c r="B19" s="21">
        <v>50</v>
      </c>
      <c r="C19" s="10"/>
      <c r="D19" s="10">
        <v>34</v>
      </c>
      <c r="E19" s="12"/>
      <c r="F19" s="1">
        <f>'5.3'!AG19</f>
        <v>37</v>
      </c>
      <c r="G19" s="22">
        <f t="shared" si="2"/>
        <v>37</v>
      </c>
      <c r="H19" s="7"/>
      <c r="I19" s="7"/>
      <c r="J19" s="7"/>
      <c r="K19" s="7"/>
      <c r="L19" s="7"/>
      <c r="M19" s="7"/>
      <c r="N19" s="6">
        <f t="shared" si="3"/>
        <v>0</v>
      </c>
      <c r="O19" s="11">
        <f t="shared" si="4"/>
        <v>37</v>
      </c>
      <c r="P19" s="14"/>
      <c r="Q19" s="14"/>
      <c r="R19" s="14"/>
      <c r="S19" s="14"/>
      <c r="T19" s="14">
        <v>3</v>
      </c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5"/>
        <v>3</v>
      </c>
      <c r="AE19" s="15">
        <f t="shared" si="0"/>
        <v>34</v>
      </c>
      <c r="AF19" s="7">
        <f t="shared" si="1"/>
        <v>34</v>
      </c>
      <c r="AG19" s="13">
        <f t="shared" si="6"/>
        <v>0</v>
      </c>
    </row>
    <row r="20" spans="1:33" ht="12.75" customHeight="1" x14ac:dyDescent="0.25">
      <c r="A20" s="20" t="s">
        <v>47</v>
      </c>
      <c r="B20" s="21">
        <v>33</v>
      </c>
      <c r="C20" s="10">
        <v>1</v>
      </c>
      <c r="D20" s="10">
        <v>4</v>
      </c>
      <c r="E20" s="12"/>
      <c r="F20" s="1">
        <f>'5.3'!AG20</f>
        <v>77</v>
      </c>
      <c r="G20" s="22">
        <f t="shared" si="2"/>
        <v>77</v>
      </c>
      <c r="H20" s="7"/>
      <c r="I20" s="7"/>
      <c r="J20" s="7"/>
      <c r="K20" s="7"/>
      <c r="L20" s="7"/>
      <c r="M20" s="7"/>
      <c r="N20" s="6">
        <f t="shared" si="3"/>
        <v>0</v>
      </c>
      <c r="O20" s="11">
        <f t="shared" si="4"/>
        <v>77</v>
      </c>
      <c r="P20" s="14">
        <v>1</v>
      </c>
      <c r="Q20" s="14">
        <v>14</v>
      </c>
      <c r="R20" s="14"/>
      <c r="S20" s="14">
        <v>4</v>
      </c>
      <c r="T20" s="14">
        <v>14</v>
      </c>
      <c r="U20" s="14"/>
      <c r="V20" s="14"/>
      <c r="W20" s="14">
        <v>6</v>
      </c>
      <c r="X20" s="14"/>
      <c r="Y20" s="14"/>
      <c r="Z20" s="14"/>
      <c r="AA20" s="14"/>
      <c r="AB20" s="14"/>
      <c r="AC20" s="14">
        <v>1</v>
      </c>
      <c r="AD20" s="13">
        <f t="shared" si="5"/>
        <v>39</v>
      </c>
      <c r="AE20" s="15">
        <f t="shared" si="0"/>
        <v>38</v>
      </c>
      <c r="AF20" s="7">
        <f t="shared" si="1"/>
        <v>37</v>
      </c>
      <c r="AG20" s="13">
        <f t="shared" si="6"/>
        <v>0</v>
      </c>
    </row>
    <row r="21" spans="1:33" ht="12.75" customHeight="1" x14ac:dyDescent="0.25">
      <c r="A21" s="20" t="s">
        <v>144</v>
      </c>
      <c r="B21" s="21"/>
      <c r="C21" s="10"/>
      <c r="D21" s="10">
        <v>1</v>
      </c>
      <c r="E21" s="12"/>
      <c r="F21" s="1">
        <f>'5.3'!AG21</f>
        <v>1</v>
      </c>
      <c r="G21" s="22">
        <f t="shared" ref="G21:G23" si="7">SUM(E21:F21)</f>
        <v>1</v>
      </c>
      <c r="H21" s="7"/>
      <c r="I21" s="7"/>
      <c r="J21" s="7"/>
      <c r="K21" s="7"/>
      <c r="L21" s="7"/>
      <c r="M21" s="7"/>
      <c r="N21" s="6">
        <f t="shared" ref="N21:N23" si="8">SUBTOTAL(9,H21:M21)</f>
        <v>0</v>
      </c>
      <c r="O21" s="11">
        <f t="shared" ref="O21:O23" si="9">G21-N21</f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5"/>
        <v>0</v>
      </c>
      <c r="AE21" s="15">
        <f t="shared" si="0"/>
        <v>1</v>
      </c>
      <c r="AF21" s="7">
        <f t="shared" ref="AF21:AF23" si="10">(B21*C21)+D21</f>
        <v>1</v>
      </c>
      <c r="AG21" s="13">
        <f t="shared" ref="AG21:AG23" si="11">AF21+AC21-AE21</f>
        <v>0</v>
      </c>
    </row>
    <row r="22" spans="1:33" ht="12.75" customHeight="1" x14ac:dyDescent="0.25">
      <c r="A22" s="20" t="s">
        <v>145</v>
      </c>
      <c r="B22" s="21"/>
      <c r="C22" s="10"/>
      <c r="D22" s="10"/>
      <c r="E22" s="12"/>
      <c r="F22" s="1">
        <f>'5.3'!AG22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5"/>
        <v>0</v>
      </c>
      <c r="AE22" s="15">
        <f t="shared" si="0"/>
        <v>0</v>
      </c>
      <c r="AF22" s="7">
        <f t="shared" si="10"/>
        <v>0</v>
      </c>
      <c r="AG22" s="13">
        <f t="shared" si="11"/>
        <v>0</v>
      </c>
    </row>
    <row r="23" spans="1:33" ht="12.75" customHeight="1" x14ac:dyDescent="0.25">
      <c r="A23" s="20" t="s">
        <v>125</v>
      </c>
      <c r="B23" s="21"/>
      <c r="C23" s="10"/>
      <c r="D23" s="10"/>
      <c r="E23" s="12"/>
      <c r="F23" s="1">
        <f>'5.3'!AG23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5"/>
        <v>0</v>
      </c>
      <c r="AE23" s="15">
        <f t="shared" si="0"/>
        <v>0</v>
      </c>
      <c r="AF23" s="7">
        <f t="shared" si="10"/>
        <v>0</v>
      </c>
      <c r="AG23" s="13">
        <f t="shared" si="11"/>
        <v>0</v>
      </c>
    </row>
    <row r="24" spans="1:33" ht="12.75" customHeight="1" x14ac:dyDescent="0.25">
      <c r="A24" s="20" t="s">
        <v>124</v>
      </c>
      <c r="B24" s="21"/>
      <c r="C24" s="10"/>
      <c r="D24" s="10"/>
      <c r="E24" s="12"/>
      <c r="F24" s="1">
        <f>'5.3'!AG24</f>
        <v>0</v>
      </c>
      <c r="G24" s="22">
        <f t="shared" ref="G24" si="12">SUM(E24:F24)</f>
        <v>0</v>
      </c>
      <c r="H24" s="7"/>
      <c r="I24" s="7"/>
      <c r="J24" s="7"/>
      <c r="K24" s="7"/>
      <c r="L24" s="7"/>
      <c r="M24" s="7"/>
      <c r="N24" s="6">
        <f t="shared" ref="N24" si="13">SUBTOTAL(9,H24:M24)</f>
        <v>0</v>
      </c>
      <c r="O24" s="11">
        <f t="shared" ref="O24" si="14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5"/>
        <v>0</v>
      </c>
      <c r="AE24" s="15">
        <f t="shared" ref="AE24" si="15">O24-AD24</f>
        <v>0</v>
      </c>
      <c r="AF24" s="7">
        <f t="shared" ref="AF24" si="16">(B24*C24)+D24</f>
        <v>0</v>
      </c>
      <c r="AG24" s="13">
        <f t="shared" ref="AG24" si="17">AF24+AC24-AE24</f>
        <v>0</v>
      </c>
    </row>
    <row r="25" spans="1:33" ht="12.75" customHeight="1" x14ac:dyDescent="0.25">
      <c r="E25" s="19">
        <f t="shared" ref="E25:AG25" si="18">SUM(E3:E24)</f>
        <v>1616</v>
      </c>
      <c r="F25" s="19">
        <f t="shared" si="18"/>
        <v>1829</v>
      </c>
      <c r="G25" s="19">
        <f t="shared" si="18"/>
        <v>3445</v>
      </c>
      <c r="H25" s="19">
        <f t="shared" si="18"/>
        <v>237</v>
      </c>
      <c r="I25" s="19">
        <f t="shared" si="18"/>
        <v>60</v>
      </c>
      <c r="J25" s="19">
        <f t="shared" si="18"/>
        <v>0</v>
      </c>
      <c r="K25" s="19">
        <f t="shared" si="18"/>
        <v>0</v>
      </c>
      <c r="L25" s="19">
        <f t="shared" si="18"/>
        <v>80</v>
      </c>
      <c r="M25" s="19">
        <f t="shared" si="18"/>
        <v>0</v>
      </c>
      <c r="N25" s="19">
        <f t="shared" si="18"/>
        <v>377</v>
      </c>
      <c r="O25" s="19">
        <f t="shared" si="18"/>
        <v>3068</v>
      </c>
      <c r="P25" s="19">
        <f t="shared" si="18"/>
        <v>105</v>
      </c>
      <c r="Q25" s="19">
        <f t="shared" si="18"/>
        <v>299</v>
      </c>
      <c r="R25" s="19">
        <f t="shared" si="18"/>
        <v>0</v>
      </c>
      <c r="S25" s="19">
        <f t="shared" si="18"/>
        <v>145</v>
      </c>
      <c r="T25" s="19">
        <f t="shared" si="18"/>
        <v>258</v>
      </c>
      <c r="U25" s="19">
        <f t="shared" si="18"/>
        <v>229</v>
      </c>
      <c r="V25" s="19">
        <f t="shared" si="18"/>
        <v>194</v>
      </c>
      <c r="W25" s="19">
        <f t="shared" si="18"/>
        <v>7</v>
      </c>
      <c r="X25" s="19">
        <f t="shared" si="18"/>
        <v>45</v>
      </c>
      <c r="Y25" s="19">
        <f t="shared" si="18"/>
        <v>3</v>
      </c>
      <c r="Z25" s="19">
        <f t="shared" si="18"/>
        <v>0</v>
      </c>
      <c r="AA25" s="19">
        <f t="shared" si="18"/>
        <v>0</v>
      </c>
      <c r="AB25" s="19">
        <f t="shared" si="18"/>
        <v>0</v>
      </c>
      <c r="AC25" s="19">
        <f t="shared" si="18"/>
        <v>10</v>
      </c>
      <c r="AD25" s="19">
        <f t="shared" si="18"/>
        <v>1285</v>
      </c>
      <c r="AE25" s="19">
        <f t="shared" si="18"/>
        <v>1783</v>
      </c>
      <c r="AF25" s="19">
        <f t="shared" si="18"/>
        <v>1773</v>
      </c>
      <c r="AG25" s="19">
        <f t="shared" si="18"/>
        <v>0</v>
      </c>
    </row>
    <row r="28" spans="1:33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AC1:AC2"/>
    <mergeCell ref="AD1:AD2"/>
    <mergeCell ref="AE1:AE2"/>
    <mergeCell ref="AF1:AF2"/>
    <mergeCell ref="AG1:AG2"/>
    <mergeCell ref="G1:G2"/>
    <mergeCell ref="N1:N2"/>
    <mergeCell ref="O1:O2"/>
    <mergeCell ref="A1:A2"/>
    <mergeCell ref="B1:B2"/>
    <mergeCell ref="C1:C2"/>
    <mergeCell ref="D1:D2"/>
    <mergeCell ref="F1:F2"/>
    <mergeCell ref="E1:E2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8"/>
  <sheetViews>
    <sheetView zoomScale="85" zoomScaleNormal="85" workbookViewId="0">
      <pane xSplit="4" ySplit="2" topLeftCell="Y3" activePane="bottomRight" state="frozen"/>
      <selection pane="topRight" activeCell="E1" sqref="E1"/>
      <selection pane="bottomLeft" activeCell="A3" sqref="A3"/>
      <selection pane="bottomRight" activeCell="AG3" sqref="AG3:AG16"/>
    </sheetView>
  </sheetViews>
  <sheetFormatPr defaultRowHeight="15" x14ac:dyDescent="0.25"/>
  <cols>
    <col min="1" max="1" width="22.140625" customWidth="1"/>
    <col min="2" max="4" width="10.5703125" customWidth="1"/>
    <col min="5" max="5" width="14.140625" customWidth="1"/>
    <col min="6" max="7" width="9.85546875" customWidth="1"/>
    <col min="14" max="14" width="12.7109375" customWidth="1"/>
    <col min="15" max="15" width="16.42578125" customWidth="1"/>
    <col min="16" max="27" width="10.85546875" customWidth="1"/>
    <col min="28" max="29" width="13.28515625" customWidth="1"/>
    <col min="30" max="31" width="10.85546875" customWidth="1"/>
    <col min="32" max="32" width="12.85546875" customWidth="1"/>
    <col min="33" max="33" width="10.85546875" customWidth="1"/>
    <col min="34" max="34" width="12.28515625" bestFit="1" customWidth="1"/>
    <col min="35" max="35" width="10.85546875" customWidth="1"/>
    <col min="36" max="36" width="15.5703125" customWidth="1"/>
    <col min="37" max="37" width="10.85546875" customWidth="1"/>
    <col min="38" max="38" width="27.140625" customWidth="1"/>
  </cols>
  <sheetData>
    <row r="1" spans="1:37" ht="15" customHeight="1" x14ac:dyDescent="0.25">
      <c r="A1" s="120" t="s">
        <v>0</v>
      </c>
      <c r="B1" s="122" t="s">
        <v>21</v>
      </c>
      <c r="C1" s="122" t="s">
        <v>19</v>
      </c>
      <c r="D1" s="120" t="s">
        <v>20</v>
      </c>
      <c r="E1" s="122" t="s">
        <v>12</v>
      </c>
      <c r="F1" s="122" t="s">
        <v>5</v>
      </c>
      <c r="G1" s="144" t="s">
        <v>17</v>
      </c>
      <c r="H1" s="146" t="s">
        <v>3</v>
      </c>
      <c r="I1" s="147"/>
      <c r="J1" s="147"/>
      <c r="K1" s="147"/>
      <c r="L1" s="147"/>
      <c r="M1" s="148"/>
      <c r="N1" s="133" t="s">
        <v>6</v>
      </c>
      <c r="O1" s="135" t="s">
        <v>4</v>
      </c>
      <c r="P1" s="5" t="s">
        <v>40</v>
      </c>
      <c r="Q1" s="5" t="s">
        <v>16</v>
      </c>
      <c r="R1" s="5" t="s">
        <v>102</v>
      </c>
      <c r="S1" s="5" t="s">
        <v>13</v>
      </c>
      <c r="T1" s="5" t="s">
        <v>13</v>
      </c>
      <c r="U1" s="5" t="s">
        <v>9</v>
      </c>
      <c r="V1" s="5" t="s">
        <v>172</v>
      </c>
      <c r="W1" s="5" t="s">
        <v>14</v>
      </c>
      <c r="X1" s="5" t="s">
        <v>167</v>
      </c>
      <c r="Y1" s="5" t="s">
        <v>113</v>
      </c>
      <c r="Z1" s="5" t="s">
        <v>173</v>
      </c>
      <c r="AA1" s="5" t="s">
        <v>174</v>
      </c>
      <c r="AB1" s="5" t="s">
        <v>14</v>
      </c>
      <c r="AC1" s="4" t="s">
        <v>129</v>
      </c>
      <c r="AD1" s="4" t="s">
        <v>95</v>
      </c>
      <c r="AE1" s="5" t="s">
        <v>138</v>
      </c>
      <c r="AF1" s="5" t="s">
        <v>204</v>
      </c>
      <c r="AG1" s="120" t="s">
        <v>18</v>
      </c>
      <c r="AH1" s="126" t="s">
        <v>10</v>
      </c>
      <c r="AI1" s="126" t="s">
        <v>44</v>
      </c>
      <c r="AJ1" s="128" t="s">
        <v>22</v>
      </c>
      <c r="AK1" s="130" t="s">
        <v>23</v>
      </c>
    </row>
    <row r="2" spans="1:37" x14ac:dyDescent="0.25">
      <c r="A2" s="121"/>
      <c r="B2" s="123"/>
      <c r="C2" s="123"/>
      <c r="D2" s="121"/>
      <c r="E2" s="123"/>
      <c r="F2" s="123"/>
      <c r="G2" s="145"/>
      <c r="H2" s="17" t="s">
        <v>24</v>
      </c>
      <c r="I2" s="17" t="s">
        <v>202</v>
      </c>
      <c r="J2" s="17" t="s">
        <v>201</v>
      </c>
      <c r="K2" s="17" t="s">
        <v>200</v>
      </c>
      <c r="L2" s="2" t="s">
        <v>199</v>
      </c>
      <c r="M2" s="2" t="s">
        <v>7</v>
      </c>
      <c r="N2" s="134"/>
      <c r="O2" s="136"/>
      <c r="P2" s="4" t="s">
        <v>41</v>
      </c>
      <c r="Q2" s="4" t="s">
        <v>41</v>
      </c>
      <c r="R2" s="4" t="s">
        <v>42</v>
      </c>
      <c r="S2" s="4" t="s">
        <v>41</v>
      </c>
      <c r="T2" s="4" t="s">
        <v>42</v>
      </c>
      <c r="U2" s="4" t="s">
        <v>41</v>
      </c>
      <c r="V2" s="4" t="s">
        <v>42</v>
      </c>
      <c r="W2" s="4" t="s">
        <v>90</v>
      </c>
      <c r="X2" s="4" t="s">
        <v>90</v>
      </c>
      <c r="Y2" s="4" t="s">
        <v>90</v>
      </c>
      <c r="Z2" s="4" t="s">
        <v>90</v>
      </c>
      <c r="AA2" s="4" t="s">
        <v>98</v>
      </c>
      <c r="AB2" s="4" t="s">
        <v>42</v>
      </c>
      <c r="AC2" s="16" t="s">
        <v>141</v>
      </c>
      <c r="AD2" s="4" t="s">
        <v>141</v>
      </c>
      <c r="AE2" s="16" t="s">
        <v>92</v>
      </c>
      <c r="AF2" s="16"/>
      <c r="AG2" s="121"/>
      <c r="AH2" s="127"/>
      <c r="AI2" s="127"/>
      <c r="AJ2" s="129"/>
      <c r="AK2" s="131"/>
    </row>
    <row r="3" spans="1:37" s="32" customFormat="1" ht="12.75" customHeight="1" x14ac:dyDescent="0.25">
      <c r="A3" s="20" t="s">
        <v>28</v>
      </c>
      <c r="B3" s="21">
        <v>33</v>
      </c>
      <c r="C3" s="9"/>
      <c r="D3" s="9">
        <v>38</v>
      </c>
      <c r="E3" s="101">
        <v>191</v>
      </c>
      <c r="F3" s="1">
        <f>'6.3'!AF3</f>
        <v>100</v>
      </c>
      <c r="G3" s="1">
        <f>SUM(E3:F3)</f>
        <v>291</v>
      </c>
      <c r="H3" s="28">
        <v>113</v>
      </c>
      <c r="I3" s="28">
        <v>40</v>
      </c>
      <c r="J3" s="28">
        <v>8</v>
      </c>
      <c r="K3" s="28"/>
      <c r="L3" s="28"/>
      <c r="M3" s="28"/>
      <c r="N3" s="31">
        <f>SUM(H3:M3)</f>
        <v>161</v>
      </c>
      <c r="O3" s="59">
        <f t="shared" ref="O3:O24" si="0">G3-N3</f>
        <v>130</v>
      </c>
      <c r="P3" s="66"/>
      <c r="Q3" s="66">
        <v>55</v>
      </c>
      <c r="R3" s="66"/>
      <c r="S3" s="66">
        <v>34</v>
      </c>
      <c r="T3" s="66"/>
      <c r="U3" s="66"/>
      <c r="V3" s="66"/>
      <c r="W3" s="28"/>
      <c r="X3" s="66"/>
      <c r="Y3" s="66"/>
      <c r="Z3" s="66"/>
      <c r="AA3" s="66"/>
      <c r="AB3" s="66"/>
      <c r="AC3" s="27"/>
      <c r="AD3" s="27"/>
      <c r="AE3" s="27"/>
      <c r="AF3" s="27"/>
      <c r="AG3" s="27">
        <v>3</v>
      </c>
      <c r="AH3" s="29">
        <f>SUM(P3:AF3)</f>
        <v>89</v>
      </c>
      <c r="AI3" s="26">
        <f>O3-AH3</f>
        <v>41</v>
      </c>
      <c r="AJ3" s="28">
        <f t="shared" ref="AJ3:AJ24" si="1">(B3*C3)+D3</f>
        <v>38</v>
      </c>
      <c r="AK3" s="29">
        <f>AJ3+AG3-AI3</f>
        <v>0</v>
      </c>
    </row>
    <row r="4" spans="1:37" ht="12.75" customHeight="1" x14ac:dyDescent="0.25">
      <c r="A4" s="20" t="s">
        <v>29</v>
      </c>
      <c r="B4" s="21">
        <v>70</v>
      </c>
      <c r="C4" s="9"/>
      <c r="D4" s="9">
        <v>40</v>
      </c>
      <c r="E4" s="9">
        <v>522</v>
      </c>
      <c r="F4" s="1">
        <f>'6.3'!AF4</f>
        <v>33</v>
      </c>
      <c r="G4" s="1">
        <f t="shared" ref="G4:G23" si="2">SUM(E4:F4)</f>
        <v>555</v>
      </c>
      <c r="H4" s="7">
        <v>142</v>
      </c>
      <c r="I4" s="7">
        <v>160</v>
      </c>
      <c r="J4" s="7"/>
      <c r="K4" s="7"/>
      <c r="L4" s="7"/>
      <c r="M4" s="7"/>
      <c r="N4" s="31">
        <f t="shared" ref="N4:N24" si="3">SUM(H4:M4)</f>
        <v>302</v>
      </c>
      <c r="O4" s="59">
        <f t="shared" si="0"/>
        <v>253</v>
      </c>
      <c r="P4" s="33"/>
      <c r="Q4" s="33">
        <v>40</v>
      </c>
      <c r="R4" s="33"/>
      <c r="S4" s="33">
        <v>53</v>
      </c>
      <c r="T4" s="33"/>
      <c r="U4" s="33"/>
      <c r="V4" s="33"/>
      <c r="W4" s="7">
        <v>120</v>
      </c>
      <c r="X4" s="33"/>
      <c r="Y4" s="33"/>
      <c r="Z4" s="33"/>
      <c r="AA4" s="33"/>
      <c r="AB4" s="33"/>
      <c r="AC4" s="14"/>
      <c r="AD4" s="14"/>
      <c r="AE4" s="14"/>
      <c r="AF4" s="14"/>
      <c r="AG4" s="14"/>
      <c r="AH4" s="29">
        <f t="shared" ref="AH4:AH24" si="4">SUM(P4:AF4)</f>
        <v>213</v>
      </c>
      <c r="AI4" s="26">
        <f t="shared" ref="AI4:AI24" si="5">O4-AH4</f>
        <v>40</v>
      </c>
      <c r="AJ4" s="28">
        <f t="shared" si="1"/>
        <v>40</v>
      </c>
      <c r="AK4" s="29">
        <f t="shared" ref="AK4:AK24" si="6">AJ4+AG4-AI4</f>
        <v>0</v>
      </c>
    </row>
    <row r="5" spans="1:37" ht="12.75" customHeight="1" x14ac:dyDescent="0.25">
      <c r="A5" s="20" t="s">
        <v>30</v>
      </c>
      <c r="B5" s="21">
        <v>45</v>
      </c>
      <c r="C5" s="8">
        <v>4</v>
      </c>
      <c r="D5" s="8">
        <v>7</v>
      </c>
      <c r="E5" s="8">
        <v>140</v>
      </c>
      <c r="F5" s="1">
        <f>'6.3'!AF5</f>
        <v>232</v>
      </c>
      <c r="G5" s="1">
        <f t="shared" si="2"/>
        <v>372</v>
      </c>
      <c r="H5" s="7"/>
      <c r="I5" s="7">
        <v>160</v>
      </c>
      <c r="J5" s="7"/>
      <c r="K5" s="7"/>
      <c r="L5" s="7"/>
      <c r="M5" s="7"/>
      <c r="N5" s="31">
        <f t="shared" si="3"/>
        <v>160</v>
      </c>
      <c r="O5" s="59">
        <f t="shared" si="0"/>
        <v>212</v>
      </c>
      <c r="P5" s="33"/>
      <c r="Q5" s="33">
        <v>13</v>
      </c>
      <c r="R5" s="33"/>
      <c r="S5" s="33">
        <v>11</v>
      </c>
      <c r="T5" s="33"/>
      <c r="U5" s="33"/>
      <c r="V5" s="33"/>
      <c r="W5" s="7"/>
      <c r="X5" s="33"/>
      <c r="Y5" s="33"/>
      <c r="Z5" s="33"/>
      <c r="AA5" s="33"/>
      <c r="AB5" s="33"/>
      <c r="AC5" s="14"/>
      <c r="AD5" s="14"/>
      <c r="AE5" s="14"/>
      <c r="AF5" s="14"/>
      <c r="AG5" s="14">
        <v>1</v>
      </c>
      <c r="AH5" s="29">
        <f t="shared" si="4"/>
        <v>24</v>
      </c>
      <c r="AI5" s="26">
        <f t="shared" si="5"/>
        <v>188</v>
      </c>
      <c r="AJ5" s="28">
        <f t="shared" si="1"/>
        <v>187</v>
      </c>
      <c r="AK5" s="29">
        <f t="shared" si="6"/>
        <v>0</v>
      </c>
    </row>
    <row r="6" spans="1:37" ht="12.75" customHeight="1" x14ac:dyDescent="0.25">
      <c r="A6" s="20" t="s">
        <v>31</v>
      </c>
      <c r="B6" s="21">
        <v>60</v>
      </c>
      <c r="C6" s="8"/>
      <c r="D6" s="8"/>
      <c r="E6" s="8"/>
      <c r="F6" s="1">
        <f>'6.3'!AF6</f>
        <v>0</v>
      </c>
      <c r="G6" s="1">
        <f t="shared" si="2"/>
        <v>0</v>
      </c>
      <c r="H6" s="7"/>
      <c r="I6" s="7"/>
      <c r="J6" s="7"/>
      <c r="K6" s="7"/>
      <c r="L6" s="7"/>
      <c r="M6" s="7"/>
      <c r="N6" s="31">
        <f t="shared" si="3"/>
        <v>0</v>
      </c>
      <c r="O6" s="59">
        <f t="shared" si="0"/>
        <v>0</v>
      </c>
      <c r="P6" s="33"/>
      <c r="Q6" s="33"/>
      <c r="R6" s="33"/>
      <c r="S6" s="33"/>
      <c r="T6" s="33"/>
      <c r="U6" s="33"/>
      <c r="V6" s="33"/>
      <c r="W6" s="7"/>
      <c r="X6" s="33"/>
      <c r="Y6" s="33"/>
      <c r="Z6" s="33"/>
      <c r="AA6" s="33"/>
      <c r="AB6" s="33"/>
      <c r="AC6" s="14"/>
      <c r="AD6" s="14"/>
      <c r="AE6" s="14"/>
      <c r="AF6" s="14"/>
      <c r="AG6" s="14"/>
      <c r="AH6" s="29">
        <f t="shared" si="4"/>
        <v>0</v>
      </c>
      <c r="AI6" s="26">
        <f t="shared" si="5"/>
        <v>0</v>
      </c>
      <c r="AJ6" s="28">
        <f t="shared" si="1"/>
        <v>0</v>
      </c>
      <c r="AK6" s="29">
        <f t="shared" si="6"/>
        <v>0</v>
      </c>
    </row>
    <row r="7" spans="1:37" ht="12.75" customHeight="1" x14ac:dyDescent="0.25">
      <c r="A7" s="20" t="s">
        <v>33</v>
      </c>
      <c r="B7" s="21">
        <v>120</v>
      </c>
      <c r="C7" s="9"/>
      <c r="D7" s="9">
        <v>19</v>
      </c>
      <c r="E7" s="9">
        <v>131</v>
      </c>
      <c r="F7" s="1">
        <f>'6.3'!AF7</f>
        <v>26</v>
      </c>
      <c r="G7" s="1">
        <f t="shared" si="2"/>
        <v>157</v>
      </c>
      <c r="H7" s="7">
        <v>71</v>
      </c>
      <c r="I7" s="7"/>
      <c r="J7" s="7"/>
      <c r="K7" s="7"/>
      <c r="L7" s="7"/>
      <c r="M7" s="7"/>
      <c r="N7" s="31">
        <f t="shared" si="3"/>
        <v>71</v>
      </c>
      <c r="O7" s="59">
        <f t="shared" si="0"/>
        <v>86</v>
      </c>
      <c r="P7" s="33"/>
      <c r="Q7" s="33">
        <v>47</v>
      </c>
      <c r="R7" s="33"/>
      <c r="S7" s="33">
        <v>20</v>
      </c>
      <c r="T7" s="33"/>
      <c r="U7" s="33"/>
      <c r="V7" s="33"/>
      <c r="W7" s="7"/>
      <c r="X7" s="33"/>
      <c r="Y7" s="33"/>
      <c r="Z7" s="33"/>
      <c r="AA7" s="33"/>
      <c r="AB7" s="33"/>
      <c r="AC7" s="14"/>
      <c r="AD7" s="14"/>
      <c r="AE7" s="14"/>
      <c r="AF7" s="14"/>
      <c r="AG7" s="14"/>
      <c r="AH7" s="29">
        <f t="shared" si="4"/>
        <v>67</v>
      </c>
      <c r="AI7" s="26">
        <f t="shared" si="5"/>
        <v>19</v>
      </c>
      <c r="AJ7" s="28">
        <f t="shared" si="1"/>
        <v>19</v>
      </c>
      <c r="AK7" s="29">
        <f t="shared" si="6"/>
        <v>0</v>
      </c>
    </row>
    <row r="8" spans="1:37" ht="12.75" customHeight="1" x14ac:dyDescent="0.25">
      <c r="A8" s="20" t="s">
        <v>34</v>
      </c>
      <c r="B8" s="21">
        <v>40</v>
      </c>
      <c r="C8" s="8"/>
      <c r="D8" s="8">
        <v>12</v>
      </c>
      <c r="E8" s="8"/>
      <c r="F8" s="1">
        <f>'6.3'!AF8</f>
        <v>78</v>
      </c>
      <c r="G8" s="1">
        <f t="shared" si="2"/>
        <v>78</v>
      </c>
      <c r="H8" s="7"/>
      <c r="I8" s="7">
        <v>60</v>
      </c>
      <c r="J8" s="7">
        <v>6</v>
      </c>
      <c r="K8" s="7"/>
      <c r="L8" s="7"/>
      <c r="M8" s="7"/>
      <c r="N8" s="31">
        <f t="shared" si="3"/>
        <v>66</v>
      </c>
      <c r="O8" s="59">
        <f t="shared" si="0"/>
        <v>12</v>
      </c>
      <c r="P8" s="33"/>
      <c r="Q8" s="33"/>
      <c r="R8" s="33"/>
      <c r="S8" s="33"/>
      <c r="T8" s="33"/>
      <c r="U8" s="33"/>
      <c r="V8" s="33"/>
      <c r="W8" s="7"/>
      <c r="X8" s="33"/>
      <c r="Y8" s="33"/>
      <c r="Z8" s="33"/>
      <c r="AA8" s="33"/>
      <c r="AB8" s="33"/>
      <c r="AC8" s="14"/>
      <c r="AD8" s="14"/>
      <c r="AE8" s="14"/>
      <c r="AF8" s="14"/>
      <c r="AG8" s="14"/>
      <c r="AH8" s="29">
        <f t="shared" si="4"/>
        <v>0</v>
      </c>
      <c r="AI8" s="26">
        <f t="shared" si="5"/>
        <v>12</v>
      </c>
      <c r="AJ8" s="28">
        <f t="shared" si="1"/>
        <v>12</v>
      </c>
      <c r="AK8" s="29">
        <f t="shared" si="6"/>
        <v>0</v>
      </c>
    </row>
    <row r="9" spans="1:37" ht="12.75" customHeight="1" x14ac:dyDescent="0.25">
      <c r="A9" s="20" t="s">
        <v>35</v>
      </c>
      <c r="B9" s="21">
        <v>65</v>
      </c>
      <c r="C9" s="8">
        <v>6</v>
      </c>
      <c r="D9" s="8">
        <v>10</v>
      </c>
      <c r="E9" s="8">
        <v>16</v>
      </c>
      <c r="F9" s="1">
        <f>'6.3'!AF9</f>
        <v>398</v>
      </c>
      <c r="G9" s="1">
        <f t="shared" si="2"/>
        <v>414</v>
      </c>
      <c r="H9" s="7"/>
      <c r="I9" s="7"/>
      <c r="J9" s="7"/>
      <c r="K9" s="7"/>
      <c r="L9" s="7"/>
      <c r="M9" s="7"/>
      <c r="N9" s="31">
        <f t="shared" si="3"/>
        <v>0</v>
      </c>
      <c r="O9" s="59">
        <f t="shared" si="0"/>
        <v>414</v>
      </c>
      <c r="P9" s="33"/>
      <c r="Q9" s="33">
        <v>8</v>
      </c>
      <c r="R9" s="33"/>
      <c r="S9" s="33">
        <v>6</v>
      </c>
      <c r="T9" s="33"/>
      <c r="U9" s="33"/>
      <c r="V9" s="33"/>
      <c r="W9" s="7"/>
      <c r="X9" s="33"/>
      <c r="Y9" s="33"/>
      <c r="Z9" s="33"/>
      <c r="AA9" s="33"/>
      <c r="AB9" s="33"/>
      <c r="AC9" s="14"/>
      <c r="AD9" s="14"/>
      <c r="AE9" s="14"/>
      <c r="AF9" s="14"/>
      <c r="AG9" s="14"/>
      <c r="AH9" s="29">
        <f t="shared" si="4"/>
        <v>14</v>
      </c>
      <c r="AI9" s="26">
        <f t="shared" si="5"/>
        <v>400</v>
      </c>
      <c r="AJ9" s="28">
        <f t="shared" si="1"/>
        <v>400</v>
      </c>
      <c r="AK9" s="29">
        <f t="shared" si="6"/>
        <v>0</v>
      </c>
    </row>
    <row r="10" spans="1:37" ht="12.75" customHeight="1" x14ac:dyDescent="0.25">
      <c r="A10" s="20" t="s">
        <v>36</v>
      </c>
      <c r="B10" s="21">
        <v>100</v>
      </c>
      <c r="C10" s="8">
        <v>2</v>
      </c>
      <c r="D10" s="8">
        <v>44</v>
      </c>
      <c r="E10" s="8">
        <v>219</v>
      </c>
      <c r="F10" s="1">
        <f>'6.3'!AF10</f>
        <v>279</v>
      </c>
      <c r="G10" s="1">
        <f t="shared" si="2"/>
        <v>498</v>
      </c>
      <c r="H10" s="7">
        <v>78</v>
      </c>
      <c r="I10" s="7">
        <v>30</v>
      </c>
      <c r="J10" s="7"/>
      <c r="K10" s="7">
        <v>40</v>
      </c>
      <c r="L10" s="7"/>
      <c r="M10" s="7"/>
      <c r="N10" s="31">
        <f t="shared" si="3"/>
        <v>148</v>
      </c>
      <c r="O10" s="59">
        <f t="shared" si="0"/>
        <v>350</v>
      </c>
      <c r="P10" s="33"/>
      <c r="Q10" s="33">
        <v>76</v>
      </c>
      <c r="R10" s="33"/>
      <c r="S10" s="33">
        <v>30</v>
      </c>
      <c r="T10" s="33"/>
      <c r="U10" s="33"/>
      <c r="V10" s="33"/>
      <c r="W10" s="7"/>
      <c r="X10" s="33"/>
      <c r="Y10" s="33"/>
      <c r="Z10" s="33"/>
      <c r="AA10" s="33"/>
      <c r="AB10" s="33"/>
      <c r="AC10" s="14"/>
      <c r="AD10" s="14"/>
      <c r="AE10" s="14"/>
      <c r="AF10" s="14"/>
      <c r="AG10" s="14"/>
      <c r="AH10" s="29">
        <f t="shared" si="4"/>
        <v>106</v>
      </c>
      <c r="AI10" s="26">
        <f t="shared" si="5"/>
        <v>244</v>
      </c>
      <c r="AJ10" s="28">
        <f t="shared" si="1"/>
        <v>244</v>
      </c>
      <c r="AK10" s="29">
        <f t="shared" si="6"/>
        <v>0</v>
      </c>
    </row>
    <row r="11" spans="1:37" ht="12.75" customHeight="1" x14ac:dyDescent="0.25">
      <c r="A11" s="20" t="s">
        <v>37</v>
      </c>
      <c r="B11" s="21">
        <v>85</v>
      </c>
      <c r="C11" s="10"/>
      <c r="D11" s="10">
        <v>1</v>
      </c>
      <c r="E11" s="10">
        <v>13</v>
      </c>
      <c r="F11" s="1">
        <f>'6.3'!AF11</f>
        <v>1</v>
      </c>
      <c r="G11" s="1">
        <f t="shared" si="2"/>
        <v>14</v>
      </c>
      <c r="H11" s="7">
        <v>13</v>
      </c>
      <c r="I11" s="7"/>
      <c r="J11" s="7"/>
      <c r="K11" s="7"/>
      <c r="L11" s="7"/>
      <c r="M11" s="7"/>
      <c r="N11" s="31">
        <f t="shared" si="3"/>
        <v>13</v>
      </c>
      <c r="O11" s="59">
        <f t="shared" si="0"/>
        <v>1</v>
      </c>
      <c r="P11" s="33"/>
      <c r="Q11" s="33"/>
      <c r="R11" s="33"/>
      <c r="S11" s="33"/>
      <c r="T11" s="33"/>
      <c r="U11" s="33"/>
      <c r="V11" s="33"/>
      <c r="W11" s="7"/>
      <c r="X11" s="33"/>
      <c r="Y11" s="33"/>
      <c r="Z11" s="33"/>
      <c r="AA11" s="33"/>
      <c r="AB11" s="33"/>
      <c r="AC11" s="14"/>
      <c r="AD11" s="14"/>
      <c r="AE11" s="14"/>
      <c r="AF11" s="14"/>
      <c r="AG11" s="14"/>
      <c r="AH11" s="29">
        <f t="shared" si="4"/>
        <v>0</v>
      </c>
      <c r="AI11" s="26">
        <f t="shared" si="5"/>
        <v>1</v>
      </c>
      <c r="AJ11" s="28">
        <f t="shared" si="1"/>
        <v>1</v>
      </c>
      <c r="AK11" s="29">
        <f t="shared" si="6"/>
        <v>0</v>
      </c>
    </row>
    <row r="12" spans="1:37" s="32" customFormat="1" ht="12.75" customHeight="1" x14ac:dyDescent="0.25">
      <c r="A12" s="20" t="s">
        <v>38</v>
      </c>
      <c r="B12" s="21">
        <v>50</v>
      </c>
      <c r="C12" s="10">
        <v>5</v>
      </c>
      <c r="D12" s="10">
        <v>39</v>
      </c>
      <c r="E12" s="10">
        <v>11</v>
      </c>
      <c r="F12" s="1">
        <f>'6.3'!AF12</f>
        <v>332</v>
      </c>
      <c r="G12" s="1">
        <f t="shared" si="2"/>
        <v>343</v>
      </c>
      <c r="H12" s="28">
        <v>11</v>
      </c>
      <c r="I12" s="28"/>
      <c r="J12" s="28"/>
      <c r="K12" s="28"/>
      <c r="L12" s="28"/>
      <c r="M12" s="28"/>
      <c r="N12" s="31">
        <f t="shared" si="3"/>
        <v>11</v>
      </c>
      <c r="O12" s="59">
        <f t="shared" si="0"/>
        <v>332</v>
      </c>
      <c r="P12" s="66"/>
      <c r="Q12" s="66">
        <v>37</v>
      </c>
      <c r="R12" s="66"/>
      <c r="S12" s="66">
        <v>6</v>
      </c>
      <c r="T12" s="66"/>
      <c r="U12" s="66"/>
      <c r="V12" s="66"/>
      <c r="W12" s="28"/>
      <c r="X12" s="66"/>
      <c r="Y12" s="66"/>
      <c r="Z12" s="66"/>
      <c r="AA12" s="66"/>
      <c r="AB12" s="66"/>
      <c r="AC12" s="27"/>
      <c r="AD12" s="27"/>
      <c r="AE12" s="27"/>
      <c r="AF12" s="27"/>
      <c r="AG12" s="27"/>
      <c r="AH12" s="29">
        <f t="shared" si="4"/>
        <v>43</v>
      </c>
      <c r="AI12" s="26">
        <f t="shared" si="5"/>
        <v>289</v>
      </c>
      <c r="AJ12" s="28">
        <f t="shared" si="1"/>
        <v>289</v>
      </c>
      <c r="AK12" s="29">
        <f t="shared" si="6"/>
        <v>0</v>
      </c>
    </row>
    <row r="13" spans="1:37" ht="12.75" customHeight="1" x14ac:dyDescent="0.25">
      <c r="A13" s="20" t="s">
        <v>39</v>
      </c>
      <c r="B13" s="21">
        <v>50</v>
      </c>
      <c r="C13" s="10"/>
      <c r="D13" s="10"/>
      <c r="E13" s="12"/>
      <c r="F13" s="1">
        <f>'6.3'!AF13</f>
        <v>0</v>
      </c>
      <c r="G13" s="1">
        <f t="shared" si="2"/>
        <v>0</v>
      </c>
      <c r="H13" s="7"/>
      <c r="I13" s="7"/>
      <c r="J13" s="7"/>
      <c r="K13" s="7"/>
      <c r="L13" s="7"/>
      <c r="M13" s="7"/>
      <c r="N13" s="31">
        <f t="shared" si="3"/>
        <v>0</v>
      </c>
      <c r="O13" s="59">
        <f t="shared" si="0"/>
        <v>0</v>
      </c>
      <c r="P13" s="33"/>
      <c r="Q13" s="33"/>
      <c r="R13" s="33"/>
      <c r="S13" s="33"/>
      <c r="T13" s="33"/>
      <c r="U13" s="33"/>
      <c r="V13" s="33"/>
      <c r="W13" s="7"/>
      <c r="X13" s="33"/>
      <c r="Y13" s="33"/>
      <c r="Z13" s="33"/>
      <c r="AA13" s="33"/>
      <c r="AB13" s="33"/>
      <c r="AC13" s="14"/>
      <c r="AD13" s="14"/>
      <c r="AE13" s="14"/>
      <c r="AF13" s="14"/>
      <c r="AG13" s="14"/>
      <c r="AH13" s="29">
        <f t="shared" si="4"/>
        <v>0</v>
      </c>
      <c r="AI13" s="26">
        <f t="shared" si="5"/>
        <v>0</v>
      </c>
      <c r="AJ13" s="28">
        <f t="shared" si="1"/>
        <v>0</v>
      </c>
      <c r="AK13" s="29">
        <f t="shared" si="6"/>
        <v>0</v>
      </c>
    </row>
    <row r="14" spans="1:37" ht="12.75" customHeight="1" x14ac:dyDescent="0.25">
      <c r="A14" s="20" t="s">
        <v>25</v>
      </c>
      <c r="B14" s="21">
        <v>45</v>
      </c>
      <c r="C14" s="10"/>
      <c r="D14" s="10"/>
      <c r="E14" s="12"/>
      <c r="F14" s="1">
        <f>'6.3'!AF14</f>
        <v>0</v>
      </c>
      <c r="G14" s="1">
        <f t="shared" si="2"/>
        <v>0</v>
      </c>
      <c r="H14" s="7"/>
      <c r="I14" s="7"/>
      <c r="J14" s="7"/>
      <c r="K14" s="7"/>
      <c r="L14" s="7"/>
      <c r="M14" s="7"/>
      <c r="N14" s="31">
        <f t="shared" si="3"/>
        <v>0</v>
      </c>
      <c r="O14" s="59">
        <f t="shared" si="0"/>
        <v>0</v>
      </c>
      <c r="P14" s="33"/>
      <c r="Q14" s="33"/>
      <c r="R14" s="33"/>
      <c r="S14" s="33"/>
      <c r="T14" s="33"/>
      <c r="U14" s="33"/>
      <c r="V14" s="33"/>
      <c r="W14" s="7"/>
      <c r="X14" s="33"/>
      <c r="Y14" s="33"/>
      <c r="Z14" s="33"/>
      <c r="AA14" s="33"/>
      <c r="AB14" s="33"/>
      <c r="AC14" s="14"/>
      <c r="AD14" s="14"/>
      <c r="AE14" s="14"/>
      <c r="AF14" s="14"/>
      <c r="AG14" s="14"/>
      <c r="AH14" s="29">
        <f t="shared" si="4"/>
        <v>0</v>
      </c>
      <c r="AI14" s="26">
        <f t="shared" si="5"/>
        <v>0</v>
      </c>
      <c r="AJ14" s="28">
        <f t="shared" si="1"/>
        <v>0</v>
      </c>
      <c r="AK14" s="29">
        <f t="shared" si="6"/>
        <v>0</v>
      </c>
    </row>
    <row r="15" spans="1:37" ht="12.75" customHeight="1" x14ac:dyDescent="0.25">
      <c r="A15" s="20" t="s">
        <v>26</v>
      </c>
      <c r="B15" s="21">
        <v>33</v>
      </c>
      <c r="C15" s="10"/>
      <c r="D15" s="10"/>
      <c r="E15" s="12"/>
      <c r="F15" s="1">
        <f>'6.3'!AF15</f>
        <v>0</v>
      </c>
      <c r="G15" s="1">
        <f t="shared" si="2"/>
        <v>0</v>
      </c>
      <c r="H15" s="7"/>
      <c r="I15" s="7"/>
      <c r="J15" s="7"/>
      <c r="K15" s="7"/>
      <c r="L15" s="7"/>
      <c r="M15" s="7"/>
      <c r="N15" s="31">
        <f t="shared" si="3"/>
        <v>0</v>
      </c>
      <c r="O15" s="59">
        <f t="shared" si="0"/>
        <v>0</v>
      </c>
      <c r="P15" s="33"/>
      <c r="Q15" s="33"/>
      <c r="R15" s="33"/>
      <c r="S15" s="33"/>
      <c r="T15" s="33"/>
      <c r="U15" s="33"/>
      <c r="V15" s="33"/>
      <c r="W15" s="7"/>
      <c r="X15" s="33"/>
      <c r="Y15" s="33"/>
      <c r="Z15" s="33"/>
      <c r="AA15" s="33"/>
      <c r="AB15" s="33"/>
      <c r="AC15" s="14"/>
      <c r="AD15" s="14"/>
      <c r="AE15" s="14"/>
      <c r="AF15" s="14"/>
      <c r="AG15" s="14"/>
      <c r="AH15" s="29">
        <f t="shared" si="4"/>
        <v>0</v>
      </c>
      <c r="AI15" s="26">
        <f t="shared" si="5"/>
        <v>0</v>
      </c>
      <c r="AJ15" s="28">
        <f t="shared" si="1"/>
        <v>0</v>
      </c>
      <c r="AK15" s="29">
        <f t="shared" si="6"/>
        <v>0</v>
      </c>
    </row>
    <row r="16" spans="1:37" ht="12.75" customHeight="1" x14ac:dyDescent="0.25">
      <c r="A16" s="20" t="s">
        <v>27</v>
      </c>
      <c r="B16" s="21">
        <v>45</v>
      </c>
      <c r="C16" s="10">
        <v>3</v>
      </c>
      <c r="D16" s="10">
        <v>18</v>
      </c>
      <c r="E16" s="12"/>
      <c r="F16" s="1">
        <f>'6.3'!AF16</f>
        <v>172</v>
      </c>
      <c r="G16" s="1">
        <f t="shared" si="2"/>
        <v>172</v>
      </c>
      <c r="H16" s="7">
        <v>6</v>
      </c>
      <c r="I16" s="7"/>
      <c r="J16" s="7"/>
      <c r="K16" s="7"/>
      <c r="L16" s="7"/>
      <c r="M16" s="7"/>
      <c r="N16" s="31">
        <f t="shared" si="3"/>
        <v>6</v>
      </c>
      <c r="O16" s="59">
        <f t="shared" si="0"/>
        <v>166</v>
      </c>
      <c r="P16" s="33"/>
      <c r="Q16" s="33">
        <v>4</v>
      </c>
      <c r="R16" s="33"/>
      <c r="S16" s="33">
        <v>9</v>
      </c>
      <c r="T16" s="33"/>
      <c r="U16" s="33"/>
      <c r="V16" s="33"/>
      <c r="W16" s="7"/>
      <c r="X16" s="33"/>
      <c r="Y16" s="33"/>
      <c r="Z16" s="33"/>
      <c r="AA16" s="33"/>
      <c r="AB16" s="33"/>
      <c r="AC16" s="14"/>
      <c r="AD16" s="14"/>
      <c r="AE16" s="14"/>
      <c r="AF16" s="14"/>
      <c r="AG16" s="14"/>
      <c r="AH16" s="29">
        <f t="shared" si="4"/>
        <v>13</v>
      </c>
      <c r="AI16" s="26">
        <f t="shared" si="5"/>
        <v>153</v>
      </c>
      <c r="AJ16" s="28">
        <f t="shared" si="1"/>
        <v>153</v>
      </c>
      <c r="AK16" s="29">
        <f t="shared" si="6"/>
        <v>0</v>
      </c>
    </row>
    <row r="17" spans="1:37" ht="12.75" customHeight="1" x14ac:dyDescent="0.25">
      <c r="A17" s="20" t="s">
        <v>48</v>
      </c>
      <c r="B17" s="21">
        <v>100</v>
      </c>
      <c r="C17" s="10"/>
      <c r="D17" s="10"/>
      <c r="E17" s="12"/>
      <c r="F17" s="1">
        <f>'6.3'!AF17</f>
        <v>0</v>
      </c>
      <c r="G17" s="1">
        <f t="shared" si="2"/>
        <v>0</v>
      </c>
      <c r="H17" s="7"/>
      <c r="I17" s="7"/>
      <c r="J17" s="7"/>
      <c r="K17" s="7"/>
      <c r="L17" s="7"/>
      <c r="M17" s="7"/>
      <c r="N17" s="31">
        <f t="shared" si="3"/>
        <v>0</v>
      </c>
      <c r="O17" s="59">
        <f t="shared" si="0"/>
        <v>0</v>
      </c>
      <c r="P17" s="33"/>
      <c r="Q17" s="33"/>
      <c r="R17" s="33"/>
      <c r="S17" s="33"/>
      <c r="T17" s="33"/>
      <c r="U17" s="33"/>
      <c r="V17" s="33"/>
      <c r="W17" s="7"/>
      <c r="X17" s="33"/>
      <c r="Y17" s="33"/>
      <c r="Z17" s="33"/>
      <c r="AA17" s="33"/>
      <c r="AB17" s="33"/>
      <c r="AC17" s="14"/>
      <c r="AD17" s="14"/>
      <c r="AE17" s="14"/>
      <c r="AF17" s="14"/>
      <c r="AG17" s="14"/>
      <c r="AH17" s="29">
        <f t="shared" si="4"/>
        <v>0</v>
      </c>
      <c r="AI17" s="26">
        <f t="shared" si="5"/>
        <v>0</v>
      </c>
      <c r="AJ17" s="28">
        <f t="shared" si="1"/>
        <v>0</v>
      </c>
      <c r="AK17" s="29">
        <f t="shared" si="6"/>
        <v>0</v>
      </c>
    </row>
    <row r="18" spans="1:37" ht="12.75" customHeight="1" x14ac:dyDescent="0.25">
      <c r="A18" s="20" t="s">
        <v>49</v>
      </c>
      <c r="B18" s="21">
        <v>100</v>
      </c>
      <c r="C18" s="10"/>
      <c r="D18" s="10">
        <v>35</v>
      </c>
      <c r="E18" s="12"/>
      <c r="F18" s="1">
        <f>'6.3'!AF18</f>
        <v>50</v>
      </c>
      <c r="G18" s="1">
        <f t="shared" si="2"/>
        <v>50</v>
      </c>
      <c r="H18" s="7">
        <v>10</v>
      </c>
      <c r="I18" s="7"/>
      <c r="J18" s="7"/>
      <c r="K18" s="7"/>
      <c r="L18" s="7"/>
      <c r="M18" s="7"/>
      <c r="N18" s="31">
        <f t="shared" si="3"/>
        <v>10</v>
      </c>
      <c r="O18" s="59">
        <f t="shared" si="0"/>
        <v>40</v>
      </c>
      <c r="P18" s="33"/>
      <c r="Q18" s="33">
        <v>5</v>
      </c>
      <c r="R18" s="33"/>
      <c r="S18" s="33"/>
      <c r="T18" s="33"/>
      <c r="U18" s="33"/>
      <c r="V18" s="33"/>
      <c r="W18" s="7"/>
      <c r="X18" s="33"/>
      <c r="Y18" s="33"/>
      <c r="Z18" s="33"/>
      <c r="AA18" s="33"/>
      <c r="AB18" s="33"/>
      <c r="AC18" s="14"/>
      <c r="AD18" s="14"/>
      <c r="AE18" s="14"/>
      <c r="AF18" s="14"/>
      <c r="AG18" s="14"/>
      <c r="AH18" s="29">
        <f t="shared" si="4"/>
        <v>5</v>
      </c>
      <c r="AI18" s="26">
        <f t="shared" si="5"/>
        <v>35</v>
      </c>
      <c r="AJ18" s="28">
        <f t="shared" si="1"/>
        <v>35</v>
      </c>
      <c r="AK18" s="29">
        <f t="shared" si="6"/>
        <v>0</v>
      </c>
    </row>
    <row r="19" spans="1:37" ht="12.75" customHeight="1" x14ac:dyDescent="0.25">
      <c r="A19" s="20" t="s">
        <v>96</v>
      </c>
      <c r="B19" s="21">
        <v>50</v>
      </c>
      <c r="C19" s="10"/>
      <c r="D19" s="10">
        <v>34</v>
      </c>
      <c r="E19" s="12"/>
      <c r="F19" s="1">
        <f>'6.3'!AF19</f>
        <v>34</v>
      </c>
      <c r="G19" s="1">
        <f t="shared" si="2"/>
        <v>34</v>
      </c>
      <c r="H19" s="7"/>
      <c r="I19" s="7"/>
      <c r="J19" s="7"/>
      <c r="K19" s="7"/>
      <c r="L19" s="7"/>
      <c r="M19" s="7"/>
      <c r="N19" s="31">
        <f t="shared" si="3"/>
        <v>0</v>
      </c>
      <c r="O19" s="59">
        <f t="shared" si="0"/>
        <v>34</v>
      </c>
      <c r="P19" s="33"/>
      <c r="Q19" s="33"/>
      <c r="R19" s="33"/>
      <c r="S19" s="33"/>
      <c r="T19" s="33"/>
      <c r="U19" s="33"/>
      <c r="V19" s="33"/>
      <c r="W19" s="7"/>
      <c r="X19" s="33"/>
      <c r="Y19" s="33"/>
      <c r="Z19" s="33"/>
      <c r="AA19" s="33"/>
      <c r="AB19" s="33"/>
      <c r="AC19" s="14"/>
      <c r="AD19" s="14"/>
      <c r="AE19" s="14"/>
      <c r="AF19" s="14"/>
      <c r="AG19" s="14"/>
      <c r="AH19" s="29">
        <f t="shared" si="4"/>
        <v>0</v>
      </c>
      <c r="AI19" s="26">
        <f t="shared" si="5"/>
        <v>34</v>
      </c>
      <c r="AJ19" s="28">
        <f t="shared" si="1"/>
        <v>34</v>
      </c>
      <c r="AK19" s="29">
        <f t="shared" si="6"/>
        <v>0</v>
      </c>
    </row>
    <row r="20" spans="1:37" s="32" customFormat="1" ht="12.75" customHeight="1" x14ac:dyDescent="0.25">
      <c r="A20" s="20" t="s">
        <v>47</v>
      </c>
      <c r="B20" s="21">
        <v>33</v>
      </c>
      <c r="C20" s="10"/>
      <c r="D20" s="10">
        <v>14</v>
      </c>
      <c r="E20" s="31"/>
      <c r="F20" s="1">
        <f>'6.3'!AF20</f>
        <v>37</v>
      </c>
      <c r="G20" s="1">
        <f t="shared" si="2"/>
        <v>37</v>
      </c>
      <c r="H20" s="28">
        <v>9</v>
      </c>
      <c r="I20" s="28"/>
      <c r="J20" s="28"/>
      <c r="K20" s="28"/>
      <c r="L20" s="28"/>
      <c r="M20" s="28"/>
      <c r="N20" s="31">
        <f t="shared" si="3"/>
        <v>9</v>
      </c>
      <c r="O20" s="59">
        <f t="shared" si="0"/>
        <v>28</v>
      </c>
      <c r="P20" s="66"/>
      <c r="Q20" s="66">
        <v>3</v>
      </c>
      <c r="R20" s="66"/>
      <c r="S20" s="66">
        <v>1</v>
      </c>
      <c r="T20" s="66"/>
      <c r="U20" s="66"/>
      <c r="V20" s="66"/>
      <c r="W20" s="28">
        <v>10</v>
      </c>
      <c r="X20" s="66"/>
      <c r="Y20" s="66"/>
      <c r="Z20" s="66"/>
      <c r="AA20" s="66"/>
      <c r="AB20" s="66"/>
      <c r="AC20" s="63"/>
      <c r="AD20" s="63"/>
      <c r="AE20" s="63"/>
      <c r="AF20" s="63"/>
      <c r="AG20" s="44"/>
      <c r="AH20" s="29">
        <f t="shared" si="4"/>
        <v>14</v>
      </c>
      <c r="AI20" s="26">
        <f t="shared" si="5"/>
        <v>14</v>
      </c>
      <c r="AJ20" s="28">
        <f t="shared" si="1"/>
        <v>14</v>
      </c>
      <c r="AK20" s="29">
        <f t="shared" si="6"/>
        <v>0</v>
      </c>
    </row>
    <row r="21" spans="1:37" ht="12.75" customHeight="1" x14ac:dyDescent="0.25">
      <c r="A21" s="20" t="s">
        <v>144</v>
      </c>
      <c r="B21" s="21">
        <v>40</v>
      </c>
      <c r="C21" s="10"/>
      <c r="D21" s="10">
        <v>1</v>
      </c>
      <c r="E21" s="12"/>
      <c r="F21" s="1">
        <f>'6.3'!AF21</f>
        <v>1</v>
      </c>
      <c r="G21" s="1">
        <f t="shared" si="2"/>
        <v>1</v>
      </c>
      <c r="H21" s="7"/>
      <c r="I21" s="7"/>
      <c r="J21" s="7"/>
      <c r="K21" s="7"/>
      <c r="L21" s="7"/>
      <c r="M21" s="7"/>
      <c r="N21" s="31">
        <f t="shared" si="3"/>
        <v>0</v>
      </c>
      <c r="O21" s="59">
        <f t="shared" si="0"/>
        <v>1</v>
      </c>
      <c r="P21" s="14"/>
      <c r="Q21" s="14"/>
      <c r="R21" s="14"/>
      <c r="S21" s="14"/>
      <c r="T21" s="14"/>
      <c r="U21" s="14"/>
      <c r="V21" s="14"/>
      <c r="W21" s="7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29">
        <f t="shared" si="4"/>
        <v>0</v>
      </c>
      <c r="AI21" s="26">
        <f t="shared" si="5"/>
        <v>1</v>
      </c>
      <c r="AJ21" s="28">
        <f t="shared" si="1"/>
        <v>1</v>
      </c>
      <c r="AK21" s="29">
        <f t="shared" si="6"/>
        <v>0</v>
      </c>
    </row>
    <row r="22" spans="1:37" ht="12.75" customHeight="1" x14ac:dyDescent="0.25">
      <c r="A22" s="20" t="s">
        <v>145</v>
      </c>
      <c r="B22" s="21">
        <v>40</v>
      </c>
      <c r="C22" s="10"/>
      <c r="D22" s="10"/>
      <c r="E22" s="12"/>
      <c r="F22" s="1">
        <f>'6.3'!AF22</f>
        <v>0</v>
      </c>
      <c r="G22" s="1">
        <f t="shared" si="2"/>
        <v>0</v>
      </c>
      <c r="H22" s="7"/>
      <c r="I22" s="7"/>
      <c r="J22" s="7"/>
      <c r="K22" s="7"/>
      <c r="L22" s="7"/>
      <c r="M22" s="7"/>
      <c r="N22" s="31">
        <f t="shared" si="3"/>
        <v>0</v>
      </c>
      <c r="O22" s="59">
        <f t="shared" si="0"/>
        <v>0</v>
      </c>
      <c r="P22" s="14"/>
      <c r="Q22" s="14"/>
      <c r="R22" s="14"/>
      <c r="S22" s="14"/>
      <c r="T22" s="14"/>
      <c r="U22" s="14"/>
      <c r="V22" s="14"/>
      <c r="W22" s="7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29">
        <f t="shared" si="4"/>
        <v>0</v>
      </c>
      <c r="AI22" s="26">
        <f t="shared" si="5"/>
        <v>0</v>
      </c>
      <c r="AJ22" s="28">
        <f t="shared" si="1"/>
        <v>0</v>
      </c>
      <c r="AK22" s="29">
        <f t="shared" si="6"/>
        <v>0</v>
      </c>
    </row>
    <row r="23" spans="1:37" ht="12.75" customHeight="1" x14ac:dyDescent="0.25">
      <c r="A23" s="20" t="s">
        <v>125</v>
      </c>
      <c r="B23" s="21">
        <v>30</v>
      </c>
      <c r="C23" s="10"/>
      <c r="D23" s="10"/>
      <c r="E23" s="12"/>
      <c r="F23" s="1">
        <f>'6.3'!AF23</f>
        <v>0</v>
      </c>
      <c r="G23" s="1">
        <f t="shared" si="2"/>
        <v>0</v>
      </c>
      <c r="H23" s="7"/>
      <c r="I23" s="7"/>
      <c r="J23" s="7"/>
      <c r="K23" s="7"/>
      <c r="L23" s="7"/>
      <c r="M23" s="7"/>
      <c r="N23" s="31">
        <f t="shared" si="3"/>
        <v>0</v>
      </c>
      <c r="O23" s="59">
        <f t="shared" si="0"/>
        <v>0</v>
      </c>
      <c r="P23" s="14"/>
      <c r="Q23" s="14"/>
      <c r="R23" s="14"/>
      <c r="S23" s="14"/>
      <c r="T23" s="14"/>
      <c r="U23" s="14"/>
      <c r="V23" s="14"/>
      <c r="W23" s="7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29">
        <f t="shared" si="4"/>
        <v>0</v>
      </c>
      <c r="AI23" s="26">
        <f t="shared" si="5"/>
        <v>0</v>
      </c>
      <c r="AJ23" s="28">
        <f t="shared" si="1"/>
        <v>0</v>
      </c>
      <c r="AK23" s="29">
        <f t="shared" si="6"/>
        <v>0</v>
      </c>
    </row>
    <row r="24" spans="1:37" ht="12.75" customHeight="1" x14ac:dyDescent="0.25">
      <c r="A24" s="20" t="s">
        <v>124</v>
      </c>
      <c r="B24" s="21">
        <v>25</v>
      </c>
      <c r="C24" s="10"/>
      <c r="D24" s="10"/>
      <c r="E24" s="12"/>
      <c r="F24" s="1">
        <f>'6.3'!AF24</f>
        <v>0</v>
      </c>
      <c r="G24" s="1">
        <f>SUM(E24:F24)</f>
        <v>0</v>
      </c>
      <c r="H24" s="7"/>
      <c r="I24" s="7"/>
      <c r="J24" s="7"/>
      <c r="K24" s="7"/>
      <c r="L24" s="7"/>
      <c r="M24" s="7"/>
      <c r="N24" s="31">
        <f t="shared" si="3"/>
        <v>0</v>
      </c>
      <c r="O24" s="59">
        <f t="shared" si="0"/>
        <v>0</v>
      </c>
      <c r="P24" s="14"/>
      <c r="Q24" s="14"/>
      <c r="R24" s="14"/>
      <c r="S24" s="14"/>
      <c r="T24" s="14"/>
      <c r="U24" s="14"/>
      <c r="V24" s="14"/>
      <c r="W24" s="7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29">
        <f t="shared" si="4"/>
        <v>0</v>
      </c>
      <c r="AI24" s="26">
        <f t="shared" si="5"/>
        <v>0</v>
      </c>
      <c r="AJ24" s="28">
        <f t="shared" si="1"/>
        <v>0</v>
      </c>
      <c r="AK24" s="29">
        <f t="shared" si="6"/>
        <v>0</v>
      </c>
    </row>
    <row r="25" spans="1:37" ht="12.75" customHeight="1" x14ac:dyDescent="0.25">
      <c r="D25" s="19">
        <f t="shared" ref="D25:AE25" si="7">SUM(D3:D24)</f>
        <v>312</v>
      </c>
      <c r="E25" s="19">
        <f t="shared" si="7"/>
        <v>1243</v>
      </c>
      <c r="F25" s="19">
        <f t="shared" si="7"/>
        <v>1773</v>
      </c>
      <c r="G25" s="19">
        <f t="shared" si="7"/>
        <v>3016</v>
      </c>
      <c r="H25" s="19">
        <f t="shared" si="7"/>
        <v>453</v>
      </c>
      <c r="I25" s="19">
        <f t="shared" si="7"/>
        <v>450</v>
      </c>
      <c r="J25" s="19">
        <f t="shared" si="7"/>
        <v>14</v>
      </c>
      <c r="K25" s="19">
        <f t="shared" si="7"/>
        <v>40</v>
      </c>
      <c r="L25" s="19">
        <f t="shared" si="7"/>
        <v>0</v>
      </c>
      <c r="M25" s="19">
        <f t="shared" si="7"/>
        <v>0</v>
      </c>
      <c r="N25" s="19">
        <f t="shared" si="7"/>
        <v>957</v>
      </c>
      <c r="O25" s="19">
        <f t="shared" si="7"/>
        <v>2059</v>
      </c>
      <c r="P25" s="19">
        <f t="shared" si="7"/>
        <v>0</v>
      </c>
      <c r="Q25" s="19">
        <f t="shared" si="7"/>
        <v>288</v>
      </c>
      <c r="R25" s="19">
        <f t="shared" si="7"/>
        <v>0</v>
      </c>
      <c r="S25" s="19">
        <f t="shared" si="7"/>
        <v>170</v>
      </c>
      <c r="T25" s="19">
        <f t="shared" si="7"/>
        <v>0</v>
      </c>
      <c r="U25" s="19">
        <f t="shared" si="7"/>
        <v>0</v>
      </c>
      <c r="V25" s="19">
        <f t="shared" si="7"/>
        <v>0</v>
      </c>
      <c r="W25" s="19">
        <f t="shared" si="7"/>
        <v>130</v>
      </c>
      <c r="X25" s="19">
        <f t="shared" si="7"/>
        <v>0</v>
      </c>
      <c r="Y25" s="19">
        <f t="shared" si="7"/>
        <v>0</v>
      </c>
      <c r="Z25" s="19">
        <f t="shared" si="7"/>
        <v>0</v>
      </c>
      <c r="AA25" s="19">
        <f t="shared" si="7"/>
        <v>0</v>
      </c>
      <c r="AB25" s="19">
        <f t="shared" si="7"/>
        <v>0</v>
      </c>
      <c r="AC25" s="19">
        <f t="shared" si="7"/>
        <v>0</v>
      </c>
      <c r="AD25" s="19">
        <f t="shared" si="7"/>
        <v>0</v>
      </c>
      <c r="AE25" s="19">
        <f t="shared" si="7"/>
        <v>0</v>
      </c>
      <c r="AF25" s="19"/>
      <c r="AG25" s="19"/>
      <c r="AH25" s="19">
        <f>SUM(AH3:AH24)</f>
        <v>588</v>
      </c>
      <c r="AI25" s="19">
        <f>SUM(AI3:AI24)</f>
        <v>1471</v>
      </c>
      <c r="AJ25" s="19">
        <f>SUM(AJ3:AJ24)</f>
        <v>1467</v>
      </c>
      <c r="AK25" s="19">
        <f>SUM(AK3:AK24)</f>
        <v>0</v>
      </c>
    </row>
    <row r="28" spans="1:37" x14ac:dyDescent="0.25">
      <c r="N28" t="s">
        <v>8</v>
      </c>
      <c r="P28" s="18"/>
      <c r="Q28" s="18"/>
      <c r="R28" s="18"/>
      <c r="S28" s="18"/>
      <c r="T28" s="18"/>
    </row>
  </sheetData>
  <mergeCells count="15">
    <mergeCell ref="AK1:AK2"/>
    <mergeCell ref="F1:F2"/>
    <mergeCell ref="G1:G2"/>
    <mergeCell ref="N1:N2"/>
    <mergeCell ref="O1:O2"/>
    <mergeCell ref="H1:M1"/>
    <mergeCell ref="AG1:AG2"/>
    <mergeCell ref="AH1:AH2"/>
    <mergeCell ref="AI1:AI2"/>
    <mergeCell ref="AJ1:AJ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</vt:i4>
      </vt:variant>
    </vt:vector>
  </HeadingPairs>
  <TitlesOfParts>
    <vt:vector size="37" baseType="lpstr">
      <vt:lpstr>th</vt:lpstr>
      <vt:lpstr>1.3</vt:lpstr>
      <vt:lpstr>2.3</vt:lpstr>
      <vt:lpstr>báo cáo</vt:lpstr>
      <vt:lpstr>3.3</vt:lpstr>
      <vt:lpstr>4.3</vt:lpstr>
      <vt:lpstr>5.3</vt:lpstr>
      <vt:lpstr>6.3</vt:lpstr>
      <vt:lpstr>7.3</vt:lpstr>
      <vt:lpstr>8.3</vt:lpstr>
      <vt:lpstr>9.3</vt:lpstr>
      <vt:lpstr>10.3</vt:lpstr>
      <vt:lpstr>11.3</vt:lpstr>
      <vt:lpstr>12.3</vt:lpstr>
      <vt:lpstr>13.3</vt:lpstr>
      <vt:lpstr>14.3</vt:lpstr>
      <vt:lpstr>15.3</vt:lpstr>
      <vt:lpstr>16.3</vt:lpstr>
      <vt:lpstr>17.3</vt:lpstr>
      <vt:lpstr>18.3</vt:lpstr>
      <vt:lpstr>19.3</vt:lpstr>
      <vt:lpstr>20.3</vt:lpstr>
      <vt:lpstr>21.3</vt:lpstr>
      <vt:lpstr>22.3</vt:lpstr>
      <vt:lpstr>23.3</vt:lpstr>
      <vt:lpstr>24.3</vt:lpstr>
      <vt:lpstr>25.3</vt:lpstr>
      <vt:lpstr>26.3</vt:lpstr>
      <vt:lpstr>27.3</vt:lpstr>
      <vt:lpstr>28.3</vt:lpstr>
      <vt:lpstr>29.3</vt:lpstr>
      <vt:lpstr>30.3</vt:lpstr>
      <vt:lpstr>31.3</vt:lpstr>
      <vt:lpstr>hàng xì kho</vt:lpstr>
      <vt:lpstr>'23.3'!Print_Area</vt:lpstr>
      <vt:lpstr>'24.3'!Print_Area</vt:lpstr>
      <vt:lpstr>Số_lượng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Administrator</cp:lastModifiedBy>
  <cp:lastPrinted>2024-04-01T07:56:24Z</cp:lastPrinted>
  <dcterms:created xsi:type="dcterms:W3CDTF">2021-10-02T07:46:54Z</dcterms:created>
  <dcterms:modified xsi:type="dcterms:W3CDTF">2024-04-06T08:58:07Z</dcterms:modified>
</cp:coreProperties>
</file>