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9\"/>
    </mc:Choice>
  </mc:AlternateContent>
  <bookViews>
    <workbookView xWindow="-120" yWindow="-120" windowWidth="29040" windowHeight="15840" activeTab="1"/>
  </bookViews>
  <sheets>
    <sheet name="Chi tiết " sheetId="1" r:id="rId1"/>
    <sheet name="Tổng 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'Chi tiết '!$A$3:$AN$32</definedName>
    <definedName name="_xlnm._FilterDatabase" localSheetId="1" hidden="1">'Tổng '!$A$4:$O$33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5" i="2"/>
  <c r="C33" i="2"/>
  <c r="AJ31" i="1" l="1"/>
  <c r="AI31" i="1"/>
  <c r="AF32" i="1"/>
  <c r="AF39" i="1"/>
  <c r="I32" i="2" l="1"/>
  <c r="AG64" i="1"/>
  <c r="AH64" i="1"/>
  <c r="AI64" i="1"/>
  <c r="AJ64" i="1"/>
  <c r="AK64" i="1" s="1"/>
  <c r="AG65" i="1"/>
  <c r="AH65" i="1"/>
  <c r="AI65" i="1"/>
  <c r="AJ65" i="1"/>
  <c r="AG30" i="1"/>
  <c r="AK30" i="1" s="1"/>
  <c r="AH30" i="1"/>
  <c r="AI30" i="1"/>
  <c r="AJ30" i="1"/>
  <c r="AG31" i="1"/>
  <c r="AH31" i="1"/>
  <c r="AK31" i="1"/>
  <c r="F32" i="2"/>
  <c r="AD32" i="1"/>
  <c r="AB66" i="1"/>
  <c r="AC66" i="1"/>
  <c r="AD66" i="1"/>
  <c r="AA66" i="1"/>
  <c r="E31" i="2" l="1"/>
  <c r="F31" i="2"/>
  <c r="E32" i="2"/>
  <c r="D31" i="2"/>
  <c r="G32" i="2"/>
  <c r="AK65" i="1"/>
  <c r="D32" i="2"/>
  <c r="G31" i="2"/>
  <c r="AC32" i="1"/>
  <c r="W66" i="1"/>
  <c r="T66" i="1"/>
  <c r="U66" i="1"/>
  <c r="V66" i="1"/>
  <c r="X66" i="1"/>
  <c r="Y66" i="1"/>
  <c r="Z66" i="1"/>
  <c r="AE66" i="1"/>
  <c r="AF66" i="1"/>
  <c r="S66" i="1"/>
  <c r="T32" i="1"/>
  <c r="U32" i="1"/>
  <c r="V32" i="1"/>
  <c r="W32" i="1"/>
  <c r="X32" i="1"/>
  <c r="Y32" i="1"/>
  <c r="Z32" i="1"/>
  <c r="AA32" i="1"/>
  <c r="AB32" i="1"/>
  <c r="AE32" i="1"/>
  <c r="S32" i="1"/>
  <c r="AG62" i="1"/>
  <c r="AH62" i="1"/>
  <c r="AI62" i="1"/>
  <c r="AJ62" i="1"/>
  <c r="AG63" i="1"/>
  <c r="AH63" i="1"/>
  <c r="AI63" i="1"/>
  <c r="AJ63" i="1"/>
  <c r="AJ28" i="1"/>
  <c r="AG28" i="1"/>
  <c r="D29" i="2" s="1"/>
  <c r="AH28" i="1"/>
  <c r="E29" i="2" s="1"/>
  <c r="AI28" i="1"/>
  <c r="AG29" i="1"/>
  <c r="D30" i="2" s="1"/>
  <c r="AH29" i="1"/>
  <c r="AI29" i="1"/>
  <c r="AJ29" i="1"/>
  <c r="J31" i="2" l="1"/>
  <c r="E30" i="2"/>
  <c r="J32" i="2"/>
  <c r="G29" i="2"/>
  <c r="AK62" i="1"/>
  <c r="F30" i="2"/>
  <c r="AK28" i="1"/>
  <c r="G30" i="2"/>
  <c r="F29" i="2"/>
  <c r="AK63" i="1"/>
  <c r="AK29" i="1"/>
  <c r="J30" i="2"/>
  <c r="J29" i="2" l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38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4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38" i="1"/>
  <c r="AI5" i="1"/>
  <c r="AI6" i="1"/>
  <c r="AI7" i="1"/>
  <c r="AI8" i="1"/>
  <c r="AI9" i="1"/>
  <c r="F10" i="2" s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H39" i="1"/>
  <c r="AH41" i="1"/>
  <c r="AH44" i="1"/>
  <c r="AH46" i="1"/>
  <c r="AH49" i="1"/>
  <c r="AH52" i="1"/>
  <c r="AH54" i="1"/>
  <c r="AH56" i="1"/>
  <c r="AH58" i="1"/>
  <c r="AH59" i="1"/>
  <c r="AH60" i="1"/>
  <c r="AH61" i="1"/>
  <c r="AH5" i="1"/>
  <c r="AH7" i="1"/>
  <c r="AH10" i="1"/>
  <c r="AH12" i="1"/>
  <c r="AH15" i="1"/>
  <c r="AH18" i="1"/>
  <c r="AH19" i="1"/>
  <c r="AH20" i="1"/>
  <c r="AH21" i="1"/>
  <c r="AH22" i="1"/>
  <c r="AH23" i="1"/>
  <c r="AH24" i="1"/>
  <c r="AH25" i="1"/>
  <c r="AH26" i="1"/>
  <c r="AH27" i="1"/>
  <c r="R6" i="1"/>
  <c r="R9" i="1"/>
  <c r="AH9" i="1" s="1"/>
  <c r="R11" i="1"/>
  <c r="R14" i="1"/>
  <c r="R16" i="1"/>
  <c r="R17" i="1"/>
  <c r="R4" i="1"/>
  <c r="R40" i="1"/>
  <c r="R42" i="1"/>
  <c r="R43" i="1"/>
  <c r="R45" i="1"/>
  <c r="R48" i="1"/>
  <c r="R50" i="1"/>
  <c r="R57" i="1"/>
  <c r="R38" i="1"/>
  <c r="Q43" i="1"/>
  <c r="Q45" i="1"/>
  <c r="Q47" i="1"/>
  <c r="Q48" i="1"/>
  <c r="Q50" i="1"/>
  <c r="Q51" i="1"/>
  <c r="Q53" i="1"/>
  <c r="Q55" i="1"/>
  <c r="Q57" i="1"/>
  <c r="Q38" i="1"/>
  <c r="O40" i="1"/>
  <c r="O42" i="1"/>
  <c r="O51" i="1"/>
  <c r="O38" i="1"/>
  <c r="N40" i="1"/>
  <c r="N42" i="1"/>
  <c r="N43" i="1"/>
  <c r="N45" i="1"/>
  <c r="N47" i="1"/>
  <c r="N48" i="1"/>
  <c r="N50" i="1"/>
  <c r="N53" i="1"/>
  <c r="N55" i="1"/>
  <c r="N38" i="1"/>
  <c r="AJ32" i="1" l="1"/>
  <c r="AJ66" i="1"/>
  <c r="AI32" i="1"/>
  <c r="AI66" i="1"/>
  <c r="AH57" i="1"/>
  <c r="M40" i="1"/>
  <c r="M42" i="1"/>
  <c r="M43" i="1"/>
  <c r="M50" i="1"/>
  <c r="M51" i="1"/>
  <c r="M55" i="1"/>
  <c r="AH55" i="1" s="1"/>
  <c r="M38" i="1"/>
  <c r="K40" i="1"/>
  <c r="AH40" i="1" s="1"/>
  <c r="K42" i="1"/>
  <c r="AH42" i="1" s="1"/>
  <c r="K43" i="1"/>
  <c r="AH43" i="1" s="1"/>
  <c r="K45" i="1"/>
  <c r="AH45" i="1" s="1"/>
  <c r="K47" i="1"/>
  <c r="AH47" i="1" s="1"/>
  <c r="K48" i="1"/>
  <c r="AH48" i="1" s="1"/>
  <c r="K50" i="1"/>
  <c r="AH50" i="1" s="1"/>
  <c r="K51" i="1"/>
  <c r="AH51" i="1" s="1"/>
  <c r="K53" i="1"/>
  <c r="AH53" i="1" s="1"/>
  <c r="K38" i="1"/>
  <c r="O6" i="1"/>
  <c r="AH6" i="1" s="1"/>
  <c r="O8" i="1"/>
  <c r="AH8" i="1" s="1"/>
  <c r="O11" i="1"/>
  <c r="AH11" i="1" s="1"/>
  <c r="E12" i="2" s="1"/>
  <c r="O13" i="1"/>
  <c r="AH13" i="1" s="1"/>
  <c r="O14" i="1"/>
  <c r="AH14" i="1" s="1"/>
  <c r="O16" i="1"/>
  <c r="AH16" i="1" s="1"/>
  <c r="O17" i="1"/>
  <c r="AH17" i="1" s="1"/>
  <c r="O4" i="1"/>
  <c r="AH4" i="1" s="1"/>
  <c r="AH32" i="1" l="1"/>
  <c r="AH38" i="1"/>
  <c r="AH66" i="1"/>
  <c r="G11" i="1"/>
  <c r="G45" i="1"/>
  <c r="F11" i="1"/>
  <c r="F45" i="1"/>
  <c r="F40" i="1"/>
  <c r="F42" i="1"/>
  <c r="F43" i="1"/>
  <c r="F47" i="1"/>
  <c r="F48" i="1"/>
  <c r="F50" i="1"/>
  <c r="F61" i="1"/>
  <c r="I40" i="1"/>
  <c r="I42" i="1"/>
  <c r="I43" i="1"/>
  <c r="I53" i="1"/>
  <c r="I61" i="1"/>
  <c r="G40" i="1"/>
  <c r="G43" i="1"/>
  <c r="G48" i="1"/>
  <c r="G50" i="1"/>
  <c r="G38" i="1"/>
  <c r="F4" i="1"/>
  <c r="G6" i="1"/>
  <c r="G8" i="1"/>
  <c r="G9" i="1"/>
  <c r="G14" i="1"/>
  <c r="G17" i="1"/>
  <c r="G4" i="1"/>
  <c r="F6" i="1"/>
  <c r="F9" i="1"/>
  <c r="F14" i="1"/>
  <c r="F16" i="1"/>
  <c r="F17" i="1"/>
  <c r="G66" i="1" l="1"/>
  <c r="F66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C32" i="1"/>
  <c r="D66" i="1"/>
  <c r="E66" i="1"/>
  <c r="H66" i="1"/>
  <c r="I66" i="1"/>
  <c r="J66" i="1"/>
  <c r="K66" i="1"/>
  <c r="L66" i="1"/>
  <c r="M66" i="1"/>
  <c r="N66" i="1"/>
  <c r="O66" i="1"/>
  <c r="P66" i="1"/>
  <c r="Q66" i="1"/>
  <c r="R66" i="1"/>
  <c r="C66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4" i="1"/>
  <c r="AG32" i="1" s="1"/>
  <c r="F21" i="2"/>
  <c r="F23" i="2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38" i="1"/>
  <c r="AG66" i="1" l="1"/>
  <c r="E19" i="2"/>
  <c r="E22" i="2"/>
  <c r="F25" i="2"/>
  <c r="F20" i="2"/>
  <c r="F8" i="2"/>
  <c r="F19" i="2"/>
  <c r="D17" i="2"/>
  <c r="F7" i="2"/>
  <c r="F18" i="2"/>
  <c r="F6" i="2"/>
  <c r="D18" i="2"/>
  <c r="D28" i="2"/>
  <c r="D15" i="2"/>
  <c r="D14" i="2"/>
  <c r="D13" i="2"/>
  <c r="D24" i="2"/>
  <c r="D11" i="2"/>
  <c r="D22" i="2"/>
  <c r="D21" i="2"/>
  <c r="D20" i="2"/>
  <c r="D19" i="2"/>
  <c r="F16" i="2"/>
  <c r="D16" i="2"/>
  <c r="D12" i="2"/>
  <c r="G6" i="2"/>
  <c r="E6" i="2"/>
  <c r="AK40" i="1"/>
  <c r="AM40" i="1" s="1"/>
  <c r="D9" i="2"/>
  <c r="AK42" i="1"/>
  <c r="AM42" i="1" s="1"/>
  <c r="G17" i="2"/>
  <c r="AK39" i="1"/>
  <c r="AM39" i="1" s="1"/>
  <c r="D10" i="2"/>
  <c r="E24" i="2"/>
  <c r="E28" i="2"/>
  <c r="E20" i="2"/>
  <c r="E14" i="2"/>
  <c r="E11" i="2"/>
  <c r="E15" i="2"/>
  <c r="E17" i="2"/>
  <c r="E8" i="2"/>
  <c r="E10" i="2"/>
  <c r="E18" i="2"/>
  <c r="E16" i="2"/>
  <c r="E13" i="2"/>
  <c r="E5" i="2"/>
  <c r="D8" i="2"/>
  <c r="D6" i="2"/>
  <c r="E23" i="2"/>
  <c r="E26" i="2"/>
  <c r="E25" i="2"/>
  <c r="E27" i="2"/>
  <c r="E7" i="2"/>
  <c r="D7" i="2"/>
  <c r="AK56" i="1"/>
  <c r="AM56" i="1" s="1"/>
  <c r="AK49" i="1"/>
  <c r="AM49" i="1" s="1"/>
  <c r="AK45" i="1"/>
  <c r="AM45" i="1" s="1"/>
  <c r="AK46" i="1"/>
  <c r="AM46" i="1" s="1"/>
  <c r="E9" i="2"/>
  <c r="AK58" i="1"/>
  <c r="AM58" i="1" s="1"/>
  <c r="AK53" i="1"/>
  <c r="AM53" i="1" s="1"/>
  <c r="AK60" i="1"/>
  <c r="AM60" i="1" s="1"/>
  <c r="AK48" i="1"/>
  <c r="AM48" i="1" s="1"/>
  <c r="AK50" i="1"/>
  <c r="AM50" i="1" s="1"/>
  <c r="AK47" i="1"/>
  <c r="AM47" i="1" s="1"/>
  <c r="E21" i="2"/>
  <c r="F27" i="2"/>
  <c r="F26" i="2"/>
  <c r="AK61" i="1"/>
  <c r="AM61" i="1" s="1"/>
  <c r="D5" i="2"/>
  <c r="F9" i="2"/>
  <c r="F17" i="2"/>
  <c r="F13" i="2"/>
  <c r="F11" i="2"/>
  <c r="F15" i="2"/>
  <c r="F14" i="2"/>
  <c r="F12" i="2"/>
  <c r="F24" i="2"/>
  <c r="F22" i="2"/>
  <c r="D26" i="2"/>
  <c r="D23" i="2"/>
  <c r="D25" i="2"/>
  <c r="D27" i="2"/>
  <c r="AK51" i="1"/>
  <c r="AM51" i="1" s="1"/>
  <c r="AK59" i="1"/>
  <c r="AM59" i="1" s="1"/>
  <c r="AK43" i="1"/>
  <c r="AM43" i="1" s="1"/>
  <c r="AK38" i="1"/>
  <c r="AM38" i="1" s="1"/>
  <c r="AK5" i="1"/>
  <c r="AM5" i="1" s="1"/>
  <c r="AK52" i="1"/>
  <c r="AM52" i="1" s="1"/>
  <c r="AK57" i="1"/>
  <c r="AM57" i="1" s="1"/>
  <c r="AK55" i="1"/>
  <c r="AM55" i="1" s="1"/>
  <c r="AK41" i="1"/>
  <c r="AM41" i="1" s="1"/>
  <c r="E33" i="2" l="1"/>
  <c r="D33" i="2"/>
  <c r="AM66" i="1"/>
  <c r="G8" i="2"/>
  <c r="G9" i="2"/>
  <c r="G10" i="2"/>
  <c r="G12" i="2"/>
  <c r="G13" i="2"/>
  <c r="G14" i="2"/>
  <c r="G15" i="2"/>
  <c r="G16" i="2"/>
  <c r="G18" i="2"/>
  <c r="G19" i="2"/>
  <c r="G20" i="2"/>
  <c r="G22" i="2"/>
  <c r="G23" i="2"/>
  <c r="G24" i="2"/>
  <c r="G25" i="2"/>
  <c r="G26" i="2"/>
  <c r="G27" i="2"/>
  <c r="G28" i="2"/>
  <c r="G11" i="2"/>
  <c r="G21" i="2" l="1"/>
  <c r="F28" i="2" l="1"/>
  <c r="J27" i="2"/>
  <c r="J28" i="2" l="1"/>
  <c r="G7" i="2"/>
  <c r="J15" i="2"/>
  <c r="J18" i="2"/>
  <c r="J25" i="2" l="1"/>
  <c r="AK19" i="1"/>
  <c r="AM19" i="1" s="1"/>
  <c r="AK27" i="1"/>
  <c r="AM27" i="1" s="1"/>
  <c r="AK25" i="1"/>
  <c r="AM25" i="1" s="1"/>
  <c r="AK14" i="1"/>
  <c r="AM14" i="1" s="1"/>
  <c r="AK17" i="1"/>
  <c r="AM17" i="1" s="1"/>
  <c r="AK15" i="1"/>
  <c r="AM15" i="1" s="1"/>
  <c r="AK18" i="1"/>
  <c r="AM18" i="1" s="1"/>
  <c r="AK21" i="1"/>
  <c r="AM21" i="1" s="1"/>
  <c r="AK24" i="1"/>
  <c r="AM24" i="1" s="1"/>
  <c r="AK26" i="1"/>
  <c r="AM26" i="1" s="1"/>
  <c r="AK23" i="1"/>
  <c r="AM23" i="1" s="1"/>
  <c r="AK22" i="1"/>
  <c r="AM22" i="1" s="1"/>
  <c r="AK16" i="1"/>
  <c r="AM16" i="1" s="1"/>
  <c r="G5" i="2" l="1"/>
  <c r="G33" i="2" s="1"/>
  <c r="J11" i="2"/>
  <c r="AK11" i="1" l="1"/>
  <c r="AM11" i="1" s="1"/>
  <c r="J24" i="2" l="1"/>
  <c r="J7" i="2"/>
  <c r="J13" i="2" l="1"/>
  <c r="J22" i="2"/>
  <c r="J8" i="2"/>
  <c r="J23" i="2"/>
  <c r="J14" i="2"/>
  <c r="J19" i="2"/>
  <c r="J21" i="2"/>
  <c r="J17" i="2"/>
  <c r="J16" i="2"/>
  <c r="J10" i="2"/>
  <c r="J12" i="2"/>
  <c r="J20" i="2"/>
  <c r="J9" i="2"/>
  <c r="J26" i="2"/>
  <c r="J6" i="2"/>
  <c r="AK7" i="1" l="1"/>
  <c r="AM7" i="1" s="1"/>
  <c r="AK8" i="1" l="1"/>
  <c r="AM8" i="1" s="1"/>
  <c r="AK9" i="1"/>
  <c r="AM9" i="1" s="1"/>
  <c r="AK12" i="1"/>
  <c r="AM12" i="1" s="1"/>
  <c r="AK13" i="1"/>
  <c r="AM13" i="1" s="1"/>
  <c r="AK6" i="1" l="1"/>
  <c r="AM6" i="1" s="1"/>
  <c r="AK4" i="1"/>
  <c r="AM4" i="1" s="1"/>
  <c r="F5" i="2"/>
  <c r="F33" i="2" l="1"/>
  <c r="AM32" i="1"/>
  <c r="J5" i="2" l="1"/>
  <c r="J33" i="2" s="1"/>
  <c r="H33" i="2"/>
</calcChain>
</file>

<file path=xl/comments1.xml><?xml version="1.0" encoding="utf-8"?>
<comments xmlns="http://schemas.openxmlformats.org/spreadsheetml/2006/main">
  <authors>
    <author>Administrator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Thực nhận 780
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Nhận 780
</t>
        </r>
      </text>
    </comment>
  </commentList>
</comments>
</file>

<file path=xl/sharedStrings.xml><?xml version="1.0" encoding="utf-8"?>
<sst xmlns="http://schemas.openxmlformats.org/spreadsheetml/2006/main" count="201" uniqueCount="74">
  <si>
    <t>DANH SÁCH XUẤT HÀNG HÀ NỘI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</si>
  <si>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</si>
  <si>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</si>
  <si>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</si>
  <si>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</si>
  <si>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</si>
  <si>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</si>
  <si>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</si>
  <si>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</si>
  <si>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</si>
  <si>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</si>
  <si>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</si>
  <si>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</si>
  <si>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</si>
  <si>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</si>
  <si>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</si>
  <si>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</si>
  <si>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</si>
  <si>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</si>
  <si>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</si>
  <si>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</si>
  <si>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</si>
  <si>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</si>
  <si>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GHC500</t>
  </si>
  <si>
    <t>BGHM450</t>
  </si>
  <si>
    <t>GL250</t>
  </si>
  <si>
    <t>GSG250</t>
  </si>
  <si>
    <t>DANH SÁCH XUẤT HÀNG SÀI GÒN</t>
  </si>
  <si>
    <t xml:space="preserve">TỔNG HỢP XUẤT BÁN </t>
  </si>
  <si>
    <t>Mã hàng</t>
  </si>
  <si>
    <t>Tên hàng</t>
  </si>
  <si>
    <t xml:space="preserve">Tổng cộng </t>
  </si>
  <si>
    <t>Đơn giá (-VAT)</t>
  </si>
  <si>
    <t>Thành tiền</t>
  </si>
  <si>
    <t>GSG45</t>
  </si>
  <si>
    <t>GBOX45</t>
  </si>
  <si>
    <t>Giò bì ớt xiêm xanh 45g</t>
  </si>
  <si>
    <t>MNH200</t>
  </si>
  <si>
    <t>Mọc nấm hương 200g</t>
  </si>
  <si>
    <t>Gà muối 500g KM</t>
  </si>
  <si>
    <t>Chân giò heo muối 300g KM</t>
  </si>
  <si>
    <t xml:space="preserve">TH200 </t>
  </si>
  <si>
    <t>MNH250KM</t>
  </si>
  <si>
    <t>Mọc nấm hương 250g KM</t>
  </si>
  <si>
    <t>CC300 KM</t>
  </si>
  <si>
    <t>Chân giò heo muối 100g</t>
  </si>
  <si>
    <t>CGM100</t>
  </si>
  <si>
    <t>Tổng</t>
  </si>
  <si>
    <t>Tháng 09 năm 2024</t>
  </si>
  <si>
    <t>Giò sụn gà 250g</t>
  </si>
  <si>
    <t>Giò sụn gà 45g</t>
  </si>
  <si>
    <t>Giò lụa cây 250g</t>
  </si>
  <si>
    <t>Gà hun cỏ xạ hương 500g</t>
  </si>
  <si>
    <t>Chả Cốm 300g</t>
  </si>
  <si>
    <t>Bắp giò heo muối vị Tayaki 450g</t>
  </si>
  <si>
    <t>Chả Cốm 300g KM</t>
  </si>
  <si>
    <t>Giò tai lưỡi xào 250gKM</t>
  </si>
  <si>
    <t>GTLX250GKM</t>
  </si>
  <si>
    <t>TH200KM</t>
  </si>
  <si>
    <t>Tai heo muối 200gKM</t>
  </si>
  <si>
    <t>Gà hun cỏ xạ hương 500gKM</t>
  </si>
  <si>
    <t>GHC500KM</t>
  </si>
  <si>
    <t>01-08.09</t>
  </si>
  <si>
    <t>9-16.09</t>
  </si>
  <si>
    <t>17-23.09</t>
  </si>
  <si>
    <t>24-30.09</t>
  </si>
  <si>
    <t xml:space="preserve"> 01-08.09 </t>
  </si>
  <si>
    <t xml:space="preserve"> 9-16.09 </t>
  </si>
  <si>
    <t>Gà hấp xì dầu 500g</t>
  </si>
  <si>
    <t>Gà muối hun khói 300g</t>
  </si>
  <si>
    <t>Giò sụn gà 250g KM</t>
  </si>
  <si>
    <t>Giò tai lưỡi xào 200g</t>
  </si>
  <si>
    <t>Tháng 9 năm 2024</t>
  </si>
  <si>
    <t>13/8 (HN)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</si>
</sst>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9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11"/>
      <color rgb="FFFF0000"/>
      <name val="Aptos Narrow"/>
      <scheme val="minor"/>
    </font>
    <font>
      <sz val="11"/>
      <color theme="1"/>
      <name val="Aptos Narrow"/>
      <family val="2"/>
      <charset val="163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charset val="16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/>
    <xf numFmtId="0" fontId="7" fillId="2" borderId="2" xfId="1" applyFont="1" applyFill="1" applyBorder="1" applyAlignment="1">
      <alignment horizontal="center" vertical="center" wrapText="1"/>
    </xf>
    <xf numFmtId="0" fontId="5" fillId="0" borderId="0" xfId="1" applyFont="1"/>
    <xf numFmtId="0" fontId="8" fillId="0" borderId="2" xfId="1" applyFont="1" applyBorder="1" applyAlignment="1">
      <alignment horizontal="left" vertical="center"/>
    </xf>
    <xf numFmtId="0" fontId="3" fillId="4" borderId="2" xfId="1" applyFill="1" applyBorder="1"/>
    <xf numFmtId="0" fontId="8" fillId="0" borderId="0" xfId="1" applyFont="1" applyAlignment="1">
      <alignment horizontal="left" vertical="center"/>
    </xf>
    <xf numFmtId="165" fontId="3" fillId="0" borderId="2" xfId="2" applyNumberFormat="1" applyFont="1" applyBorder="1"/>
    <xf numFmtId="0" fontId="5" fillId="0" borderId="2" xfId="1" applyFont="1" applyBorder="1"/>
    <xf numFmtId="0" fontId="3" fillId="7" borderId="2" xfId="1" applyFill="1" applyBorder="1"/>
    <xf numFmtId="0" fontId="4" fillId="7" borderId="2" xfId="1" applyFont="1" applyFill="1" applyBorder="1"/>
    <xf numFmtId="165" fontId="5" fillId="8" borderId="2" xfId="2" applyNumberFormat="1" applyFont="1" applyFill="1" applyBorder="1"/>
    <xf numFmtId="165" fontId="7" fillId="2" borderId="2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/>
    <xf numFmtId="0" fontId="4" fillId="4" borderId="2" xfId="1" applyFont="1" applyFill="1" applyBorder="1"/>
    <xf numFmtId="165" fontId="5" fillId="4" borderId="2" xfId="2" applyNumberFormat="1" applyFont="1" applyFill="1" applyBorder="1"/>
    <xf numFmtId="165" fontId="3" fillId="0" borderId="0" xfId="1" applyNumberFormat="1"/>
    <xf numFmtId="165" fontId="3" fillId="0" borderId="2" xfId="1" applyNumberFormat="1" applyBorder="1"/>
    <xf numFmtId="0" fontId="8" fillId="0" borderId="2" xfId="1" applyFont="1" applyBorder="1" applyAlignment="1">
      <alignment horizontal="left" vertical="center"/>
    </xf>
    <xf numFmtId="0" fontId="3" fillId="4" borderId="2" xfId="1" applyFill="1" applyBorder="1"/>
    <xf numFmtId="0" fontId="5" fillId="5" borderId="2" xfId="1" applyFont="1" applyFill="1" applyBorder="1"/>
    <xf numFmtId="0" fontId="11" fillId="6" borderId="2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 vertical="center"/>
    </xf>
    <xf numFmtId="16" fontId="11" fillId="6" borderId="2" xfId="1" applyNumberFormat="1" applyFont="1" applyFill="1" applyBorder="1" applyAlignment="1">
      <alignment horizontal="center"/>
    </xf>
    <xf numFmtId="165" fontId="3" fillId="0" borderId="2" xfId="2" applyNumberFormat="1" applyFont="1" applyBorder="1"/>
    <xf numFmtId="165" fontId="3" fillId="7" borderId="2" xfId="2" applyNumberFormat="1" applyFont="1" applyFill="1" applyBorder="1"/>
    <xf numFmtId="0" fontId="3" fillId="7" borderId="2" xfId="1" applyFill="1" applyBorder="1"/>
    <xf numFmtId="0" fontId="4" fillId="7" borderId="2" xfId="1" applyFont="1" applyFill="1" applyBorder="1"/>
    <xf numFmtId="165" fontId="5" fillId="8" borderId="2" xfId="2" applyNumberFormat="1" applyFont="1" applyFill="1" applyBorder="1"/>
    <xf numFmtId="165" fontId="5" fillId="3" borderId="2" xfId="2" applyNumberFormat="1" applyFont="1" applyFill="1" applyBorder="1"/>
    <xf numFmtId="0" fontId="4" fillId="4" borderId="2" xfId="1" applyFont="1" applyFill="1" applyBorder="1"/>
    <xf numFmtId="165" fontId="5" fillId="4" borderId="2" xfId="2" applyNumberFormat="1" applyFont="1" applyFill="1" applyBorder="1"/>
    <xf numFmtId="165" fontId="3" fillId="0" borderId="2" xfId="1" applyNumberFormat="1" applyBorder="1"/>
    <xf numFmtId="3" fontId="3" fillId="4" borderId="2" xfId="1" applyNumberFormat="1" applyFill="1" applyBorder="1"/>
    <xf numFmtId="0" fontId="5" fillId="0" borderId="2" xfId="1" applyFont="1" applyBorder="1" applyAlignment="1">
      <alignment horizontal="center"/>
    </xf>
    <xf numFmtId="165" fontId="0" fillId="0" borderId="0" xfId="3" applyNumberFormat="1" applyFont="1"/>
    <xf numFmtId="0" fontId="8" fillId="0" borderId="2" xfId="1" applyFont="1" applyFill="1" applyBorder="1" applyAlignment="1">
      <alignment horizontal="left" vertical="center"/>
    </xf>
    <xf numFmtId="0" fontId="0" fillId="0" borderId="2" xfId="0" applyBorder="1"/>
    <xf numFmtId="165" fontId="0" fillId="0" borderId="2" xfId="0" applyNumberFormat="1" applyBorder="1"/>
    <xf numFmtId="165" fontId="15" fillId="0" borderId="2" xfId="0" applyNumberFormat="1" applyFont="1" applyBorder="1"/>
    <xf numFmtId="165" fontId="13" fillId="0" borderId="2" xfId="0" applyNumberFormat="1" applyFont="1" applyBorder="1"/>
    <xf numFmtId="0" fontId="0" fillId="0" borderId="2" xfId="0" applyBorder="1" applyAlignment="1">
      <alignment horizontal="left" wrapText="1"/>
    </xf>
    <xf numFmtId="165" fontId="2" fillId="0" borderId="1" xfId="2" applyNumberFormat="1" applyFont="1" applyBorder="1" applyAlignment="1">
      <alignment horizontal="center"/>
    </xf>
    <xf numFmtId="165" fontId="2" fillId="0" borderId="0" xfId="2" applyNumberFormat="1" applyFont="1"/>
    <xf numFmtId="17" fontId="2" fillId="0" borderId="0" xfId="1" applyNumberFormat="1" applyFont="1"/>
    <xf numFmtId="0" fontId="2" fillId="4" borderId="2" xfId="1" applyFont="1" applyFill="1" applyBorder="1"/>
    <xf numFmtId="17" fontId="1" fillId="0" borderId="0" xfId="1" applyNumberFormat="1" applyFont="1"/>
    <xf numFmtId="165" fontId="0" fillId="0" borderId="0" xfId="0" applyNumberFormat="1"/>
    <xf numFmtId="165" fontId="3" fillId="7" borderId="0" xfId="2" applyNumberFormat="1" applyFont="1" applyFill="1" applyBorder="1"/>
    <xf numFmtId="165" fontId="3" fillId="7" borderId="2" xfId="3" applyNumberFormat="1" applyFont="1" applyFill="1" applyBorder="1"/>
    <xf numFmtId="165" fontId="8" fillId="0" borderId="2" xfId="3" applyNumberFormat="1" applyFont="1" applyBorder="1" applyAlignment="1">
      <alignment horizontal="left" vertical="center"/>
    </xf>
    <xf numFmtId="165" fontId="3" fillId="0" borderId="2" xfId="3" applyNumberFormat="1" applyFont="1" applyBorder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5" fontId="0" fillId="0" borderId="2" xfId="3" applyNumberFormat="1" applyFont="1" applyBorder="1" applyAlignment="1">
      <alignment horizontal="left" wrapText="1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M/KHO/SO_CHI_TIET_VAT_TU_HANG_HOA_001%20-%20(DU_LIEU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M/KHO/9-15.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&#7885;c%20Lam/Documents/Zalo%20Received%20Files/9-15.0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Ổ CHI TIẾT VẬT TƯ HÀNG HÓA"/>
      <sheetName val="SG"/>
      <sheetName val="Sheet1"/>
    </sheetNames>
    <sheetDataSet>
      <sheetData sheetId="0">
        <row r="6">
          <cell r="A6" t="str">
            <v>Chả Cốm 300g</v>
          </cell>
          <cell r="B6">
            <v>45539</v>
          </cell>
          <cell r="C6" t="str">
            <v>XT00542.02</v>
          </cell>
          <cell r="D6">
            <v>0</v>
          </cell>
          <cell r="E6">
            <v>0</v>
          </cell>
          <cell r="F6" t="str">
            <v>Xuất kho bán hàng cho CÔNG TY TNHH MỘT THÀNH VIÊN THƯƠNG MẠI VÀ DỊCH VỤ NGỌC THƠM</v>
          </cell>
          <cell r="G6" t="str">
            <v>Gói</v>
          </cell>
          <cell r="H6">
            <v>0</v>
          </cell>
          <cell r="I6">
            <v>0</v>
          </cell>
          <cell r="J6">
            <v>0</v>
          </cell>
          <cell r="K6">
            <v>360</v>
          </cell>
          <cell r="L6" t="str">
            <v>HANOI</v>
          </cell>
        </row>
        <row r="7">
          <cell r="A7" t="str">
            <v>Chân giò heo muối 300g</v>
          </cell>
          <cell r="B7">
            <v>45539</v>
          </cell>
          <cell r="C7" t="str">
            <v>XT00542.02</v>
          </cell>
          <cell r="D7">
            <v>0</v>
          </cell>
          <cell r="E7">
            <v>0</v>
          </cell>
          <cell r="F7" t="str">
            <v>Xuất kho bán hàng cho CÔNG TY TNHH MỘT THÀNH VIÊN THƯƠNG MẠI VÀ DỊCH VỤ NGỌC THƠM</v>
          </cell>
          <cell r="G7" t="str">
            <v>Gói</v>
          </cell>
          <cell r="H7">
            <v>0</v>
          </cell>
          <cell r="I7">
            <v>0</v>
          </cell>
          <cell r="J7">
            <v>0</v>
          </cell>
          <cell r="K7">
            <v>2380</v>
          </cell>
          <cell r="L7" t="str">
            <v>HANOI</v>
          </cell>
        </row>
        <row r="8">
          <cell r="A8" t="str">
            <v>Chả nướng 300g</v>
          </cell>
          <cell r="B8">
            <v>45539</v>
          </cell>
          <cell r="C8" t="str">
            <v>XT00542.02</v>
          </cell>
          <cell r="D8">
            <v>0</v>
          </cell>
          <cell r="E8">
            <v>0</v>
          </cell>
          <cell r="F8" t="str">
            <v>Xuất kho bán hàng cho CÔNG TY TNHH MỘT THÀNH VIÊN THƯƠNG MẠI VÀ DỊCH VỤ NGỌC THƠM</v>
          </cell>
          <cell r="G8" t="str">
            <v>Gói</v>
          </cell>
          <cell r="H8">
            <v>0</v>
          </cell>
          <cell r="I8">
            <v>0</v>
          </cell>
          <cell r="J8">
            <v>0</v>
          </cell>
          <cell r="K8">
            <v>200</v>
          </cell>
          <cell r="L8" t="str">
            <v>HANOI</v>
          </cell>
        </row>
        <row r="9">
          <cell r="A9" t="str">
            <v>Gà muối 500g</v>
          </cell>
          <cell r="B9">
            <v>45539</v>
          </cell>
          <cell r="C9" t="str">
            <v>XT00542.02</v>
          </cell>
          <cell r="D9">
            <v>0</v>
          </cell>
          <cell r="E9">
            <v>0</v>
          </cell>
          <cell r="F9" t="str">
            <v>Xuất kho bán hàng cho CÔNG TY TNHH MỘT THÀNH VIÊN THƯƠNG MẠI VÀ DỊCH VỤ NGỌC THƠM</v>
          </cell>
          <cell r="G9" t="str">
            <v>Gói</v>
          </cell>
          <cell r="H9">
            <v>0</v>
          </cell>
          <cell r="I9">
            <v>0</v>
          </cell>
          <cell r="J9">
            <v>0</v>
          </cell>
          <cell r="K9">
            <v>1456</v>
          </cell>
          <cell r="L9" t="str">
            <v>HANOI</v>
          </cell>
        </row>
        <row r="10">
          <cell r="A10" t="str">
            <v>Giò tai lưỡi xào 250g</v>
          </cell>
          <cell r="B10">
            <v>45539</v>
          </cell>
          <cell r="C10" t="str">
            <v>XT00542.02</v>
          </cell>
          <cell r="D10">
            <v>0</v>
          </cell>
          <cell r="E10">
            <v>0</v>
          </cell>
          <cell r="F10" t="str">
            <v>Xuất kho bán hàng cho CÔNG TY TNHH MỘT THÀNH VIÊN THƯƠNG MẠI VÀ DỊCH VỤ NGỌC THƠM</v>
          </cell>
          <cell r="G10" t="str">
            <v>Gói</v>
          </cell>
          <cell r="H10">
            <v>0</v>
          </cell>
          <cell r="I10">
            <v>0</v>
          </cell>
          <cell r="J10">
            <v>0</v>
          </cell>
          <cell r="K10">
            <v>5200</v>
          </cell>
          <cell r="L10" t="str">
            <v>HANOI</v>
          </cell>
        </row>
        <row r="11">
          <cell r="A11" t="str">
            <v>Mọc nấm hương 250g</v>
          </cell>
          <cell r="B11">
            <v>45539</v>
          </cell>
          <cell r="C11" t="str">
            <v>XT00542.02</v>
          </cell>
          <cell r="D11">
            <v>0</v>
          </cell>
          <cell r="E11">
            <v>0</v>
          </cell>
          <cell r="F11" t="str">
            <v>Xuất kho bán hàng cho CÔNG TY TNHH MỘT THÀNH VIÊN THƯƠNG MẠI VÀ DỊCH VỤ NGỌC THƠM</v>
          </cell>
          <cell r="G11" t="str">
            <v>Gói</v>
          </cell>
          <cell r="H11">
            <v>0</v>
          </cell>
          <cell r="I11">
            <v>0</v>
          </cell>
          <cell r="J11">
            <v>0</v>
          </cell>
          <cell r="K11">
            <v>782</v>
          </cell>
          <cell r="L11" t="str">
            <v>HANOI</v>
          </cell>
        </row>
        <row r="12">
          <cell r="A12" t="str">
            <v>Tai heo muối 200g</v>
          </cell>
          <cell r="B12">
            <v>45539</v>
          </cell>
          <cell r="C12" t="str">
            <v>XT00542.02</v>
          </cell>
          <cell r="D12">
            <v>0</v>
          </cell>
          <cell r="E12">
            <v>0</v>
          </cell>
          <cell r="F12" t="str">
            <v>Xuất kho bán hàng cho CÔNG TY TNHH MỘT THÀNH VIÊN THƯƠNG MẠI VÀ DỊCH VỤ NGỌC THƠM</v>
          </cell>
          <cell r="G12" t="str">
            <v>Gói</v>
          </cell>
          <cell r="H12">
            <v>0</v>
          </cell>
          <cell r="I12">
            <v>0</v>
          </cell>
          <cell r="J12">
            <v>0</v>
          </cell>
          <cell r="K12">
            <v>200</v>
          </cell>
          <cell r="L12" t="str">
            <v>HANOI</v>
          </cell>
        </row>
        <row r="13">
          <cell r="A13" t="str">
            <v>Chả Cốm 300g</v>
          </cell>
          <cell r="B13">
            <v>45540</v>
          </cell>
          <cell r="C13" t="str">
            <v>XT00550.02</v>
          </cell>
          <cell r="D13">
            <v>0</v>
          </cell>
          <cell r="E13">
            <v>0</v>
          </cell>
          <cell r="F13" t="str">
            <v>Xuất kho bán hàng cho CÔNG TY TNHH MỘT THÀNH VIÊN THƯƠNG MẠI VÀ DỊCH VỤ NGỌC THƠM</v>
          </cell>
          <cell r="G13" t="str">
            <v>Gói</v>
          </cell>
          <cell r="H13">
            <v>0</v>
          </cell>
          <cell r="I13">
            <v>0</v>
          </cell>
          <cell r="J13">
            <v>0</v>
          </cell>
          <cell r="K13">
            <v>360</v>
          </cell>
          <cell r="L13" t="str">
            <v>HANOI</v>
          </cell>
        </row>
        <row r="14">
          <cell r="A14" t="str">
            <v>Chân giò heo muối 300g</v>
          </cell>
          <cell r="B14">
            <v>45540</v>
          </cell>
          <cell r="C14" t="str">
            <v>XT00550.02</v>
          </cell>
          <cell r="D14">
            <v>0</v>
          </cell>
          <cell r="E14">
            <v>0</v>
          </cell>
          <cell r="F14" t="str">
            <v>Xuất kho bán hàng cho CÔNG TY TNHH MỘT THÀNH VIÊN THƯƠNG MẠI VÀ DỊCH VỤ NGỌC THƠM</v>
          </cell>
          <cell r="G14" t="str">
            <v>Gói</v>
          </cell>
          <cell r="H14">
            <v>0</v>
          </cell>
          <cell r="I14">
            <v>0</v>
          </cell>
          <cell r="J14">
            <v>0</v>
          </cell>
          <cell r="K14">
            <v>2402</v>
          </cell>
          <cell r="L14" t="str">
            <v>HANOI</v>
          </cell>
        </row>
        <row r="15">
          <cell r="A15" t="str">
            <v>Chân giò heo muối 500g</v>
          </cell>
          <cell r="B15">
            <v>45540</v>
          </cell>
          <cell r="C15" t="str">
            <v>XT00550.02</v>
          </cell>
          <cell r="D15">
            <v>0</v>
          </cell>
          <cell r="E15">
            <v>0</v>
          </cell>
          <cell r="F15" t="str">
            <v>Xuất kho bán hàng cho CÔNG TY TNHH MỘT THÀNH VIÊN THƯƠNG MẠI VÀ DỊCH VỤ NGỌC THƠM</v>
          </cell>
          <cell r="G15" t="str">
            <v>Gói</v>
          </cell>
          <cell r="H15">
            <v>0</v>
          </cell>
          <cell r="I15">
            <v>0</v>
          </cell>
          <cell r="J15">
            <v>0</v>
          </cell>
          <cell r="K15">
            <v>90</v>
          </cell>
          <cell r="L15" t="str">
            <v>HANOI</v>
          </cell>
        </row>
        <row r="16">
          <cell r="A16" t="str">
            <v>Gà muối 500g</v>
          </cell>
          <cell r="B16">
            <v>45540</v>
          </cell>
          <cell r="C16" t="str">
            <v>XT00550.02</v>
          </cell>
          <cell r="D16">
            <v>0</v>
          </cell>
          <cell r="E16">
            <v>0</v>
          </cell>
          <cell r="F16" t="str">
            <v>Xuất kho bán hàng cho CÔNG TY TNHH MỘT THÀNH VIÊN THƯƠNG MẠI VÀ DỊCH VỤ NGỌC THƠM</v>
          </cell>
          <cell r="G16" t="str">
            <v>Gói</v>
          </cell>
          <cell r="H16">
            <v>0</v>
          </cell>
          <cell r="I16">
            <v>0</v>
          </cell>
          <cell r="J16">
            <v>0</v>
          </cell>
          <cell r="K16">
            <v>2765</v>
          </cell>
          <cell r="L16" t="str">
            <v>HANOI</v>
          </cell>
        </row>
        <row r="17">
          <cell r="A17" t="str">
            <v>Giò tai lưỡi xào 250g</v>
          </cell>
          <cell r="B17">
            <v>45540</v>
          </cell>
          <cell r="C17" t="str">
            <v>XT00550.02</v>
          </cell>
          <cell r="D17">
            <v>0</v>
          </cell>
          <cell r="E17">
            <v>0</v>
          </cell>
          <cell r="F17" t="str">
            <v>Xuất kho bán hàng cho CÔNG TY TNHH MỘT THÀNH VIÊN THƯƠNG MẠI VÀ DỊCH VỤ NGỌC THƠM</v>
          </cell>
          <cell r="G17" t="str">
            <v>Gói</v>
          </cell>
          <cell r="H17">
            <v>0</v>
          </cell>
          <cell r="I17">
            <v>0</v>
          </cell>
          <cell r="J17">
            <v>0</v>
          </cell>
          <cell r="K17">
            <v>3201</v>
          </cell>
          <cell r="L17" t="str">
            <v>HANOI</v>
          </cell>
        </row>
        <row r="18">
          <cell r="A18" t="str">
            <v>Mọc nấm hương 250g</v>
          </cell>
          <cell r="B18">
            <v>45540</v>
          </cell>
          <cell r="C18" t="str">
            <v>XT00550.02</v>
          </cell>
          <cell r="D18">
            <v>0</v>
          </cell>
          <cell r="E18">
            <v>0</v>
          </cell>
          <cell r="F18" t="str">
            <v>Xuất kho bán hàng cho CÔNG TY TNHH MỘT THÀNH VIÊN THƯƠNG MẠI VÀ DỊCH VỤ NGỌC THƠM</v>
          </cell>
          <cell r="G18" t="str">
            <v>Gói</v>
          </cell>
          <cell r="H18">
            <v>0</v>
          </cell>
          <cell r="I18">
            <v>0</v>
          </cell>
          <cell r="J18">
            <v>0</v>
          </cell>
          <cell r="K18">
            <v>782</v>
          </cell>
          <cell r="L18" t="str">
            <v>HANOI</v>
          </cell>
        </row>
        <row r="19">
          <cell r="A19" t="str">
            <v>Tai heo muối 200g</v>
          </cell>
          <cell r="B19">
            <v>45540</v>
          </cell>
          <cell r="C19" t="str">
            <v>XT00550.02</v>
          </cell>
          <cell r="D19">
            <v>0</v>
          </cell>
          <cell r="E19">
            <v>0</v>
          </cell>
          <cell r="F19" t="str">
            <v>Xuất kho bán hàng cho CÔNG TY TNHH MỘT THÀNH VIÊN THƯƠNG MẠI VÀ DỊCH VỤ NGỌC THƠM</v>
          </cell>
          <cell r="G19" t="str">
            <v>Gói</v>
          </cell>
          <cell r="H19">
            <v>0</v>
          </cell>
          <cell r="I19">
            <v>0</v>
          </cell>
          <cell r="J19">
            <v>0</v>
          </cell>
          <cell r="K19">
            <v>267</v>
          </cell>
          <cell r="L19" t="str">
            <v>HANOI</v>
          </cell>
        </row>
      </sheetData>
      <sheetData sheetId="1">
        <row r="7">
          <cell r="A7" t="str">
            <v>Chân giò heo muối 100g</v>
          </cell>
          <cell r="B7">
            <v>45539</v>
          </cell>
          <cell r="C7" t="str">
            <v>XT00538.02</v>
          </cell>
          <cell r="D7" t="str">
            <v>Xuất kho bán hàng cho CÔNG TY TNHH MỘT THÀNH VIÊN THƯƠNG MẠI VÀ DỊCH VỤ NGỌC THƠM</v>
          </cell>
          <cell r="E7" t="str">
            <v>Gói</v>
          </cell>
          <cell r="F7">
            <v>50</v>
          </cell>
          <cell r="G7" t="str">
            <v>SAIGON</v>
          </cell>
          <cell r="H7">
            <v>4</v>
          </cell>
        </row>
        <row r="8">
          <cell r="A8" t="str">
            <v>Chân giò heo muối 300g</v>
          </cell>
          <cell r="B8">
            <v>45539</v>
          </cell>
          <cell r="C8" t="str">
            <v>XT00538.02</v>
          </cell>
          <cell r="D8" t="str">
            <v>Xuất kho bán hàng cho CÔNG TY TNHH MỘT THÀNH VIÊN THƯƠNG MẠI VÀ DỊCH VỤ NGỌC THƠM</v>
          </cell>
          <cell r="E8" t="str">
            <v>Gói</v>
          </cell>
          <cell r="F8">
            <v>560</v>
          </cell>
          <cell r="G8" t="str">
            <v>SAIGON</v>
          </cell>
          <cell r="H8">
            <v>4</v>
          </cell>
        </row>
        <row r="9">
          <cell r="A9" t="str">
            <v>Chân giò heo muối 500g</v>
          </cell>
          <cell r="B9">
            <v>45539</v>
          </cell>
          <cell r="C9" t="str">
            <v>XT00538.02</v>
          </cell>
          <cell r="D9" t="str">
            <v>Xuất kho bán hàng cho CÔNG TY TNHH MỘT THÀNH VIÊN THƯƠNG MẠI VÀ DỊCH VỤ NGỌC THƠM</v>
          </cell>
          <cell r="E9" t="str">
            <v>Gói</v>
          </cell>
          <cell r="F9">
            <v>93</v>
          </cell>
          <cell r="G9" t="str">
            <v>SAIGON</v>
          </cell>
          <cell r="H9">
            <v>4</v>
          </cell>
        </row>
        <row r="10">
          <cell r="A10" t="str">
            <v>Chả nướng 300g</v>
          </cell>
          <cell r="B10">
            <v>45539</v>
          </cell>
          <cell r="C10" t="str">
            <v>XT00538.02</v>
          </cell>
          <cell r="D10" t="str">
            <v>Xuất kho bán hàng cho CÔNG TY TNHH MỘT THÀNH VIÊN THƯƠNG MẠI VÀ DỊCH VỤ NGỌC THƠM</v>
          </cell>
          <cell r="E10" t="str">
            <v>Gói</v>
          </cell>
          <cell r="F10">
            <v>180</v>
          </cell>
          <cell r="G10" t="str">
            <v>SAIGON</v>
          </cell>
          <cell r="H10">
            <v>4</v>
          </cell>
        </row>
        <row r="11">
          <cell r="A11" t="str">
            <v>Giò tai lưỡi xào 250g</v>
          </cell>
          <cell r="B11">
            <v>45539</v>
          </cell>
          <cell r="C11" t="str">
            <v>XT00538.02</v>
          </cell>
          <cell r="D11" t="str">
            <v>Xuất kho bán hàng cho CÔNG TY TNHH MỘT THÀNH VIÊN THƯƠNG MẠI VÀ DỊCH VỤ NGỌC THƠM</v>
          </cell>
          <cell r="E11" t="str">
            <v>Gói</v>
          </cell>
          <cell r="F11">
            <v>2000</v>
          </cell>
          <cell r="G11" t="str">
            <v>SAIGON</v>
          </cell>
          <cell r="H11">
            <v>4</v>
          </cell>
        </row>
        <row r="12">
          <cell r="A12" t="str">
            <v>Mọc nấm hương 250g</v>
          </cell>
          <cell r="B12">
            <v>45539</v>
          </cell>
          <cell r="C12" t="str">
            <v>XT00538.02</v>
          </cell>
          <cell r="D12" t="str">
            <v>Xuất kho bán hàng cho CÔNG TY TNHH MỘT THÀNH VIÊN THƯƠNG MẠI VÀ DỊCH VỤ NGỌC THƠM</v>
          </cell>
          <cell r="E12" t="str">
            <v>Gói</v>
          </cell>
          <cell r="F12">
            <v>130</v>
          </cell>
          <cell r="G12" t="str">
            <v>SAIGON</v>
          </cell>
          <cell r="H12">
            <v>4</v>
          </cell>
        </row>
        <row r="13">
          <cell r="A13" t="str">
            <v>Tai heo muối 200g</v>
          </cell>
          <cell r="B13">
            <v>45539</v>
          </cell>
          <cell r="C13" t="str">
            <v>XT00538.02</v>
          </cell>
          <cell r="D13" t="str">
            <v>Xuất kho bán hàng cho CÔNG TY TNHH MỘT THÀNH VIÊN THƯƠNG MẠI VÀ DỊCH VỤ NGỌC THƠM</v>
          </cell>
          <cell r="E13" t="str">
            <v>Gói</v>
          </cell>
          <cell r="F13">
            <v>420</v>
          </cell>
          <cell r="G13" t="str">
            <v>SAIGON</v>
          </cell>
          <cell r="H13">
            <v>4</v>
          </cell>
        </row>
        <row r="14">
          <cell r="A14" t="str">
            <v>Tai heo muối 400g</v>
          </cell>
          <cell r="B14">
            <v>45539</v>
          </cell>
          <cell r="C14" t="str">
            <v>XT00538.02</v>
          </cell>
          <cell r="D14" t="str">
            <v>Xuất kho bán hàng cho CÔNG TY TNHH MỘT THÀNH VIÊN THƯƠNG MẠI VÀ DỊCH VỤ NGỌC THƠM</v>
          </cell>
          <cell r="E14" t="str">
            <v>Gói</v>
          </cell>
          <cell r="F14">
            <v>42</v>
          </cell>
          <cell r="G14" t="str">
            <v>SAIGON</v>
          </cell>
          <cell r="H14">
            <v>4</v>
          </cell>
        </row>
        <row r="15">
          <cell r="A15" t="str">
            <v>Chân giò heo muối 300g</v>
          </cell>
          <cell r="B15">
            <v>45540</v>
          </cell>
          <cell r="C15" t="str">
            <v>XT00544.02</v>
          </cell>
          <cell r="D15" t="str">
            <v>Xuất kho bán hàng cho CÔNG TY TNHH MỘT THÀNH VIÊN THƯƠNG MẠI VÀ DỊCH VỤ NGỌC THƠM</v>
          </cell>
          <cell r="E15" t="str">
            <v>Gói</v>
          </cell>
          <cell r="F15">
            <v>700</v>
          </cell>
          <cell r="G15" t="str">
            <v>SAIGON</v>
          </cell>
          <cell r="H15">
            <v>5</v>
          </cell>
        </row>
        <row r="16">
          <cell r="A16" t="str">
            <v>Chả nướng 300g</v>
          </cell>
          <cell r="B16">
            <v>45540</v>
          </cell>
          <cell r="C16" t="str">
            <v>XT00544.02</v>
          </cell>
          <cell r="D16" t="str">
            <v>Xuất kho bán hàng cho CÔNG TY TNHH MỘT THÀNH VIÊN THƯƠNG MẠI VÀ DỊCH VỤ NGỌC THƠM</v>
          </cell>
          <cell r="E16" t="str">
            <v>Gói</v>
          </cell>
          <cell r="F16">
            <v>90</v>
          </cell>
          <cell r="G16" t="str">
            <v>SAIGON</v>
          </cell>
          <cell r="H16">
            <v>5</v>
          </cell>
        </row>
        <row r="17">
          <cell r="A17" t="str">
            <v>Gà muối 500g</v>
          </cell>
          <cell r="B17">
            <v>45540</v>
          </cell>
          <cell r="C17" t="str">
            <v>XT00544.02</v>
          </cell>
          <cell r="D17" t="str">
            <v>Xuất kho bán hàng cho CÔNG TY TNHH MỘT THÀNH VIÊN THƯƠNG MẠI VÀ DỊCH VỤ NGỌC THƠM</v>
          </cell>
          <cell r="E17" t="str">
            <v>Gói</v>
          </cell>
          <cell r="F17">
            <v>520</v>
          </cell>
          <cell r="G17" t="str">
            <v>SAIGON</v>
          </cell>
          <cell r="H17">
            <v>5</v>
          </cell>
        </row>
        <row r="18">
          <cell r="A18" t="str">
            <v>Giò tai lưỡi xào 250g</v>
          </cell>
          <cell r="B18">
            <v>45540</v>
          </cell>
          <cell r="C18" t="str">
            <v>XT00544.02</v>
          </cell>
          <cell r="D18" t="str">
            <v>Xuất kho bán hàng cho CÔNG TY TNHH MỘT THÀNH VIÊN THƯƠNG MẠI VÀ DỊCH VỤ NGỌC THƠM</v>
          </cell>
          <cell r="E18" t="str">
            <v>Gói</v>
          </cell>
          <cell r="F18">
            <v>2200</v>
          </cell>
          <cell r="G18" t="str">
            <v>SAIGON</v>
          </cell>
          <cell r="H18">
            <v>5</v>
          </cell>
        </row>
        <row r="19">
          <cell r="A19" t="str">
            <v>Mọc nấm hương 250g</v>
          </cell>
          <cell r="B19">
            <v>45540</v>
          </cell>
          <cell r="C19" t="str">
            <v>XT00544.02</v>
          </cell>
          <cell r="D19" t="str">
            <v>Xuất kho bán hàng cho CÔNG TY TNHH MỘT THÀNH VIÊN THƯƠNG MẠI VÀ DỊCH VỤ NGỌC THƠM</v>
          </cell>
          <cell r="E19" t="str">
            <v>Gói</v>
          </cell>
          <cell r="F19">
            <v>130</v>
          </cell>
          <cell r="G19" t="str">
            <v>SAIGON</v>
          </cell>
          <cell r="H19">
            <v>5</v>
          </cell>
        </row>
        <row r="20">
          <cell r="A20" t="str">
            <v>Tai heo muối 200g</v>
          </cell>
          <cell r="B20">
            <v>45540</v>
          </cell>
          <cell r="C20" t="str">
            <v>XT00544.02</v>
          </cell>
          <cell r="D20" t="str">
            <v>Xuất kho bán hàng cho CÔNG TY TNHH MỘT THÀNH VIÊN THƯƠNG MẠI VÀ DỊCH VỤ NGỌC THƠM</v>
          </cell>
          <cell r="E20" t="str">
            <v>Gói</v>
          </cell>
          <cell r="F20">
            <v>240</v>
          </cell>
          <cell r="G20" t="str">
            <v>SAIGON</v>
          </cell>
          <cell r="H20">
            <v>5</v>
          </cell>
        </row>
        <row r="21">
          <cell r="A21" t="str">
            <v>Chân giò heo muối 100g</v>
          </cell>
          <cell r="B21">
            <v>45542</v>
          </cell>
          <cell r="C21" t="str">
            <v>XT00558.02</v>
          </cell>
          <cell r="D21" t="str">
            <v>Xuất kho bán hàng cho CÔNG TY TNHH MỘT THÀNH VIÊN THƯƠNG MẠI VÀ DỊCH VỤ NGỌC THƠM</v>
          </cell>
          <cell r="E21" t="str">
            <v>Gói</v>
          </cell>
          <cell r="F21">
            <v>100</v>
          </cell>
          <cell r="G21" t="str">
            <v>SAIGON</v>
          </cell>
          <cell r="H21">
            <v>7</v>
          </cell>
        </row>
        <row r="22">
          <cell r="A22" t="str">
            <v>Chân giò heo muối 300g</v>
          </cell>
          <cell r="B22">
            <v>45542</v>
          </cell>
          <cell r="C22" t="str">
            <v>XT00558.02</v>
          </cell>
          <cell r="D22" t="str">
            <v>Xuất kho bán hàng cho CÔNG TY TNHH MỘT THÀNH VIÊN THƯƠNG MẠI VÀ DỊCH VỤ NGỌC THƠM</v>
          </cell>
          <cell r="E22" t="str">
            <v>Gói</v>
          </cell>
          <cell r="F22">
            <v>1120</v>
          </cell>
          <cell r="G22" t="str">
            <v>SAIGON</v>
          </cell>
          <cell r="H22">
            <v>7</v>
          </cell>
        </row>
        <row r="23">
          <cell r="A23" t="str">
            <v>Chân giò heo muối 500g</v>
          </cell>
          <cell r="B23">
            <v>45542</v>
          </cell>
          <cell r="C23" t="str">
            <v>XT00558.02</v>
          </cell>
          <cell r="D23" t="str">
            <v>Xuất kho bán hàng cho CÔNG TY TNHH MỘT THÀNH VIÊN THƯƠNG MẠI VÀ DỊCH VỤ NGỌC THƠM</v>
          </cell>
          <cell r="E23" t="str">
            <v>Gói</v>
          </cell>
          <cell r="F23">
            <v>180</v>
          </cell>
          <cell r="G23" t="str">
            <v>SAIGON</v>
          </cell>
          <cell r="H23">
            <v>7</v>
          </cell>
        </row>
        <row r="24">
          <cell r="A24" t="str">
            <v>Gà hun cỏ xạ hương 500g</v>
          </cell>
          <cell r="B24">
            <v>45542</v>
          </cell>
          <cell r="C24" t="str">
            <v>XT00558.02</v>
          </cell>
          <cell r="D24" t="str">
            <v>Xuất kho bán hàng cho CÔNG TY TNHH MỘT THÀNH VIÊN THƯƠNG MẠI VÀ DỊCH VỤ NGỌC THƠM</v>
          </cell>
          <cell r="E24" t="str">
            <v>Gói</v>
          </cell>
          <cell r="F24">
            <v>93</v>
          </cell>
          <cell r="G24" t="str">
            <v>SAIGON</v>
          </cell>
          <cell r="H24">
            <v>7</v>
          </cell>
        </row>
        <row r="25">
          <cell r="A25" t="str">
            <v>Giò tai lưỡi xào 250g</v>
          </cell>
          <cell r="B25">
            <v>45542</v>
          </cell>
          <cell r="C25" t="str">
            <v>XT00558.02</v>
          </cell>
          <cell r="D25" t="str">
            <v>Xuất kho bán hàng cho CÔNG TY TNHH MỘT THÀNH VIÊN THƯƠNG MẠI VÀ DỊCH VỤ NGỌC THƠM</v>
          </cell>
          <cell r="E25" t="str">
            <v>Gói</v>
          </cell>
          <cell r="F25">
            <v>400</v>
          </cell>
          <cell r="G25" t="str">
            <v>SAIGON</v>
          </cell>
          <cell r="H25">
            <v>7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Ổ CHI TIẾT VẬT TƯ HÀNG HÓA"/>
      <sheetName val="Sheet1"/>
      <sheetName val="Sheet2"/>
    </sheetNames>
    <sheetDataSet>
      <sheetData sheetId="0">
        <row r="6">
          <cell r="A6" t="str">
            <v>Chả Cốm 300g</v>
          </cell>
          <cell r="B6">
            <v>45544</v>
          </cell>
          <cell r="C6" t="str">
            <v>XT00567.02</v>
          </cell>
          <cell r="D6" t="str">
            <v>Xuất kho bán hàng cho CÔNG TY TNHH MỘT THÀNH VIÊN THƯƠNG MẠI VÀ DỊCH VỤ NGỌC THƠM</v>
          </cell>
          <cell r="E6" t="str">
            <v>Gói</v>
          </cell>
          <cell r="F6">
            <v>180</v>
          </cell>
          <cell r="G6" t="str">
            <v>SG</v>
          </cell>
        </row>
        <row r="7">
          <cell r="A7" t="str">
            <v>Chân giò heo muối 300g</v>
          </cell>
          <cell r="B7">
            <v>45544</v>
          </cell>
          <cell r="C7" t="str">
            <v>XT00567.02</v>
          </cell>
          <cell r="D7" t="str">
            <v>Xuất kho bán hàng cho CÔNG TY TNHH MỘT THÀNH VIÊN THƯƠNG MẠI VÀ DỊCH VỤ NGỌC THƠM</v>
          </cell>
          <cell r="E7" t="str">
            <v>Gói</v>
          </cell>
          <cell r="F7">
            <v>700</v>
          </cell>
          <cell r="G7" t="str">
            <v>SG</v>
          </cell>
        </row>
        <row r="8">
          <cell r="A8" t="str">
            <v>Chân giò heo muối 500g</v>
          </cell>
          <cell r="B8">
            <v>45544</v>
          </cell>
          <cell r="C8" t="str">
            <v>XT00567.02</v>
          </cell>
          <cell r="D8" t="str">
            <v>Xuất kho bán hàng cho CÔNG TY TNHH MỘT THÀNH VIÊN THƯƠNG MẠI VÀ DỊCH VỤ NGỌC THƠM</v>
          </cell>
          <cell r="E8" t="str">
            <v>Gói</v>
          </cell>
          <cell r="F8">
            <v>180</v>
          </cell>
          <cell r="G8" t="str">
            <v>SG</v>
          </cell>
        </row>
        <row r="9">
          <cell r="A9" t="str">
            <v>Chả nướng 300g</v>
          </cell>
          <cell r="B9">
            <v>45544</v>
          </cell>
          <cell r="C9" t="str">
            <v>XT00567.02</v>
          </cell>
          <cell r="D9" t="str">
            <v>Xuất kho bán hàng cho CÔNG TY TNHH MỘT THÀNH VIÊN THƯƠNG MẠI VÀ DỊCH VỤ NGỌC THƠM</v>
          </cell>
          <cell r="E9" t="str">
            <v>Gói</v>
          </cell>
          <cell r="F9">
            <v>91</v>
          </cell>
          <cell r="G9" t="str">
            <v>SG</v>
          </cell>
        </row>
        <row r="10">
          <cell r="A10" t="str">
            <v>Gà hun cỏ xạ hương 500g</v>
          </cell>
          <cell r="B10">
            <v>45544</v>
          </cell>
          <cell r="C10" t="str">
            <v>XT00567.02</v>
          </cell>
          <cell r="D10" t="str">
            <v>Xuất kho bán hàng cho CÔNG TY TNHH MỘT THÀNH VIÊN THƯƠNG MẠI VÀ DỊCH VỤ NGỌC THƠM</v>
          </cell>
          <cell r="E10" t="str">
            <v>Gói</v>
          </cell>
          <cell r="F10">
            <v>312</v>
          </cell>
          <cell r="G10" t="str">
            <v>SG</v>
          </cell>
        </row>
        <row r="11">
          <cell r="A11" t="str">
            <v>Gà muối 500g</v>
          </cell>
          <cell r="B11">
            <v>45544</v>
          </cell>
          <cell r="C11" t="str">
            <v>XT00567.02</v>
          </cell>
          <cell r="D11" t="str">
            <v>Xuất kho bán hàng cho CÔNG TY TNHH MỘT THÀNH VIÊN THƯƠNG MẠI VÀ DỊCH VỤ NGỌC THƠM</v>
          </cell>
          <cell r="E11" t="str">
            <v>Gói</v>
          </cell>
          <cell r="F11">
            <v>520</v>
          </cell>
          <cell r="G11" t="str">
            <v>SG</v>
          </cell>
        </row>
        <row r="12">
          <cell r="A12" t="str">
            <v>Giò tai lưỡi xào 250g</v>
          </cell>
          <cell r="B12">
            <v>45544</v>
          </cell>
          <cell r="C12" t="str">
            <v>XT00567.02</v>
          </cell>
          <cell r="D12" t="str">
            <v>Xuất kho bán hàng cho CÔNG TY TNHH MỘT THÀNH VIÊN THƯƠNG MẠI VÀ DỊCH VỤ NGỌC THƠM</v>
          </cell>
          <cell r="E12" t="str">
            <v>Gói</v>
          </cell>
          <cell r="F12">
            <v>400</v>
          </cell>
          <cell r="G12" t="str">
            <v>SG</v>
          </cell>
        </row>
        <row r="13">
          <cell r="A13" t="str">
            <v>Mọc nấm hương 250g</v>
          </cell>
          <cell r="B13">
            <v>45544</v>
          </cell>
          <cell r="C13" t="str">
            <v>XT00567.02</v>
          </cell>
          <cell r="D13" t="str">
            <v>Xuất kho bán hàng cho CÔNG TY TNHH MỘT THÀNH VIÊN THƯƠNG MẠI VÀ DỊCH VỤ NGỌC THƠM</v>
          </cell>
          <cell r="E13" t="str">
            <v>Gói</v>
          </cell>
          <cell r="F13">
            <v>130</v>
          </cell>
          <cell r="G13" t="str">
            <v>SG</v>
          </cell>
        </row>
        <row r="14">
          <cell r="A14" t="str">
            <v>Tai heo muối 200g</v>
          </cell>
          <cell r="B14">
            <v>45544</v>
          </cell>
          <cell r="C14" t="str">
            <v>XT00567.02</v>
          </cell>
          <cell r="D14" t="str">
            <v>Xuất kho bán hàng cho CÔNG TY TNHH MỘT THÀNH VIÊN THƯƠNG MẠI VÀ DỊCH VỤ NGỌC THƠM</v>
          </cell>
          <cell r="E14" t="str">
            <v>Gói</v>
          </cell>
          <cell r="F14">
            <v>480</v>
          </cell>
          <cell r="G14" t="str">
            <v>SG</v>
          </cell>
        </row>
        <row r="15">
          <cell r="A15" t="str">
            <v>Tai heo muối 400g</v>
          </cell>
          <cell r="B15">
            <v>45544</v>
          </cell>
          <cell r="C15" t="str">
            <v>XT00567.02</v>
          </cell>
          <cell r="D15" t="str">
            <v>Xuất kho bán hàng cho CÔNG TY TNHH MỘT THÀNH VIÊN THƯƠNG MẠI VÀ DỊCH VỤ NGỌC THƠM</v>
          </cell>
          <cell r="E15" t="str">
            <v>Gói</v>
          </cell>
          <cell r="F15">
            <v>40</v>
          </cell>
          <cell r="G15" t="str">
            <v>SG</v>
          </cell>
        </row>
        <row r="16">
          <cell r="A16" t="str">
            <v>Bắp giò heo muối vị Tayaki 450g</v>
          </cell>
          <cell r="B16">
            <v>45546</v>
          </cell>
          <cell r="C16" t="str">
            <v>XT00577.02</v>
          </cell>
          <cell r="D16" t="str">
            <v>Xuất kho bán hàng cho CÔNG TY TNHH MỘT THÀNH VIÊN THƯƠNG MẠI VÀ DỊCH VỤ NGỌC THƠM</v>
          </cell>
          <cell r="E16" t="str">
            <v>Gói</v>
          </cell>
          <cell r="F16">
            <v>180</v>
          </cell>
          <cell r="G16" t="str">
            <v>SG</v>
          </cell>
        </row>
        <row r="17">
          <cell r="A17" t="str">
            <v>Chả Cốm 300g</v>
          </cell>
          <cell r="B17">
            <v>45546</v>
          </cell>
          <cell r="C17" t="str">
            <v>XT00577.02</v>
          </cell>
          <cell r="D17" t="str">
            <v>Xuất kho bán hàng cho CÔNG TY TNHH MỘT THÀNH VIÊN THƯƠNG MẠI VÀ DỊCH VỤ NGỌC THƠM</v>
          </cell>
          <cell r="E17" t="str">
            <v>Gói</v>
          </cell>
          <cell r="F17">
            <v>90</v>
          </cell>
          <cell r="G17" t="str">
            <v>SG</v>
          </cell>
        </row>
        <row r="18">
          <cell r="A18" t="str">
            <v>Chân giò heo muối 300g</v>
          </cell>
          <cell r="B18">
            <v>45546</v>
          </cell>
          <cell r="C18" t="str">
            <v>XT00577.02</v>
          </cell>
          <cell r="D18" t="str">
            <v>Xuất kho bán hàng cho CÔNG TY TNHH MỘT THÀNH VIÊN THƯƠNG MẠI VÀ DỊCH VỤ NGỌC THƠM</v>
          </cell>
          <cell r="E18" t="str">
            <v>Gói</v>
          </cell>
          <cell r="F18">
            <v>1120</v>
          </cell>
          <cell r="G18" t="str">
            <v>SG</v>
          </cell>
        </row>
        <row r="19">
          <cell r="A19" t="str">
            <v>Chân giò heo muối 500g</v>
          </cell>
          <cell r="B19">
            <v>45546</v>
          </cell>
          <cell r="C19" t="str">
            <v>XT00577.02</v>
          </cell>
          <cell r="D19" t="str">
            <v>Xuất kho bán hàng cho CÔNG TY TNHH MỘT THÀNH VIÊN THƯƠNG MẠI VÀ DỊCH VỤ NGỌC THƠM</v>
          </cell>
          <cell r="E19" t="str">
            <v>Gói</v>
          </cell>
          <cell r="F19">
            <v>90</v>
          </cell>
          <cell r="G19" t="str">
            <v>SG</v>
          </cell>
        </row>
        <row r="20">
          <cell r="A20" t="str">
            <v>Chả nướng 300g</v>
          </cell>
          <cell r="B20">
            <v>45546</v>
          </cell>
          <cell r="C20" t="str">
            <v>XT00577.02</v>
          </cell>
          <cell r="D20" t="str">
            <v>Xuất kho bán hàng cho CÔNG TY TNHH MỘT THÀNH VIÊN THƯƠNG MẠI VÀ DỊCH VỤ NGỌC THƠM</v>
          </cell>
          <cell r="E20" t="str">
            <v>Gói</v>
          </cell>
          <cell r="F20">
            <v>90</v>
          </cell>
          <cell r="G20" t="str">
            <v>SG</v>
          </cell>
        </row>
        <row r="21">
          <cell r="A21" t="str">
            <v>Gà muối 500g</v>
          </cell>
          <cell r="B21">
            <v>45546</v>
          </cell>
          <cell r="C21" t="str">
            <v>XT00577.02</v>
          </cell>
          <cell r="D21" t="str">
            <v>Xuất kho bán hàng cho CÔNG TY TNHH MỘT THÀNH VIÊN THƯƠNG MẠI VÀ DỊCH VỤ NGỌC THƠM</v>
          </cell>
          <cell r="E21" t="str">
            <v>Gói</v>
          </cell>
          <cell r="F21">
            <v>780</v>
          </cell>
          <cell r="G21" t="str">
            <v>SG</v>
          </cell>
        </row>
        <row r="22">
          <cell r="A22" t="str">
            <v>Giò tai lưỡi xào 250g</v>
          </cell>
          <cell r="B22">
            <v>45546</v>
          </cell>
          <cell r="C22" t="str">
            <v>XT00577.02</v>
          </cell>
          <cell r="D22" t="str">
            <v>Xuất kho bán hàng cho CÔNG TY TNHH MỘT THÀNH VIÊN THƯƠNG MẠI VÀ DỊCH VỤ NGỌC THƠM</v>
          </cell>
          <cell r="E22" t="str">
            <v>Gói</v>
          </cell>
          <cell r="F22">
            <v>209</v>
          </cell>
          <cell r="G22" t="str">
            <v>SG</v>
          </cell>
        </row>
      </sheetData>
      <sheetData sheetId="1"/>
      <sheetData sheetId="2">
        <row r="15">
          <cell r="A15" t="str">
            <v>Chả Cốm 300g</v>
          </cell>
          <cell r="B15">
            <v>45548</v>
          </cell>
          <cell r="C15" t="str">
            <v>XT00590.02</v>
          </cell>
          <cell r="D15" t="str">
            <v>Xuất kho bán hàng cho CÔNG TY TNHH MỘT THÀNH VIÊN THƯƠNG MẠI VÀ DỊCH VỤ NGỌC THƠM</v>
          </cell>
          <cell r="E15" t="str">
            <v>Gói</v>
          </cell>
          <cell r="F15">
            <v>450</v>
          </cell>
          <cell r="G15" t="str">
            <v>HN</v>
          </cell>
        </row>
        <row r="16">
          <cell r="A16" t="str">
            <v>Chân giò heo muối 300g</v>
          </cell>
          <cell r="B16">
            <v>45548</v>
          </cell>
          <cell r="C16" t="str">
            <v>XT00590.02</v>
          </cell>
          <cell r="D16" t="str">
            <v>Xuất kho bán hàng cho CÔNG TY TNHH MỘT THÀNH VIÊN THƯƠNG MẠI VÀ DỊCH VỤ NGỌC THƠM</v>
          </cell>
          <cell r="E16" t="str">
            <v>Gói</v>
          </cell>
          <cell r="F16">
            <v>4208</v>
          </cell>
          <cell r="G16" t="str">
            <v>HN</v>
          </cell>
        </row>
        <row r="17">
          <cell r="A17" t="str">
            <v>Chân giò heo muối 500g</v>
          </cell>
          <cell r="B17">
            <v>45548</v>
          </cell>
          <cell r="C17" t="str">
            <v>XT00590.02</v>
          </cell>
          <cell r="D17" t="str">
            <v>Xuất kho bán hàng cho CÔNG TY TNHH MỘT THÀNH VIÊN THƯƠNG MẠI VÀ DỊCH VỤ NGỌC THƠM</v>
          </cell>
          <cell r="E17" t="str">
            <v>Gói</v>
          </cell>
          <cell r="F17">
            <v>200</v>
          </cell>
          <cell r="G17" t="str">
            <v>HN</v>
          </cell>
        </row>
        <row r="18">
          <cell r="A18" t="str">
            <v>Chả nướng 300g</v>
          </cell>
          <cell r="B18">
            <v>45548</v>
          </cell>
          <cell r="C18" t="str">
            <v>XT00590.02</v>
          </cell>
          <cell r="D18" t="str">
            <v>Xuất kho bán hàng cho CÔNG TY TNHH MỘT THÀNH VIÊN THƯƠNG MẠI VÀ DỊCH VỤ NGỌC THƠM</v>
          </cell>
          <cell r="E18" t="str">
            <v>Gói</v>
          </cell>
          <cell r="F18">
            <v>200</v>
          </cell>
          <cell r="G18" t="str">
            <v>HN</v>
          </cell>
        </row>
        <row r="19">
          <cell r="A19" t="str">
            <v>Gà muối 500g</v>
          </cell>
          <cell r="B19">
            <v>45548</v>
          </cell>
          <cell r="C19" t="str">
            <v>XT00590.02</v>
          </cell>
          <cell r="D19" t="str">
            <v>Xuất kho bán hàng cho CÔNG TY TNHH MỘT THÀNH VIÊN THƯƠNG MẠI VÀ DỊCH VỤ NGỌC THƠM</v>
          </cell>
          <cell r="E19" t="str">
            <v>Gói</v>
          </cell>
          <cell r="F19">
            <v>2600</v>
          </cell>
          <cell r="G19" t="str">
            <v>HN</v>
          </cell>
        </row>
        <row r="20">
          <cell r="A20" t="str">
            <v>Giò tai lưỡi xào 250g</v>
          </cell>
          <cell r="B20">
            <v>45548</v>
          </cell>
          <cell r="C20" t="str">
            <v>XT00590.02</v>
          </cell>
          <cell r="D20" t="str">
            <v>Xuất kho bán hàng cho CÔNG TY TNHH MỘT THÀNH VIÊN THƯƠNG MẠI VÀ DỊCH VỤ NGỌC THƠM</v>
          </cell>
          <cell r="E20" t="str">
            <v>Gói</v>
          </cell>
          <cell r="F20">
            <v>6000</v>
          </cell>
          <cell r="G20" t="str">
            <v>HN</v>
          </cell>
        </row>
        <row r="21">
          <cell r="A21" t="str">
            <v>Mọc nấm hương 250g</v>
          </cell>
          <cell r="B21">
            <v>45548</v>
          </cell>
          <cell r="C21" t="str">
            <v>XT00590.02</v>
          </cell>
          <cell r="D21" t="str">
            <v>Xuất kho bán hàng cho CÔNG TY TNHH MỘT THÀNH VIÊN THƯƠNG MẠI VÀ DỊCH VỤ NGỌC THƠM</v>
          </cell>
          <cell r="E21" t="str">
            <v>Gói</v>
          </cell>
          <cell r="F21">
            <v>910</v>
          </cell>
          <cell r="G21" t="str">
            <v>HN</v>
          </cell>
        </row>
        <row r="22">
          <cell r="A22" t="str">
            <v>Tai heo muối 200g</v>
          </cell>
          <cell r="B22">
            <v>45548</v>
          </cell>
          <cell r="C22" t="str">
            <v>XT00590.02</v>
          </cell>
          <cell r="D22" t="str">
            <v>Xuất kho bán hàng cho CÔNG TY TNHH MỘT THÀNH VIÊN THƯƠNG MẠI VÀ DỊCH VỤ NGỌC THƠM</v>
          </cell>
          <cell r="E22" t="str">
            <v>Gói</v>
          </cell>
          <cell r="F22">
            <v>653</v>
          </cell>
          <cell r="G22" t="str">
            <v>HN</v>
          </cell>
        </row>
        <row r="23">
          <cell r="A23" t="str">
            <v>Tai heo muối 400g</v>
          </cell>
          <cell r="B23">
            <v>45548</v>
          </cell>
          <cell r="C23" t="str">
            <v>XT00590.02</v>
          </cell>
          <cell r="D23" t="str">
            <v>Xuất kho bán hàng cho CÔNG TY TNHH MỘT THÀNH VIÊN THƯƠNG MẠI VÀ DỊCH VỤ NGỌC THƠM</v>
          </cell>
          <cell r="E23" t="str">
            <v>Gói</v>
          </cell>
          <cell r="F23">
            <v>31</v>
          </cell>
          <cell r="G23" t="str">
            <v>HN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Ổ CHI TIẾT VẬT TƯ HÀNG HÓA"/>
      <sheetName val="Sheet2"/>
      <sheetName val="Sheet1"/>
    </sheetNames>
    <sheetDataSet>
      <sheetData sheetId="0">
        <row r="23">
          <cell r="A23" t="str">
            <v>Bắp giò heo muối vị Tayaki 450g</v>
          </cell>
          <cell r="B23">
            <v>45547</v>
          </cell>
          <cell r="C23" t="str">
            <v>XT00585.02</v>
          </cell>
          <cell r="F23" t="str">
            <v>Xuất kho bán hàng cho CÔNG TY TNHH MỘT THÀNH VIÊN THƯƠNG MẠI VÀ DỊCH VỤ NGỌC THƠM</v>
          </cell>
          <cell r="G23" t="str">
            <v>Gói</v>
          </cell>
          <cell r="H23">
            <v>36</v>
          </cell>
          <cell r="I23" t="str">
            <v>SG</v>
          </cell>
        </row>
        <row r="24">
          <cell r="A24" t="str">
            <v>Chân giò heo muối 300g</v>
          </cell>
          <cell r="B24">
            <v>45547</v>
          </cell>
          <cell r="C24" t="str">
            <v>XT00585.02</v>
          </cell>
          <cell r="F24" t="str">
            <v>Xuất kho bán hàng cho CÔNG TY TNHH MỘT THÀNH VIÊN THƯƠNG MẠI VÀ DỊCH VỤ NGỌC THƠM</v>
          </cell>
          <cell r="G24" t="str">
            <v>Gói</v>
          </cell>
          <cell r="H24">
            <v>840</v>
          </cell>
          <cell r="I24" t="str">
            <v>SG</v>
          </cell>
        </row>
        <row r="25">
          <cell r="A25" t="str">
            <v>Chân giò heo muối 500g</v>
          </cell>
          <cell r="B25">
            <v>45547</v>
          </cell>
          <cell r="C25" t="str">
            <v>XT00585.02</v>
          </cell>
          <cell r="F25" t="str">
            <v>Xuất kho bán hàng cho CÔNG TY TNHH MỘT THÀNH VIÊN THƯƠNG MẠI VÀ DỊCH VỤ NGỌC THƠM</v>
          </cell>
          <cell r="G25" t="str">
            <v>Gói</v>
          </cell>
          <cell r="H25">
            <v>270</v>
          </cell>
          <cell r="I25" t="str">
            <v>SG</v>
          </cell>
        </row>
        <row r="26">
          <cell r="A26" t="str">
            <v>Chả nướng 300g</v>
          </cell>
          <cell r="B26">
            <v>45547</v>
          </cell>
          <cell r="C26" t="str">
            <v>XT00585.02</v>
          </cell>
          <cell r="F26" t="str">
            <v>Xuất kho bán hàng cho CÔNG TY TNHH MỘT THÀNH VIÊN THƯƠNG MẠI VÀ DỊCH VỤ NGỌC THƠM</v>
          </cell>
          <cell r="G26" t="str">
            <v>Gói</v>
          </cell>
          <cell r="H26">
            <v>90</v>
          </cell>
          <cell r="I26" t="str">
            <v>SG</v>
          </cell>
        </row>
        <row r="27">
          <cell r="A27" t="str">
            <v>Gà hun cỏ xạ hương 500g</v>
          </cell>
          <cell r="B27">
            <v>45547</v>
          </cell>
          <cell r="C27" t="str">
            <v>XT00585.02</v>
          </cell>
          <cell r="F27" t="str">
            <v>Xuất kho bán hàng cho CÔNG TY TNHH MỘT THÀNH VIÊN THƯƠNG MẠI VÀ DỊCH VỤ NGỌC THƠM</v>
          </cell>
          <cell r="G27" t="str">
            <v>Gói</v>
          </cell>
          <cell r="H27">
            <v>52</v>
          </cell>
          <cell r="I27" t="str">
            <v>SG</v>
          </cell>
        </row>
        <row r="28">
          <cell r="A28" t="str">
            <v>Gà muối 500g</v>
          </cell>
          <cell r="B28">
            <v>45547</v>
          </cell>
          <cell r="C28" t="str">
            <v>XT00585.02</v>
          </cell>
          <cell r="F28" t="str">
            <v>Xuất kho bán hàng cho CÔNG TY TNHH MỘT THÀNH VIÊN THƯƠNG MẠI VÀ DỊCH VỤ NGỌC THƠM</v>
          </cell>
          <cell r="G28" t="str">
            <v>Gói</v>
          </cell>
          <cell r="H28">
            <v>260</v>
          </cell>
          <cell r="I28" t="str">
            <v>SG</v>
          </cell>
        </row>
        <row r="29">
          <cell r="A29" t="str">
            <v>Giò tai lưỡi xào 250g</v>
          </cell>
          <cell r="B29">
            <v>45547</v>
          </cell>
          <cell r="C29" t="str">
            <v>XT00585.02</v>
          </cell>
          <cell r="F29" t="str">
            <v>Xuất kho bán hàng cho CÔNG TY TNHH MỘT THÀNH VIÊN THƯƠNG MẠI VÀ DỊCH VỤ NGỌC THƠM</v>
          </cell>
          <cell r="G29" t="str">
            <v>Gói</v>
          </cell>
          <cell r="H29">
            <v>600</v>
          </cell>
          <cell r="I29" t="str">
            <v>SG</v>
          </cell>
        </row>
        <row r="30">
          <cell r="A30" t="str">
            <v>Mọc nấm hương 250g</v>
          </cell>
          <cell r="B30">
            <v>45547</v>
          </cell>
          <cell r="C30" t="str">
            <v>XT00585.02</v>
          </cell>
          <cell r="F30" t="str">
            <v>Xuất kho bán hàng cho CÔNG TY TNHH MỘT THÀNH VIÊN THƯƠNG MẠI VÀ DỊCH VỤ NGỌC THƠM</v>
          </cell>
          <cell r="G30" t="str">
            <v>Gói</v>
          </cell>
          <cell r="H30">
            <v>130</v>
          </cell>
          <cell r="I30" t="str">
            <v>SG</v>
          </cell>
        </row>
        <row r="31">
          <cell r="A31" t="str">
            <v>Tai heo muối 200g</v>
          </cell>
          <cell r="B31">
            <v>45547</v>
          </cell>
          <cell r="C31" t="str">
            <v>XT00585.02</v>
          </cell>
          <cell r="F31" t="str">
            <v>Xuất kho bán hàng cho CÔNG TY TNHH MỘT THÀNH VIÊN THƯƠNG MẠI VÀ DỊCH VỤ NGỌC THƠM</v>
          </cell>
          <cell r="G31" t="str">
            <v>Gói</v>
          </cell>
          <cell r="H31">
            <v>237</v>
          </cell>
          <cell r="I31" t="str">
            <v>SG</v>
          </cell>
        </row>
        <row r="32">
          <cell r="A32" t="str">
            <v>Tai heo muối 400g</v>
          </cell>
          <cell r="B32">
            <v>45547</v>
          </cell>
          <cell r="C32" t="str">
            <v>XT00585.02</v>
          </cell>
          <cell r="F32" t="str">
            <v>Xuất kho bán hàng cho CÔNG TY TNHH MỘT THÀNH VIÊN THƯƠNG MẠI VÀ DỊCH VỤ NGỌC THƠM</v>
          </cell>
          <cell r="G32" t="str">
            <v>Gói</v>
          </cell>
          <cell r="H32">
            <v>40</v>
          </cell>
          <cell r="I32" t="str">
            <v>SG</v>
          </cell>
        </row>
        <row r="33">
          <cell r="A33" t="str">
            <v>Chả Cốm 300g</v>
          </cell>
          <cell r="B33">
            <v>45548</v>
          </cell>
          <cell r="C33" t="str">
            <v>XT00591.02</v>
          </cell>
          <cell r="F33" t="str">
            <v>Xuất kho bán hàng cho CÔNG TY TNHH MỘT THÀNH VIÊN THƯƠNG MẠI VÀ DỊCH VỤ NGỌC THƠM</v>
          </cell>
          <cell r="G33" t="str">
            <v>Gói</v>
          </cell>
          <cell r="H33">
            <v>90</v>
          </cell>
          <cell r="I33" t="str">
            <v>SG</v>
          </cell>
        </row>
        <row r="34">
          <cell r="A34" t="str">
            <v>Chân giò heo muối 300g</v>
          </cell>
          <cell r="B34">
            <v>45548</v>
          </cell>
          <cell r="C34" t="str">
            <v>XT00591.02</v>
          </cell>
          <cell r="F34" t="str">
            <v>Xuất kho bán hàng cho CÔNG TY TNHH MỘT THÀNH VIÊN THƯƠNG MẠI VÀ DỊCH VỤ NGỌC THƠM</v>
          </cell>
          <cell r="G34" t="str">
            <v>Gói</v>
          </cell>
          <cell r="H34">
            <v>980</v>
          </cell>
          <cell r="I34" t="str">
            <v>SG</v>
          </cell>
        </row>
        <row r="35">
          <cell r="A35" t="str">
            <v>Chân giò heo muối 500g</v>
          </cell>
          <cell r="B35">
            <v>45548</v>
          </cell>
          <cell r="C35" t="str">
            <v>XT00591.02</v>
          </cell>
          <cell r="F35" t="str">
            <v>Xuất kho bán hàng cho CÔNG TY TNHH MỘT THÀNH VIÊN THƯƠNG MẠI VÀ DỊCH VỤ NGỌC THƠM</v>
          </cell>
          <cell r="G35" t="str">
            <v>Gói</v>
          </cell>
          <cell r="H35">
            <v>270</v>
          </cell>
          <cell r="I35" t="str">
            <v>SG</v>
          </cell>
        </row>
        <row r="36">
          <cell r="A36" t="str">
            <v>Gà muối 500g</v>
          </cell>
          <cell r="B36">
            <v>45548</v>
          </cell>
          <cell r="C36" t="str">
            <v>XT00591.02</v>
          </cell>
          <cell r="F36" t="str">
            <v>Xuất kho bán hàng cho CÔNG TY TNHH MỘT THÀNH VIÊN THƯƠNG MẠI VÀ DỊCH VỤ NGỌC THƠM</v>
          </cell>
          <cell r="G36" t="str">
            <v>Gói</v>
          </cell>
          <cell r="H36">
            <v>260</v>
          </cell>
          <cell r="I36" t="str">
            <v>SG</v>
          </cell>
        </row>
        <row r="45">
          <cell r="A45" t="str">
            <v>Bắp giò heo muối vị Tayaki 450g</v>
          </cell>
          <cell r="B45">
            <v>45550</v>
          </cell>
          <cell r="C45" t="str">
            <v>XT00598.02</v>
          </cell>
          <cell r="F45" t="str">
            <v>Xuất kho bán hàng cho CÔNG TY TNHH MỘT THÀNH VIÊN THƯƠNG MẠI VÀ DỊCH VỤ NGỌC THƠM</v>
          </cell>
          <cell r="G45" t="str">
            <v>Gói</v>
          </cell>
          <cell r="H45">
            <v>277</v>
          </cell>
          <cell r="I45" t="str">
            <v>SG</v>
          </cell>
        </row>
        <row r="46">
          <cell r="A46" t="str">
            <v>Chả Cốm 300g</v>
          </cell>
          <cell r="B46">
            <v>45550</v>
          </cell>
          <cell r="C46" t="str">
            <v>XT00598.02</v>
          </cell>
          <cell r="F46" t="str">
            <v>Xuất kho bán hàng cho CÔNG TY TNHH MỘT THÀNH VIÊN THƯƠNG MẠI VÀ DỊCH VỤ NGỌC THƠM</v>
          </cell>
          <cell r="G46" t="str">
            <v>Gói</v>
          </cell>
          <cell r="H46">
            <v>270</v>
          </cell>
          <cell r="I46" t="str">
            <v>SG</v>
          </cell>
        </row>
        <row r="47">
          <cell r="A47" t="str">
            <v>Chả nướng 300g</v>
          </cell>
          <cell r="B47">
            <v>45550</v>
          </cell>
          <cell r="C47" t="str">
            <v>XT00598.02</v>
          </cell>
          <cell r="F47" t="str">
            <v>Xuất kho bán hàng cho CÔNG TY TNHH MỘT THÀNH VIÊN THƯƠNG MẠI VÀ DỊCH VỤ NGỌC THƠM</v>
          </cell>
          <cell r="G47" t="str">
            <v>Gói</v>
          </cell>
          <cell r="H47">
            <v>269</v>
          </cell>
          <cell r="I47" t="str">
            <v>SG</v>
          </cell>
        </row>
        <row r="48">
          <cell r="A48" t="str">
            <v>Gà hun cỏ xạ hương 500g</v>
          </cell>
          <cell r="B48">
            <v>45550</v>
          </cell>
          <cell r="C48" t="str">
            <v>XT00598.02</v>
          </cell>
          <cell r="F48" t="str">
            <v>Xuất kho bán hàng cho CÔNG TY TNHH MỘT THÀNH VIÊN THƯƠNG MẠI VÀ DỊCH VỤ NGỌC THƠM</v>
          </cell>
          <cell r="G48" t="str">
            <v>Gói</v>
          </cell>
          <cell r="H48">
            <v>104</v>
          </cell>
          <cell r="I48" t="str">
            <v>SG</v>
          </cell>
        </row>
        <row r="49">
          <cell r="A49" t="str">
            <v>Gà muối 500g</v>
          </cell>
          <cell r="B49">
            <v>45550</v>
          </cell>
          <cell r="C49" t="str">
            <v>XT00598.02</v>
          </cell>
          <cell r="F49" t="str">
            <v>Xuất kho bán hàng cho CÔNG TY TNHH MỘT THÀNH VIÊN THƯƠNG MẠI VÀ DỊCH VỤ NGỌC THƠM</v>
          </cell>
          <cell r="G49" t="str">
            <v>Gói</v>
          </cell>
          <cell r="H49">
            <v>520</v>
          </cell>
          <cell r="I49" t="str">
            <v>SG</v>
          </cell>
        </row>
        <row r="50">
          <cell r="A50" t="str">
            <v>Giò sụn gà 250g</v>
          </cell>
          <cell r="B50">
            <v>45550</v>
          </cell>
          <cell r="C50" t="str">
            <v>XT00598.02</v>
          </cell>
          <cell r="F50" t="str">
            <v>Xuất kho bán hàng cho CÔNG TY TNHH MỘT THÀNH VIÊN THƯƠNG MẠI VÀ DỊCH VỤ NGỌC THƠM</v>
          </cell>
          <cell r="G50" t="str">
            <v>Gói</v>
          </cell>
          <cell r="H50">
            <v>580</v>
          </cell>
          <cell r="I50" t="str">
            <v>SG</v>
          </cell>
        </row>
        <row r="51">
          <cell r="A51" t="str">
            <v>Giò tai lưỡi xào 250g</v>
          </cell>
          <cell r="B51">
            <v>45550</v>
          </cell>
          <cell r="C51" t="str">
            <v>XT00598.02</v>
          </cell>
          <cell r="F51" t="str">
            <v>Xuất kho bán hàng cho CÔNG TY TNHH MỘT THÀNH VIÊN THƯƠNG MẠI VÀ DỊCH VỤ NGỌC THƠM</v>
          </cell>
          <cell r="G51" t="str">
            <v>Gói</v>
          </cell>
          <cell r="H51">
            <v>409</v>
          </cell>
          <cell r="I51" t="str">
            <v>SG</v>
          </cell>
        </row>
        <row r="52">
          <cell r="A52" t="str">
            <v>Mọc nấm hương 250g</v>
          </cell>
          <cell r="B52">
            <v>45550</v>
          </cell>
          <cell r="C52" t="str">
            <v>XT00598.02</v>
          </cell>
          <cell r="F52" t="str">
            <v>Xuất kho bán hàng cho CÔNG TY TNHH MỘT THÀNH VIÊN THƯƠNG MẠI VÀ DỊCH VỤ NGỌC THƠM</v>
          </cell>
          <cell r="G52" t="str">
            <v>Gói</v>
          </cell>
          <cell r="H52">
            <v>260</v>
          </cell>
          <cell r="I52" t="str">
            <v>SG</v>
          </cell>
        </row>
        <row r="53">
          <cell r="A53" t="str">
            <v>Tai heo muối 200g</v>
          </cell>
          <cell r="B53">
            <v>45550</v>
          </cell>
          <cell r="C53" t="str">
            <v>XT00598.02</v>
          </cell>
          <cell r="F53" t="str">
            <v>Xuất kho bán hàng cho CÔNG TY TNHH MỘT THÀNH VIÊN THƯƠNG MẠI VÀ DỊCH VỤ NGỌC THƠM</v>
          </cell>
          <cell r="G53" t="str">
            <v>Gói</v>
          </cell>
          <cell r="H53">
            <v>240</v>
          </cell>
          <cell r="I53" t="str">
            <v>SG</v>
          </cell>
        </row>
        <row r="54">
          <cell r="A54" t="str">
            <v>Tai heo muối 400g</v>
          </cell>
          <cell r="B54">
            <v>45550</v>
          </cell>
          <cell r="C54" t="str">
            <v>XT00598.02</v>
          </cell>
          <cell r="F54" t="str">
            <v>Xuất kho bán hàng cho CÔNG TY TNHH MỘT THÀNH VIÊN THƯƠNG MẠI VÀ DỊCH VỤ NGỌC THƠM</v>
          </cell>
          <cell r="G54" t="str">
            <v>Gói</v>
          </cell>
          <cell r="H54">
            <v>81</v>
          </cell>
          <cell r="I54" t="str">
            <v>SG</v>
          </cell>
        </row>
        <row r="55">
          <cell r="A55" t="str">
            <v>Chân giò heo muối 300g</v>
          </cell>
          <cell r="B55">
            <v>45551</v>
          </cell>
          <cell r="C55" t="str">
            <v>XT00604.02</v>
          </cell>
          <cell r="D55" t="str">
            <v/>
          </cell>
          <cell r="E55" t="str">
            <v/>
          </cell>
          <cell r="F55" t="str">
            <v>Xuất kho bán hàng cho CÔNG TY TNHH MỘT THÀNH VIÊN THƯƠNG MẠI VÀ DỊCH VỤ NGỌC THƠM</v>
          </cell>
          <cell r="G55" t="str">
            <v>Gói</v>
          </cell>
          <cell r="H55">
            <v>280</v>
          </cell>
          <cell r="I55">
            <v>0</v>
          </cell>
        </row>
        <row r="56">
          <cell r="A56" t="str">
            <v>Chân giò heo muối 500g</v>
          </cell>
          <cell r="B56">
            <v>45551</v>
          </cell>
          <cell r="C56" t="str">
            <v>XT00604.02</v>
          </cell>
          <cell r="D56" t="str">
            <v/>
          </cell>
          <cell r="E56" t="str">
            <v/>
          </cell>
          <cell r="F56" t="str">
            <v>Xuất kho bán hàng cho CÔNG TY TNHH MỘT THÀNH VIÊN THƯƠNG MẠI VÀ DỊCH VỤ NGỌC THƠM</v>
          </cell>
          <cell r="G56" t="str">
            <v>Gói</v>
          </cell>
          <cell r="H56">
            <v>42</v>
          </cell>
          <cell r="I56">
            <v>0</v>
          </cell>
        </row>
        <row r="57">
          <cell r="A57" t="str">
            <v>Chả nướng 300g</v>
          </cell>
          <cell r="B57">
            <v>45551</v>
          </cell>
          <cell r="C57" t="str">
            <v>XT00604.02</v>
          </cell>
          <cell r="D57" t="str">
            <v/>
          </cell>
          <cell r="E57" t="str">
            <v/>
          </cell>
          <cell r="F57" t="str">
            <v>Xuất kho bán hàng cho CÔNG TY TNHH MỘT THÀNH VIÊN THƯƠNG MẠI VÀ DỊCH VỤ NGỌC THƠM</v>
          </cell>
          <cell r="G57" t="str">
            <v>Gói</v>
          </cell>
          <cell r="H57">
            <v>90</v>
          </cell>
          <cell r="I57">
            <v>0</v>
          </cell>
        </row>
        <row r="58">
          <cell r="A58" t="str">
            <v>Gà muối 500g</v>
          </cell>
          <cell r="B58">
            <v>45551</v>
          </cell>
          <cell r="C58" t="str">
            <v>XT00604.02</v>
          </cell>
          <cell r="D58" t="str">
            <v/>
          </cell>
          <cell r="E58" t="str">
            <v/>
          </cell>
          <cell r="F58" t="str">
            <v>Xuất kho bán hàng cho CÔNG TY TNHH MỘT THÀNH VIÊN THƯƠNG MẠI VÀ DỊCH VỤ NGỌC THƠM</v>
          </cell>
          <cell r="G58" t="str">
            <v>Gói</v>
          </cell>
          <cell r="H58">
            <v>260</v>
          </cell>
          <cell r="I58">
            <v>0</v>
          </cell>
        </row>
        <row r="59">
          <cell r="A59" t="str">
            <v>Giò sụn gà 250g</v>
          </cell>
          <cell r="B59">
            <v>45551</v>
          </cell>
          <cell r="C59" t="str">
            <v>XT00604.02</v>
          </cell>
          <cell r="D59" t="str">
            <v/>
          </cell>
          <cell r="E59" t="str">
            <v/>
          </cell>
          <cell r="F59" t="str">
            <v>Xuất kho bán hàng cho CÔNG TY TNHH MỘT THÀNH VIÊN THƯƠNG MẠI VÀ DỊCH VỤ NGỌC THƠM</v>
          </cell>
          <cell r="G59" t="str">
            <v>Gói</v>
          </cell>
          <cell r="H59">
            <v>491</v>
          </cell>
          <cell r="I59">
            <v>0</v>
          </cell>
        </row>
        <row r="60">
          <cell r="A60" t="str">
            <v>Giò tai lưỡi xào 250g</v>
          </cell>
          <cell r="B60">
            <v>45551</v>
          </cell>
          <cell r="C60" t="str">
            <v>XT00604.02</v>
          </cell>
          <cell r="D60" t="str">
            <v/>
          </cell>
          <cell r="E60" t="str">
            <v/>
          </cell>
          <cell r="F60" t="str">
            <v>Xuất kho bán hàng cho CÔNG TY TNHH MỘT THÀNH VIÊN THƯƠNG MẠI VÀ DỊCH VỤ NGỌC THƠM</v>
          </cell>
          <cell r="G60" t="str">
            <v>Gói</v>
          </cell>
          <cell r="H60">
            <v>200</v>
          </cell>
          <cell r="I60">
            <v>0</v>
          </cell>
        </row>
        <row r="61">
          <cell r="A61" t="str">
            <v>Mọc nấm hương 250g</v>
          </cell>
          <cell r="B61">
            <v>45551</v>
          </cell>
          <cell r="C61" t="str">
            <v>XT00604.02</v>
          </cell>
          <cell r="D61" t="str">
            <v/>
          </cell>
          <cell r="E61" t="str">
            <v/>
          </cell>
          <cell r="F61" t="str">
            <v>Xuất kho bán hàng cho CÔNG TY TNHH MỘT THÀNH VIÊN THƯƠNG MẠI VÀ DỊCH VỤ NGỌC THƠM</v>
          </cell>
          <cell r="G61" t="str">
            <v>Gói</v>
          </cell>
          <cell r="H61">
            <v>130</v>
          </cell>
          <cell r="I61">
            <v>0</v>
          </cell>
        </row>
        <row r="62">
          <cell r="A62" t="str">
            <v>Tai heo muối 200g</v>
          </cell>
          <cell r="B62">
            <v>45551</v>
          </cell>
          <cell r="C62" t="str">
            <v>XT00604.02</v>
          </cell>
          <cell r="D62" t="str">
            <v/>
          </cell>
          <cell r="E62" t="str">
            <v/>
          </cell>
          <cell r="F62" t="str">
            <v>Xuất kho bán hàng cho CÔNG TY TNHH MỘT THÀNH VIÊN THƯƠNG MẠI VÀ DỊCH VỤ NGỌC THƠM</v>
          </cell>
          <cell r="G62" t="str">
            <v>Gói</v>
          </cell>
          <cell r="H62">
            <v>240</v>
          </cell>
          <cell r="I62">
            <v>0</v>
          </cell>
        </row>
      </sheetData>
      <sheetData sheetId="1">
        <row r="21">
          <cell r="A21" t="str">
            <v>Chả Cốm 300g</v>
          </cell>
          <cell r="B21">
            <v>45551</v>
          </cell>
          <cell r="C21" t="str">
            <v>XT00605.02</v>
          </cell>
          <cell r="D21" t="str">
            <v/>
          </cell>
          <cell r="E21" t="str">
            <v/>
          </cell>
          <cell r="F21" t="str">
            <v>Xuất kho bán hàng cho CÔNG TY TNHH MỘT THÀNH VIÊN THƯƠNG MẠI VÀ DỊCH VỤ NGỌC THƠM</v>
          </cell>
          <cell r="G21" t="str">
            <v>Gói</v>
          </cell>
          <cell r="H21">
            <v>270</v>
          </cell>
          <cell r="I21">
            <v>0</v>
          </cell>
        </row>
        <row r="22">
          <cell r="A22" t="str">
            <v>Chân giò heo muối 300g</v>
          </cell>
          <cell r="B22">
            <v>45551</v>
          </cell>
          <cell r="C22" t="str">
            <v>XT00605.02</v>
          </cell>
          <cell r="D22" t="str">
            <v/>
          </cell>
          <cell r="E22" t="str">
            <v/>
          </cell>
          <cell r="F22" t="str">
            <v>Xuất kho bán hàng cho CÔNG TY TNHH MỘT THÀNH VIÊN THƯƠNG MẠI VÀ DỊCH VỤ NGỌC THƠM</v>
          </cell>
          <cell r="G22" t="str">
            <v>Gói</v>
          </cell>
          <cell r="H22">
            <v>2940</v>
          </cell>
          <cell r="I22">
            <v>0</v>
          </cell>
        </row>
        <row r="23">
          <cell r="A23" t="str">
            <v>Chả nướng 300g</v>
          </cell>
          <cell r="B23">
            <v>45551</v>
          </cell>
          <cell r="C23" t="str">
            <v>XT00605.02</v>
          </cell>
          <cell r="D23" t="str">
            <v/>
          </cell>
          <cell r="E23" t="str">
            <v/>
          </cell>
          <cell r="F23" t="str">
            <v>Xuất kho bán hàng cho CÔNG TY TNHH MỘT THÀNH VIÊN THƯƠNG MẠI VÀ DỊCH VỤ NGỌC THƠM</v>
          </cell>
          <cell r="G23" t="str">
            <v>Gói</v>
          </cell>
          <cell r="H23">
            <v>309</v>
          </cell>
          <cell r="I23">
            <v>0</v>
          </cell>
        </row>
        <row r="24">
          <cell r="A24" t="str">
            <v>Gà muối 500g</v>
          </cell>
          <cell r="B24">
            <v>45551</v>
          </cell>
          <cell r="C24" t="str">
            <v>XT00605.02</v>
          </cell>
          <cell r="D24" t="str">
            <v/>
          </cell>
          <cell r="E24" t="str">
            <v/>
          </cell>
          <cell r="F24" t="str">
            <v>Xuất kho bán hàng cho CÔNG TY TNHH MỘT THÀNH VIÊN THƯƠNG MẠI VÀ DỊCH VỤ NGỌC THƠM</v>
          </cell>
          <cell r="G24" t="str">
            <v>Gói</v>
          </cell>
          <cell r="H24">
            <v>1849</v>
          </cell>
          <cell r="I24">
            <v>0</v>
          </cell>
        </row>
        <row r="25">
          <cell r="A25" t="str">
            <v>Giò tai lưỡi xào 250g</v>
          </cell>
          <cell r="B25">
            <v>45551</v>
          </cell>
          <cell r="C25" t="str">
            <v>XT00605.02</v>
          </cell>
          <cell r="D25" t="str">
            <v/>
          </cell>
          <cell r="E25" t="str">
            <v/>
          </cell>
          <cell r="F25" t="str">
            <v>Xuất kho bán hàng cho CÔNG TY TNHH MỘT THÀNH VIÊN THƯƠNG MẠI VÀ DỊCH VỤ NGỌC THƠM</v>
          </cell>
          <cell r="G25" t="str">
            <v>Gói</v>
          </cell>
          <cell r="H25">
            <v>4763</v>
          </cell>
          <cell r="I25">
            <v>0</v>
          </cell>
        </row>
        <row r="26">
          <cell r="A26" t="str">
            <v>Mọc nấm hương 250g</v>
          </cell>
          <cell r="B26">
            <v>45551</v>
          </cell>
          <cell r="C26" t="str">
            <v>XT00605.02</v>
          </cell>
          <cell r="D26" t="str">
            <v/>
          </cell>
          <cell r="E26" t="str">
            <v/>
          </cell>
          <cell r="F26" t="str">
            <v>Xuất kho bán hàng cho CÔNG TY TNHH MỘT THÀNH VIÊN THƯƠNG MẠI VÀ DỊCH VỤ NGỌC THƠM</v>
          </cell>
          <cell r="G26" t="str">
            <v>Gói</v>
          </cell>
          <cell r="H26">
            <v>648</v>
          </cell>
          <cell r="I26">
            <v>0</v>
          </cell>
        </row>
        <row r="27">
          <cell r="A27" t="str">
            <v>Tai heo muối 200g</v>
          </cell>
          <cell r="B27">
            <v>45551</v>
          </cell>
          <cell r="C27" t="str">
            <v>XT00605.02</v>
          </cell>
          <cell r="D27" t="str">
            <v/>
          </cell>
          <cell r="E27" t="str">
            <v/>
          </cell>
          <cell r="F27" t="str">
            <v>Xuất kho bán hàng cho CÔNG TY TNHH MỘT THÀNH VIÊN THƯƠNG MẠI VÀ DỊCH VỤ NGỌC THƠM</v>
          </cell>
          <cell r="G27" t="str">
            <v>Gói</v>
          </cell>
          <cell r="H27">
            <v>609</v>
          </cell>
          <cell r="I2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6"/>
  <sheetViews>
    <sheetView topLeftCell="J28" zoomScaleNormal="100" workbookViewId="0">
      <selection activeCell="AC8" sqref="AC8"/>
    </sheetView>
  </sheetViews>
  <sheetFormatPr defaultRowHeight="14.25"/>
  <cols>
    <col min="1" max="1" width="11.125" customWidth="1"/>
    <col min="2" max="2" width="30.625" customWidth="1"/>
    <col min="3" max="3" width="5.125" customWidth="1"/>
    <col min="4" max="5" width="5" customWidth="1"/>
    <col min="6" max="6" width="5.875" customWidth="1"/>
    <col min="7" max="7" width="6.75" customWidth="1"/>
    <col min="8" max="8" width="5.25" customWidth="1"/>
    <col min="9" max="9" width="6.125" customWidth="1"/>
    <col min="10" max="10" width="5.75" customWidth="1"/>
    <col min="11" max="11" width="6.125" customWidth="1"/>
    <col min="12" max="12" width="5" customWidth="1"/>
    <col min="13" max="13" width="5.75" customWidth="1"/>
    <col min="14" max="14" width="5" customWidth="1"/>
    <col min="15" max="15" width="6.125" customWidth="1"/>
    <col min="16" max="16" width="5.875" customWidth="1"/>
    <col min="17" max="17" width="5" customWidth="1"/>
    <col min="18" max="18" width="5.75" customWidth="1"/>
    <col min="19" max="32" width="7.5" customWidth="1"/>
    <col min="33" max="33" width="10.5" customWidth="1"/>
    <col min="34" max="34" width="10" customWidth="1"/>
    <col min="35" max="35" width="9.75" customWidth="1"/>
    <col min="36" max="36" width="10" customWidth="1"/>
    <col min="37" max="37" width="9" customWidth="1"/>
    <col min="38" max="38" width="8.875" customWidth="1"/>
    <col min="39" max="39" width="14.125" customWidth="1"/>
    <col min="40" max="40" width="12.25" bestFit="1" customWidth="1"/>
  </cols>
  <sheetData>
    <row r="1" spans="1:40" ht="18.7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1"/>
      <c r="AH1" s="1"/>
      <c r="AI1" s="1"/>
      <c r="AJ1" s="1"/>
      <c r="AK1" s="1"/>
      <c r="AL1" s="1"/>
      <c r="AM1" s="1"/>
      <c r="AN1" s="1"/>
    </row>
    <row r="2" spans="1:40" ht="18.75">
      <c r="A2" s="53" t="s">
        <v>48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42" t="s">
        <v>62</v>
      </c>
      <c r="AH2" s="43" t="s">
        <v>63</v>
      </c>
      <c r="AI2" s="46" t="s">
        <v>64</v>
      </c>
      <c r="AJ2" s="46" t="s">
        <v>65</v>
      </c>
      <c r="AK2" s="1"/>
      <c r="AL2" s="1"/>
      <c r="AM2" s="1"/>
      <c r="AN2" s="1"/>
    </row>
    <row r="3" spans="1:40" ht="15">
      <c r="A3" s="2" t="s">
        <v>1</v>
      </c>
      <c r="B3" s="2" t="s">
        <v>2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12" t="s">
        <v>3</v>
      </c>
      <c r="AH3" s="12" t="s">
        <v>3</v>
      </c>
      <c r="AI3" s="2" t="s">
        <v>3</v>
      </c>
      <c r="AJ3" s="2" t="s">
        <v>3</v>
      </c>
      <c r="AK3" s="8" t="s">
        <v>4</v>
      </c>
      <c r="AL3" s="34" t="s">
        <v>5</v>
      </c>
      <c r="AM3" s="34" t="s">
        <v>6</v>
      </c>
      <c r="AN3" s="3"/>
    </row>
    <row r="4" spans="1:40" ht="15">
      <c r="A4" s="4" t="s">
        <v>7</v>
      </c>
      <c r="B4" s="41" t="s">
        <v>8</v>
      </c>
      <c r="C4" s="14"/>
      <c r="D4" s="5"/>
      <c r="E4" s="5"/>
      <c r="F4" s="19">
        <f>+VLOOKUP(B4,'[1]SỔ CHI TIẾT VẬT TƯ HÀNG HÓA'!A$6:L$12,11,0)</f>
        <v>1456</v>
      </c>
      <c r="G4" s="45">
        <f>+VLOOKUP(B4,'[1]SỔ CHI TIẾT VẬT TƯ HÀNG HÓA'!A$13:L$19,11,0)</f>
        <v>2765</v>
      </c>
      <c r="H4" s="33"/>
      <c r="I4" s="5">
        <v>2084</v>
      </c>
      <c r="J4" s="5"/>
      <c r="K4" s="26">
        <v>2080</v>
      </c>
      <c r="L4" s="9"/>
      <c r="M4" s="9"/>
      <c r="N4" s="9"/>
      <c r="O4" s="9">
        <f>+VLOOKUP(B4,[2]Sheet2!A$15:G$23,6,0)</f>
        <v>2600</v>
      </c>
      <c r="P4" s="26">
        <v>1824</v>
      </c>
      <c r="Q4" s="26"/>
      <c r="R4" s="26">
        <f>+VLOOKUP(B4,[3]Sheet2!$A$21:$I$27,8,0)</f>
        <v>1849</v>
      </c>
      <c r="S4" s="19">
        <v>2600</v>
      </c>
      <c r="T4" s="5">
        <v>1893</v>
      </c>
      <c r="U4" s="19"/>
      <c r="V4" s="5">
        <v>1404</v>
      </c>
      <c r="W4" s="5">
        <v>1040</v>
      </c>
      <c r="X4" s="5"/>
      <c r="Y4" s="19">
        <v>1049</v>
      </c>
      <c r="Z4" s="26">
        <v>780</v>
      </c>
      <c r="AA4" s="9"/>
      <c r="AB4" s="27"/>
      <c r="AC4" s="26">
        <v>1040</v>
      </c>
      <c r="AD4" s="26">
        <v>1560</v>
      </c>
      <c r="AE4" s="9"/>
      <c r="AF4" s="9">
        <v>520</v>
      </c>
      <c r="AG4" s="13">
        <f t="shared" ref="AG4:AG31" si="0">+SUM(C4:J4)</f>
        <v>6305</v>
      </c>
      <c r="AH4" s="15">
        <f t="shared" ref="AH4:AH31" si="1">+SUM(K4:R4)</f>
        <v>8353</v>
      </c>
      <c r="AI4" s="20">
        <f t="shared" ref="AI4:AI31" si="2">+SUM(S4:Y4)</f>
        <v>7986</v>
      </c>
      <c r="AJ4" s="11">
        <f t="shared" ref="AJ4:AJ31" si="3">+SUM(Z4:AF4)</f>
        <v>3900</v>
      </c>
      <c r="AK4" s="7">
        <f>+SUM(AG4:AJ4)</f>
        <v>26544</v>
      </c>
      <c r="AL4" s="25">
        <v>69375</v>
      </c>
      <c r="AM4" s="17">
        <f>+AL4*AK4</f>
        <v>1841490000</v>
      </c>
      <c r="AN4" s="16"/>
    </row>
    <row r="5" spans="1:40" ht="15">
      <c r="A5" s="18" t="s">
        <v>7</v>
      </c>
      <c r="B5" s="41" t="s">
        <v>39</v>
      </c>
      <c r="C5" s="30"/>
      <c r="D5" s="19"/>
      <c r="E5" s="19"/>
      <c r="F5" s="19"/>
      <c r="G5" s="45"/>
      <c r="H5" s="33"/>
      <c r="I5" s="19"/>
      <c r="J5" s="19"/>
      <c r="K5" s="26"/>
      <c r="L5" s="26"/>
      <c r="M5" s="26"/>
      <c r="N5" s="26"/>
      <c r="O5" s="26"/>
      <c r="P5" s="26"/>
      <c r="Q5" s="26"/>
      <c r="R5" s="26"/>
      <c r="S5" s="19"/>
      <c r="T5" s="19"/>
      <c r="U5" s="19"/>
      <c r="V5" s="19">
        <v>120</v>
      </c>
      <c r="W5" s="19"/>
      <c r="X5" s="19"/>
      <c r="Y5" s="19"/>
      <c r="Z5" s="26">
        <v>60</v>
      </c>
      <c r="AA5" s="26"/>
      <c r="AB5" s="27"/>
      <c r="AC5" s="26">
        <v>1560</v>
      </c>
      <c r="AD5" s="26"/>
      <c r="AE5" s="26"/>
      <c r="AF5" s="26">
        <v>1352</v>
      </c>
      <c r="AG5" s="29">
        <f t="shared" si="0"/>
        <v>0</v>
      </c>
      <c r="AH5" s="31">
        <f t="shared" si="1"/>
        <v>0</v>
      </c>
      <c r="AI5" s="20">
        <f t="shared" si="2"/>
        <v>120</v>
      </c>
      <c r="AJ5" s="28">
        <f t="shared" si="3"/>
        <v>2972</v>
      </c>
      <c r="AK5" s="24">
        <f>+SUM(AG5:AJ5)</f>
        <v>3092</v>
      </c>
      <c r="AL5" s="25">
        <v>69375</v>
      </c>
      <c r="AM5" s="32">
        <f>+AL5*AK5</f>
        <v>214507500</v>
      </c>
      <c r="AN5" s="16"/>
    </row>
    <row r="6" spans="1:40" ht="15">
      <c r="A6" s="4" t="s">
        <v>9</v>
      </c>
      <c r="B6" s="41" t="s">
        <v>10</v>
      </c>
      <c r="C6" s="14"/>
      <c r="D6" s="5"/>
      <c r="E6" s="5"/>
      <c r="F6" s="19">
        <f>+VLOOKUP(B6,'[1]SỔ CHI TIẾT VẬT TƯ HÀNG HÓA'!A$6:L$12,11,0)</f>
        <v>2380</v>
      </c>
      <c r="G6" s="45">
        <f>+VLOOKUP(B6,'[1]SỔ CHI TIẾT VẬT TƯ HÀNG HÓA'!A$13:L$19,11,0)</f>
        <v>2402</v>
      </c>
      <c r="H6" s="33"/>
      <c r="I6" s="5">
        <v>2393</v>
      </c>
      <c r="J6" s="5"/>
      <c r="K6" s="26">
        <v>2379</v>
      </c>
      <c r="L6" s="9"/>
      <c r="M6" s="26"/>
      <c r="N6" s="9"/>
      <c r="O6" s="26">
        <f>+VLOOKUP(B6,[2]Sheet2!A$15:G$23,6,0)</f>
        <v>4208</v>
      </c>
      <c r="P6" s="26">
        <v>2835</v>
      </c>
      <c r="Q6" s="9"/>
      <c r="R6" s="26">
        <f>+VLOOKUP(B6,[3]Sheet2!$A$21:$I$27,8,0)</f>
        <v>2940</v>
      </c>
      <c r="S6" s="19">
        <v>2520</v>
      </c>
      <c r="T6" s="5">
        <v>2385</v>
      </c>
      <c r="U6" s="5"/>
      <c r="V6" s="5">
        <v>2800</v>
      </c>
      <c r="W6" s="5">
        <v>2800</v>
      </c>
      <c r="X6" s="5"/>
      <c r="Y6" s="19">
        <v>2197</v>
      </c>
      <c r="Z6" s="26">
        <v>2240</v>
      </c>
      <c r="AA6" s="9"/>
      <c r="AB6" s="27"/>
      <c r="AC6" s="26"/>
      <c r="AD6" s="26">
        <v>1400</v>
      </c>
      <c r="AE6" s="9"/>
      <c r="AF6" s="9">
        <v>1400</v>
      </c>
      <c r="AG6" s="29">
        <f t="shared" si="0"/>
        <v>7175</v>
      </c>
      <c r="AH6" s="31">
        <f t="shared" si="1"/>
        <v>12362</v>
      </c>
      <c r="AI6" s="20">
        <f t="shared" si="2"/>
        <v>12702</v>
      </c>
      <c r="AJ6" s="28">
        <f t="shared" si="3"/>
        <v>5040</v>
      </c>
      <c r="AK6" s="24">
        <f t="shared" ref="AK6:AK13" si="4">+SUM(AG6:AJ6)</f>
        <v>37279</v>
      </c>
      <c r="AL6" s="25">
        <v>51561</v>
      </c>
      <c r="AM6" s="32">
        <f t="shared" ref="AM6:AM27" si="5">+AL6*AK6</f>
        <v>1922142519</v>
      </c>
      <c r="AN6" s="16"/>
    </row>
    <row r="7" spans="1:40" ht="15">
      <c r="A7" s="18" t="s">
        <v>9</v>
      </c>
      <c r="B7" s="41" t="s">
        <v>40</v>
      </c>
      <c r="C7" s="30"/>
      <c r="D7" s="19"/>
      <c r="E7" s="19"/>
      <c r="F7" s="19"/>
      <c r="G7" s="45"/>
      <c r="H7" s="33"/>
      <c r="I7" s="19"/>
      <c r="J7" s="19"/>
      <c r="K7" s="26"/>
      <c r="L7" s="26"/>
      <c r="M7" s="26"/>
      <c r="N7" s="26"/>
      <c r="O7" s="26"/>
      <c r="P7" s="26"/>
      <c r="Q7" s="26"/>
      <c r="R7" s="26"/>
      <c r="S7" s="19"/>
      <c r="T7" s="19"/>
      <c r="U7" s="19"/>
      <c r="V7" s="19"/>
      <c r="W7" s="19"/>
      <c r="X7" s="19"/>
      <c r="Y7" s="19"/>
      <c r="Z7" s="26"/>
      <c r="AA7" s="26"/>
      <c r="AB7" s="27"/>
      <c r="AC7" s="26"/>
      <c r="AD7" s="26"/>
      <c r="AE7" s="26"/>
      <c r="AF7" s="26"/>
      <c r="AG7" s="29">
        <f t="shared" si="0"/>
        <v>0</v>
      </c>
      <c r="AH7" s="31">
        <f t="shared" si="1"/>
        <v>0</v>
      </c>
      <c r="AI7" s="20">
        <f t="shared" si="2"/>
        <v>0</v>
      </c>
      <c r="AJ7" s="28">
        <f t="shared" si="3"/>
        <v>0</v>
      </c>
      <c r="AK7" s="24">
        <f>+SUM(AG7:AJ7)</f>
        <v>0</v>
      </c>
      <c r="AL7" s="25">
        <v>51561</v>
      </c>
      <c r="AM7" s="32">
        <f t="shared" si="5"/>
        <v>0</v>
      </c>
      <c r="AN7" s="16"/>
    </row>
    <row r="8" spans="1:40" ht="15">
      <c r="A8" s="4" t="s">
        <v>11</v>
      </c>
      <c r="B8" s="41" t="s">
        <v>12</v>
      </c>
      <c r="C8" s="14"/>
      <c r="D8" s="5"/>
      <c r="E8" s="5"/>
      <c r="F8" s="19"/>
      <c r="G8" s="45">
        <f>+VLOOKUP(B8,'[1]SỔ CHI TIẾT VẬT TƯ HÀNG HÓA'!A$13:L$19,11,0)</f>
        <v>90</v>
      </c>
      <c r="H8" s="33"/>
      <c r="I8" s="5">
        <v>95</v>
      </c>
      <c r="J8" s="5"/>
      <c r="K8" s="26">
        <v>180</v>
      </c>
      <c r="L8" s="9"/>
      <c r="M8" s="26"/>
      <c r="N8" s="9"/>
      <c r="O8" s="26">
        <f>+VLOOKUP(B8,[2]Sheet2!A$15:G$23,6,0)</f>
        <v>200</v>
      </c>
      <c r="P8" s="26">
        <v>106</v>
      </c>
      <c r="Q8" s="9"/>
      <c r="R8" s="26"/>
      <c r="S8" s="19"/>
      <c r="T8" s="5">
        <v>90</v>
      </c>
      <c r="U8" s="5"/>
      <c r="V8" s="5">
        <v>180</v>
      </c>
      <c r="W8" s="5"/>
      <c r="X8" s="5"/>
      <c r="Y8" s="19"/>
      <c r="Z8" s="26"/>
      <c r="AA8" s="9"/>
      <c r="AB8" s="10"/>
      <c r="AC8" s="9">
        <v>90</v>
      </c>
      <c r="AD8" s="26"/>
      <c r="AE8" s="26"/>
      <c r="AF8" s="9">
        <v>90</v>
      </c>
      <c r="AG8" s="29">
        <f t="shared" si="0"/>
        <v>185</v>
      </c>
      <c r="AH8" s="31">
        <f t="shared" si="1"/>
        <v>486</v>
      </c>
      <c r="AI8" s="20">
        <f t="shared" si="2"/>
        <v>270</v>
      </c>
      <c r="AJ8" s="28">
        <f t="shared" si="3"/>
        <v>180</v>
      </c>
      <c r="AK8" s="24">
        <f t="shared" si="4"/>
        <v>1121</v>
      </c>
      <c r="AL8" s="25">
        <v>81803</v>
      </c>
      <c r="AM8" s="32">
        <f t="shared" si="5"/>
        <v>91701163</v>
      </c>
      <c r="AN8" s="16"/>
    </row>
    <row r="9" spans="1:40" ht="15">
      <c r="A9" s="4" t="s">
        <v>13</v>
      </c>
      <c r="B9" s="41" t="s">
        <v>14</v>
      </c>
      <c r="C9" s="14"/>
      <c r="D9" s="5"/>
      <c r="E9" s="5"/>
      <c r="F9" s="19">
        <f>+VLOOKUP(B9,'[1]SỔ CHI TIẾT VẬT TƯ HÀNG HÓA'!A$6:L$12,11,0)</f>
        <v>5200</v>
      </c>
      <c r="G9" s="45">
        <f>+VLOOKUP(B9,'[1]SỔ CHI TIẾT VẬT TƯ HÀNG HÓA'!A$13:L$19,11,0)</f>
        <v>3201</v>
      </c>
      <c r="H9" s="33"/>
      <c r="I9" s="5">
        <v>5348</v>
      </c>
      <c r="J9" s="5"/>
      <c r="K9" s="26">
        <v>400</v>
      </c>
      <c r="L9" s="26"/>
      <c r="M9" s="26"/>
      <c r="N9" s="9"/>
      <c r="O9" s="26">
        <v>1000</v>
      </c>
      <c r="P9" s="26">
        <v>600</v>
      </c>
      <c r="Q9" s="9"/>
      <c r="R9" s="26">
        <f>+VLOOKUP(B9,[3]Sheet2!$A$21:$I$27,8,0)</f>
        <v>4763</v>
      </c>
      <c r="S9" s="19">
        <v>1000</v>
      </c>
      <c r="T9" s="5"/>
      <c r="U9" s="5"/>
      <c r="V9" s="5">
        <v>1011</v>
      </c>
      <c r="W9" s="5">
        <v>600</v>
      </c>
      <c r="X9" s="5"/>
      <c r="Y9" s="19">
        <v>713</v>
      </c>
      <c r="Z9" s="26">
        <v>600</v>
      </c>
      <c r="AA9" s="9"/>
      <c r="AB9" s="10"/>
      <c r="AC9" s="9">
        <v>1200</v>
      </c>
      <c r="AD9" s="26"/>
      <c r="AE9" s="26"/>
      <c r="AF9" s="9">
        <v>600</v>
      </c>
      <c r="AG9" s="29">
        <f t="shared" si="0"/>
        <v>13749</v>
      </c>
      <c r="AH9" s="31">
        <f t="shared" si="1"/>
        <v>6763</v>
      </c>
      <c r="AI9" s="20">
        <f t="shared" si="2"/>
        <v>3324</v>
      </c>
      <c r="AJ9" s="28">
        <f t="shared" si="3"/>
        <v>2400</v>
      </c>
      <c r="AK9" s="24">
        <f t="shared" si="4"/>
        <v>26236</v>
      </c>
      <c r="AL9" s="25">
        <v>35207</v>
      </c>
      <c r="AM9" s="32">
        <f t="shared" si="5"/>
        <v>923690852</v>
      </c>
      <c r="AN9" s="16"/>
    </row>
    <row r="10" spans="1:40" ht="15">
      <c r="A10" s="18" t="s">
        <v>57</v>
      </c>
      <c r="B10" s="41" t="s">
        <v>56</v>
      </c>
      <c r="C10" s="19"/>
      <c r="D10" s="19"/>
      <c r="E10" s="19"/>
      <c r="F10" s="19"/>
      <c r="G10" s="45"/>
      <c r="H10" s="33"/>
      <c r="I10" s="19"/>
      <c r="J10" s="19"/>
      <c r="K10" s="26">
        <v>3480</v>
      </c>
      <c r="L10" s="26"/>
      <c r="M10" s="26"/>
      <c r="N10" s="26"/>
      <c r="O10" s="26">
        <v>5000</v>
      </c>
      <c r="P10" s="26">
        <v>4200</v>
      </c>
      <c r="Q10" s="26"/>
      <c r="R10" s="26"/>
      <c r="S10" s="19">
        <v>2800</v>
      </c>
      <c r="T10" s="19">
        <v>2043</v>
      </c>
      <c r="U10" s="19"/>
      <c r="V10" s="19">
        <v>672</v>
      </c>
      <c r="W10" s="19"/>
      <c r="X10" s="19"/>
      <c r="Y10" s="19"/>
      <c r="Z10" s="26"/>
      <c r="AA10" s="26"/>
      <c r="AB10" s="27"/>
      <c r="AC10" s="26"/>
      <c r="AD10" s="26"/>
      <c r="AE10" s="26"/>
      <c r="AF10" s="26"/>
      <c r="AG10" s="29">
        <f t="shared" si="0"/>
        <v>0</v>
      </c>
      <c r="AH10" s="31">
        <f t="shared" si="1"/>
        <v>12680</v>
      </c>
      <c r="AI10" s="20">
        <f t="shared" si="2"/>
        <v>5515</v>
      </c>
      <c r="AJ10" s="28">
        <f t="shared" si="3"/>
        <v>0</v>
      </c>
      <c r="AK10" s="24"/>
      <c r="AL10" s="25">
        <v>35207</v>
      </c>
      <c r="AM10" s="32"/>
      <c r="AN10" s="16"/>
    </row>
    <row r="11" spans="1:40" ht="15">
      <c r="A11" s="18" t="s">
        <v>41</v>
      </c>
      <c r="B11" s="41" t="s">
        <v>15</v>
      </c>
      <c r="C11" s="30"/>
      <c r="D11" s="19"/>
      <c r="E11" s="19"/>
      <c r="F11" s="19">
        <f>+VLOOKUP(B11,'[1]SỔ CHI TIẾT VẬT TƯ HÀNG HÓA'!A$6:L$12,11,0)</f>
        <v>200</v>
      </c>
      <c r="G11" s="45">
        <f>+VLOOKUP(B11,'[1]SỔ CHI TIẾT VẬT TƯ HÀNG HÓA'!A$13:L$19,11,0)</f>
        <v>267</v>
      </c>
      <c r="H11" s="33"/>
      <c r="I11" s="19"/>
      <c r="J11" s="19"/>
      <c r="K11" s="26">
        <v>410</v>
      </c>
      <c r="L11" s="26"/>
      <c r="M11" s="26"/>
      <c r="N11" s="26"/>
      <c r="O11" s="26">
        <f>+VLOOKUP(B11,[2]Sheet2!A$15:G$23,6,0)</f>
        <v>653</v>
      </c>
      <c r="P11" s="26">
        <v>558</v>
      </c>
      <c r="Q11" s="26"/>
      <c r="R11" s="26">
        <f>+VLOOKUP(B11,[3]Sheet2!$A$21:$I$27,8,0)</f>
        <v>609</v>
      </c>
      <c r="S11" s="19"/>
      <c r="T11" s="19">
        <v>597</v>
      </c>
      <c r="U11" s="19"/>
      <c r="V11" s="19">
        <v>400</v>
      </c>
      <c r="W11" s="19"/>
      <c r="X11" s="19"/>
      <c r="Y11" s="19"/>
      <c r="Z11" s="26"/>
      <c r="AA11" s="26"/>
      <c r="AB11" s="27"/>
      <c r="AC11" s="26">
        <v>640</v>
      </c>
      <c r="AD11" s="26"/>
      <c r="AE11" s="26"/>
      <c r="AF11" s="26">
        <v>164</v>
      </c>
      <c r="AG11" s="29">
        <f t="shared" si="0"/>
        <v>467</v>
      </c>
      <c r="AH11" s="31">
        <f t="shared" si="1"/>
        <v>2230</v>
      </c>
      <c r="AI11" s="20">
        <f t="shared" si="2"/>
        <v>997</v>
      </c>
      <c r="AJ11" s="28">
        <f t="shared" si="3"/>
        <v>804</v>
      </c>
      <c r="AK11" s="24">
        <f t="shared" ref="AK11" si="6">+SUM(AG11:AJ11)</f>
        <v>4498</v>
      </c>
      <c r="AL11" s="25">
        <v>36091</v>
      </c>
      <c r="AM11" s="32">
        <f t="shared" si="5"/>
        <v>162337318</v>
      </c>
      <c r="AN11" s="16"/>
    </row>
    <row r="12" spans="1:40" ht="15">
      <c r="A12" s="4" t="s">
        <v>58</v>
      </c>
      <c r="B12" s="41" t="s">
        <v>59</v>
      </c>
      <c r="C12" s="14"/>
      <c r="D12" s="5"/>
      <c r="E12" s="5"/>
      <c r="F12" s="19"/>
      <c r="G12" s="45"/>
      <c r="H12" s="33"/>
      <c r="I12" s="5"/>
      <c r="J12" s="5"/>
      <c r="K12" s="26"/>
      <c r="L12" s="9"/>
      <c r="M12" s="26"/>
      <c r="N12" s="9"/>
      <c r="O12" s="26"/>
      <c r="P12" s="26"/>
      <c r="Q12" s="9"/>
      <c r="R12" s="26"/>
      <c r="S12" s="19"/>
      <c r="T12" s="5"/>
      <c r="U12" s="5"/>
      <c r="V12" s="5"/>
      <c r="W12" s="5"/>
      <c r="X12" s="5"/>
      <c r="Y12" s="19"/>
      <c r="Z12" s="26"/>
      <c r="AA12" s="9"/>
      <c r="AB12" s="10"/>
      <c r="AC12" s="9"/>
      <c r="AD12" s="26"/>
      <c r="AE12" s="26"/>
      <c r="AF12" s="9"/>
      <c r="AG12" s="29">
        <f t="shared" si="0"/>
        <v>0</v>
      </c>
      <c r="AH12" s="31">
        <f t="shared" si="1"/>
        <v>0</v>
      </c>
      <c r="AI12" s="20">
        <f t="shared" si="2"/>
        <v>0</v>
      </c>
      <c r="AJ12" s="28">
        <f t="shared" si="3"/>
        <v>0</v>
      </c>
      <c r="AK12" s="24">
        <f t="shared" si="4"/>
        <v>0</v>
      </c>
      <c r="AL12" s="25">
        <v>36091</v>
      </c>
      <c r="AM12" s="32">
        <f t="shared" si="5"/>
        <v>0</v>
      </c>
      <c r="AN12" s="16"/>
    </row>
    <row r="13" spans="1:40" ht="15">
      <c r="A13" s="4" t="s">
        <v>16</v>
      </c>
      <c r="B13" s="41" t="s">
        <v>17</v>
      </c>
      <c r="C13" s="14"/>
      <c r="D13" s="5"/>
      <c r="E13" s="5"/>
      <c r="F13" s="19"/>
      <c r="G13" s="45"/>
      <c r="H13" s="33"/>
      <c r="I13" s="5"/>
      <c r="J13" s="5"/>
      <c r="K13" s="26"/>
      <c r="L13" s="9"/>
      <c r="M13" s="26"/>
      <c r="N13" s="9"/>
      <c r="O13" s="26">
        <f>+VLOOKUP(B13,[2]Sheet2!A$15:G$23,6,0)</f>
        <v>31</v>
      </c>
      <c r="P13" s="26"/>
      <c r="Q13" s="9"/>
      <c r="R13" s="26"/>
      <c r="S13" s="19"/>
      <c r="T13" s="5">
        <v>30</v>
      </c>
      <c r="U13" s="5"/>
      <c r="V13" s="5"/>
      <c r="W13" s="5"/>
      <c r="X13" s="5"/>
      <c r="Y13" s="19"/>
      <c r="Z13" s="26">
        <v>20</v>
      </c>
      <c r="AA13" s="9"/>
      <c r="AB13" s="10"/>
      <c r="AC13" s="9"/>
      <c r="AD13" s="26"/>
      <c r="AE13" s="26"/>
      <c r="AF13" s="9">
        <v>20</v>
      </c>
      <c r="AG13" s="29">
        <f t="shared" si="0"/>
        <v>0</v>
      </c>
      <c r="AH13" s="31">
        <f t="shared" si="1"/>
        <v>31</v>
      </c>
      <c r="AI13" s="20">
        <f t="shared" si="2"/>
        <v>30</v>
      </c>
      <c r="AJ13" s="28">
        <f t="shared" si="3"/>
        <v>40</v>
      </c>
      <c r="AK13" s="24">
        <f t="shared" si="4"/>
        <v>101</v>
      </c>
      <c r="AL13" s="25">
        <v>70831</v>
      </c>
      <c r="AM13" s="32">
        <f t="shared" si="5"/>
        <v>7153931</v>
      </c>
      <c r="AN13" s="16"/>
    </row>
    <row r="14" spans="1:40" ht="15">
      <c r="A14" s="4" t="s">
        <v>18</v>
      </c>
      <c r="B14" s="41" t="s">
        <v>19</v>
      </c>
      <c r="C14" s="14"/>
      <c r="D14" s="5"/>
      <c r="E14" s="5"/>
      <c r="F14" s="19">
        <f>+VLOOKUP(B14,'[1]SỔ CHI TIẾT VẬT TƯ HÀNG HÓA'!A$6:L$12,11,0)</f>
        <v>782</v>
      </c>
      <c r="G14" s="45">
        <f>+VLOOKUP(B14,'[1]SỔ CHI TIẾT VẬT TƯ HÀNG HÓA'!A$13:L$19,11,0)</f>
        <v>782</v>
      </c>
      <c r="H14" s="33"/>
      <c r="I14" s="5">
        <v>788</v>
      </c>
      <c r="J14" s="5"/>
      <c r="K14" s="26">
        <v>769</v>
      </c>
      <c r="L14" s="26"/>
      <c r="M14" s="26"/>
      <c r="N14" s="9"/>
      <c r="O14" s="26">
        <f>+VLOOKUP(B14,[2]Sheet2!A$15:G$23,6,0)</f>
        <v>910</v>
      </c>
      <c r="P14" s="26">
        <v>780</v>
      </c>
      <c r="Q14" s="9"/>
      <c r="R14" s="26">
        <f>+VLOOKUP(B14,[3]Sheet2!$A$21:$I$27,8,0)</f>
        <v>648</v>
      </c>
      <c r="S14" s="19">
        <v>780</v>
      </c>
      <c r="T14" s="5">
        <v>780</v>
      </c>
      <c r="U14" s="5"/>
      <c r="V14" s="5">
        <v>1307</v>
      </c>
      <c r="W14" s="5">
        <v>910</v>
      </c>
      <c r="X14" s="5"/>
      <c r="Y14" s="19">
        <v>476</v>
      </c>
      <c r="Z14" s="26">
        <v>1170</v>
      </c>
      <c r="AA14" s="9"/>
      <c r="AB14" s="10"/>
      <c r="AC14" s="9">
        <v>650</v>
      </c>
      <c r="AD14" s="26">
        <v>390</v>
      </c>
      <c r="AE14" s="26"/>
      <c r="AF14" s="9">
        <v>390</v>
      </c>
      <c r="AG14" s="29">
        <f t="shared" si="0"/>
        <v>2352</v>
      </c>
      <c r="AH14" s="31">
        <f t="shared" si="1"/>
        <v>3107</v>
      </c>
      <c r="AI14" s="20">
        <f t="shared" si="2"/>
        <v>4253</v>
      </c>
      <c r="AJ14" s="28">
        <f t="shared" si="3"/>
        <v>2600</v>
      </c>
      <c r="AK14" s="24">
        <f>+SUM(AG14:AJ14)</f>
        <v>12312</v>
      </c>
      <c r="AL14" s="25">
        <v>32460</v>
      </c>
      <c r="AM14" s="32">
        <f t="shared" si="5"/>
        <v>399647520</v>
      </c>
      <c r="AN14" s="16"/>
    </row>
    <row r="15" spans="1:40" ht="15">
      <c r="A15" s="18" t="s">
        <v>42</v>
      </c>
      <c r="B15" s="41" t="s">
        <v>43</v>
      </c>
      <c r="C15" s="30"/>
      <c r="D15" s="19"/>
      <c r="E15" s="19"/>
      <c r="F15" s="19"/>
      <c r="G15" s="45"/>
      <c r="H15" s="33"/>
      <c r="I15" s="19"/>
      <c r="J15" s="19"/>
      <c r="K15" s="26"/>
      <c r="L15" s="26"/>
      <c r="M15" s="26"/>
      <c r="N15" s="26"/>
      <c r="O15" s="26"/>
      <c r="P15" s="26"/>
      <c r="Q15" s="26"/>
      <c r="R15" s="26"/>
      <c r="S15" s="19"/>
      <c r="T15" s="19"/>
      <c r="U15" s="19"/>
      <c r="V15" s="19"/>
      <c r="W15" s="19"/>
      <c r="X15" s="19"/>
      <c r="Y15" s="19"/>
      <c r="Z15" s="26"/>
      <c r="AA15" s="26"/>
      <c r="AB15" s="27"/>
      <c r="AC15" s="26"/>
      <c r="AD15" s="26"/>
      <c r="AE15" s="26"/>
      <c r="AF15" s="26"/>
      <c r="AG15" s="29">
        <f t="shared" si="0"/>
        <v>0</v>
      </c>
      <c r="AH15" s="31">
        <f t="shared" si="1"/>
        <v>0</v>
      </c>
      <c r="AI15" s="20">
        <f t="shared" si="2"/>
        <v>0</v>
      </c>
      <c r="AJ15" s="28">
        <f t="shared" si="3"/>
        <v>0</v>
      </c>
      <c r="AK15" s="24">
        <f t="shared" ref="AK15:AK29" si="7">+SUM(AG15:AJ15)</f>
        <v>0</v>
      </c>
      <c r="AL15" s="25">
        <v>32460</v>
      </c>
      <c r="AM15" s="32">
        <f t="shared" si="5"/>
        <v>0</v>
      </c>
      <c r="AN15" s="16"/>
    </row>
    <row r="16" spans="1:40" ht="15">
      <c r="A16" s="4" t="s">
        <v>20</v>
      </c>
      <c r="B16" s="41" t="s">
        <v>21</v>
      </c>
      <c r="C16" s="14"/>
      <c r="D16" s="5"/>
      <c r="E16" s="5"/>
      <c r="F16" s="19">
        <f>+VLOOKUP(B16,'[1]SỔ CHI TIẾT VẬT TƯ HÀNG HÓA'!A$6:L$12,11,0)</f>
        <v>200</v>
      </c>
      <c r="G16" s="45"/>
      <c r="H16" s="33"/>
      <c r="I16" s="5"/>
      <c r="J16" s="5"/>
      <c r="K16" s="26"/>
      <c r="L16" s="26"/>
      <c r="M16" s="26"/>
      <c r="N16" s="9"/>
      <c r="O16" s="26">
        <f>+VLOOKUP(B16,[2]Sheet2!A$15:G$23,6,0)</f>
        <v>200</v>
      </c>
      <c r="P16" s="26">
        <v>169</v>
      </c>
      <c r="Q16" s="26"/>
      <c r="R16" s="26">
        <f>+VLOOKUP(B16,[3]Sheet2!$A$21:$I$27,8,0)</f>
        <v>309</v>
      </c>
      <c r="S16" s="19">
        <v>400</v>
      </c>
      <c r="T16" s="5">
        <v>276</v>
      </c>
      <c r="U16" s="5"/>
      <c r="V16" s="5">
        <v>330</v>
      </c>
      <c r="W16" s="5">
        <v>300</v>
      </c>
      <c r="X16" s="5"/>
      <c r="Y16" s="19">
        <v>222</v>
      </c>
      <c r="Z16" s="26">
        <v>301</v>
      </c>
      <c r="AA16" s="9"/>
      <c r="AB16" s="10"/>
      <c r="AC16" s="9">
        <v>100</v>
      </c>
      <c r="AD16" s="26">
        <v>200</v>
      </c>
      <c r="AE16" s="26"/>
      <c r="AF16" s="9">
        <v>209</v>
      </c>
      <c r="AG16" s="29">
        <f t="shared" si="0"/>
        <v>200</v>
      </c>
      <c r="AH16" s="31">
        <f t="shared" si="1"/>
        <v>678</v>
      </c>
      <c r="AI16" s="20">
        <f t="shared" si="2"/>
        <v>1528</v>
      </c>
      <c r="AJ16" s="28">
        <f t="shared" si="3"/>
        <v>810</v>
      </c>
      <c r="AK16" s="24">
        <f t="shared" si="7"/>
        <v>3216</v>
      </c>
      <c r="AL16" s="25">
        <v>43000</v>
      </c>
      <c r="AM16" s="32">
        <f t="shared" si="5"/>
        <v>138288000</v>
      </c>
      <c r="AN16" s="16"/>
    </row>
    <row r="17" spans="1:40" ht="15">
      <c r="A17" s="4" t="s">
        <v>22</v>
      </c>
      <c r="B17" s="41" t="s">
        <v>53</v>
      </c>
      <c r="C17" s="14"/>
      <c r="D17" s="5"/>
      <c r="E17" s="5"/>
      <c r="F17" s="19">
        <f>+VLOOKUP(B17,'[1]SỔ CHI TIẾT VẬT TƯ HÀNG HÓA'!A$6:L$12,11,0)</f>
        <v>360</v>
      </c>
      <c r="G17" s="45">
        <f>+VLOOKUP(B17,'[1]SỔ CHI TIẾT VẬT TƯ HÀNG HÓA'!A$13:L$19,11,0)</f>
        <v>360</v>
      </c>
      <c r="H17" s="33"/>
      <c r="I17" s="5">
        <v>270</v>
      </c>
      <c r="J17" s="5"/>
      <c r="K17" s="26">
        <v>360</v>
      </c>
      <c r="L17" s="26"/>
      <c r="M17" s="26"/>
      <c r="N17" s="9"/>
      <c r="O17" s="26">
        <f>+VLOOKUP(B17,[2]Sheet2!A$15:G$23,6,0)</f>
        <v>450</v>
      </c>
      <c r="P17" s="26">
        <v>623</v>
      </c>
      <c r="Q17" s="26"/>
      <c r="R17" s="26">
        <f>+VLOOKUP(B17,[3]Sheet2!$A$21:$I$27,8,0)</f>
        <v>270</v>
      </c>
      <c r="S17" s="19">
        <v>905</v>
      </c>
      <c r="T17" s="5">
        <v>360</v>
      </c>
      <c r="U17" s="5"/>
      <c r="V17" s="5">
        <v>900</v>
      </c>
      <c r="W17" s="5">
        <v>468</v>
      </c>
      <c r="X17" s="5"/>
      <c r="Y17" s="19">
        <v>453</v>
      </c>
      <c r="Z17" s="26">
        <v>450</v>
      </c>
      <c r="AA17" s="9"/>
      <c r="AB17" s="10"/>
      <c r="AC17" s="9">
        <v>450</v>
      </c>
      <c r="AD17" s="26">
        <v>450</v>
      </c>
      <c r="AE17" s="26"/>
      <c r="AF17" s="9">
        <v>372</v>
      </c>
      <c r="AG17" s="29">
        <f t="shared" si="0"/>
        <v>990</v>
      </c>
      <c r="AH17" s="31">
        <f t="shared" si="1"/>
        <v>1703</v>
      </c>
      <c r="AI17" s="20">
        <f t="shared" si="2"/>
        <v>3086</v>
      </c>
      <c r="AJ17" s="28">
        <f t="shared" si="3"/>
        <v>1722</v>
      </c>
      <c r="AK17" s="24">
        <f t="shared" si="7"/>
        <v>7501</v>
      </c>
      <c r="AL17" s="25">
        <v>45000</v>
      </c>
      <c r="AM17" s="32">
        <f t="shared" si="5"/>
        <v>337545000</v>
      </c>
      <c r="AN17" s="16"/>
    </row>
    <row r="18" spans="1:40" ht="15">
      <c r="A18" s="18" t="s">
        <v>44</v>
      </c>
      <c r="B18" s="41" t="s">
        <v>55</v>
      </c>
      <c r="C18" s="30"/>
      <c r="D18" s="19"/>
      <c r="E18" s="19"/>
      <c r="F18" s="19"/>
      <c r="G18" s="45"/>
      <c r="H18" s="33"/>
      <c r="I18" s="19"/>
      <c r="J18" s="19"/>
      <c r="K18" s="26"/>
      <c r="L18" s="26"/>
      <c r="M18" s="26"/>
      <c r="N18" s="26"/>
      <c r="O18" s="26"/>
      <c r="P18" s="26"/>
      <c r="Q18" s="26"/>
      <c r="R18" s="26"/>
      <c r="S18" s="19"/>
      <c r="T18" s="19"/>
      <c r="U18" s="19"/>
      <c r="V18" s="19"/>
      <c r="W18" s="19"/>
      <c r="X18" s="19"/>
      <c r="Y18" s="19"/>
      <c r="Z18" s="26"/>
      <c r="AA18" s="26"/>
      <c r="AB18" s="27"/>
      <c r="AC18" s="26"/>
      <c r="AD18" s="26"/>
      <c r="AE18" s="26"/>
      <c r="AF18" s="26"/>
      <c r="AG18" s="29">
        <f t="shared" si="0"/>
        <v>0</v>
      </c>
      <c r="AH18" s="31">
        <f t="shared" si="1"/>
        <v>0</v>
      </c>
      <c r="AI18" s="20">
        <f t="shared" si="2"/>
        <v>0</v>
      </c>
      <c r="AJ18" s="28">
        <f t="shared" si="3"/>
        <v>0</v>
      </c>
      <c r="AK18" s="24">
        <f t="shared" si="7"/>
        <v>0</v>
      </c>
      <c r="AL18" s="25">
        <v>45000</v>
      </c>
      <c r="AM18" s="32">
        <f t="shared" si="5"/>
        <v>0</v>
      </c>
      <c r="AN18" s="16"/>
    </row>
    <row r="19" spans="1:40" ht="15">
      <c r="A19" s="4" t="s">
        <v>23</v>
      </c>
      <c r="B19" s="41" t="s">
        <v>52</v>
      </c>
      <c r="C19" s="14"/>
      <c r="D19" s="5"/>
      <c r="E19" s="5"/>
      <c r="F19" s="19"/>
      <c r="G19" s="45"/>
      <c r="H19" s="33"/>
      <c r="I19" s="5"/>
      <c r="J19" s="5"/>
      <c r="K19" s="26">
        <v>20</v>
      </c>
      <c r="L19" s="9"/>
      <c r="M19" s="26"/>
      <c r="N19" s="9"/>
      <c r="O19" s="26"/>
      <c r="P19" s="26"/>
      <c r="Q19" s="9"/>
      <c r="R19" s="26"/>
      <c r="S19" s="19"/>
      <c r="T19" s="5"/>
      <c r="U19" s="5"/>
      <c r="V19" s="5"/>
      <c r="W19" s="5"/>
      <c r="X19" s="5"/>
      <c r="Y19" s="19"/>
      <c r="Z19" s="26"/>
      <c r="AA19" s="9"/>
      <c r="AB19" s="10"/>
      <c r="AC19" s="9"/>
      <c r="AD19" s="26"/>
      <c r="AE19" s="9"/>
      <c r="AF19" s="9"/>
      <c r="AG19" s="29">
        <f t="shared" si="0"/>
        <v>0</v>
      </c>
      <c r="AH19" s="31">
        <f t="shared" si="1"/>
        <v>20</v>
      </c>
      <c r="AI19" s="20">
        <f t="shared" si="2"/>
        <v>0</v>
      </c>
      <c r="AJ19" s="28">
        <f t="shared" si="3"/>
        <v>0</v>
      </c>
      <c r="AK19" s="24">
        <f>+SUM(AG19:AJ19)</f>
        <v>20</v>
      </c>
      <c r="AL19" s="25">
        <v>71375</v>
      </c>
      <c r="AM19" s="32">
        <f t="shared" si="5"/>
        <v>1427500</v>
      </c>
      <c r="AN19" s="16"/>
    </row>
    <row r="20" spans="1:40" ht="15">
      <c r="A20" s="18" t="s">
        <v>61</v>
      </c>
      <c r="B20" s="41" t="s">
        <v>60</v>
      </c>
      <c r="C20" s="19"/>
      <c r="D20" s="19"/>
      <c r="E20" s="19"/>
      <c r="F20" s="19"/>
      <c r="G20" s="45"/>
      <c r="H20" s="33"/>
      <c r="I20" s="19"/>
      <c r="J20" s="19"/>
      <c r="K20" s="26"/>
      <c r="L20" s="26"/>
      <c r="M20" s="26"/>
      <c r="N20" s="26"/>
      <c r="O20" s="26"/>
      <c r="P20" s="26"/>
      <c r="Q20" s="26"/>
      <c r="R20" s="26"/>
      <c r="S20" s="19"/>
      <c r="T20" s="19"/>
      <c r="U20" s="19"/>
      <c r="V20" s="19"/>
      <c r="W20" s="19"/>
      <c r="X20" s="19"/>
      <c r="Y20" s="19"/>
      <c r="Z20" s="26"/>
      <c r="AA20" s="26"/>
      <c r="AB20" s="27"/>
      <c r="AC20" s="26"/>
      <c r="AD20" s="26"/>
      <c r="AE20" s="26"/>
      <c r="AF20" s="26"/>
      <c r="AG20" s="29">
        <f t="shared" si="0"/>
        <v>0</v>
      </c>
      <c r="AH20" s="31">
        <f t="shared" si="1"/>
        <v>0</v>
      </c>
      <c r="AI20" s="20">
        <f t="shared" si="2"/>
        <v>0</v>
      </c>
      <c r="AJ20" s="28">
        <f t="shared" si="3"/>
        <v>0</v>
      </c>
      <c r="AK20" s="24"/>
      <c r="AL20" s="25">
        <v>71375</v>
      </c>
      <c r="AM20" s="32"/>
      <c r="AN20" s="16"/>
    </row>
    <row r="21" spans="1:40" ht="15">
      <c r="A21" s="4" t="s">
        <v>24</v>
      </c>
      <c r="B21" s="41" t="s">
        <v>54</v>
      </c>
      <c r="C21" s="14"/>
      <c r="D21" s="5"/>
      <c r="E21" s="5"/>
      <c r="F21" s="19"/>
      <c r="G21" s="45"/>
      <c r="H21" s="33"/>
      <c r="I21" s="5"/>
      <c r="J21" s="5"/>
      <c r="K21" s="26">
        <v>70</v>
      </c>
      <c r="L21" s="9"/>
      <c r="M21" s="26"/>
      <c r="N21" s="9"/>
      <c r="O21" s="26"/>
      <c r="P21" s="26"/>
      <c r="Q21" s="9"/>
      <c r="R21" s="26"/>
      <c r="S21" s="19"/>
      <c r="T21" s="5">
        <v>1</v>
      </c>
      <c r="U21" s="5"/>
      <c r="V21" s="5">
        <v>5</v>
      </c>
      <c r="W21" s="5"/>
      <c r="X21" s="5"/>
      <c r="Y21" s="19"/>
      <c r="Z21" s="26"/>
      <c r="AA21" s="9"/>
      <c r="AB21" s="10"/>
      <c r="AC21" s="9"/>
      <c r="AD21" s="26"/>
      <c r="AE21" s="9"/>
      <c r="AF21" s="9"/>
      <c r="AG21" s="29">
        <f t="shared" si="0"/>
        <v>0</v>
      </c>
      <c r="AH21" s="31">
        <f t="shared" si="1"/>
        <v>70</v>
      </c>
      <c r="AI21" s="20">
        <f t="shared" si="2"/>
        <v>6</v>
      </c>
      <c r="AJ21" s="28">
        <f t="shared" si="3"/>
        <v>0</v>
      </c>
      <c r="AK21" s="24">
        <f t="shared" si="7"/>
        <v>76</v>
      </c>
      <c r="AL21" s="25">
        <v>74478</v>
      </c>
      <c r="AM21" s="32">
        <f t="shared" si="5"/>
        <v>5660328</v>
      </c>
      <c r="AN21" s="16"/>
    </row>
    <row r="22" spans="1:40" ht="15">
      <c r="A22" s="4" t="s">
        <v>25</v>
      </c>
      <c r="B22" s="41" t="s">
        <v>51</v>
      </c>
      <c r="C22" s="14"/>
      <c r="D22" s="5"/>
      <c r="E22" s="5"/>
      <c r="F22" s="19"/>
      <c r="G22" s="45"/>
      <c r="H22" s="33"/>
      <c r="I22" s="5"/>
      <c r="J22" s="5"/>
      <c r="K22" s="26"/>
      <c r="L22" s="9"/>
      <c r="M22" s="26"/>
      <c r="N22" s="9"/>
      <c r="O22" s="26"/>
      <c r="P22" s="26"/>
      <c r="Q22" s="9"/>
      <c r="R22" s="26"/>
      <c r="S22" s="19"/>
      <c r="T22" s="5">
        <v>157</v>
      </c>
      <c r="U22" s="5"/>
      <c r="V22" s="5">
        <v>200</v>
      </c>
      <c r="W22" s="5">
        <v>407</v>
      </c>
      <c r="X22" s="5"/>
      <c r="Y22" s="19">
        <v>200</v>
      </c>
      <c r="Z22" s="26">
        <v>200</v>
      </c>
      <c r="AA22" s="9"/>
      <c r="AB22" s="10"/>
      <c r="AC22" s="9"/>
      <c r="AD22" s="26">
        <v>200</v>
      </c>
      <c r="AE22" s="9"/>
      <c r="AF22" s="9">
        <v>100</v>
      </c>
      <c r="AG22" s="29">
        <f t="shared" si="0"/>
        <v>0</v>
      </c>
      <c r="AH22" s="31">
        <f t="shared" si="1"/>
        <v>0</v>
      </c>
      <c r="AI22" s="20">
        <f t="shared" si="2"/>
        <v>964</v>
      </c>
      <c r="AJ22" s="28">
        <f t="shared" si="3"/>
        <v>500</v>
      </c>
      <c r="AK22" s="24">
        <f t="shared" si="7"/>
        <v>1464</v>
      </c>
      <c r="AL22" s="25">
        <v>35470</v>
      </c>
      <c r="AM22" s="32">
        <f t="shared" si="5"/>
        <v>51928080</v>
      </c>
      <c r="AN22" s="16"/>
    </row>
    <row r="23" spans="1:40" ht="15">
      <c r="A23" s="4" t="s">
        <v>26</v>
      </c>
      <c r="B23" s="41" t="s">
        <v>49</v>
      </c>
      <c r="C23" s="14"/>
      <c r="D23" s="5"/>
      <c r="E23" s="5"/>
      <c r="F23" s="19"/>
      <c r="G23" s="45"/>
      <c r="H23" s="33"/>
      <c r="I23" s="5"/>
      <c r="J23" s="5"/>
      <c r="K23" s="9"/>
      <c r="L23" s="26"/>
      <c r="M23" s="26"/>
      <c r="N23" s="9"/>
      <c r="O23" s="26"/>
      <c r="P23" s="26"/>
      <c r="Q23" s="26"/>
      <c r="R23" s="26"/>
      <c r="S23" s="19"/>
      <c r="T23" s="5">
        <v>107</v>
      </c>
      <c r="U23" s="5"/>
      <c r="V23" s="5">
        <v>200</v>
      </c>
      <c r="W23" s="5">
        <v>404</v>
      </c>
      <c r="X23" s="5"/>
      <c r="Y23" s="19">
        <v>200</v>
      </c>
      <c r="Z23" s="26">
        <v>200</v>
      </c>
      <c r="AA23" s="9"/>
      <c r="AB23" s="10"/>
      <c r="AC23" s="9"/>
      <c r="AD23" s="26">
        <v>200</v>
      </c>
      <c r="AE23" s="9"/>
      <c r="AF23" s="9">
        <v>100</v>
      </c>
      <c r="AG23" s="29">
        <f t="shared" si="0"/>
        <v>0</v>
      </c>
      <c r="AH23" s="31">
        <f t="shared" si="1"/>
        <v>0</v>
      </c>
      <c r="AI23" s="20">
        <f t="shared" si="2"/>
        <v>911</v>
      </c>
      <c r="AJ23" s="28">
        <f t="shared" si="3"/>
        <v>500</v>
      </c>
      <c r="AK23" s="24">
        <f t="shared" si="7"/>
        <v>1411</v>
      </c>
      <c r="AL23" s="25">
        <v>34400</v>
      </c>
      <c r="AM23" s="32">
        <f t="shared" si="5"/>
        <v>48538400</v>
      </c>
      <c r="AN23" s="16"/>
    </row>
    <row r="24" spans="1:40" ht="15">
      <c r="A24" s="18" t="s">
        <v>34</v>
      </c>
      <c r="B24" s="41" t="s">
        <v>50</v>
      </c>
      <c r="C24" s="19"/>
      <c r="D24" s="19"/>
      <c r="E24" s="19"/>
      <c r="F24" s="19"/>
      <c r="G24" s="45"/>
      <c r="H24" s="33"/>
      <c r="I24" s="19"/>
      <c r="J24" s="19"/>
      <c r="K24" s="26"/>
      <c r="L24" s="26"/>
      <c r="M24" s="26"/>
      <c r="N24" s="26"/>
      <c r="O24" s="26"/>
      <c r="P24" s="26"/>
      <c r="Q24" s="26"/>
      <c r="R24" s="26"/>
      <c r="S24" s="19"/>
      <c r="T24" s="19"/>
      <c r="U24" s="19"/>
      <c r="V24" s="19"/>
      <c r="W24" s="19"/>
      <c r="X24" s="19"/>
      <c r="Y24" s="19"/>
      <c r="Z24" s="26"/>
      <c r="AA24" s="26"/>
      <c r="AB24" s="27"/>
      <c r="AC24" s="26"/>
      <c r="AD24" s="26"/>
      <c r="AE24" s="26"/>
      <c r="AF24" s="26"/>
      <c r="AG24" s="29">
        <f t="shared" si="0"/>
        <v>0</v>
      </c>
      <c r="AH24" s="31">
        <f t="shared" si="1"/>
        <v>0</v>
      </c>
      <c r="AI24" s="20">
        <f t="shared" si="2"/>
        <v>0</v>
      </c>
      <c r="AJ24" s="28">
        <f t="shared" si="3"/>
        <v>0</v>
      </c>
      <c r="AK24" s="24">
        <f t="shared" si="7"/>
        <v>0</v>
      </c>
      <c r="AL24" s="25">
        <v>6200</v>
      </c>
      <c r="AM24" s="32">
        <f t="shared" si="5"/>
        <v>0</v>
      </c>
      <c r="AN24" s="16"/>
    </row>
    <row r="25" spans="1:40" ht="15">
      <c r="A25" s="18" t="s">
        <v>35</v>
      </c>
      <c r="B25" s="41" t="s">
        <v>36</v>
      </c>
      <c r="C25" s="19"/>
      <c r="D25" s="19"/>
      <c r="E25" s="19"/>
      <c r="F25" s="19"/>
      <c r="G25" s="45"/>
      <c r="H25" s="33"/>
      <c r="I25" s="19"/>
      <c r="J25" s="19"/>
      <c r="K25" s="26"/>
      <c r="L25" s="26"/>
      <c r="M25" s="26"/>
      <c r="N25" s="26"/>
      <c r="O25" s="26"/>
      <c r="P25" s="26"/>
      <c r="Q25" s="26"/>
      <c r="R25" s="26"/>
      <c r="S25" s="19"/>
      <c r="T25" s="19"/>
      <c r="U25" s="19"/>
      <c r="V25" s="19"/>
      <c r="W25" s="19"/>
      <c r="X25" s="19"/>
      <c r="Y25" s="19"/>
      <c r="Z25" s="26"/>
      <c r="AA25" s="26"/>
      <c r="AB25" s="27"/>
      <c r="AC25" s="26"/>
      <c r="AD25" s="26"/>
      <c r="AE25" s="26"/>
      <c r="AF25" s="26"/>
      <c r="AG25" s="29">
        <f t="shared" si="0"/>
        <v>0</v>
      </c>
      <c r="AH25" s="31">
        <f t="shared" si="1"/>
        <v>0</v>
      </c>
      <c r="AI25" s="20">
        <f t="shared" si="2"/>
        <v>0</v>
      </c>
      <c r="AJ25" s="28">
        <f t="shared" si="3"/>
        <v>0</v>
      </c>
      <c r="AK25" s="24">
        <f t="shared" si="7"/>
        <v>0</v>
      </c>
      <c r="AL25" s="25">
        <v>6060</v>
      </c>
      <c r="AM25" s="32">
        <f t="shared" si="5"/>
        <v>0</v>
      </c>
      <c r="AN25" s="16"/>
    </row>
    <row r="26" spans="1:40" ht="15">
      <c r="A26" s="18" t="s">
        <v>37</v>
      </c>
      <c r="B26" s="41" t="s">
        <v>38</v>
      </c>
      <c r="C26" s="19"/>
      <c r="D26" s="19"/>
      <c r="E26" s="19"/>
      <c r="F26" s="19"/>
      <c r="G26" s="45"/>
      <c r="H26" s="33"/>
      <c r="I26" s="19"/>
      <c r="J26" s="19"/>
      <c r="K26" s="26"/>
      <c r="L26" s="26"/>
      <c r="M26" s="26"/>
      <c r="N26" s="26"/>
      <c r="O26" s="26"/>
      <c r="P26" s="26"/>
      <c r="Q26" s="26"/>
      <c r="R26" s="26"/>
      <c r="S26" s="19"/>
      <c r="T26" s="19"/>
      <c r="U26" s="19"/>
      <c r="V26" s="19"/>
      <c r="W26" s="19"/>
      <c r="X26" s="19"/>
      <c r="Y26" s="19"/>
      <c r="Z26" s="26"/>
      <c r="AA26" s="26"/>
      <c r="AB26" s="27"/>
      <c r="AC26" s="26"/>
      <c r="AD26" s="26"/>
      <c r="AE26" s="26"/>
      <c r="AF26" s="26"/>
      <c r="AG26" s="29">
        <f t="shared" si="0"/>
        <v>0</v>
      </c>
      <c r="AH26" s="31">
        <f t="shared" si="1"/>
        <v>0</v>
      </c>
      <c r="AI26" s="20">
        <f t="shared" si="2"/>
        <v>0</v>
      </c>
      <c r="AJ26" s="28">
        <f t="shared" si="3"/>
        <v>0</v>
      </c>
      <c r="AK26" s="24">
        <f t="shared" si="7"/>
        <v>0</v>
      </c>
      <c r="AL26" s="25">
        <v>25968</v>
      </c>
      <c r="AM26" s="32">
        <f t="shared" si="5"/>
        <v>0</v>
      </c>
      <c r="AN26" s="16"/>
    </row>
    <row r="27" spans="1:40" ht="15">
      <c r="A27" s="18" t="s">
        <v>46</v>
      </c>
      <c r="B27" s="41" t="s">
        <v>45</v>
      </c>
      <c r="C27" s="19"/>
      <c r="D27" s="19"/>
      <c r="E27" s="19"/>
      <c r="F27" s="19"/>
      <c r="G27" s="45"/>
      <c r="H27" s="33"/>
      <c r="I27" s="19"/>
      <c r="J27" s="19"/>
      <c r="K27" s="26"/>
      <c r="L27" s="26"/>
      <c r="M27" s="26"/>
      <c r="N27" s="26"/>
      <c r="O27" s="26"/>
      <c r="P27" s="26"/>
      <c r="Q27" s="26"/>
      <c r="R27" s="26"/>
      <c r="S27" s="19"/>
      <c r="T27" s="19"/>
      <c r="U27" s="19"/>
      <c r="V27" s="19"/>
      <c r="W27" s="19"/>
      <c r="X27" s="19"/>
      <c r="Y27" s="19"/>
      <c r="Z27" s="26"/>
      <c r="AA27" s="26"/>
      <c r="AB27" s="27"/>
      <c r="AC27" s="26"/>
      <c r="AD27" s="26"/>
      <c r="AE27" s="26"/>
      <c r="AF27" s="26"/>
      <c r="AG27" s="29">
        <f t="shared" si="0"/>
        <v>0</v>
      </c>
      <c r="AH27" s="31">
        <f t="shared" si="1"/>
        <v>0</v>
      </c>
      <c r="AI27" s="20">
        <f t="shared" si="2"/>
        <v>0</v>
      </c>
      <c r="AJ27" s="28">
        <f t="shared" si="3"/>
        <v>0</v>
      </c>
      <c r="AK27" s="24">
        <f t="shared" si="7"/>
        <v>0</v>
      </c>
      <c r="AL27" s="25">
        <v>17187</v>
      </c>
      <c r="AM27" s="32">
        <f t="shared" si="5"/>
        <v>0</v>
      </c>
      <c r="AN27" s="25"/>
    </row>
    <row r="28" spans="1:40" ht="15">
      <c r="A28" s="18"/>
      <c r="B28" s="41" t="s">
        <v>69</v>
      </c>
      <c r="C28" s="19"/>
      <c r="D28" s="19"/>
      <c r="E28" s="19"/>
      <c r="F28" s="19"/>
      <c r="G28" s="45"/>
      <c r="H28" s="33"/>
      <c r="I28" s="19"/>
      <c r="J28" s="19"/>
      <c r="K28" s="26"/>
      <c r="L28" s="26"/>
      <c r="M28" s="26"/>
      <c r="N28" s="26"/>
      <c r="O28" s="26"/>
      <c r="P28" s="26"/>
      <c r="Q28" s="26"/>
      <c r="R28" s="26"/>
      <c r="S28" s="19"/>
      <c r="T28" s="19"/>
      <c r="U28" s="19"/>
      <c r="V28" s="19"/>
      <c r="W28" s="19"/>
      <c r="X28" s="19"/>
      <c r="Y28" s="19"/>
      <c r="Z28" s="26"/>
      <c r="AA28" s="26"/>
      <c r="AB28" s="27"/>
      <c r="AC28" s="26"/>
      <c r="AD28" s="26">
        <v>122</v>
      </c>
      <c r="AE28" s="26"/>
      <c r="AF28" s="26">
        <v>124</v>
      </c>
      <c r="AG28" s="29">
        <f t="shared" si="0"/>
        <v>0</v>
      </c>
      <c r="AH28" s="31">
        <f t="shared" si="1"/>
        <v>0</v>
      </c>
      <c r="AI28" s="20">
        <f t="shared" si="2"/>
        <v>0</v>
      </c>
      <c r="AJ28" s="28">
        <f t="shared" si="3"/>
        <v>246</v>
      </c>
      <c r="AK28" s="24">
        <f t="shared" si="7"/>
        <v>246</v>
      </c>
      <c r="AL28" s="25"/>
      <c r="AM28" s="32"/>
      <c r="AN28" s="48"/>
    </row>
    <row r="29" spans="1:40" ht="15">
      <c r="A29" s="18"/>
      <c r="B29" s="41" t="s">
        <v>68</v>
      </c>
      <c r="C29" s="19"/>
      <c r="D29" s="19"/>
      <c r="E29" s="19"/>
      <c r="F29" s="19"/>
      <c r="G29" s="45"/>
      <c r="H29" s="33"/>
      <c r="I29" s="19"/>
      <c r="J29" s="19"/>
      <c r="K29" s="26"/>
      <c r="L29" s="26"/>
      <c r="M29" s="26"/>
      <c r="N29" s="26"/>
      <c r="O29" s="26"/>
      <c r="P29" s="26"/>
      <c r="Q29" s="26"/>
      <c r="R29" s="26"/>
      <c r="S29" s="19"/>
      <c r="T29" s="19"/>
      <c r="U29" s="19"/>
      <c r="V29" s="19"/>
      <c r="W29" s="19"/>
      <c r="X29" s="19"/>
      <c r="Y29" s="19"/>
      <c r="Z29" s="26"/>
      <c r="AA29" s="26"/>
      <c r="AB29" s="27"/>
      <c r="AC29" s="26">
        <v>52</v>
      </c>
      <c r="AD29" s="26"/>
      <c r="AE29" s="26"/>
      <c r="AF29" s="26">
        <v>52</v>
      </c>
      <c r="AG29" s="29">
        <f t="shared" si="0"/>
        <v>0</v>
      </c>
      <c r="AH29" s="31">
        <f t="shared" si="1"/>
        <v>0</v>
      </c>
      <c r="AI29" s="20">
        <f t="shared" si="2"/>
        <v>0</v>
      </c>
      <c r="AJ29" s="28">
        <f t="shared" si="3"/>
        <v>104</v>
      </c>
      <c r="AK29" s="24">
        <f t="shared" si="7"/>
        <v>104</v>
      </c>
      <c r="AL29" s="25"/>
      <c r="AM29" s="32"/>
      <c r="AN29" s="48"/>
    </row>
    <row r="30" spans="1:40" ht="15">
      <c r="A30" s="18"/>
      <c r="B30" s="41" t="s">
        <v>70</v>
      </c>
      <c r="C30" s="19"/>
      <c r="D30" s="19"/>
      <c r="E30" s="19"/>
      <c r="F30" s="19"/>
      <c r="G30" s="45"/>
      <c r="H30" s="33"/>
      <c r="I30" s="19"/>
      <c r="J30" s="19"/>
      <c r="K30" s="26"/>
      <c r="L30" s="26"/>
      <c r="M30" s="26"/>
      <c r="N30" s="26"/>
      <c r="O30" s="26"/>
      <c r="P30" s="26"/>
      <c r="Q30" s="26"/>
      <c r="R30" s="26"/>
      <c r="S30" s="19"/>
      <c r="T30" s="19"/>
      <c r="U30" s="19"/>
      <c r="V30" s="19">
        <v>123</v>
      </c>
      <c r="W30" s="19"/>
      <c r="X30" s="19"/>
      <c r="Y30" s="19"/>
      <c r="Z30" s="26">
        <v>60</v>
      </c>
      <c r="AA30" s="26"/>
      <c r="AB30" s="27"/>
      <c r="AC30" s="26"/>
      <c r="AD30" s="26"/>
      <c r="AE30" s="26"/>
      <c r="AF30" s="26"/>
      <c r="AG30" s="29">
        <f t="shared" si="0"/>
        <v>0</v>
      </c>
      <c r="AH30" s="31">
        <f t="shared" si="1"/>
        <v>0</v>
      </c>
      <c r="AI30" s="20">
        <f t="shared" si="2"/>
        <v>123</v>
      </c>
      <c r="AJ30" s="28">
        <f t="shared" si="3"/>
        <v>60</v>
      </c>
      <c r="AK30" s="24">
        <f t="shared" ref="AK30:AK31" si="8">+SUM(AG30:AJ30)</f>
        <v>183</v>
      </c>
      <c r="AL30" s="25"/>
      <c r="AM30" s="32"/>
      <c r="AN30" s="48"/>
    </row>
    <row r="31" spans="1:40" ht="15">
      <c r="A31" s="18"/>
      <c r="B31" s="41" t="s">
        <v>71</v>
      </c>
      <c r="C31" s="19"/>
      <c r="D31" s="19"/>
      <c r="E31" s="19"/>
      <c r="F31" s="19"/>
      <c r="G31" s="45"/>
      <c r="H31" s="33"/>
      <c r="I31" s="19"/>
      <c r="J31" s="19"/>
      <c r="K31" s="26"/>
      <c r="L31" s="26"/>
      <c r="M31" s="26"/>
      <c r="N31" s="26"/>
      <c r="O31" s="26"/>
      <c r="P31" s="26"/>
      <c r="Q31" s="26"/>
      <c r="R31" s="26"/>
      <c r="S31" s="19"/>
      <c r="T31" s="19"/>
      <c r="U31" s="19"/>
      <c r="V31" s="19"/>
      <c r="W31" s="19"/>
      <c r="X31" s="19"/>
      <c r="Y31" s="19"/>
      <c r="Z31" s="26"/>
      <c r="AA31" s="26"/>
      <c r="AB31" s="27"/>
      <c r="AC31" s="26">
        <v>1560</v>
      </c>
      <c r="AD31" s="26"/>
      <c r="AE31" s="26"/>
      <c r="AF31" s="26">
        <v>1360</v>
      </c>
      <c r="AG31" s="29">
        <f t="shared" si="0"/>
        <v>0</v>
      </c>
      <c r="AH31" s="31">
        <f t="shared" si="1"/>
        <v>0</v>
      </c>
      <c r="AI31" s="20">
        <f t="shared" si="2"/>
        <v>0</v>
      </c>
      <c r="AJ31" s="28">
        <f t="shared" si="3"/>
        <v>2920</v>
      </c>
      <c r="AK31" s="24">
        <f t="shared" si="8"/>
        <v>2920</v>
      </c>
      <c r="AL31" s="25"/>
      <c r="AM31" s="32"/>
      <c r="AN31" s="48"/>
    </row>
    <row r="32" spans="1:40" s="35" customFormat="1">
      <c r="A32" s="50"/>
      <c r="B32" s="50" t="s">
        <v>3</v>
      </c>
      <c r="C32" s="49">
        <f t="shared" ref="C32:R32" si="9">SUM(C4:C27)</f>
        <v>0</v>
      </c>
      <c r="D32" s="49">
        <f t="shared" si="9"/>
        <v>0</v>
      </c>
      <c r="E32" s="49">
        <f t="shared" si="9"/>
        <v>0</v>
      </c>
      <c r="F32" s="49">
        <f t="shared" si="9"/>
        <v>10578</v>
      </c>
      <c r="G32" s="49">
        <f t="shared" si="9"/>
        <v>9867</v>
      </c>
      <c r="H32" s="49">
        <f t="shared" si="9"/>
        <v>0</v>
      </c>
      <c r="I32" s="49">
        <f t="shared" si="9"/>
        <v>10978</v>
      </c>
      <c r="J32" s="49">
        <f t="shared" si="9"/>
        <v>0</v>
      </c>
      <c r="K32" s="49">
        <f t="shared" si="9"/>
        <v>10148</v>
      </c>
      <c r="L32" s="49">
        <f t="shared" si="9"/>
        <v>0</v>
      </c>
      <c r="M32" s="49">
        <f t="shared" si="9"/>
        <v>0</v>
      </c>
      <c r="N32" s="49">
        <f t="shared" si="9"/>
        <v>0</v>
      </c>
      <c r="O32" s="49">
        <f t="shared" si="9"/>
        <v>15252</v>
      </c>
      <c r="P32" s="49">
        <f t="shared" si="9"/>
        <v>11695</v>
      </c>
      <c r="Q32" s="49">
        <f t="shared" si="9"/>
        <v>0</v>
      </c>
      <c r="R32" s="49">
        <f t="shared" si="9"/>
        <v>11388</v>
      </c>
      <c r="S32" s="49">
        <f t="shared" ref="S32:AC32" si="10">SUM(S4:S30)</f>
        <v>11005</v>
      </c>
      <c r="T32" s="49">
        <f t="shared" si="10"/>
        <v>8719</v>
      </c>
      <c r="U32" s="49">
        <f t="shared" si="10"/>
        <v>0</v>
      </c>
      <c r="V32" s="49">
        <f t="shared" si="10"/>
        <v>9652</v>
      </c>
      <c r="W32" s="49">
        <f t="shared" si="10"/>
        <v>6929</v>
      </c>
      <c r="X32" s="49">
        <f t="shared" si="10"/>
        <v>0</v>
      </c>
      <c r="Y32" s="49">
        <f t="shared" si="10"/>
        <v>5510</v>
      </c>
      <c r="Z32" s="49">
        <f t="shared" si="10"/>
        <v>6081</v>
      </c>
      <c r="AA32" s="49">
        <f t="shared" si="10"/>
        <v>0</v>
      </c>
      <c r="AB32" s="49">
        <f t="shared" si="10"/>
        <v>0</v>
      </c>
      <c r="AC32" s="49">
        <f t="shared" si="10"/>
        <v>5782</v>
      </c>
      <c r="AD32" s="49">
        <f>SUM(AD4:AD31)</f>
        <v>4522</v>
      </c>
      <c r="AE32" s="49">
        <f t="shared" ref="AE32:AJ32" si="11">SUM(AE4:AE30)</f>
        <v>0</v>
      </c>
      <c r="AF32" s="49">
        <f>SUM(AF4:AF31)</f>
        <v>6853</v>
      </c>
      <c r="AG32" s="49">
        <f t="shared" si="11"/>
        <v>31423</v>
      </c>
      <c r="AH32" s="49">
        <f t="shared" si="11"/>
        <v>48483</v>
      </c>
      <c r="AI32" s="49">
        <f t="shared" si="11"/>
        <v>41815</v>
      </c>
      <c r="AJ32" s="49">
        <f t="shared" si="11"/>
        <v>21878</v>
      </c>
      <c r="AK32" s="51"/>
      <c r="AL32" s="49"/>
      <c r="AM32" s="51">
        <f>+SUM(AM4:AM27)</f>
        <v>6146058111</v>
      </c>
    </row>
    <row r="33" spans="1:40">
      <c r="A33" s="6"/>
      <c r="B33" s="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40">
      <c r="A34" s="6"/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40" ht="18.75">
      <c r="A35" s="52" t="s">
        <v>27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1"/>
      <c r="AH35" s="1"/>
      <c r="AI35" s="1"/>
      <c r="AJ35" s="1"/>
      <c r="AK35" s="1"/>
      <c r="AL35" s="1"/>
      <c r="AM35" s="1"/>
      <c r="AN35" s="1"/>
    </row>
    <row r="36" spans="1:40" ht="15" customHeight="1">
      <c r="A36" s="53" t="s">
        <v>48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42" t="s">
        <v>66</v>
      </c>
      <c r="AH36" s="43" t="s">
        <v>67</v>
      </c>
      <c r="AI36" s="44" t="s">
        <v>64</v>
      </c>
      <c r="AJ36" s="44" t="s">
        <v>65</v>
      </c>
      <c r="AK36" s="1"/>
      <c r="AL36" s="1"/>
      <c r="AM36" s="1"/>
      <c r="AN36" s="1"/>
    </row>
    <row r="37" spans="1:40" ht="15">
      <c r="A37" s="2" t="s">
        <v>1</v>
      </c>
      <c r="B37" s="2" t="s">
        <v>2</v>
      </c>
      <c r="C37" s="2">
        <v>1</v>
      </c>
      <c r="D37" s="2">
        <v>2</v>
      </c>
      <c r="E37" s="2">
        <v>3</v>
      </c>
      <c r="F37" s="2">
        <v>4</v>
      </c>
      <c r="G37" s="2">
        <v>5</v>
      </c>
      <c r="H37" s="2">
        <v>6</v>
      </c>
      <c r="I37" s="2">
        <v>7</v>
      </c>
      <c r="J37" s="2">
        <v>8</v>
      </c>
      <c r="K37" s="2">
        <v>9</v>
      </c>
      <c r="L37" s="2">
        <v>10</v>
      </c>
      <c r="M37" s="2">
        <v>11</v>
      </c>
      <c r="N37" s="2">
        <v>12</v>
      </c>
      <c r="O37" s="2">
        <v>13</v>
      </c>
      <c r="P37" s="2">
        <v>14</v>
      </c>
      <c r="Q37" s="2">
        <v>15</v>
      </c>
      <c r="R37" s="2">
        <v>16</v>
      </c>
      <c r="S37" s="2">
        <v>17</v>
      </c>
      <c r="T37" s="2">
        <v>18</v>
      </c>
      <c r="U37" s="2">
        <v>19</v>
      </c>
      <c r="V37" s="2">
        <v>20</v>
      </c>
      <c r="W37" s="2">
        <v>21</v>
      </c>
      <c r="X37" s="2">
        <v>22</v>
      </c>
      <c r="Y37" s="2">
        <v>23</v>
      </c>
      <c r="Z37" s="2">
        <v>24</v>
      </c>
      <c r="AA37" s="2">
        <v>25</v>
      </c>
      <c r="AB37" s="2">
        <v>26</v>
      </c>
      <c r="AC37" s="2">
        <v>27</v>
      </c>
      <c r="AD37" s="2">
        <v>28</v>
      </c>
      <c r="AE37" s="2">
        <v>29</v>
      </c>
      <c r="AF37" s="2">
        <v>30</v>
      </c>
      <c r="AG37" s="12" t="s">
        <v>3</v>
      </c>
      <c r="AH37" s="12" t="s">
        <v>3</v>
      </c>
      <c r="AI37" s="2" t="s">
        <v>3</v>
      </c>
      <c r="AJ37" s="2" t="s">
        <v>3</v>
      </c>
      <c r="AK37" s="8" t="s">
        <v>4</v>
      </c>
      <c r="AL37" s="34" t="s">
        <v>5</v>
      </c>
      <c r="AM37" s="34" t="s">
        <v>6</v>
      </c>
      <c r="AN37" s="3"/>
    </row>
    <row r="38" spans="1:40" ht="15">
      <c r="A38" s="18" t="s">
        <v>7</v>
      </c>
      <c r="B38" s="41" t="s">
        <v>8</v>
      </c>
      <c r="C38" s="30"/>
      <c r="D38" s="19"/>
      <c r="E38" s="19"/>
      <c r="F38" s="19"/>
      <c r="G38" s="19">
        <f>+VLOOKUP(B38,[1]SG!A$15:H$20,6,0)</f>
        <v>520</v>
      </c>
      <c r="H38" s="33"/>
      <c r="I38" s="19"/>
      <c r="J38" s="19"/>
      <c r="K38" s="26">
        <f>+VLOOKUP(B38,'[2]SỔ CHI TIẾT VẬT TƯ HÀNG HÓA'!$A$6:$G$15,6,0)</f>
        <v>520</v>
      </c>
      <c r="L38" s="26"/>
      <c r="M38" s="26">
        <f>+VLOOKUP(B38,'[2]SỔ CHI TIẾT VẬT TƯ HÀNG HÓA'!$A$16:$G$22,6,0)</f>
        <v>780</v>
      </c>
      <c r="N38" s="26">
        <f>+VLOOKUP(B38,'[3]SỔ CHI TIẾT VẬT TƯ HÀNG HÓA'!$A$23:$I$32,8,0)</f>
        <v>260</v>
      </c>
      <c r="O38" s="26">
        <f>+VLOOKUP(B38,'[3]SỔ CHI TIẾT VẬT TƯ HÀNG HÓA'!$A$33:$I$36,8,0)</f>
        <v>260</v>
      </c>
      <c r="P38" s="26"/>
      <c r="Q38" s="26">
        <f>+VLOOKUP(B38,'[3]SỔ CHI TIẾT VẬT TƯ HÀNG HÓA'!$A$45:$I$54,8,0)</f>
        <v>520</v>
      </c>
      <c r="R38" s="26">
        <f>+VLOOKUP(B38,'[3]SỔ CHI TIẾT VẬT TƯ HÀNG HÓA'!$A$55:$I$62,8,0)</f>
        <v>260</v>
      </c>
      <c r="S38" s="19">
        <v>520</v>
      </c>
      <c r="T38" s="19">
        <v>260</v>
      </c>
      <c r="U38" s="19">
        <v>260</v>
      </c>
      <c r="V38" s="19">
        <v>728</v>
      </c>
      <c r="W38" s="19">
        <v>520</v>
      </c>
      <c r="X38" s="19"/>
      <c r="Y38" s="19">
        <v>520</v>
      </c>
      <c r="Z38" s="26">
        <v>520</v>
      </c>
      <c r="AA38" s="26">
        <v>260</v>
      </c>
      <c r="AB38" s="27">
        <v>260</v>
      </c>
      <c r="AC38" s="26"/>
      <c r="AD38" s="26"/>
      <c r="AE38" s="26"/>
      <c r="AF38" s="26">
        <v>540</v>
      </c>
      <c r="AG38" s="29">
        <f t="shared" ref="AG38:AG65" si="12">+SUM(C38:J38)</f>
        <v>520</v>
      </c>
      <c r="AH38" s="31">
        <f t="shared" ref="AH38:AH65" si="13">+SUM(K38:R38)</f>
        <v>2600</v>
      </c>
      <c r="AI38" s="20">
        <f t="shared" ref="AI38:AI65" si="14">+SUM(S38:Y38)</f>
        <v>2808</v>
      </c>
      <c r="AJ38" s="28">
        <f t="shared" ref="AJ38:AJ65" si="15">+SUM(Z38:AF38)</f>
        <v>1580</v>
      </c>
      <c r="AK38" s="24">
        <f>+SUM(AG38:AJ38)</f>
        <v>7508</v>
      </c>
      <c r="AL38" s="25">
        <v>69375</v>
      </c>
      <c r="AM38" s="32">
        <f>+AL38*AK38</f>
        <v>520867500</v>
      </c>
      <c r="AN38" s="16"/>
    </row>
    <row r="39" spans="1:40" ht="15">
      <c r="A39" s="18" t="s">
        <v>7</v>
      </c>
      <c r="B39" s="41" t="s">
        <v>39</v>
      </c>
      <c r="C39" s="30"/>
      <c r="D39" s="19"/>
      <c r="E39" s="19"/>
      <c r="F39" s="19"/>
      <c r="G39" s="19"/>
      <c r="H39" s="33"/>
      <c r="I39" s="19"/>
      <c r="J39" s="19"/>
      <c r="K39" s="26"/>
      <c r="L39" s="26"/>
      <c r="M39" s="26"/>
      <c r="N39" s="26"/>
      <c r="O39" s="26"/>
      <c r="P39" s="26"/>
      <c r="Q39" s="26"/>
      <c r="R39" s="26"/>
      <c r="S39" s="19"/>
      <c r="T39" s="19"/>
      <c r="U39" s="19"/>
      <c r="V39" s="19"/>
      <c r="W39" s="19"/>
      <c r="X39" s="19"/>
      <c r="Y39" s="19"/>
      <c r="Z39" s="26"/>
      <c r="AA39" s="26"/>
      <c r="AB39" s="27"/>
      <c r="AC39" s="26">
        <v>832</v>
      </c>
      <c r="AD39" s="26">
        <v>572</v>
      </c>
      <c r="AE39" s="26"/>
      <c r="AF39" s="26">
        <f>728+364</f>
        <v>1092</v>
      </c>
      <c r="AG39" s="29">
        <f t="shared" si="12"/>
        <v>0</v>
      </c>
      <c r="AH39" s="31">
        <f t="shared" si="13"/>
        <v>0</v>
      </c>
      <c r="AI39" s="20">
        <f t="shared" si="14"/>
        <v>0</v>
      </c>
      <c r="AJ39" s="28">
        <f t="shared" si="15"/>
        <v>2496</v>
      </c>
      <c r="AK39" s="24">
        <f>+SUM(AG39:AJ39)</f>
        <v>2496</v>
      </c>
      <c r="AL39" s="25">
        <v>69375</v>
      </c>
      <c r="AM39" s="32">
        <f>+AL39*AK39</f>
        <v>173160000</v>
      </c>
      <c r="AN39" s="16"/>
    </row>
    <row r="40" spans="1:40" ht="15">
      <c r="A40" s="18" t="s">
        <v>9</v>
      </c>
      <c r="B40" s="41" t="s">
        <v>10</v>
      </c>
      <c r="C40" s="30"/>
      <c r="D40" s="19"/>
      <c r="E40" s="19"/>
      <c r="F40" s="19">
        <f>+VLOOKUP(B40,[1]SG!A$7:H$14,6,0)</f>
        <v>560</v>
      </c>
      <c r="G40" s="19">
        <f>+VLOOKUP(B40,[1]SG!A$15:H$20,6,0)</f>
        <v>700</v>
      </c>
      <c r="H40" s="33"/>
      <c r="I40" s="19">
        <f>+VLOOKUP(B40,[1]SG!A$21:H$25,6,0)</f>
        <v>1120</v>
      </c>
      <c r="J40" s="19"/>
      <c r="K40" s="26">
        <f>+VLOOKUP(B40,'[2]SỔ CHI TIẾT VẬT TƯ HÀNG HÓA'!$A$6:$G$15,6,0)</f>
        <v>700</v>
      </c>
      <c r="L40" s="26"/>
      <c r="M40" s="26">
        <f>+VLOOKUP(B40,'[2]SỔ CHI TIẾT VẬT TƯ HÀNG HÓA'!$A$16:$G$22,6,0)</f>
        <v>1120</v>
      </c>
      <c r="N40" s="26">
        <f>+VLOOKUP(B40,'[3]SỔ CHI TIẾT VẬT TƯ HÀNG HÓA'!$A$23:$I$32,8,0)</f>
        <v>840</v>
      </c>
      <c r="O40" s="26">
        <f>+VLOOKUP(B40,'[3]SỔ CHI TIẾT VẬT TƯ HÀNG HÓA'!$A$33:$I$36,8,0)</f>
        <v>980</v>
      </c>
      <c r="P40" s="26"/>
      <c r="Q40" s="26"/>
      <c r="R40" s="26">
        <f>+VLOOKUP(B40,'[3]SỔ CHI TIẾT VẬT TƯ HÀNG HÓA'!$A$55:$I$62,8,0)</f>
        <v>280</v>
      </c>
      <c r="S40" s="19">
        <v>700</v>
      </c>
      <c r="T40" s="19">
        <v>280</v>
      </c>
      <c r="U40" s="19">
        <v>840</v>
      </c>
      <c r="V40" s="19"/>
      <c r="W40" s="19">
        <v>560</v>
      </c>
      <c r="X40" s="19"/>
      <c r="Y40" s="19">
        <v>280</v>
      </c>
      <c r="Z40" s="26">
        <v>420</v>
      </c>
      <c r="AA40" s="26">
        <v>420</v>
      </c>
      <c r="AB40" s="27">
        <v>461</v>
      </c>
      <c r="AC40" s="26">
        <v>420</v>
      </c>
      <c r="AD40" s="26">
        <v>840</v>
      </c>
      <c r="AE40" s="26"/>
      <c r="AF40" s="26">
        <v>840</v>
      </c>
      <c r="AG40" s="29">
        <f t="shared" si="12"/>
        <v>2380</v>
      </c>
      <c r="AH40" s="31">
        <f t="shared" si="13"/>
        <v>3920</v>
      </c>
      <c r="AI40" s="20">
        <f t="shared" si="14"/>
        <v>2660</v>
      </c>
      <c r="AJ40" s="28">
        <f t="shared" si="15"/>
        <v>3401</v>
      </c>
      <c r="AK40" s="24">
        <f t="shared" ref="AK40" si="16">+SUM(AG40:AJ40)</f>
        <v>12361</v>
      </c>
      <c r="AL40" s="25">
        <v>51561</v>
      </c>
      <c r="AM40" s="32">
        <f t="shared" ref="AM40:AM43" si="17">+AL40*AK40</f>
        <v>637345521</v>
      </c>
      <c r="AN40" s="16"/>
    </row>
    <row r="41" spans="1:40" ht="15">
      <c r="A41" s="18" t="s">
        <v>9</v>
      </c>
      <c r="B41" s="41" t="s">
        <v>40</v>
      </c>
      <c r="C41" s="30"/>
      <c r="D41" s="19"/>
      <c r="E41" s="19"/>
      <c r="F41" s="19"/>
      <c r="G41" s="19"/>
      <c r="H41" s="33"/>
      <c r="I41" s="19"/>
      <c r="J41" s="19"/>
      <c r="K41" s="26"/>
      <c r="L41" s="26"/>
      <c r="M41" s="26"/>
      <c r="N41" s="26"/>
      <c r="O41" s="26"/>
      <c r="P41" s="26"/>
      <c r="Q41" s="26"/>
      <c r="R41" s="26"/>
      <c r="S41" s="19"/>
      <c r="T41" s="19"/>
      <c r="U41" s="19"/>
      <c r="V41" s="19"/>
      <c r="W41" s="19"/>
      <c r="X41" s="19"/>
      <c r="Y41" s="19"/>
      <c r="Z41" s="26"/>
      <c r="AA41" s="26"/>
      <c r="AB41" s="27"/>
      <c r="AC41" s="26"/>
      <c r="AD41" s="26"/>
      <c r="AE41" s="26"/>
      <c r="AF41" s="26"/>
      <c r="AG41" s="29">
        <f t="shared" si="12"/>
        <v>0</v>
      </c>
      <c r="AH41" s="31">
        <f t="shared" si="13"/>
        <v>0</v>
      </c>
      <c r="AI41" s="20">
        <f t="shared" si="14"/>
        <v>0</v>
      </c>
      <c r="AJ41" s="28">
        <f t="shared" si="15"/>
        <v>0</v>
      </c>
      <c r="AK41" s="24">
        <f>+SUM(AG41:AJ41)</f>
        <v>0</v>
      </c>
      <c r="AL41" s="25">
        <v>51561</v>
      </c>
      <c r="AM41" s="32">
        <f t="shared" si="17"/>
        <v>0</v>
      </c>
      <c r="AN41" s="16"/>
    </row>
    <row r="42" spans="1:40" ht="15">
      <c r="A42" s="18" t="s">
        <v>11</v>
      </c>
      <c r="B42" s="41" t="s">
        <v>12</v>
      </c>
      <c r="C42" s="30"/>
      <c r="D42" s="19"/>
      <c r="E42" s="19"/>
      <c r="F42" s="19">
        <f>+VLOOKUP(B42,[1]SG!A$7:H$14,6,0)</f>
        <v>93</v>
      </c>
      <c r="G42" s="19"/>
      <c r="H42" s="19"/>
      <c r="I42" s="19">
        <f>+VLOOKUP(B42,[1]SG!A$21:H$25,6,0)</f>
        <v>180</v>
      </c>
      <c r="J42" s="19"/>
      <c r="K42" s="26">
        <f>+VLOOKUP(B42,'[2]SỔ CHI TIẾT VẬT TƯ HÀNG HÓA'!$A$6:$G$15,6,0)</f>
        <v>180</v>
      </c>
      <c r="L42" s="26"/>
      <c r="M42" s="26">
        <f>+VLOOKUP(B42,'[2]SỔ CHI TIẾT VẬT TƯ HÀNG HÓA'!$A$16:$G$22,6,0)</f>
        <v>90</v>
      </c>
      <c r="N42" s="26">
        <f>+VLOOKUP(B42,'[3]SỔ CHI TIẾT VẬT TƯ HÀNG HÓA'!$A$23:$I$32,8,0)</f>
        <v>270</v>
      </c>
      <c r="O42" s="26">
        <f>+VLOOKUP(B42,'[3]SỔ CHI TIẾT VẬT TƯ HÀNG HÓA'!$A$33:$I$36,8,0)</f>
        <v>270</v>
      </c>
      <c r="P42" s="26"/>
      <c r="Q42" s="26"/>
      <c r="R42" s="26">
        <f>+VLOOKUP(B42,'[3]SỔ CHI TIẾT VẬT TƯ HÀNG HÓA'!$A$55:$I$62,8,0)</f>
        <v>42</v>
      </c>
      <c r="S42" s="19"/>
      <c r="T42" s="19">
        <v>180</v>
      </c>
      <c r="U42" s="19">
        <v>180</v>
      </c>
      <c r="V42" s="19"/>
      <c r="W42" s="19"/>
      <c r="X42" s="19"/>
      <c r="Y42" s="19">
        <v>180</v>
      </c>
      <c r="Z42" s="26">
        <v>185</v>
      </c>
      <c r="AA42" s="26"/>
      <c r="AB42" s="27">
        <v>180</v>
      </c>
      <c r="AC42" s="26">
        <v>93</v>
      </c>
      <c r="AD42" s="26"/>
      <c r="AE42" s="26"/>
      <c r="AF42" s="26"/>
      <c r="AG42" s="29">
        <f t="shared" si="12"/>
        <v>273</v>
      </c>
      <c r="AH42" s="31">
        <f t="shared" si="13"/>
        <v>852</v>
      </c>
      <c r="AI42" s="20">
        <f t="shared" si="14"/>
        <v>540</v>
      </c>
      <c r="AJ42" s="28">
        <f t="shared" si="15"/>
        <v>458</v>
      </c>
      <c r="AK42" s="24">
        <f t="shared" ref="AK42:AK43" si="18">+SUM(AG42:AJ42)</f>
        <v>2123</v>
      </c>
      <c r="AL42" s="25">
        <v>81803</v>
      </c>
      <c r="AM42" s="32">
        <f t="shared" si="17"/>
        <v>173667769</v>
      </c>
      <c r="AN42" s="16"/>
    </row>
    <row r="43" spans="1:40" ht="15">
      <c r="A43" s="18" t="s">
        <v>13</v>
      </c>
      <c r="B43" s="41" t="s">
        <v>14</v>
      </c>
      <c r="C43" s="30"/>
      <c r="D43" s="19"/>
      <c r="E43" s="19"/>
      <c r="F43" s="19">
        <f>+VLOOKUP(B43,[1]SG!A$7:H$14,6,0)</f>
        <v>2000</v>
      </c>
      <c r="G43" s="19">
        <f>+VLOOKUP(B43,[1]SG!A$15:H$20,6,0)</f>
        <v>2200</v>
      </c>
      <c r="H43" s="19"/>
      <c r="I43" s="19">
        <f>+VLOOKUP(B43,[1]SG!A$21:H$25,6,0)</f>
        <v>400</v>
      </c>
      <c r="J43" s="19"/>
      <c r="K43" s="26">
        <f>+VLOOKUP(B43,'[2]SỔ CHI TIẾT VẬT TƯ HÀNG HÓA'!$A$6:$G$15,6,0)</f>
        <v>400</v>
      </c>
      <c r="L43" s="26"/>
      <c r="M43" s="26">
        <f>+VLOOKUP(B43,'[2]SỔ CHI TIẾT VẬT TƯ HÀNG HÓA'!$A$16:$G$22,6,0)</f>
        <v>209</v>
      </c>
      <c r="N43" s="26">
        <f>+VLOOKUP(B43,'[3]SỔ CHI TIẾT VẬT TƯ HÀNG HÓA'!$A$23:$I$32,8,0)</f>
        <v>600</v>
      </c>
      <c r="O43" s="26"/>
      <c r="P43" s="26"/>
      <c r="Q43" s="26">
        <f>+VLOOKUP(B43,'[3]SỔ CHI TIẾT VẬT TƯ HÀNG HÓA'!$A$45:$I$54,8,0)</f>
        <v>409</v>
      </c>
      <c r="R43" s="26">
        <f>+VLOOKUP(B43,'[3]SỔ CHI TIẾT VẬT TƯ HÀNG HÓA'!$A$55:$I$62,8,0)</f>
        <v>200</v>
      </c>
      <c r="S43" s="19">
        <v>400</v>
      </c>
      <c r="T43" s="19"/>
      <c r="U43" s="19">
        <v>400</v>
      </c>
      <c r="V43" s="19"/>
      <c r="W43" s="19"/>
      <c r="X43" s="19"/>
      <c r="Y43" s="19"/>
      <c r="Z43" s="26"/>
      <c r="AA43" s="26"/>
      <c r="AB43" s="27">
        <v>200</v>
      </c>
      <c r="AC43" s="26">
        <v>203</v>
      </c>
      <c r="AD43" s="26">
        <v>215</v>
      </c>
      <c r="AE43" s="26"/>
      <c r="AF43" s="26">
        <v>384</v>
      </c>
      <c r="AG43" s="29">
        <f t="shared" si="12"/>
        <v>4600</v>
      </c>
      <c r="AH43" s="31">
        <f t="shared" si="13"/>
        <v>1818</v>
      </c>
      <c r="AI43" s="20">
        <f t="shared" si="14"/>
        <v>800</v>
      </c>
      <c r="AJ43" s="28">
        <f t="shared" si="15"/>
        <v>1002</v>
      </c>
      <c r="AK43" s="24">
        <f t="shared" si="18"/>
        <v>8220</v>
      </c>
      <c r="AL43" s="25">
        <v>35207</v>
      </c>
      <c r="AM43" s="32">
        <f t="shared" si="17"/>
        <v>289401540</v>
      </c>
      <c r="AN43" s="16"/>
    </row>
    <row r="44" spans="1:40" ht="15">
      <c r="A44" s="18" t="s">
        <v>57</v>
      </c>
      <c r="B44" s="41" t="s">
        <v>56</v>
      </c>
      <c r="C44" s="19"/>
      <c r="D44" s="19"/>
      <c r="E44" s="19"/>
      <c r="F44" s="19"/>
      <c r="G44" s="19"/>
      <c r="H44" s="19"/>
      <c r="I44" s="19"/>
      <c r="J44" s="19"/>
      <c r="K44" s="26"/>
      <c r="L44" s="26"/>
      <c r="M44" s="26"/>
      <c r="N44" s="26"/>
      <c r="O44" s="26"/>
      <c r="P44" s="26"/>
      <c r="Q44" s="26"/>
      <c r="R44" s="26"/>
      <c r="S44" s="19"/>
      <c r="T44" s="19"/>
      <c r="U44" s="19"/>
      <c r="V44" s="19"/>
      <c r="W44" s="19"/>
      <c r="X44" s="19"/>
      <c r="Y44" s="19"/>
      <c r="Z44" s="26"/>
      <c r="AA44" s="26"/>
      <c r="AB44" s="27">
        <v>220</v>
      </c>
      <c r="AC44" s="26"/>
      <c r="AD44" s="26">
        <v>100</v>
      </c>
      <c r="AE44" s="26"/>
      <c r="AF44" s="26"/>
      <c r="AG44" s="29">
        <f t="shared" si="12"/>
        <v>0</v>
      </c>
      <c r="AH44" s="31">
        <f t="shared" si="13"/>
        <v>0</v>
      </c>
      <c r="AI44" s="20">
        <f t="shared" si="14"/>
        <v>0</v>
      </c>
      <c r="AJ44" s="28">
        <f t="shared" si="15"/>
        <v>320</v>
      </c>
      <c r="AK44" s="24"/>
      <c r="AL44" s="25">
        <v>35207</v>
      </c>
      <c r="AM44" s="32"/>
      <c r="AN44" s="16"/>
    </row>
    <row r="45" spans="1:40" ht="15">
      <c r="A45" s="18" t="s">
        <v>41</v>
      </c>
      <c r="B45" s="41" t="s">
        <v>15</v>
      </c>
      <c r="C45" s="30"/>
      <c r="D45" s="19"/>
      <c r="E45" s="19"/>
      <c r="F45" s="19">
        <f>+VLOOKUP(B45,[1]SG!A$7:H$14,6,0)</f>
        <v>420</v>
      </c>
      <c r="G45" s="19">
        <f>+VLOOKUP(B45,[1]SG!A$15:H$20,6,0)</f>
        <v>240</v>
      </c>
      <c r="H45" s="19"/>
      <c r="I45" s="19"/>
      <c r="J45" s="19"/>
      <c r="K45" s="26">
        <f>+VLOOKUP(B45,'[2]SỔ CHI TIẾT VẬT TƯ HÀNG HÓA'!$A$6:$G$15,6,0)</f>
        <v>480</v>
      </c>
      <c r="L45" s="26"/>
      <c r="M45" s="26"/>
      <c r="N45" s="26">
        <f>+VLOOKUP(B45,'[3]SỔ CHI TIẾT VẬT TƯ HÀNG HÓA'!$A$23:$I$32,8,0)</f>
        <v>237</v>
      </c>
      <c r="O45" s="26"/>
      <c r="P45" s="26"/>
      <c r="Q45" s="26">
        <f>+VLOOKUP(B45,'[3]SỔ CHI TIẾT VẬT TƯ HÀNG HÓA'!$A$45:$I$54,8,0)</f>
        <v>240</v>
      </c>
      <c r="R45" s="26">
        <f>+VLOOKUP(B45,'[3]SỔ CHI TIẾT VẬT TƯ HÀNG HÓA'!$A$55:$I$62,8,0)</f>
        <v>240</v>
      </c>
      <c r="S45" s="19"/>
      <c r="T45" s="19">
        <v>240</v>
      </c>
      <c r="U45" s="19">
        <v>241</v>
      </c>
      <c r="V45" s="19">
        <v>240</v>
      </c>
      <c r="W45" s="19">
        <v>481</v>
      </c>
      <c r="X45" s="19"/>
      <c r="Y45" s="19">
        <v>240</v>
      </c>
      <c r="Z45" s="26"/>
      <c r="AA45" s="26">
        <v>240</v>
      </c>
      <c r="AB45" s="27"/>
      <c r="AC45" s="26">
        <v>240</v>
      </c>
      <c r="AD45" s="26"/>
      <c r="AE45" s="26"/>
      <c r="AF45" s="26">
        <v>480</v>
      </c>
      <c r="AG45" s="29">
        <f t="shared" si="12"/>
        <v>660</v>
      </c>
      <c r="AH45" s="31">
        <f t="shared" si="13"/>
        <v>1197</v>
      </c>
      <c r="AI45" s="20">
        <f t="shared" si="14"/>
        <v>1442</v>
      </c>
      <c r="AJ45" s="28">
        <f t="shared" si="15"/>
        <v>960</v>
      </c>
      <c r="AK45" s="24">
        <f t="shared" ref="AK45:AK47" si="19">+SUM(AG45:AJ45)</f>
        <v>4259</v>
      </c>
      <c r="AL45" s="25">
        <v>36091</v>
      </c>
      <c r="AM45" s="32">
        <f t="shared" ref="AM45:AM53" si="20">+AL45*AK45</f>
        <v>153711569</v>
      </c>
      <c r="AN45" s="16"/>
    </row>
    <row r="46" spans="1:40" ht="15">
      <c r="A46" s="18" t="s">
        <v>58</v>
      </c>
      <c r="B46" s="41" t="s">
        <v>59</v>
      </c>
      <c r="C46" s="30"/>
      <c r="D46" s="19"/>
      <c r="E46" s="19"/>
      <c r="F46" s="19"/>
      <c r="G46" s="19"/>
      <c r="H46" s="19"/>
      <c r="I46" s="19"/>
      <c r="J46" s="19"/>
      <c r="K46" s="26"/>
      <c r="L46" s="26"/>
      <c r="M46" s="26"/>
      <c r="N46" s="26"/>
      <c r="O46" s="26"/>
      <c r="P46" s="26"/>
      <c r="Q46" s="26"/>
      <c r="R46" s="26"/>
      <c r="S46" s="19"/>
      <c r="T46" s="19"/>
      <c r="U46" s="19"/>
      <c r="V46" s="19"/>
      <c r="W46" s="19"/>
      <c r="X46" s="19"/>
      <c r="Y46" s="19"/>
      <c r="Z46" s="26"/>
      <c r="AA46" s="26"/>
      <c r="AB46" s="27"/>
      <c r="AC46" s="26"/>
      <c r="AD46" s="26"/>
      <c r="AE46" s="26"/>
      <c r="AF46" s="26"/>
      <c r="AG46" s="29">
        <f t="shared" si="12"/>
        <v>0</v>
      </c>
      <c r="AH46" s="31">
        <f t="shared" si="13"/>
        <v>0</v>
      </c>
      <c r="AI46" s="20">
        <f t="shared" si="14"/>
        <v>0</v>
      </c>
      <c r="AJ46" s="28">
        <f t="shared" si="15"/>
        <v>0</v>
      </c>
      <c r="AK46" s="24">
        <f t="shared" si="19"/>
        <v>0</v>
      </c>
      <c r="AL46" s="25">
        <v>36091</v>
      </c>
      <c r="AM46" s="32">
        <f t="shared" si="20"/>
        <v>0</v>
      </c>
      <c r="AN46" s="16"/>
    </row>
    <row r="47" spans="1:40" ht="15">
      <c r="A47" s="18" t="s">
        <v>16</v>
      </c>
      <c r="B47" s="41" t="s">
        <v>17</v>
      </c>
      <c r="C47" s="30"/>
      <c r="D47" s="19"/>
      <c r="E47" s="19"/>
      <c r="F47" s="19">
        <f>+VLOOKUP(B47,[1]SG!A$7:H$14,6,0)</f>
        <v>42</v>
      </c>
      <c r="G47" s="19"/>
      <c r="H47" s="19"/>
      <c r="I47" s="19"/>
      <c r="J47" s="19"/>
      <c r="K47" s="26">
        <f>+VLOOKUP(B47,'[2]SỔ CHI TIẾT VẬT TƯ HÀNG HÓA'!$A$6:$G$15,6,0)</f>
        <v>40</v>
      </c>
      <c r="L47" s="26"/>
      <c r="M47" s="26"/>
      <c r="N47" s="26">
        <f>+VLOOKUP(B47,'[3]SỔ CHI TIẾT VẬT TƯ HÀNG HÓA'!$A$23:$I$32,8,0)</f>
        <v>40</v>
      </c>
      <c r="O47" s="26"/>
      <c r="P47" s="26"/>
      <c r="Q47" s="26">
        <f>+VLOOKUP(B47,'[3]SỔ CHI TIẾT VẬT TƯ HÀNG HÓA'!$A$45:$I$54,8,0)</f>
        <v>81</v>
      </c>
      <c r="R47" s="26"/>
      <c r="S47" s="19"/>
      <c r="T47" s="19">
        <v>40</v>
      </c>
      <c r="U47" s="19"/>
      <c r="V47" s="19"/>
      <c r="W47" s="19">
        <v>60</v>
      </c>
      <c r="X47" s="19"/>
      <c r="Y47" s="19"/>
      <c r="Z47" s="26">
        <v>40</v>
      </c>
      <c r="AA47" s="26"/>
      <c r="AB47" s="27">
        <v>40</v>
      </c>
      <c r="AC47" s="26"/>
      <c r="AD47" s="26"/>
      <c r="AE47" s="26"/>
      <c r="AF47" s="26"/>
      <c r="AG47" s="29">
        <f t="shared" si="12"/>
        <v>42</v>
      </c>
      <c r="AH47" s="31">
        <f t="shared" si="13"/>
        <v>161</v>
      </c>
      <c r="AI47" s="20">
        <f t="shared" si="14"/>
        <v>100</v>
      </c>
      <c r="AJ47" s="28">
        <f t="shared" si="15"/>
        <v>80</v>
      </c>
      <c r="AK47" s="24">
        <f t="shared" si="19"/>
        <v>383</v>
      </c>
      <c r="AL47" s="25">
        <v>70831</v>
      </c>
      <c r="AM47" s="32">
        <f t="shared" si="20"/>
        <v>27128273</v>
      </c>
      <c r="AN47" s="16"/>
    </row>
    <row r="48" spans="1:40" ht="15">
      <c r="A48" s="18" t="s">
        <v>18</v>
      </c>
      <c r="B48" s="41" t="s">
        <v>19</v>
      </c>
      <c r="C48" s="30"/>
      <c r="D48" s="19"/>
      <c r="E48" s="19"/>
      <c r="F48" s="19">
        <f>+VLOOKUP(B48,[1]SG!A$7:H$14,6,0)</f>
        <v>130</v>
      </c>
      <c r="G48" s="19">
        <f>+VLOOKUP(B48,[1]SG!A$15:H$20,6,0)</f>
        <v>130</v>
      </c>
      <c r="H48" s="19"/>
      <c r="I48" s="19"/>
      <c r="J48" s="19"/>
      <c r="K48" s="26">
        <f>+VLOOKUP(B48,'[2]SỔ CHI TIẾT VẬT TƯ HÀNG HÓA'!$A$6:$G$15,6,0)</f>
        <v>130</v>
      </c>
      <c r="L48" s="26"/>
      <c r="M48" s="26"/>
      <c r="N48" s="26">
        <f>+VLOOKUP(B48,'[3]SỔ CHI TIẾT VẬT TƯ HÀNG HÓA'!$A$23:$I$32,8,0)</f>
        <v>130</v>
      </c>
      <c r="O48" s="26"/>
      <c r="P48" s="26"/>
      <c r="Q48" s="26">
        <f>+VLOOKUP(B48,'[3]SỔ CHI TIẾT VẬT TƯ HÀNG HÓA'!$A$45:$I$54,8,0)</f>
        <v>260</v>
      </c>
      <c r="R48" s="26">
        <f>+VLOOKUP(B48,'[3]SỔ CHI TIẾT VẬT TƯ HÀNG HÓA'!$A$55:$I$62,8,0)</f>
        <v>130</v>
      </c>
      <c r="S48" s="19"/>
      <c r="T48" s="19"/>
      <c r="U48" s="19"/>
      <c r="V48" s="19">
        <v>260</v>
      </c>
      <c r="W48" s="19">
        <v>130</v>
      </c>
      <c r="X48" s="19"/>
      <c r="Y48" s="19"/>
      <c r="Z48" s="26"/>
      <c r="AA48" s="26">
        <v>130</v>
      </c>
      <c r="AB48" s="27">
        <v>130</v>
      </c>
      <c r="AC48" s="26"/>
      <c r="AD48" s="26">
        <v>134</v>
      </c>
      <c r="AE48" s="26"/>
      <c r="AF48" s="26"/>
      <c r="AG48" s="29">
        <f t="shared" si="12"/>
        <v>260</v>
      </c>
      <c r="AH48" s="31">
        <f t="shared" si="13"/>
        <v>650</v>
      </c>
      <c r="AI48" s="20">
        <f t="shared" si="14"/>
        <v>390</v>
      </c>
      <c r="AJ48" s="28">
        <f t="shared" si="15"/>
        <v>394</v>
      </c>
      <c r="AK48" s="24">
        <f>+SUM(AG48:AJ48)</f>
        <v>1694</v>
      </c>
      <c r="AL48" s="25">
        <v>32460</v>
      </c>
      <c r="AM48" s="32">
        <f t="shared" si="20"/>
        <v>54987240</v>
      </c>
      <c r="AN48" s="16"/>
    </row>
    <row r="49" spans="1:40" ht="15">
      <c r="A49" s="18" t="s">
        <v>42</v>
      </c>
      <c r="B49" s="41" t="s">
        <v>43</v>
      </c>
      <c r="C49" s="30"/>
      <c r="D49" s="19"/>
      <c r="E49" s="19"/>
      <c r="F49" s="19"/>
      <c r="G49" s="19"/>
      <c r="H49" s="19"/>
      <c r="I49" s="19"/>
      <c r="J49" s="19"/>
      <c r="K49" s="26"/>
      <c r="L49" s="26"/>
      <c r="M49" s="26"/>
      <c r="N49" s="26"/>
      <c r="O49" s="26"/>
      <c r="P49" s="26"/>
      <c r="Q49" s="26"/>
      <c r="R49" s="26"/>
      <c r="S49" s="19"/>
      <c r="T49" s="19"/>
      <c r="U49" s="19"/>
      <c r="V49" s="19"/>
      <c r="W49" s="19"/>
      <c r="X49" s="19"/>
      <c r="Y49" s="19"/>
      <c r="Z49" s="26"/>
      <c r="AA49" s="26"/>
      <c r="AB49" s="27"/>
      <c r="AC49" s="26"/>
      <c r="AD49" s="26"/>
      <c r="AE49" s="26"/>
      <c r="AF49" s="26"/>
      <c r="AG49" s="29">
        <f t="shared" si="12"/>
        <v>0</v>
      </c>
      <c r="AH49" s="31">
        <f t="shared" si="13"/>
        <v>0</v>
      </c>
      <c r="AI49" s="20">
        <f t="shared" si="14"/>
        <v>0</v>
      </c>
      <c r="AJ49" s="28">
        <f t="shared" si="15"/>
        <v>0</v>
      </c>
      <c r="AK49" s="24">
        <f t="shared" ref="AK49:AK52" si="21">+SUM(AG49:AJ49)</f>
        <v>0</v>
      </c>
      <c r="AL49" s="25">
        <v>32460</v>
      </c>
      <c r="AM49" s="32">
        <f t="shared" si="20"/>
        <v>0</v>
      </c>
      <c r="AN49" s="16"/>
    </row>
    <row r="50" spans="1:40" ht="15">
      <c r="A50" s="18" t="s">
        <v>20</v>
      </c>
      <c r="B50" s="41" t="s">
        <v>21</v>
      </c>
      <c r="C50" s="30"/>
      <c r="D50" s="19"/>
      <c r="E50" s="19"/>
      <c r="F50" s="19">
        <f>+VLOOKUP(B50,[1]SG!A$7:H$14,6,0)</f>
        <v>180</v>
      </c>
      <c r="G50" s="19">
        <f>+VLOOKUP(B50,[1]SG!A$15:H$20,6,0)</f>
        <v>90</v>
      </c>
      <c r="H50" s="19"/>
      <c r="I50" s="19"/>
      <c r="J50" s="19"/>
      <c r="K50" s="26">
        <f>+VLOOKUP(B50,'[2]SỔ CHI TIẾT VẬT TƯ HÀNG HÓA'!$A$6:$G$15,6,0)</f>
        <v>91</v>
      </c>
      <c r="L50" s="26"/>
      <c r="M50" s="26">
        <f>+VLOOKUP(B50,'[2]SỔ CHI TIẾT VẬT TƯ HÀNG HÓA'!$A$16:$G$22,6,0)</f>
        <v>90</v>
      </c>
      <c r="N50" s="26">
        <f>+VLOOKUP(B50,'[3]SỔ CHI TIẾT VẬT TƯ HÀNG HÓA'!$A$23:$I$32,8,0)</f>
        <v>90</v>
      </c>
      <c r="O50" s="26"/>
      <c r="P50" s="26"/>
      <c r="Q50" s="26">
        <f>+VLOOKUP(B50,'[3]SỔ CHI TIẾT VẬT TƯ HÀNG HÓA'!$A$45:$I$54,8,0)</f>
        <v>269</v>
      </c>
      <c r="R50" s="26">
        <f>+VLOOKUP(B50,'[3]SỔ CHI TIẾT VẬT TƯ HÀNG HÓA'!$A$55:$I$62,8,0)</f>
        <v>90</v>
      </c>
      <c r="S50" s="19">
        <v>90</v>
      </c>
      <c r="T50" s="19"/>
      <c r="U50" s="19">
        <v>90</v>
      </c>
      <c r="V50" s="19">
        <v>180</v>
      </c>
      <c r="W50" s="19">
        <v>180</v>
      </c>
      <c r="X50" s="19"/>
      <c r="Y50" s="19">
        <v>90</v>
      </c>
      <c r="Z50" s="26">
        <v>90</v>
      </c>
      <c r="AA50" s="26">
        <v>90</v>
      </c>
      <c r="AB50" s="27">
        <v>104</v>
      </c>
      <c r="AC50" s="26">
        <v>90</v>
      </c>
      <c r="AD50" s="26"/>
      <c r="AE50" s="26"/>
      <c r="AF50" s="26">
        <v>89</v>
      </c>
      <c r="AG50" s="29">
        <f t="shared" si="12"/>
        <v>270</v>
      </c>
      <c r="AH50" s="31">
        <f t="shared" si="13"/>
        <v>630</v>
      </c>
      <c r="AI50" s="20">
        <f t="shared" si="14"/>
        <v>630</v>
      </c>
      <c r="AJ50" s="28">
        <f t="shared" si="15"/>
        <v>463</v>
      </c>
      <c r="AK50" s="24">
        <f t="shared" si="21"/>
        <v>1993</v>
      </c>
      <c r="AL50" s="25">
        <v>43000</v>
      </c>
      <c r="AM50" s="32">
        <f t="shared" si="20"/>
        <v>85699000</v>
      </c>
      <c r="AN50" s="16"/>
    </row>
    <row r="51" spans="1:40" ht="15">
      <c r="A51" s="18" t="s">
        <v>22</v>
      </c>
      <c r="B51" s="41" t="s">
        <v>53</v>
      </c>
      <c r="C51" s="30"/>
      <c r="D51" s="19"/>
      <c r="E51" s="19"/>
      <c r="F51" s="19"/>
      <c r="G51" s="19"/>
      <c r="H51" s="19"/>
      <c r="I51" s="19"/>
      <c r="J51" s="19"/>
      <c r="K51" s="26">
        <f>+VLOOKUP(B51,'[2]SỔ CHI TIẾT VẬT TƯ HÀNG HÓA'!$A$6:$G$15,6,0)</f>
        <v>180</v>
      </c>
      <c r="L51" s="26"/>
      <c r="M51" s="26">
        <f>+VLOOKUP(B51,'[2]SỔ CHI TIẾT VẬT TƯ HÀNG HÓA'!$A$16:$G$22,6,0)</f>
        <v>90</v>
      </c>
      <c r="N51" s="26"/>
      <c r="O51" s="26">
        <f>+VLOOKUP(B51,'[3]SỔ CHI TIẾT VẬT TƯ HÀNG HÓA'!$A$33:$I$36,8,0)</f>
        <v>90</v>
      </c>
      <c r="P51" s="26"/>
      <c r="Q51" s="26">
        <f>+VLOOKUP(B51,'[3]SỔ CHI TIẾT VẬT TƯ HÀNG HÓA'!$A$45:$I$54,8,0)</f>
        <v>270</v>
      </c>
      <c r="R51" s="26"/>
      <c r="S51" s="19">
        <v>270</v>
      </c>
      <c r="T51" s="19">
        <v>90</v>
      </c>
      <c r="U51" s="19">
        <v>270</v>
      </c>
      <c r="V51" s="19"/>
      <c r="W51" s="19">
        <v>270</v>
      </c>
      <c r="X51" s="19"/>
      <c r="Y51" s="19"/>
      <c r="Z51" s="26">
        <v>183</v>
      </c>
      <c r="AA51" s="26">
        <v>90</v>
      </c>
      <c r="AB51" s="27">
        <v>180</v>
      </c>
      <c r="AC51" s="26"/>
      <c r="AD51" s="26">
        <v>94</v>
      </c>
      <c r="AE51" s="26"/>
      <c r="AF51" s="26">
        <v>180</v>
      </c>
      <c r="AG51" s="29">
        <f t="shared" si="12"/>
        <v>0</v>
      </c>
      <c r="AH51" s="31">
        <f t="shared" si="13"/>
        <v>630</v>
      </c>
      <c r="AI51" s="20">
        <f t="shared" si="14"/>
        <v>900</v>
      </c>
      <c r="AJ51" s="28">
        <f t="shared" si="15"/>
        <v>727</v>
      </c>
      <c r="AK51" s="24">
        <f t="shared" si="21"/>
        <v>2257</v>
      </c>
      <c r="AL51" s="25">
        <v>45000</v>
      </c>
      <c r="AM51" s="32">
        <f t="shared" si="20"/>
        <v>101565000</v>
      </c>
      <c r="AN51" s="16"/>
    </row>
    <row r="52" spans="1:40" ht="15">
      <c r="A52" s="18" t="s">
        <v>44</v>
      </c>
      <c r="B52" s="41" t="s">
        <v>55</v>
      </c>
      <c r="C52" s="30"/>
      <c r="D52" s="19"/>
      <c r="E52" s="19"/>
      <c r="F52" s="19"/>
      <c r="G52" s="19"/>
      <c r="H52" s="19"/>
      <c r="I52" s="19"/>
      <c r="J52" s="19"/>
      <c r="K52" s="26"/>
      <c r="L52" s="26"/>
      <c r="M52" s="26"/>
      <c r="N52" s="26"/>
      <c r="O52" s="26"/>
      <c r="P52" s="26"/>
      <c r="Q52" s="26"/>
      <c r="R52" s="26"/>
      <c r="S52" s="19"/>
      <c r="T52" s="19"/>
      <c r="U52" s="19"/>
      <c r="V52" s="19"/>
      <c r="W52" s="19"/>
      <c r="X52" s="19"/>
      <c r="Y52" s="19"/>
      <c r="Z52" s="26"/>
      <c r="AA52" s="26"/>
      <c r="AB52" s="27"/>
      <c r="AC52" s="26"/>
      <c r="AD52" s="26"/>
      <c r="AE52" s="26"/>
      <c r="AF52" s="26"/>
      <c r="AG52" s="29">
        <f t="shared" si="12"/>
        <v>0</v>
      </c>
      <c r="AH52" s="31">
        <f t="shared" si="13"/>
        <v>0</v>
      </c>
      <c r="AI52" s="20">
        <f t="shared" si="14"/>
        <v>0</v>
      </c>
      <c r="AJ52" s="28">
        <f t="shared" si="15"/>
        <v>0</v>
      </c>
      <c r="AK52" s="24">
        <f t="shared" si="21"/>
        <v>0</v>
      </c>
      <c r="AL52" s="25">
        <v>45000</v>
      </c>
      <c r="AM52" s="32">
        <f t="shared" si="20"/>
        <v>0</v>
      </c>
      <c r="AN52" s="16"/>
    </row>
    <row r="53" spans="1:40" ht="15">
      <c r="A53" s="18" t="s">
        <v>23</v>
      </c>
      <c r="B53" s="41" t="s">
        <v>52</v>
      </c>
      <c r="C53" s="30"/>
      <c r="D53" s="19"/>
      <c r="E53" s="19"/>
      <c r="F53" s="19"/>
      <c r="G53" s="19"/>
      <c r="H53" s="19"/>
      <c r="I53" s="19">
        <f>+VLOOKUP(B53,[1]SG!A$21:H$25,6,0)</f>
        <v>93</v>
      </c>
      <c r="J53" s="19"/>
      <c r="K53" s="26">
        <f>+VLOOKUP(B53,'[2]SỔ CHI TIẾT VẬT TƯ HÀNG HÓA'!$A$6:$G$15,6,0)</f>
        <v>312</v>
      </c>
      <c r="L53" s="26"/>
      <c r="M53" s="26"/>
      <c r="N53" s="26">
        <f>+VLOOKUP(B53,'[3]SỔ CHI TIẾT VẬT TƯ HÀNG HÓA'!$A$23:$I$32,8,0)</f>
        <v>52</v>
      </c>
      <c r="O53" s="26"/>
      <c r="P53" s="26"/>
      <c r="Q53" s="26">
        <f>+VLOOKUP(B53,'[3]SỔ CHI TIẾT VẬT TƯ HÀNG HÓA'!$A$45:$I$54,8,0)</f>
        <v>104</v>
      </c>
      <c r="R53" s="26"/>
      <c r="S53" s="19"/>
      <c r="T53" s="19"/>
      <c r="U53" s="19"/>
      <c r="V53" s="19"/>
      <c r="W53" s="19"/>
      <c r="X53" s="19"/>
      <c r="Y53" s="19"/>
      <c r="Z53" s="26"/>
      <c r="AA53" s="26"/>
      <c r="AB53" s="27"/>
      <c r="AC53" s="26"/>
      <c r="AD53" s="26"/>
      <c r="AE53" s="26"/>
      <c r="AF53" s="26"/>
      <c r="AG53" s="29">
        <f t="shared" si="12"/>
        <v>93</v>
      </c>
      <c r="AH53" s="31">
        <f t="shared" si="13"/>
        <v>468</v>
      </c>
      <c r="AI53" s="20">
        <f t="shared" si="14"/>
        <v>0</v>
      </c>
      <c r="AJ53" s="28">
        <f t="shared" si="15"/>
        <v>0</v>
      </c>
      <c r="AK53" s="24">
        <f>+SUM(AG53:AJ53)</f>
        <v>561</v>
      </c>
      <c r="AL53" s="25">
        <v>71375</v>
      </c>
      <c r="AM53" s="32">
        <f t="shared" si="20"/>
        <v>40041375</v>
      </c>
      <c r="AN53" s="16"/>
    </row>
    <row r="54" spans="1:40" ht="15">
      <c r="A54" s="18" t="s">
        <v>61</v>
      </c>
      <c r="B54" s="41" t="s">
        <v>60</v>
      </c>
      <c r="C54" s="19"/>
      <c r="D54" s="19"/>
      <c r="E54" s="19"/>
      <c r="F54" s="19"/>
      <c r="G54" s="19"/>
      <c r="H54" s="19"/>
      <c r="I54" s="19"/>
      <c r="J54" s="19"/>
      <c r="K54" s="26"/>
      <c r="L54" s="26"/>
      <c r="M54" s="26"/>
      <c r="N54" s="26"/>
      <c r="O54" s="26"/>
      <c r="P54" s="26"/>
      <c r="Q54" s="26"/>
      <c r="R54" s="26"/>
      <c r="S54" s="19"/>
      <c r="T54" s="19"/>
      <c r="U54" s="19"/>
      <c r="V54" s="19"/>
      <c r="W54" s="19"/>
      <c r="X54" s="19"/>
      <c r="Y54" s="19"/>
      <c r="Z54" s="26"/>
      <c r="AA54" s="26"/>
      <c r="AB54" s="27"/>
      <c r="AC54" s="26"/>
      <c r="AD54" s="26"/>
      <c r="AE54" s="26"/>
      <c r="AF54" s="26"/>
      <c r="AG54" s="29">
        <f t="shared" si="12"/>
        <v>0</v>
      </c>
      <c r="AH54" s="31">
        <f t="shared" si="13"/>
        <v>0</v>
      </c>
      <c r="AI54" s="20">
        <f t="shared" si="14"/>
        <v>0</v>
      </c>
      <c r="AJ54" s="28">
        <f t="shared" si="15"/>
        <v>0</v>
      </c>
      <c r="AK54" s="24"/>
      <c r="AL54" s="25">
        <v>71375</v>
      </c>
      <c r="AM54" s="32"/>
      <c r="AN54" s="16"/>
    </row>
    <row r="55" spans="1:40" ht="15">
      <c r="A55" s="18" t="s">
        <v>24</v>
      </c>
      <c r="B55" s="41" t="s">
        <v>54</v>
      </c>
      <c r="C55" s="30"/>
      <c r="D55" s="19"/>
      <c r="E55" s="19"/>
      <c r="F55" s="19"/>
      <c r="G55" s="19"/>
      <c r="H55" s="19"/>
      <c r="I55" s="19"/>
      <c r="J55" s="19"/>
      <c r="K55" s="26"/>
      <c r="L55" s="26"/>
      <c r="M55" s="26">
        <f>+VLOOKUP(B55,'[2]SỔ CHI TIẾT VẬT TƯ HÀNG HÓA'!$A$16:$G$22,6,0)</f>
        <v>180</v>
      </c>
      <c r="N55" s="26">
        <f>+VLOOKUP(B55,'[3]SỔ CHI TIẾT VẬT TƯ HÀNG HÓA'!$A$23:$I$32,8,0)</f>
        <v>36</v>
      </c>
      <c r="O55" s="26"/>
      <c r="P55" s="26"/>
      <c r="Q55" s="26">
        <f>+VLOOKUP(B55,'[3]SỔ CHI TIẾT VẬT TƯ HÀNG HÓA'!$A$45:$I$54,8,0)</f>
        <v>277</v>
      </c>
      <c r="R55" s="26"/>
      <c r="S55" s="19">
        <v>90</v>
      </c>
      <c r="T55" s="19"/>
      <c r="U55" s="19">
        <v>90</v>
      </c>
      <c r="V55" s="19"/>
      <c r="W55" s="19"/>
      <c r="X55" s="19"/>
      <c r="Y55" s="19"/>
      <c r="Z55" s="26"/>
      <c r="AA55" s="26"/>
      <c r="AB55" s="27">
        <v>180</v>
      </c>
      <c r="AC55" s="26"/>
      <c r="AD55" s="26"/>
      <c r="AE55" s="26"/>
      <c r="AF55" s="26">
        <v>90</v>
      </c>
      <c r="AG55" s="29">
        <f t="shared" si="12"/>
        <v>0</v>
      </c>
      <c r="AH55" s="31">
        <f t="shared" si="13"/>
        <v>493</v>
      </c>
      <c r="AI55" s="20">
        <f t="shared" si="14"/>
        <v>180</v>
      </c>
      <c r="AJ55" s="28">
        <f t="shared" si="15"/>
        <v>270</v>
      </c>
      <c r="AK55" s="24">
        <f t="shared" ref="AK55:AK63" si="22">+SUM(AG55:AJ55)</f>
        <v>943</v>
      </c>
      <c r="AL55" s="25">
        <v>74478</v>
      </c>
      <c r="AM55" s="32">
        <f t="shared" ref="AM55:AM61" si="23">+AL55*AK55</f>
        <v>70232754</v>
      </c>
      <c r="AN55" s="16"/>
    </row>
    <row r="56" spans="1:40" ht="15">
      <c r="A56" s="18" t="s">
        <v>25</v>
      </c>
      <c r="B56" s="41" t="s">
        <v>51</v>
      </c>
      <c r="C56" s="30"/>
      <c r="D56" s="19"/>
      <c r="E56" s="19"/>
      <c r="F56" s="19"/>
      <c r="G56" s="19"/>
      <c r="H56" s="19"/>
      <c r="I56" s="19"/>
      <c r="J56" s="19"/>
      <c r="K56" s="26"/>
      <c r="L56" s="26"/>
      <c r="M56" s="26"/>
      <c r="N56" s="26"/>
      <c r="O56" s="26"/>
      <c r="P56" s="26"/>
      <c r="Q56" s="26"/>
      <c r="R56" s="26"/>
      <c r="S56" s="19">
        <v>101</v>
      </c>
      <c r="T56" s="19">
        <v>100</v>
      </c>
      <c r="U56" s="19">
        <v>202</v>
      </c>
      <c r="V56" s="19">
        <v>200</v>
      </c>
      <c r="W56" s="19">
        <v>203</v>
      </c>
      <c r="X56" s="19"/>
      <c r="Y56" s="19"/>
      <c r="Z56" s="26">
        <v>100</v>
      </c>
      <c r="AA56" s="26">
        <v>46</v>
      </c>
      <c r="AB56" s="27"/>
      <c r="AC56" s="26">
        <v>73</v>
      </c>
      <c r="AD56" s="26">
        <v>336</v>
      </c>
      <c r="AE56" s="26"/>
      <c r="AF56" s="26">
        <v>111</v>
      </c>
      <c r="AG56" s="29">
        <f t="shared" si="12"/>
        <v>0</v>
      </c>
      <c r="AH56" s="31">
        <f t="shared" si="13"/>
        <v>0</v>
      </c>
      <c r="AI56" s="20">
        <f t="shared" si="14"/>
        <v>806</v>
      </c>
      <c r="AJ56" s="28">
        <f t="shared" si="15"/>
        <v>666</v>
      </c>
      <c r="AK56" s="24">
        <f t="shared" si="22"/>
        <v>1472</v>
      </c>
      <c r="AL56" s="25">
        <v>35470</v>
      </c>
      <c r="AM56" s="32">
        <f t="shared" si="23"/>
        <v>52211840</v>
      </c>
      <c r="AN56" s="16"/>
    </row>
    <row r="57" spans="1:40" ht="15">
      <c r="A57" s="18" t="s">
        <v>26</v>
      </c>
      <c r="B57" s="41" t="s">
        <v>49</v>
      </c>
      <c r="C57" s="30"/>
      <c r="D57" s="19"/>
      <c r="E57" s="19"/>
      <c r="F57" s="19"/>
      <c r="G57" s="19"/>
      <c r="H57" s="19"/>
      <c r="I57" s="19"/>
      <c r="J57" s="19"/>
      <c r="K57" s="26"/>
      <c r="L57" s="26"/>
      <c r="M57" s="26"/>
      <c r="N57" s="26"/>
      <c r="O57" s="26"/>
      <c r="P57" s="26"/>
      <c r="Q57" s="26">
        <f>+VLOOKUP(B57,'[3]SỔ CHI TIẾT VẬT TƯ HÀNG HÓA'!$A$45:$I$54,8,0)</f>
        <v>580</v>
      </c>
      <c r="R57" s="26">
        <f>+VLOOKUP(B57,'[3]SỔ CHI TIẾT VẬT TƯ HÀNG HÓA'!$A$55:$I$62,8,0)</f>
        <v>491</v>
      </c>
      <c r="S57" s="19">
        <v>129</v>
      </c>
      <c r="T57" s="19"/>
      <c r="U57" s="19">
        <v>153</v>
      </c>
      <c r="V57" s="19"/>
      <c r="W57" s="19"/>
      <c r="X57" s="19"/>
      <c r="Y57" s="19"/>
      <c r="Z57" s="26"/>
      <c r="AA57" s="26">
        <v>45</v>
      </c>
      <c r="AB57" s="27">
        <v>150</v>
      </c>
      <c r="AC57" s="26"/>
      <c r="AD57" s="26">
        <v>100</v>
      </c>
      <c r="AE57" s="26"/>
      <c r="AF57" s="26"/>
      <c r="AG57" s="29">
        <f t="shared" si="12"/>
        <v>0</v>
      </c>
      <c r="AH57" s="31">
        <f t="shared" si="13"/>
        <v>1071</v>
      </c>
      <c r="AI57" s="20">
        <f t="shared" si="14"/>
        <v>282</v>
      </c>
      <c r="AJ57" s="28">
        <f t="shared" si="15"/>
        <v>295</v>
      </c>
      <c r="AK57" s="24">
        <f t="shared" si="22"/>
        <v>1648</v>
      </c>
      <c r="AL57" s="25">
        <v>34400</v>
      </c>
      <c r="AM57" s="32">
        <f t="shared" si="23"/>
        <v>56691200</v>
      </c>
      <c r="AN57" s="16"/>
    </row>
    <row r="58" spans="1:40" ht="15">
      <c r="A58" s="18" t="s">
        <v>34</v>
      </c>
      <c r="B58" s="41" t="s">
        <v>50</v>
      </c>
      <c r="C58" s="19"/>
      <c r="D58" s="19"/>
      <c r="E58" s="19"/>
      <c r="F58" s="19"/>
      <c r="G58" s="19"/>
      <c r="H58" s="19"/>
      <c r="I58" s="19"/>
      <c r="J58" s="19"/>
      <c r="K58" s="26"/>
      <c r="L58" s="26"/>
      <c r="M58" s="26"/>
      <c r="N58" s="26"/>
      <c r="O58" s="26"/>
      <c r="P58" s="26"/>
      <c r="Q58" s="26"/>
      <c r="R58" s="26"/>
      <c r="S58" s="19"/>
      <c r="T58" s="19"/>
      <c r="U58" s="19">
        <v>54</v>
      </c>
      <c r="V58" s="19"/>
      <c r="W58" s="19">
        <v>115</v>
      </c>
      <c r="X58" s="19"/>
      <c r="Y58" s="19"/>
      <c r="Z58" s="26">
        <v>107</v>
      </c>
      <c r="AA58" s="26"/>
      <c r="AB58" s="27"/>
      <c r="AC58" s="26"/>
      <c r="AD58" s="26"/>
      <c r="AE58" s="26"/>
      <c r="AF58" s="26"/>
      <c r="AG58" s="29">
        <f t="shared" si="12"/>
        <v>0</v>
      </c>
      <c r="AH58" s="31">
        <f t="shared" si="13"/>
        <v>0</v>
      </c>
      <c r="AI58" s="20">
        <f t="shared" si="14"/>
        <v>169</v>
      </c>
      <c r="AJ58" s="28">
        <f t="shared" si="15"/>
        <v>107</v>
      </c>
      <c r="AK58" s="24">
        <f t="shared" si="22"/>
        <v>276</v>
      </c>
      <c r="AL58" s="25">
        <v>6200</v>
      </c>
      <c r="AM58" s="32">
        <f t="shared" si="23"/>
        <v>1711200</v>
      </c>
      <c r="AN58" s="16"/>
    </row>
    <row r="59" spans="1:40" ht="15">
      <c r="A59" s="18" t="s">
        <v>35</v>
      </c>
      <c r="B59" s="41" t="s">
        <v>36</v>
      </c>
      <c r="C59" s="19"/>
      <c r="D59" s="19"/>
      <c r="E59" s="19"/>
      <c r="F59" s="19"/>
      <c r="G59" s="19"/>
      <c r="H59" s="19"/>
      <c r="I59" s="19"/>
      <c r="J59" s="19"/>
      <c r="K59" s="26"/>
      <c r="L59" s="26"/>
      <c r="M59" s="26"/>
      <c r="N59" s="26"/>
      <c r="O59" s="26"/>
      <c r="P59" s="26"/>
      <c r="Q59" s="26"/>
      <c r="R59" s="26"/>
      <c r="S59" s="19"/>
      <c r="T59" s="19"/>
      <c r="U59" s="19"/>
      <c r="V59" s="19"/>
      <c r="W59" s="19"/>
      <c r="X59" s="19"/>
      <c r="Y59" s="19"/>
      <c r="Z59" s="26"/>
      <c r="AA59" s="26"/>
      <c r="AB59" s="27"/>
      <c r="AC59" s="26"/>
      <c r="AD59" s="26"/>
      <c r="AE59" s="26"/>
      <c r="AF59" s="26"/>
      <c r="AG59" s="29">
        <f t="shared" si="12"/>
        <v>0</v>
      </c>
      <c r="AH59" s="31">
        <f t="shared" si="13"/>
        <v>0</v>
      </c>
      <c r="AI59" s="20">
        <f t="shared" si="14"/>
        <v>0</v>
      </c>
      <c r="AJ59" s="28">
        <f t="shared" si="15"/>
        <v>0</v>
      </c>
      <c r="AK59" s="24">
        <f t="shared" si="22"/>
        <v>0</v>
      </c>
      <c r="AL59" s="25">
        <v>6060</v>
      </c>
      <c r="AM59" s="32">
        <f t="shared" si="23"/>
        <v>0</v>
      </c>
      <c r="AN59" s="16"/>
    </row>
    <row r="60" spans="1:40" ht="15">
      <c r="A60" s="18" t="s">
        <v>37</v>
      </c>
      <c r="B60" s="41" t="s">
        <v>38</v>
      </c>
      <c r="C60" s="19"/>
      <c r="D60" s="19"/>
      <c r="E60" s="19"/>
      <c r="F60" s="19"/>
      <c r="G60" s="19"/>
      <c r="H60" s="19"/>
      <c r="I60" s="19"/>
      <c r="J60" s="19"/>
      <c r="K60" s="26"/>
      <c r="L60" s="26"/>
      <c r="M60" s="26"/>
      <c r="N60" s="26"/>
      <c r="O60" s="26"/>
      <c r="P60" s="26"/>
      <c r="Q60" s="26"/>
      <c r="R60" s="26"/>
      <c r="S60" s="19"/>
      <c r="T60" s="19"/>
      <c r="U60" s="19"/>
      <c r="V60" s="19"/>
      <c r="W60" s="19"/>
      <c r="X60" s="19"/>
      <c r="Y60" s="19"/>
      <c r="Z60" s="26"/>
      <c r="AA60" s="26"/>
      <c r="AB60" s="27"/>
      <c r="AC60" s="26"/>
      <c r="AD60" s="26"/>
      <c r="AE60" s="26"/>
      <c r="AF60" s="26"/>
      <c r="AG60" s="29">
        <f t="shared" si="12"/>
        <v>0</v>
      </c>
      <c r="AH60" s="31">
        <f t="shared" si="13"/>
        <v>0</v>
      </c>
      <c r="AI60" s="20">
        <f t="shared" si="14"/>
        <v>0</v>
      </c>
      <c r="AJ60" s="28">
        <f t="shared" si="15"/>
        <v>0</v>
      </c>
      <c r="AK60" s="24">
        <f t="shared" si="22"/>
        <v>0</v>
      </c>
      <c r="AL60" s="25">
        <v>25968</v>
      </c>
      <c r="AM60" s="32">
        <f t="shared" si="23"/>
        <v>0</v>
      </c>
      <c r="AN60" s="16"/>
    </row>
    <row r="61" spans="1:40" ht="15">
      <c r="A61" s="18" t="s">
        <v>46</v>
      </c>
      <c r="B61" s="41" t="s">
        <v>45</v>
      </c>
      <c r="C61" s="19"/>
      <c r="D61" s="19"/>
      <c r="E61" s="19"/>
      <c r="F61" s="19">
        <f>+VLOOKUP(B61,[1]SG!A$7:H$14,6,0)</f>
        <v>50</v>
      </c>
      <c r="G61" s="19"/>
      <c r="H61" s="19"/>
      <c r="I61" s="19">
        <f>+VLOOKUP(B61,[1]SG!A$21:H$25,6,0)</f>
        <v>100</v>
      </c>
      <c r="J61" s="19"/>
      <c r="K61" s="26"/>
      <c r="L61" s="26"/>
      <c r="M61" s="26"/>
      <c r="N61" s="26"/>
      <c r="O61" s="26"/>
      <c r="P61" s="26"/>
      <c r="Q61" s="26"/>
      <c r="R61" s="26"/>
      <c r="S61" s="19"/>
      <c r="T61" s="19">
        <v>102</v>
      </c>
      <c r="U61" s="19"/>
      <c r="V61" s="19"/>
      <c r="W61" s="19">
        <v>50</v>
      </c>
      <c r="X61" s="19"/>
      <c r="Y61" s="19">
        <v>50</v>
      </c>
      <c r="Z61" s="26"/>
      <c r="AA61" s="26">
        <v>50</v>
      </c>
      <c r="AB61" s="27">
        <v>50</v>
      </c>
      <c r="AC61" s="26"/>
      <c r="AD61" s="26"/>
      <c r="AE61" s="26"/>
      <c r="AF61" s="26"/>
      <c r="AG61" s="29">
        <f t="shared" si="12"/>
        <v>150</v>
      </c>
      <c r="AH61" s="31">
        <f t="shared" si="13"/>
        <v>0</v>
      </c>
      <c r="AI61" s="20">
        <f t="shared" si="14"/>
        <v>202</v>
      </c>
      <c r="AJ61" s="28">
        <f t="shared" si="15"/>
        <v>100</v>
      </c>
      <c r="AK61" s="24">
        <f t="shared" si="22"/>
        <v>452</v>
      </c>
      <c r="AL61" s="25">
        <v>17187</v>
      </c>
      <c r="AM61" s="32">
        <f t="shared" si="23"/>
        <v>7768524</v>
      </c>
      <c r="AN61" s="16"/>
    </row>
    <row r="62" spans="1:40" ht="15">
      <c r="A62" s="18"/>
      <c r="B62" s="41" t="s">
        <v>69</v>
      </c>
      <c r="C62" s="19"/>
      <c r="D62" s="19"/>
      <c r="E62" s="19"/>
      <c r="F62" s="19"/>
      <c r="G62" s="19"/>
      <c r="H62" s="19"/>
      <c r="I62" s="19"/>
      <c r="J62" s="19"/>
      <c r="K62" s="26"/>
      <c r="L62" s="26"/>
      <c r="M62" s="26"/>
      <c r="N62" s="26"/>
      <c r="O62" s="26"/>
      <c r="P62" s="26"/>
      <c r="Q62" s="26"/>
      <c r="R62" s="26"/>
      <c r="S62" s="19"/>
      <c r="T62" s="19"/>
      <c r="U62" s="19">
        <v>150</v>
      </c>
      <c r="V62" s="19"/>
      <c r="W62" s="19"/>
      <c r="X62" s="19"/>
      <c r="Y62" s="19"/>
      <c r="Z62" s="26"/>
      <c r="AA62" s="26"/>
      <c r="AB62" s="27"/>
      <c r="AC62" s="26">
        <v>120</v>
      </c>
      <c r="AD62" s="26">
        <v>120</v>
      </c>
      <c r="AE62" s="26"/>
      <c r="AF62" s="26"/>
      <c r="AG62" s="29">
        <f t="shared" si="12"/>
        <v>0</v>
      </c>
      <c r="AH62" s="31">
        <f t="shared" si="13"/>
        <v>0</v>
      </c>
      <c r="AI62" s="20">
        <f t="shared" si="14"/>
        <v>150</v>
      </c>
      <c r="AJ62" s="28">
        <f t="shared" si="15"/>
        <v>240</v>
      </c>
      <c r="AK62" s="24">
        <f t="shared" si="22"/>
        <v>390</v>
      </c>
      <c r="AL62" s="25"/>
      <c r="AM62" s="32"/>
      <c r="AN62" s="16"/>
    </row>
    <row r="63" spans="1:40" ht="15">
      <c r="A63" s="18"/>
      <c r="B63" s="41" t="s">
        <v>68</v>
      </c>
      <c r="C63" s="19"/>
      <c r="D63" s="19"/>
      <c r="E63" s="19"/>
      <c r="F63" s="19"/>
      <c r="G63" s="19"/>
      <c r="H63" s="19"/>
      <c r="I63" s="19"/>
      <c r="J63" s="19"/>
      <c r="K63" s="26"/>
      <c r="L63" s="26"/>
      <c r="M63" s="26"/>
      <c r="N63" s="26"/>
      <c r="O63" s="26"/>
      <c r="P63" s="26"/>
      <c r="Q63" s="26"/>
      <c r="R63" s="26"/>
      <c r="S63" s="19"/>
      <c r="T63" s="19">
        <v>104</v>
      </c>
      <c r="U63" s="19">
        <v>104</v>
      </c>
      <c r="V63" s="19"/>
      <c r="W63" s="19">
        <v>106</v>
      </c>
      <c r="X63" s="19"/>
      <c r="Y63" s="19"/>
      <c r="Z63" s="26">
        <v>104</v>
      </c>
      <c r="AA63" s="26"/>
      <c r="AB63" s="27"/>
      <c r="AC63" s="26"/>
      <c r="AD63" s="26">
        <v>104</v>
      </c>
      <c r="AE63" s="26"/>
      <c r="AF63" s="26">
        <v>52</v>
      </c>
      <c r="AG63" s="29">
        <f t="shared" si="12"/>
        <v>0</v>
      </c>
      <c r="AH63" s="31">
        <f t="shared" si="13"/>
        <v>0</v>
      </c>
      <c r="AI63" s="20">
        <f t="shared" si="14"/>
        <v>314</v>
      </c>
      <c r="AJ63" s="28">
        <f t="shared" si="15"/>
        <v>260</v>
      </c>
      <c r="AK63" s="24">
        <f t="shared" si="22"/>
        <v>574</v>
      </c>
      <c r="AL63" s="25"/>
      <c r="AM63" s="32"/>
      <c r="AN63" s="16"/>
    </row>
    <row r="64" spans="1:40" ht="15">
      <c r="A64" s="18"/>
      <c r="B64" s="41" t="s">
        <v>70</v>
      </c>
      <c r="C64" s="19"/>
      <c r="D64" s="19"/>
      <c r="E64" s="19"/>
      <c r="F64" s="19"/>
      <c r="G64" s="19"/>
      <c r="H64" s="19"/>
      <c r="I64" s="19"/>
      <c r="J64" s="19"/>
      <c r="K64" s="26"/>
      <c r="L64" s="26"/>
      <c r="M64" s="26"/>
      <c r="N64" s="26"/>
      <c r="O64" s="26"/>
      <c r="P64" s="26"/>
      <c r="Q64" s="26"/>
      <c r="R64" s="26"/>
      <c r="S64" s="19"/>
      <c r="T64" s="19"/>
      <c r="U64" s="19">
        <v>301</v>
      </c>
      <c r="V64" s="19"/>
      <c r="W64" s="19"/>
      <c r="X64" s="19"/>
      <c r="Y64" s="19"/>
      <c r="Z64" s="26"/>
      <c r="AA64" s="26"/>
      <c r="AB64" s="27">
        <v>130</v>
      </c>
      <c r="AC64" s="26"/>
      <c r="AD64" s="26"/>
      <c r="AE64" s="26"/>
      <c r="AF64" s="26"/>
      <c r="AG64" s="29">
        <f t="shared" si="12"/>
        <v>0</v>
      </c>
      <c r="AH64" s="31">
        <f t="shared" si="13"/>
        <v>0</v>
      </c>
      <c r="AI64" s="20">
        <f t="shared" si="14"/>
        <v>301</v>
      </c>
      <c r="AJ64" s="28">
        <f t="shared" si="15"/>
        <v>130</v>
      </c>
      <c r="AK64" s="24">
        <f t="shared" ref="AK64:AK65" si="24">+SUM(AG64:AJ64)</f>
        <v>431</v>
      </c>
      <c r="AL64" s="25"/>
      <c r="AM64" s="32"/>
      <c r="AN64" s="16"/>
    </row>
    <row r="65" spans="1:40" ht="15">
      <c r="A65" s="18"/>
      <c r="B65" s="41" t="s">
        <v>71</v>
      </c>
      <c r="C65" s="19"/>
      <c r="D65" s="19"/>
      <c r="E65" s="19"/>
      <c r="F65" s="19"/>
      <c r="G65" s="19"/>
      <c r="H65" s="19"/>
      <c r="I65" s="19"/>
      <c r="J65" s="19"/>
      <c r="K65" s="26"/>
      <c r="L65" s="26"/>
      <c r="M65" s="26"/>
      <c r="N65" s="26"/>
      <c r="O65" s="26"/>
      <c r="P65" s="26"/>
      <c r="Q65" s="26"/>
      <c r="R65" s="26"/>
      <c r="S65" s="19"/>
      <c r="T65" s="19"/>
      <c r="U65" s="19"/>
      <c r="V65" s="19"/>
      <c r="W65" s="19"/>
      <c r="X65" s="19"/>
      <c r="Y65" s="19"/>
      <c r="Z65" s="26"/>
      <c r="AA65" s="26"/>
      <c r="AB65" s="27"/>
      <c r="AC65" s="26">
        <v>832</v>
      </c>
      <c r="AD65" s="26">
        <v>936</v>
      </c>
      <c r="AE65" s="26"/>
      <c r="AF65" s="26">
        <v>728</v>
      </c>
      <c r="AG65" s="29">
        <f t="shared" si="12"/>
        <v>0</v>
      </c>
      <c r="AH65" s="31">
        <f t="shared" si="13"/>
        <v>0</v>
      </c>
      <c r="AI65" s="20">
        <f t="shared" si="14"/>
        <v>0</v>
      </c>
      <c r="AJ65" s="28">
        <f t="shared" si="15"/>
        <v>2496</v>
      </c>
      <c r="AK65" s="24">
        <f t="shared" si="24"/>
        <v>2496</v>
      </c>
      <c r="AL65" s="25"/>
      <c r="AM65" s="32"/>
      <c r="AN65" s="16"/>
    </row>
    <row r="66" spans="1:40">
      <c r="A66" s="18"/>
      <c r="B66" s="18" t="s">
        <v>3</v>
      </c>
      <c r="C66" s="26">
        <f t="shared" ref="C66:R66" si="25">SUM(C38:C61)</f>
        <v>0</v>
      </c>
      <c r="D66" s="26">
        <f t="shared" si="25"/>
        <v>0</v>
      </c>
      <c r="E66" s="26">
        <f t="shared" si="25"/>
        <v>0</v>
      </c>
      <c r="F66" s="26">
        <f t="shared" si="25"/>
        <v>3475</v>
      </c>
      <c r="G66" s="26">
        <f t="shared" si="25"/>
        <v>3880</v>
      </c>
      <c r="H66" s="26">
        <f t="shared" si="25"/>
        <v>0</v>
      </c>
      <c r="I66" s="26">
        <f t="shared" si="25"/>
        <v>1893</v>
      </c>
      <c r="J66" s="26">
        <f t="shared" si="25"/>
        <v>0</v>
      </c>
      <c r="K66" s="26">
        <f t="shared" si="25"/>
        <v>3033</v>
      </c>
      <c r="L66" s="26">
        <f t="shared" si="25"/>
        <v>0</v>
      </c>
      <c r="M66" s="26">
        <f t="shared" si="25"/>
        <v>2559</v>
      </c>
      <c r="N66" s="26">
        <f t="shared" si="25"/>
        <v>2555</v>
      </c>
      <c r="O66" s="26">
        <f t="shared" si="25"/>
        <v>1600</v>
      </c>
      <c r="P66" s="26">
        <f t="shared" si="25"/>
        <v>0</v>
      </c>
      <c r="Q66" s="26">
        <f t="shared" si="25"/>
        <v>3010</v>
      </c>
      <c r="R66" s="26">
        <f t="shared" si="25"/>
        <v>1733</v>
      </c>
      <c r="S66" s="49">
        <f t="shared" ref="S66:Z66" si="26">SUM(S38:S64)</f>
        <v>2300</v>
      </c>
      <c r="T66" s="49">
        <f t="shared" si="26"/>
        <v>1396</v>
      </c>
      <c r="U66" s="49">
        <f t="shared" si="26"/>
        <v>3335</v>
      </c>
      <c r="V66" s="49">
        <f t="shared" si="26"/>
        <v>1608</v>
      </c>
      <c r="W66" s="49">
        <f t="shared" si="26"/>
        <v>2675</v>
      </c>
      <c r="X66" s="49">
        <f t="shared" si="26"/>
        <v>0</v>
      </c>
      <c r="Y66" s="49">
        <f t="shared" si="26"/>
        <v>1360</v>
      </c>
      <c r="Z66" s="49">
        <f t="shared" si="26"/>
        <v>1749</v>
      </c>
      <c r="AA66" s="49">
        <f>SUM(AA38:AA65)</f>
        <v>1371</v>
      </c>
      <c r="AB66" s="49">
        <f t="shared" ref="AB66:AD66" si="27">SUM(AB38:AB65)</f>
        <v>2285</v>
      </c>
      <c r="AC66" s="49">
        <f t="shared" si="27"/>
        <v>2903</v>
      </c>
      <c r="AD66" s="49">
        <f t="shared" si="27"/>
        <v>3551</v>
      </c>
      <c r="AE66" s="49">
        <f t="shared" ref="AE66:AJ66" si="28">SUM(AE38:AE64)</f>
        <v>0</v>
      </c>
      <c r="AF66" s="49">
        <f t="shared" si="28"/>
        <v>3858</v>
      </c>
      <c r="AG66" s="49">
        <f t="shared" si="28"/>
        <v>9248</v>
      </c>
      <c r="AH66" s="49">
        <f t="shared" si="28"/>
        <v>14490</v>
      </c>
      <c r="AI66" s="49">
        <f t="shared" si="28"/>
        <v>12674</v>
      </c>
      <c r="AJ66" s="49">
        <f t="shared" si="28"/>
        <v>13949</v>
      </c>
      <c r="AK66" s="24"/>
      <c r="AL66" s="25"/>
      <c r="AM66" s="32">
        <f>+SUM(AM38:AM61)</f>
        <v>2446190305</v>
      </c>
    </row>
  </sheetData>
  <mergeCells count="4">
    <mergeCell ref="A1:AF1"/>
    <mergeCell ref="A2:AF2"/>
    <mergeCell ref="A35:AF35"/>
    <mergeCell ref="A36:AF36"/>
  </mergeCells>
  <phoneticPr fontId="16" type="noConversion"/>
  <pageMargins left="0.7" right="0.7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A4" zoomScaleNormal="100" workbookViewId="0">
      <selection activeCell="H5" sqref="H5:H32"/>
    </sheetView>
  </sheetViews>
  <sheetFormatPr defaultRowHeight="14.25"/>
  <cols>
    <col min="1" max="1" width="11.375" customWidth="1"/>
    <col min="2" max="2" width="29.25" customWidth="1"/>
    <col min="3" max="3" width="10.875" customWidth="1"/>
    <col min="4" max="4" width="11.625" customWidth="1"/>
    <col min="5" max="5" width="11.375" customWidth="1"/>
    <col min="6" max="6" width="11.625" customWidth="1"/>
    <col min="7" max="7" width="11.875" customWidth="1"/>
    <col min="8" max="8" width="12.125" customWidth="1"/>
    <col min="9" max="9" width="13.875" customWidth="1"/>
    <col min="10" max="10" width="15" customWidth="1"/>
    <col min="12" max="12" width="12.125" bestFit="1" customWidth="1"/>
    <col min="14" max="14" width="12.25" bestFit="1" customWidth="1"/>
  </cols>
  <sheetData>
    <row r="1" spans="1:14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</row>
    <row r="2" spans="1:14" ht="15">
      <c r="A2" s="55" t="s">
        <v>72</v>
      </c>
      <c r="B2" s="55"/>
      <c r="C2" s="55"/>
      <c r="D2" s="55"/>
      <c r="E2" s="55"/>
      <c r="F2" s="55"/>
      <c r="G2" s="55"/>
      <c r="H2" s="55"/>
      <c r="I2" s="55"/>
      <c r="J2" s="55"/>
    </row>
    <row r="4" spans="1:14" ht="15">
      <c r="A4" s="21" t="s">
        <v>29</v>
      </c>
      <c r="B4" s="22" t="s">
        <v>30</v>
      </c>
      <c r="C4" s="22" t="s">
        <v>73</v>
      </c>
      <c r="D4" s="23" t="s">
        <v>66</v>
      </c>
      <c r="E4" s="21" t="s">
        <v>67</v>
      </c>
      <c r="F4" s="21" t="s">
        <v>64</v>
      </c>
      <c r="G4" s="21" t="s">
        <v>65</v>
      </c>
      <c r="H4" s="21" t="s">
        <v>31</v>
      </c>
      <c r="I4" s="21" t="s">
        <v>32</v>
      </c>
      <c r="J4" s="21" t="s">
        <v>33</v>
      </c>
    </row>
    <row r="5" spans="1:14">
      <c r="A5" s="18" t="s">
        <v>7</v>
      </c>
      <c r="B5" s="41" t="s">
        <v>8</v>
      </c>
      <c r="C5" s="56">
        <v>2080</v>
      </c>
      <c r="D5" s="24">
        <f>+'Chi tiết '!AG4+'Chi tiết '!AG38</f>
        <v>6825</v>
      </c>
      <c r="E5" s="24">
        <f>+'Chi tiết '!AH4+'Chi tiết '!AH38</f>
        <v>10953</v>
      </c>
      <c r="F5" s="24">
        <f>+'Chi tiết '!AI4+'Chi tiết '!AI38</f>
        <v>10794</v>
      </c>
      <c r="G5" s="24">
        <f>+'Chi tiết '!AJ4+'Chi tiết '!AJ38</f>
        <v>5480</v>
      </c>
      <c r="H5" s="25">
        <f>+SUM(C5:G5)</f>
        <v>36132</v>
      </c>
      <c r="I5" s="25">
        <v>69375</v>
      </c>
      <c r="J5" s="25">
        <f>+I5*H5</f>
        <v>2506657500</v>
      </c>
      <c r="L5" s="47"/>
      <c r="N5" s="47"/>
    </row>
    <row r="6" spans="1:14">
      <c r="A6" s="18" t="s">
        <v>7</v>
      </c>
      <c r="B6" s="41" t="s">
        <v>39</v>
      </c>
      <c r="C6" s="56"/>
      <c r="D6" s="24">
        <f>+'Chi tiết '!AG5+'Chi tiết '!AG39</f>
        <v>0</v>
      </c>
      <c r="E6" s="24">
        <f>+'Chi tiết '!AH5+'Chi tiết '!AH39</f>
        <v>0</v>
      </c>
      <c r="F6" s="24">
        <f>+'Chi tiết '!AI5+'Chi tiết '!AI39</f>
        <v>120</v>
      </c>
      <c r="G6" s="24">
        <f>+'Chi tiết '!AJ5+'Chi tiết '!AJ39</f>
        <v>5468</v>
      </c>
      <c r="H6" s="25">
        <f t="shared" ref="H6:H32" si="0">+SUM(C6:G6)</f>
        <v>5588</v>
      </c>
      <c r="I6" s="25">
        <v>69375</v>
      </c>
      <c r="J6" s="25">
        <f t="shared" ref="J6:J32" si="1">+I6*H6</f>
        <v>387667500</v>
      </c>
      <c r="L6" s="47"/>
      <c r="N6" s="47"/>
    </row>
    <row r="7" spans="1:14">
      <c r="A7" s="18" t="s">
        <v>9</v>
      </c>
      <c r="B7" s="41" t="s">
        <v>10</v>
      </c>
      <c r="C7" s="56">
        <v>2100</v>
      </c>
      <c r="D7" s="24">
        <f>+'Chi tiết '!AG6+'Chi tiết '!AG40</f>
        <v>9555</v>
      </c>
      <c r="E7" s="24">
        <f>+'Chi tiết '!AH6+'Chi tiết '!AH40</f>
        <v>16282</v>
      </c>
      <c r="F7" s="24">
        <f>+'Chi tiết '!AI6+'Chi tiết '!AI40</f>
        <v>15362</v>
      </c>
      <c r="G7" s="24">
        <f>+'Chi tiết '!AJ6+'Chi tiết '!AJ40</f>
        <v>8441</v>
      </c>
      <c r="H7" s="25">
        <f t="shared" si="0"/>
        <v>51740</v>
      </c>
      <c r="I7" s="25">
        <v>51561</v>
      </c>
      <c r="J7" s="25">
        <f t="shared" si="1"/>
        <v>2667766140</v>
      </c>
      <c r="L7" s="47"/>
      <c r="N7" s="47"/>
    </row>
    <row r="8" spans="1:14" ht="18" customHeight="1">
      <c r="A8" s="18" t="s">
        <v>9</v>
      </c>
      <c r="B8" s="41" t="s">
        <v>40</v>
      </c>
      <c r="C8" s="56"/>
      <c r="D8" s="24">
        <f>+'Chi tiết '!AG7+'Chi tiết '!AG41</f>
        <v>0</v>
      </c>
      <c r="E8" s="24">
        <f>+'Chi tiết '!AH7+'Chi tiết '!AH41</f>
        <v>0</v>
      </c>
      <c r="F8" s="24">
        <f>+'Chi tiết '!AI7+'Chi tiết '!AI41</f>
        <v>0</v>
      </c>
      <c r="G8" s="24">
        <f>+'Chi tiết '!AJ7+'Chi tiết '!AJ41</f>
        <v>0</v>
      </c>
      <c r="H8" s="25">
        <f t="shared" si="0"/>
        <v>0</v>
      </c>
      <c r="I8" s="25">
        <v>51561</v>
      </c>
      <c r="J8" s="25">
        <f t="shared" si="1"/>
        <v>0</v>
      </c>
      <c r="L8" s="47"/>
      <c r="N8" s="47"/>
    </row>
    <row r="9" spans="1:14">
      <c r="A9" s="18" t="s">
        <v>11</v>
      </c>
      <c r="B9" s="41" t="s">
        <v>12</v>
      </c>
      <c r="C9" s="56"/>
      <c r="D9" s="24">
        <f>+'Chi tiết '!AG8+'Chi tiết '!AG42</f>
        <v>458</v>
      </c>
      <c r="E9" s="24">
        <f>+'Chi tiết '!AH8+'Chi tiết '!AH42</f>
        <v>1338</v>
      </c>
      <c r="F9" s="24">
        <f>+'Chi tiết '!AI8+'Chi tiết '!AI42</f>
        <v>810</v>
      </c>
      <c r="G9" s="24">
        <f>+'Chi tiết '!AJ8+'Chi tiết '!AJ42</f>
        <v>638</v>
      </c>
      <c r="H9" s="25">
        <f t="shared" si="0"/>
        <v>3244</v>
      </c>
      <c r="I9" s="25">
        <v>81803</v>
      </c>
      <c r="J9" s="25">
        <f t="shared" si="1"/>
        <v>265368932</v>
      </c>
      <c r="L9" s="47"/>
      <c r="N9" s="47"/>
    </row>
    <row r="10" spans="1:14">
      <c r="A10" s="18" t="s">
        <v>13</v>
      </c>
      <c r="B10" s="41" t="s">
        <v>14</v>
      </c>
      <c r="C10" s="56">
        <v>262</v>
      </c>
      <c r="D10" s="24">
        <f>+'Chi tiết '!AG9+'Chi tiết '!AG43</f>
        <v>18349</v>
      </c>
      <c r="E10" s="24">
        <f>+'Chi tiết '!AH9+'Chi tiết '!AH43</f>
        <v>8581</v>
      </c>
      <c r="F10" s="24">
        <f>+'Chi tiết '!AI9+'Chi tiết '!AI43</f>
        <v>4124</v>
      </c>
      <c r="G10" s="24">
        <f>+'Chi tiết '!AJ9+'Chi tiết '!AJ43</f>
        <v>3402</v>
      </c>
      <c r="H10" s="25">
        <f t="shared" si="0"/>
        <v>34718</v>
      </c>
      <c r="I10" s="25">
        <v>35207</v>
      </c>
      <c r="J10" s="25">
        <f t="shared" si="1"/>
        <v>1222316626</v>
      </c>
      <c r="K10" s="47"/>
      <c r="L10" s="47"/>
      <c r="N10" s="47"/>
    </row>
    <row r="11" spans="1:14">
      <c r="A11" s="18" t="s">
        <v>57</v>
      </c>
      <c r="B11" s="41" t="s">
        <v>56</v>
      </c>
      <c r="C11" s="56"/>
      <c r="D11" s="24">
        <f>+'Chi tiết '!AG10+'Chi tiết '!AG44</f>
        <v>0</v>
      </c>
      <c r="E11" s="24">
        <f>+'Chi tiết '!AH10+'Chi tiết '!AH44</f>
        <v>12680</v>
      </c>
      <c r="F11" s="24">
        <f>+'Chi tiết '!AI10+'Chi tiết '!AI44</f>
        <v>5515</v>
      </c>
      <c r="G11" s="24">
        <f>+'Chi tiết '!AJ10+'Chi tiết '!AJ44</f>
        <v>320</v>
      </c>
      <c r="H11" s="25">
        <f t="shared" si="0"/>
        <v>18515</v>
      </c>
      <c r="I11" s="25">
        <v>35207</v>
      </c>
      <c r="J11" s="25">
        <f t="shared" si="1"/>
        <v>651857605</v>
      </c>
      <c r="L11" s="47"/>
      <c r="N11" s="47"/>
    </row>
    <row r="12" spans="1:14">
      <c r="A12" s="18" t="s">
        <v>41</v>
      </c>
      <c r="B12" s="41" t="s">
        <v>15</v>
      </c>
      <c r="C12" s="56">
        <v>404</v>
      </c>
      <c r="D12" s="24">
        <f>+'Chi tiết '!AG11+'Chi tiết '!AG45</f>
        <v>1127</v>
      </c>
      <c r="E12" s="24">
        <f>+'Chi tiết '!AH11+'Chi tiết '!AH45</f>
        <v>3427</v>
      </c>
      <c r="F12" s="24">
        <f>+'Chi tiết '!AI11+'Chi tiết '!AI45</f>
        <v>2439</v>
      </c>
      <c r="G12" s="24">
        <f>+'Chi tiết '!AJ11+'Chi tiết '!AJ45</f>
        <v>1764</v>
      </c>
      <c r="H12" s="25">
        <f t="shared" si="0"/>
        <v>9161</v>
      </c>
      <c r="I12" s="25">
        <v>36091</v>
      </c>
      <c r="J12" s="25">
        <f t="shared" si="1"/>
        <v>330629651</v>
      </c>
      <c r="L12" s="47"/>
      <c r="N12" s="47"/>
    </row>
    <row r="13" spans="1:14">
      <c r="A13" s="18" t="s">
        <v>58</v>
      </c>
      <c r="B13" s="41" t="s">
        <v>59</v>
      </c>
      <c r="C13" s="56"/>
      <c r="D13" s="24">
        <f>+'Chi tiết '!AG12+'Chi tiết '!AG46</f>
        <v>0</v>
      </c>
      <c r="E13" s="24">
        <f>+'Chi tiết '!AH12+'Chi tiết '!AH46</f>
        <v>0</v>
      </c>
      <c r="F13" s="24">
        <f>+'Chi tiết '!AI12+'Chi tiết '!AI46</f>
        <v>0</v>
      </c>
      <c r="G13" s="24">
        <f>+'Chi tiết '!AJ12+'Chi tiết '!AJ46</f>
        <v>0</v>
      </c>
      <c r="H13" s="25">
        <f t="shared" si="0"/>
        <v>0</v>
      </c>
      <c r="I13" s="25">
        <v>36091</v>
      </c>
      <c r="J13" s="25">
        <f t="shared" si="1"/>
        <v>0</v>
      </c>
      <c r="L13" s="47"/>
      <c r="N13" s="47"/>
    </row>
    <row r="14" spans="1:14">
      <c r="A14" s="18" t="s">
        <v>16</v>
      </c>
      <c r="B14" s="41" t="s">
        <v>17</v>
      </c>
      <c r="C14" s="56"/>
      <c r="D14" s="24">
        <f>+'Chi tiết '!AG13+'Chi tiết '!AG47</f>
        <v>42</v>
      </c>
      <c r="E14" s="24">
        <f>+'Chi tiết '!AH13+'Chi tiết '!AH47</f>
        <v>192</v>
      </c>
      <c r="F14" s="24">
        <f>+'Chi tiết '!AI13+'Chi tiết '!AI47</f>
        <v>130</v>
      </c>
      <c r="G14" s="24">
        <f>+'Chi tiết '!AJ13+'Chi tiết '!AJ47</f>
        <v>120</v>
      </c>
      <c r="H14" s="25">
        <f t="shared" si="0"/>
        <v>484</v>
      </c>
      <c r="I14" s="25">
        <v>70831</v>
      </c>
      <c r="J14" s="25">
        <f t="shared" si="1"/>
        <v>34282204</v>
      </c>
      <c r="L14" s="47"/>
      <c r="N14" s="47"/>
    </row>
    <row r="15" spans="1:14">
      <c r="A15" s="18" t="s">
        <v>18</v>
      </c>
      <c r="B15" s="41" t="s">
        <v>19</v>
      </c>
      <c r="C15" s="56">
        <v>1915</v>
      </c>
      <c r="D15" s="24">
        <f>+'Chi tiết '!AG14+'Chi tiết '!AG48</f>
        <v>2612</v>
      </c>
      <c r="E15" s="24">
        <f>+'Chi tiết '!AH14+'Chi tiết '!AH48</f>
        <v>3757</v>
      </c>
      <c r="F15" s="24">
        <f>+'Chi tiết '!AI14+'Chi tiết '!AI48</f>
        <v>4643</v>
      </c>
      <c r="G15" s="24">
        <f>+'Chi tiết '!AJ14+'Chi tiết '!AJ48</f>
        <v>2994</v>
      </c>
      <c r="H15" s="25">
        <f t="shared" si="0"/>
        <v>15921</v>
      </c>
      <c r="I15" s="25">
        <v>32460</v>
      </c>
      <c r="J15" s="25">
        <f t="shared" si="1"/>
        <v>516795660</v>
      </c>
      <c r="L15" s="47"/>
      <c r="N15" s="47"/>
    </row>
    <row r="16" spans="1:14">
      <c r="A16" s="18" t="s">
        <v>42</v>
      </c>
      <c r="B16" s="41" t="s">
        <v>43</v>
      </c>
      <c r="C16" s="56"/>
      <c r="D16" s="24">
        <f>+'Chi tiết '!AG15+'Chi tiết '!AG49</f>
        <v>0</v>
      </c>
      <c r="E16" s="24">
        <f>+'Chi tiết '!AH15+'Chi tiết '!AH49</f>
        <v>0</v>
      </c>
      <c r="F16" s="24">
        <f>+'Chi tiết '!AI15+'Chi tiết '!AI49</f>
        <v>0</v>
      </c>
      <c r="G16" s="24">
        <f>+'Chi tiết '!AJ15+'Chi tiết '!AJ49</f>
        <v>0</v>
      </c>
      <c r="H16" s="25">
        <f t="shared" si="0"/>
        <v>0</v>
      </c>
      <c r="I16" s="25">
        <v>32460</v>
      </c>
      <c r="J16" s="25">
        <f t="shared" si="1"/>
        <v>0</v>
      </c>
      <c r="L16" s="47"/>
      <c r="N16" s="47"/>
    </row>
    <row r="17" spans="1:15">
      <c r="A17" s="18" t="s">
        <v>20</v>
      </c>
      <c r="B17" s="41" t="s">
        <v>21</v>
      </c>
      <c r="C17" s="56">
        <v>300</v>
      </c>
      <c r="D17" s="24">
        <f>+'Chi tiết '!AG16+'Chi tiết '!AG50</f>
        <v>470</v>
      </c>
      <c r="E17" s="24">
        <f>+'Chi tiết '!AH16+'Chi tiết '!AH50</f>
        <v>1308</v>
      </c>
      <c r="F17" s="24">
        <f>+'Chi tiết '!AI16+'Chi tiết '!AI50</f>
        <v>2158</v>
      </c>
      <c r="G17" s="24">
        <f>+'Chi tiết '!AJ16+'Chi tiết '!AJ50</f>
        <v>1273</v>
      </c>
      <c r="H17" s="25">
        <f t="shared" si="0"/>
        <v>5509</v>
      </c>
      <c r="I17" s="25">
        <v>43000</v>
      </c>
      <c r="J17" s="25">
        <f t="shared" si="1"/>
        <v>236887000</v>
      </c>
      <c r="L17" s="47"/>
      <c r="N17" s="47"/>
    </row>
    <row r="18" spans="1:15">
      <c r="A18" s="18" t="s">
        <v>22</v>
      </c>
      <c r="B18" s="41" t="s">
        <v>53</v>
      </c>
      <c r="C18" s="56">
        <v>1669</v>
      </c>
      <c r="D18" s="24">
        <f>+'Chi tiết '!AG17+'Chi tiết '!AG51</f>
        <v>990</v>
      </c>
      <c r="E18" s="24">
        <f>+'Chi tiết '!AH17+'Chi tiết '!AH51</f>
        <v>2333</v>
      </c>
      <c r="F18" s="24">
        <f>+'Chi tiết '!AI17+'Chi tiết '!AI51</f>
        <v>3986</v>
      </c>
      <c r="G18" s="24">
        <f>+'Chi tiết '!AJ17+'Chi tiết '!AJ51</f>
        <v>2449</v>
      </c>
      <c r="H18" s="25">
        <f t="shared" si="0"/>
        <v>11427</v>
      </c>
      <c r="I18" s="25">
        <v>45000</v>
      </c>
      <c r="J18" s="25">
        <f t="shared" si="1"/>
        <v>514215000</v>
      </c>
      <c r="L18" s="47"/>
      <c r="N18" s="47"/>
      <c r="O18" s="47"/>
    </row>
    <row r="19" spans="1:15">
      <c r="A19" s="18" t="s">
        <v>44</v>
      </c>
      <c r="B19" s="41" t="s">
        <v>55</v>
      </c>
      <c r="C19" s="56"/>
      <c r="D19" s="24">
        <f>+'Chi tiết '!AG18+'Chi tiết '!AG52</f>
        <v>0</v>
      </c>
      <c r="E19" s="24">
        <f>+'Chi tiết '!AH18+'Chi tiết '!AH52</f>
        <v>0</v>
      </c>
      <c r="F19" s="24">
        <f>+'Chi tiết '!AI18+'Chi tiết '!AI52</f>
        <v>0</v>
      </c>
      <c r="G19" s="24">
        <f>+'Chi tiết '!AJ18+'Chi tiết '!AJ52</f>
        <v>0</v>
      </c>
      <c r="H19" s="25">
        <f t="shared" si="0"/>
        <v>0</v>
      </c>
      <c r="I19" s="25">
        <v>45000</v>
      </c>
      <c r="J19" s="25">
        <f t="shared" si="1"/>
        <v>0</v>
      </c>
      <c r="L19" s="47"/>
      <c r="N19" s="47"/>
    </row>
    <row r="20" spans="1:15">
      <c r="A20" s="18" t="s">
        <v>23</v>
      </c>
      <c r="B20" s="41" t="s">
        <v>52</v>
      </c>
      <c r="C20" s="56"/>
      <c r="D20" s="24">
        <f>+'Chi tiết '!AG19+'Chi tiết '!AG53</f>
        <v>93</v>
      </c>
      <c r="E20" s="24">
        <f>+'Chi tiết '!AH19+'Chi tiết '!AH53</f>
        <v>488</v>
      </c>
      <c r="F20" s="24">
        <f>+'Chi tiết '!AI19+'Chi tiết '!AI53</f>
        <v>0</v>
      </c>
      <c r="G20" s="24">
        <f>+'Chi tiết '!AJ19+'Chi tiết '!AJ53</f>
        <v>0</v>
      </c>
      <c r="H20" s="25">
        <f t="shared" si="0"/>
        <v>581</v>
      </c>
      <c r="I20" s="25">
        <v>71375</v>
      </c>
      <c r="J20" s="25">
        <f t="shared" si="1"/>
        <v>41468875</v>
      </c>
      <c r="L20" s="47"/>
      <c r="N20" s="47"/>
    </row>
    <row r="21" spans="1:15" ht="16.5" customHeight="1">
      <c r="A21" s="18" t="s">
        <v>61</v>
      </c>
      <c r="B21" s="41" t="s">
        <v>60</v>
      </c>
      <c r="C21" s="56"/>
      <c r="D21" s="24">
        <f>+'Chi tiết '!AG20+'Chi tiết '!AG54</f>
        <v>0</v>
      </c>
      <c r="E21" s="24">
        <f>+'Chi tiết '!AH20+'Chi tiết '!AH54</f>
        <v>0</v>
      </c>
      <c r="F21" s="24">
        <f>+'Chi tiết '!AI20+'Chi tiết '!AI54</f>
        <v>0</v>
      </c>
      <c r="G21" s="24">
        <f>+'Chi tiết '!AJ20+'Chi tiết '!AJ54</f>
        <v>0</v>
      </c>
      <c r="H21" s="25">
        <f t="shared" si="0"/>
        <v>0</v>
      </c>
      <c r="I21" s="25">
        <v>71375</v>
      </c>
      <c r="J21" s="25">
        <f t="shared" si="1"/>
        <v>0</v>
      </c>
      <c r="L21" s="47"/>
      <c r="N21" s="47"/>
    </row>
    <row r="22" spans="1:15" ht="17.25" customHeight="1">
      <c r="A22" s="18" t="s">
        <v>24</v>
      </c>
      <c r="B22" s="41" t="s">
        <v>54</v>
      </c>
      <c r="C22" s="56"/>
      <c r="D22" s="24">
        <f>+'Chi tiết '!AG21+'Chi tiết '!AG55</f>
        <v>0</v>
      </c>
      <c r="E22" s="24">
        <f>+'Chi tiết '!AH21+'Chi tiết '!AH55</f>
        <v>563</v>
      </c>
      <c r="F22" s="24">
        <f>+'Chi tiết '!AI21+'Chi tiết '!AI55</f>
        <v>186</v>
      </c>
      <c r="G22" s="24">
        <f>+'Chi tiết '!AJ21+'Chi tiết '!AJ55</f>
        <v>270</v>
      </c>
      <c r="H22" s="25">
        <f t="shared" si="0"/>
        <v>1019</v>
      </c>
      <c r="I22" s="25">
        <v>74478</v>
      </c>
      <c r="J22" s="25">
        <f t="shared" si="1"/>
        <v>75893082</v>
      </c>
      <c r="L22" s="47"/>
      <c r="N22" s="47"/>
    </row>
    <row r="23" spans="1:15">
      <c r="A23" s="18" t="s">
        <v>25</v>
      </c>
      <c r="B23" s="41" t="s">
        <v>51</v>
      </c>
      <c r="C23" s="56">
        <v>100</v>
      </c>
      <c r="D23" s="24">
        <f>+'Chi tiết '!AG22+'Chi tiết '!AG56</f>
        <v>0</v>
      </c>
      <c r="E23" s="24">
        <f>+'Chi tiết '!AH22+'Chi tiết '!AH56</f>
        <v>0</v>
      </c>
      <c r="F23" s="24">
        <f>+'Chi tiết '!AI22+'Chi tiết '!AI56</f>
        <v>1770</v>
      </c>
      <c r="G23" s="24">
        <f>+'Chi tiết '!AJ22+'Chi tiết '!AJ56</f>
        <v>1166</v>
      </c>
      <c r="H23" s="25">
        <f t="shared" si="0"/>
        <v>3036</v>
      </c>
      <c r="I23" s="25">
        <v>35470</v>
      </c>
      <c r="J23" s="25">
        <f t="shared" si="1"/>
        <v>107686920</v>
      </c>
      <c r="L23" s="47"/>
      <c r="N23" s="47"/>
    </row>
    <row r="24" spans="1:15">
      <c r="A24" s="18" t="s">
        <v>26</v>
      </c>
      <c r="B24" s="41" t="s">
        <v>49</v>
      </c>
      <c r="C24" s="56">
        <v>97</v>
      </c>
      <c r="D24" s="24">
        <f>+'Chi tiết '!AG23+'Chi tiết '!AG57</f>
        <v>0</v>
      </c>
      <c r="E24" s="24">
        <f>+'Chi tiết '!AH23+'Chi tiết '!AH57</f>
        <v>1071</v>
      </c>
      <c r="F24" s="24">
        <f>+'Chi tiết '!AI23+'Chi tiết '!AI57</f>
        <v>1193</v>
      </c>
      <c r="G24" s="24">
        <f>+'Chi tiết '!AJ23+'Chi tiết '!AJ57</f>
        <v>795</v>
      </c>
      <c r="H24" s="25">
        <f t="shared" si="0"/>
        <v>3156</v>
      </c>
      <c r="I24" s="25">
        <v>34400</v>
      </c>
      <c r="J24" s="25">
        <f t="shared" si="1"/>
        <v>108566400</v>
      </c>
      <c r="L24" s="47"/>
      <c r="N24" s="47"/>
    </row>
    <row r="25" spans="1:15">
      <c r="A25" s="18" t="s">
        <v>34</v>
      </c>
      <c r="B25" s="41" t="s">
        <v>50</v>
      </c>
      <c r="C25" s="56"/>
      <c r="D25" s="24">
        <f>+'Chi tiết '!AG24+'Chi tiết '!AG58</f>
        <v>0</v>
      </c>
      <c r="E25" s="24">
        <f>+'Chi tiết '!AH24+'Chi tiết '!AH58</f>
        <v>0</v>
      </c>
      <c r="F25" s="24">
        <f>+'Chi tiết '!AI24+'Chi tiết '!AI58</f>
        <v>169</v>
      </c>
      <c r="G25" s="24">
        <f>+'Chi tiết '!AJ24+'Chi tiết '!AJ58</f>
        <v>107</v>
      </c>
      <c r="H25" s="25">
        <f t="shared" si="0"/>
        <v>276</v>
      </c>
      <c r="I25" s="25">
        <v>6200</v>
      </c>
      <c r="J25" s="25">
        <f t="shared" si="1"/>
        <v>1711200</v>
      </c>
      <c r="L25" s="47"/>
      <c r="N25" s="47"/>
    </row>
    <row r="26" spans="1:15">
      <c r="A26" s="18" t="s">
        <v>35</v>
      </c>
      <c r="B26" s="41" t="s">
        <v>36</v>
      </c>
      <c r="C26" s="56"/>
      <c r="D26" s="24">
        <f>+'Chi tiết '!AG25+'Chi tiết '!AG59</f>
        <v>0</v>
      </c>
      <c r="E26" s="24">
        <f>+'Chi tiết '!AH25+'Chi tiết '!AH59</f>
        <v>0</v>
      </c>
      <c r="F26" s="24">
        <f>+'Chi tiết '!AI25+'Chi tiết '!AI59</f>
        <v>0</v>
      </c>
      <c r="G26" s="24">
        <f>+'Chi tiết '!AJ25+'Chi tiết '!AJ59</f>
        <v>0</v>
      </c>
      <c r="H26" s="25">
        <f t="shared" si="0"/>
        <v>0</v>
      </c>
      <c r="I26" s="25">
        <v>6060</v>
      </c>
      <c r="J26" s="25">
        <f t="shared" si="1"/>
        <v>0</v>
      </c>
      <c r="L26" s="47"/>
      <c r="N26" s="47"/>
    </row>
    <row r="27" spans="1:15">
      <c r="A27" s="18" t="s">
        <v>37</v>
      </c>
      <c r="B27" s="41" t="s">
        <v>38</v>
      </c>
      <c r="C27" s="56"/>
      <c r="D27" s="24">
        <f>+'Chi tiết '!AG26+'Chi tiết '!AG60</f>
        <v>0</v>
      </c>
      <c r="E27" s="24">
        <f>+'Chi tiết '!AH26+'Chi tiết '!AH60</f>
        <v>0</v>
      </c>
      <c r="F27" s="24">
        <f>+'Chi tiết '!AI26+'Chi tiết '!AI60</f>
        <v>0</v>
      </c>
      <c r="G27" s="24">
        <f>+'Chi tiết '!AJ26+'Chi tiết '!AJ60</f>
        <v>0</v>
      </c>
      <c r="H27" s="25">
        <f t="shared" si="0"/>
        <v>0</v>
      </c>
      <c r="I27" s="25">
        <v>25968</v>
      </c>
      <c r="J27" s="25">
        <f t="shared" si="1"/>
        <v>0</v>
      </c>
      <c r="L27" s="47"/>
      <c r="N27" s="47"/>
    </row>
    <row r="28" spans="1:15">
      <c r="A28" s="18" t="s">
        <v>46</v>
      </c>
      <c r="B28" s="41" t="s">
        <v>45</v>
      </c>
      <c r="C28" s="56"/>
      <c r="D28" s="24">
        <f>+'Chi tiết '!AG27+'Chi tiết '!AG61</f>
        <v>150</v>
      </c>
      <c r="E28" s="24">
        <f>+'Chi tiết '!AH27+'Chi tiết '!AH61</f>
        <v>0</v>
      </c>
      <c r="F28" s="24">
        <f>+'Chi tiết '!AI27+'Chi tiết '!AI61</f>
        <v>202</v>
      </c>
      <c r="G28" s="24">
        <f>+'Chi tiết '!AJ27+'Chi tiết '!AJ61</f>
        <v>100</v>
      </c>
      <c r="H28" s="25">
        <f t="shared" si="0"/>
        <v>452</v>
      </c>
      <c r="I28" s="25">
        <v>17187</v>
      </c>
      <c r="J28" s="25">
        <f t="shared" si="1"/>
        <v>7768524</v>
      </c>
      <c r="L28" s="47"/>
      <c r="N28" s="47"/>
    </row>
    <row r="29" spans="1:15">
      <c r="A29" s="18"/>
      <c r="B29" s="41" t="s">
        <v>69</v>
      </c>
      <c r="C29" s="56"/>
      <c r="D29" s="24">
        <f>+'Chi tiết '!AG28+'Chi tiết '!AG62</f>
        <v>0</v>
      </c>
      <c r="E29" s="24">
        <f>+'Chi tiết '!AH28+'Chi tiết '!AH62</f>
        <v>0</v>
      </c>
      <c r="F29" s="24">
        <f>+'Chi tiết '!AI28+'Chi tiết '!AI62</f>
        <v>150</v>
      </c>
      <c r="G29" s="24">
        <f>+'Chi tiết '!AJ28+'Chi tiết '!AJ62</f>
        <v>486</v>
      </c>
      <c r="H29" s="25">
        <f t="shared" si="0"/>
        <v>636</v>
      </c>
      <c r="I29" s="25">
        <v>36209</v>
      </c>
      <c r="J29" s="25">
        <f t="shared" si="1"/>
        <v>23028924</v>
      </c>
      <c r="L29" s="47"/>
      <c r="N29" s="47"/>
    </row>
    <row r="30" spans="1:15">
      <c r="A30" s="18"/>
      <c r="B30" s="41" t="s">
        <v>68</v>
      </c>
      <c r="C30" s="56"/>
      <c r="D30" s="24">
        <f>+'Chi tiết '!AG29+'Chi tiết '!AG63</f>
        <v>0</v>
      </c>
      <c r="E30" s="24">
        <f>+'Chi tiết '!AH29+'Chi tiết '!AH63</f>
        <v>0</v>
      </c>
      <c r="F30" s="24">
        <f>+'Chi tiết '!AI29+'Chi tiết '!AI63</f>
        <v>314</v>
      </c>
      <c r="G30" s="24">
        <f>+'Chi tiết '!AJ29+'Chi tiết '!AJ63</f>
        <v>364</v>
      </c>
      <c r="H30" s="25">
        <f t="shared" si="0"/>
        <v>678</v>
      </c>
      <c r="I30" s="25">
        <v>62700</v>
      </c>
      <c r="J30" s="25">
        <f t="shared" si="1"/>
        <v>42510600</v>
      </c>
      <c r="L30" s="47"/>
      <c r="N30" s="47"/>
    </row>
    <row r="31" spans="1:15">
      <c r="A31" s="18"/>
      <c r="B31" s="41" t="s">
        <v>70</v>
      </c>
      <c r="C31" s="56"/>
      <c r="D31" s="24">
        <f>+'Chi tiết '!AG30+'Chi tiết '!AG64</f>
        <v>0</v>
      </c>
      <c r="E31" s="24">
        <f>+'Chi tiết '!AH30+'Chi tiết '!AH64</f>
        <v>0</v>
      </c>
      <c r="F31" s="24">
        <f>+'Chi tiết '!AI30+'Chi tiết '!AI64</f>
        <v>424</v>
      </c>
      <c r="G31" s="24">
        <f>+'Chi tiết '!AJ30+'Chi tiết '!AJ64</f>
        <v>190</v>
      </c>
      <c r="H31" s="25">
        <f t="shared" si="0"/>
        <v>614</v>
      </c>
      <c r="I31" s="25">
        <v>34400</v>
      </c>
      <c r="J31" s="25">
        <f t="shared" si="1"/>
        <v>21121600</v>
      </c>
      <c r="L31" s="47"/>
      <c r="N31" s="47"/>
    </row>
    <row r="32" spans="1:15">
      <c r="A32" s="18"/>
      <c r="B32" s="41" t="s">
        <v>71</v>
      </c>
      <c r="C32" s="56"/>
      <c r="D32" s="24">
        <f>+'Chi tiết '!AG31+'Chi tiết '!AG65</f>
        <v>0</v>
      </c>
      <c r="E32" s="24">
        <f>+'Chi tiết '!AH31+'Chi tiết '!AH65</f>
        <v>0</v>
      </c>
      <c r="F32" s="24">
        <f>+'Chi tiết '!AI31+'Chi tiết '!AI65</f>
        <v>0</v>
      </c>
      <c r="G32" s="24">
        <f>+'Chi tiết '!AJ31+'Chi tiết '!AJ65</f>
        <v>5416</v>
      </c>
      <c r="H32" s="25">
        <f t="shared" si="0"/>
        <v>5416</v>
      </c>
      <c r="I32" s="25">
        <f>+(I11/250)*200</f>
        <v>28165.600000000002</v>
      </c>
      <c r="J32" s="25">
        <f t="shared" si="1"/>
        <v>152544889.60000002</v>
      </c>
      <c r="L32" s="47"/>
      <c r="N32" s="47"/>
    </row>
    <row r="33" spans="1:10" ht="15">
      <c r="A33" s="36" t="s">
        <v>47</v>
      </c>
      <c r="B33" s="37"/>
      <c r="C33" s="39">
        <f>+SUM(C5:C28)</f>
        <v>8927</v>
      </c>
      <c r="D33" s="39">
        <f>+SUM(D5:D28)</f>
        <v>40671</v>
      </c>
      <c r="E33" s="39">
        <f t="shared" ref="E33:G33" si="2">+SUM(E5:E28)</f>
        <v>62973</v>
      </c>
      <c r="F33" s="39">
        <f>+SUM(F5:F32)</f>
        <v>54489</v>
      </c>
      <c r="G33" s="39">
        <f t="shared" si="2"/>
        <v>34787</v>
      </c>
      <c r="H33" s="39">
        <f>+SUM(H5:H32)</f>
        <v>208303</v>
      </c>
      <c r="I33" s="38"/>
      <c r="J33" s="40">
        <f>+SUM(J5:J32)</f>
        <v>9916744832.6000004</v>
      </c>
    </row>
    <row r="38" spans="1:10">
      <c r="J38" s="35"/>
    </row>
  </sheetData>
  <autoFilter ref="A4:O33"/>
  <mergeCells count="2">
    <mergeCell ref="A1:J1"/>
    <mergeCell ref="A2:J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2024-06-10T09:17:08Z</dcterms:created>
  <dcterms:modified xsi:type="dcterms:W3CDTF">2025-01-02T10:53:56Z</dcterms:modified>
</cp:coreProperties>
</file>