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5\"/>
    </mc:Choice>
  </mc:AlternateContent>
  <bookViews>
    <workbookView xWindow="0" yWindow="0" windowWidth="28800" windowHeight="12495"/>
  </bookViews>
  <sheets>
    <sheet name="Chi tiết" sheetId="1" r:id="rId1"/>
    <sheet name="Tổng hợ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" i="1" l="1"/>
  <c r="AK23" i="1"/>
  <c r="AB26" i="1"/>
  <c r="AB7" i="1"/>
  <c r="AG36" i="1"/>
  <c r="F14" i="2"/>
  <c r="F15" i="2"/>
  <c r="AL16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K35" i="1"/>
  <c r="AK34" i="1"/>
  <c r="AK33" i="1"/>
  <c r="AK32" i="1"/>
  <c r="AK31" i="1"/>
  <c r="AK30" i="1"/>
  <c r="F12" i="2" s="1"/>
  <c r="AK29" i="1"/>
  <c r="AK28" i="1"/>
  <c r="AK27" i="1"/>
  <c r="AK26" i="1"/>
  <c r="AK25" i="1"/>
  <c r="AK24" i="1"/>
  <c r="AK5" i="1"/>
  <c r="F6" i="2" s="1"/>
  <c r="AK6" i="1"/>
  <c r="F7" i="2" s="1"/>
  <c r="AK7" i="1"/>
  <c r="AK8" i="1"/>
  <c r="AK9" i="1"/>
  <c r="F10" i="2" s="1"/>
  <c r="AK10" i="1"/>
  <c r="F11" i="2" s="1"/>
  <c r="AK11" i="1"/>
  <c r="AK12" i="1"/>
  <c r="AK13" i="1"/>
  <c r="AK14" i="1"/>
  <c r="AK15" i="1"/>
  <c r="AK16" i="1"/>
  <c r="F17" i="2" s="1"/>
  <c r="AK36" i="1" l="1"/>
  <c r="F9" i="2"/>
  <c r="F13" i="2"/>
  <c r="F5" i="2"/>
  <c r="AK17" i="1"/>
  <c r="F16" i="2"/>
  <c r="F18" i="2" s="1"/>
  <c r="F8" i="2"/>
  <c r="AL35" i="1" l="1"/>
  <c r="AN35" i="1" s="1"/>
  <c r="AL32" i="1"/>
  <c r="AN32" i="1" s="1"/>
  <c r="AL30" i="1"/>
  <c r="AN30" i="1" s="1"/>
  <c r="AL29" i="1"/>
  <c r="AN29" i="1" s="1"/>
  <c r="AL28" i="1"/>
  <c r="AN28" i="1" s="1"/>
  <c r="AL27" i="1"/>
  <c r="AN27" i="1" s="1"/>
  <c r="AL26" i="1"/>
  <c r="AN26" i="1" s="1"/>
  <c r="AL25" i="1"/>
  <c r="AN25" i="1" s="1"/>
  <c r="AL12" i="1"/>
  <c r="AN12" i="1" s="1"/>
  <c r="AL13" i="1"/>
  <c r="AN13" i="1" s="1"/>
  <c r="AL14" i="1"/>
  <c r="AN14" i="1" s="1"/>
  <c r="AL15" i="1"/>
  <c r="AN15" i="1" s="1"/>
  <c r="AN16" i="1"/>
  <c r="AL11" i="1"/>
  <c r="AN11" i="1" s="1"/>
  <c r="AL10" i="1"/>
  <c r="AN10" i="1" s="1"/>
  <c r="AL9" i="1"/>
  <c r="AN9" i="1" s="1"/>
  <c r="AL8" i="1"/>
  <c r="AN8" i="1" s="1"/>
  <c r="AL7" i="1"/>
  <c r="AL6" i="1"/>
  <c r="AN6" i="1" s="1"/>
  <c r="AL5" i="1"/>
  <c r="AN5" i="1" s="1"/>
  <c r="X24" i="1"/>
  <c r="AL24" i="1" s="1"/>
  <c r="AN24" i="1" s="1"/>
  <c r="AJ24" i="1"/>
  <c r="AJ26" i="1"/>
  <c r="AJ27" i="1"/>
  <c r="AJ28" i="1"/>
  <c r="E10" i="2" s="1"/>
  <c r="AJ29" i="1"/>
  <c r="AJ30" i="1"/>
  <c r="AJ31" i="1"/>
  <c r="AJ32" i="1"/>
  <c r="E14" i="2" s="1"/>
  <c r="AJ33" i="1"/>
  <c r="E15" i="2" s="1"/>
  <c r="AJ35" i="1"/>
  <c r="AJ23" i="1"/>
  <c r="AJ5" i="1"/>
  <c r="AJ6" i="1"/>
  <c r="AJ7" i="1"/>
  <c r="E8" i="2" s="1"/>
  <c r="AJ8" i="1"/>
  <c r="AJ9" i="1"/>
  <c r="AJ10" i="1"/>
  <c r="AJ11" i="1"/>
  <c r="AJ12" i="1"/>
  <c r="AJ13" i="1"/>
  <c r="AJ14" i="1"/>
  <c r="AJ15" i="1"/>
  <c r="AJ16" i="1"/>
  <c r="AJ4" i="1"/>
  <c r="X34" i="1"/>
  <c r="AJ34" i="1" s="1"/>
  <c r="E16" i="2" s="1"/>
  <c r="X25" i="1"/>
  <c r="AJ25" i="1" s="1"/>
  <c r="E7" i="2" s="1"/>
  <c r="X36" i="1"/>
  <c r="W36" i="1"/>
  <c r="Y36" i="1"/>
  <c r="Z36" i="1"/>
  <c r="AA36" i="1"/>
  <c r="AB36" i="1"/>
  <c r="AC36" i="1"/>
  <c r="AD36" i="1"/>
  <c r="AE36" i="1"/>
  <c r="AF36" i="1"/>
  <c r="C36" i="1"/>
  <c r="D36" i="1"/>
  <c r="E36" i="1"/>
  <c r="F36" i="1"/>
  <c r="G36" i="1"/>
  <c r="H36" i="1"/>
  <c r="I36" i="1"/>
  <c r="J36" i="1"/>
  <c r="K36" i="1"/>
  <c r="M36" i="1"/>
  <c r="N36" i="1"/>
  <c r="P36" i="1"/>
  <c r="R36" i="1"/>
  <c r="S36" i="1"/>
  <c r="T36" i="1"/>
  <c r="U36" i="1"/>
  <c r="V3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S17" i="1"/>
  <c r="E11" i="2" l="1"/>
  <c r="E9" i="2"/>
  <c r="E13" i="2"/>
  <c r="E12" i="2"/>
  <c r="AJ17" i="1"/>
  <c r="E5" i="2"/>
  <c r="AJ36" i="1"/>
  <c r="E6" i="2"/>
  <c r="AL34" i="1"/>
  <c r="AN34" i="1" s="1"/>
  <c r="E17" i="2"/>
  <c r="E18" i="2"/>
  <c r="AN7" i="1"/>
  <c r="AI34" i="1"/>
  <c r="AI35" i="1"/>
  <c r="AI16" i="1"/>
  <c r="AI4" i="1"/>
  <c r="D17" i="2" l="1"/>
  <c r="G17" i="2" s="1"/>
  <c r="I17" i="2" s="1"/>
  <c r="AI30" i="1"/>
  <c r="D12" i="2" s="1"/>
  <c r="AI32" i="1"/>
  <c r="D14" i="2" s="1"/>
  <c r="G14" i="2" s="1"/>
  <c r="I14" i="2" s="1"/>
  <c r="AI5" i="1"/>
  <c r="AI17" i="1" s="1"/>
  <c r="AI6" i="1"/>
  <c r="AI7" i="1"/>
  <c r="AI8" i="1"/>
  <c r="AI9" i="1"/>
  <c r="AI10" i="1"/>
  <c r="AI11" i="1"/>
  <c r="AI12" i="1"/>
  <c r="AI13" i="1"/>
  <c r="AI14" i="1"/>
  <c r="AI15" i="1"/>
  <c r="D16" i="2" s="1"/>
  <c r="G16" i="2" s="1"/>
  <c r="I16" i="2" s="1"/>
  <c r="Q36" i="1"/>
  <c r="AI29" i="1"/>
  <c r="D11" i="2" s="1"/>
  <c r="AI28" i="1"/>
  <c r="D10" i="2" s="1"/>
  <c r="AI26" i="1"/>
  <c r="D8" i="2" s="1"/>
  <c r="AI25" i="1"/>
  <c r="AI24" i="1"/>
  <c r="D7" i="2" l="1"/>
  <c r="D6" i="2"/>
  <c r="AI27" i="1"/>
  <c r="D9" i="2" s="1"/>
  <c r="O36" i="1"/>
  <c r="L33" i="1"/>
  <c r="L31" i="1"/>
  <c r="L23" i="1"/>
  <c r="AL23" i="1" l="1"/>
  <c r="L36" i="1"/>
  <c r="AI23" i="1"/>
  <c r="AL31" i="1"/>
  <c r="AN31" i="1" s="1"/>
  <c r="AI31" i="1"/>
  <c r="D13" i="2" s="1"/>
  <c r="AL33" i="1"/>
  <c r="AN33" i="1" s="1"/>
  <c r="AI33" i="1"/>
  <c r="D15" i="2" s="1"/>
  <c r="G15" i="2" s="1"/>
  <c r="I15" i="2" s="1"/>
  <c r="C4" i="1"/>
  <c r="AH23" i="1"/>
  <c r="AH36" i="1" s="1"/>
  <c r="AH5" i="1"/>
  <c r="AH6" i="1"/>
  <c r="AH7" i="1"/>
  <c r="AH8" i="1"/>
  <c r="AH9" i="1"/>
  <c r="AH10" i="1"/>
  <c r="AH11" i="1"/>
  <c r="AH12" i="1"/>
  <c r="D5" i="2" l="1"/>
  <c r="D18" i="2" s="1"/>
  <c r="AI36" i="1"/>
  <c r="AH4" i="1"/>
  <c r="C5" i="2" s="1"/>
  <c r="G5" i="2" s="1"/>
  <c r="I5" i="2" s="1"/>
  <c r="AL4" i="1"/>
  <c r="C17" i="1"/>
  <c r="AN23" i="1"/>
  <c r="AN36" i="1" s="1"/>
  <c r="AL36" i="1"/>
  <c r="AH17" i="1"/>
  <c r="AH50" i="1"/>
  <c r="AH49" i="1"/>
  <c r="AH48" i="1"/>
  <c r="AH47" i="1"/>
  <c r="C10" i="2" s="1"/>
  <c r="G10" i="2" s="1"/>
  <c r="AH46" i="1"/>
  <c r="AH45" i="1"/>
  <c r="AH44" i="1"/>
  <c r="AH43" i="1"/>
  <c r="AH42" i="1"/>
  <c r="C9" i="2"/>
  <c r="G9" i="2" s="1"/>
  <c r="AI51" i="1"/>
  <c r="AJ51" i="1"/>
  <c r="AK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C51" i="1"/>
  <c r="AL17" i="1" l="1"/>
  <c r="AN4" i="1"/>
  <c r="AN17" i="1" s="1"/>
  <c r="C6" i="2"/>
  <c r="C11" i="2"/>
  <c r="G11" i="2" s="1"/>
  <c r="I11" i="2" s="1"/>
  <c r="AH51" i="1"/>
  <c r="C8" i="2"/>
  <c r="G8" i="2" s="1"/>
  <c r="I8" i="2" s="1"/>
  <c r="C7" i="2"/>
  <c r="G7" i="2" s="1"/>
  <c r="I7" i="2" s="1"/>
  <c r="C12" i="2"/>
  <c r="G12" i="2" s="1"/>
  <c r="I12" i="2" s="1"/>
  <c r="C13" i="2"/>
  <c r="G13" i="2" s="1"/>
  <c r="I13" i="2" s="1"/>
  <c r="I10" i="2"/>
  <c r="I9" i="2"/>
  <c r="G6" i="2" l="1"/>
  <c r="I6" i="2" s="1"/>
  <c r="I18" i="2" s="1"/>
  <c r="C18" i="2"/>
  <c r="G18" i="2" s="1"/>
</calcChain>
</file>

<file path=xl/comments1.xml><?xml version="1.0" encoding="utf-8"?>
<comments xmlns="http://schemas.openxmlformats.org/spreadsheetml/2006/main">
  <authors>
    <author>Administrator</author>
  </authors>
  <commentList>
    <comment ref="J3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dư 2 gói
</t>
        </r>
      </text>
    </comment>
  </commentList>
</comments>
</file>

<file path=xl/sharedStrings.xml><?xml version="1.0" encoding="utf-8"?>
<sst xmlns="http://schemas.openxmlformats.org/spreadsheetml/2006/main" count="153" uniqueCount="53">
  <si>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</si>
  <si>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</si>
  <si>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</si>
  <si>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</si>
  <si>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</si>
  <si>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</si>
  <si>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</si>
  <si>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</si>
  <si>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</si>
  <si>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</si>
  <si>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</si>
  <si>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</si>
  <si>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</si>
  <si>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</si>
  <si>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</si>
  <si>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</si>
  <si>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</si>
  <si>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</si>
  <si>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</si>
  <si>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</si>
  <si>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</si>
  <si>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</si>
  <si>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</si>
  <si>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</si>
  <si>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</si>
  <si>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>Mã hàng</t>
  </si>
  <si>
    <t>Tên hàng</t>
  </si>
  <si>
    <t>Đơn giá (-VAT)</t>
  </si>
  <si>
    <t>Thành tiền</t>
  </si>
  <si>
    <t>Tháng 04 năm 2024</t>
  </si>
  <si>
    <t>1-4.04</t>
  </si>
  <si>
    <t>05-11.04</t>
  </si>
  <si>
    <t>12-18.04</t>
  </si>
  <si>
    <t>19-25.04</t>
  </si>
  <si>
    <t>01-09.05</t>
  </si>
  <si>
    <t>24-31.05</t>
  </si>
  <si>
    <t>Tháng 05 năm 2024</t>
  </si>
  <si>
    <t>Tháng 5 năm 2024</t>
  </si>
  <si>
    <t>Gà hun cỏ xạ hương</t>
  </si>
  <si>
    <t>BGHM450</t>
  </si>
  <si>
    <t>GHC500</t>
  </si>
  <si>
    <t>Bắp giò heo muối Tayaki</t>
  </si>
  <si>
    <t>GL250</t>
  </si>
  <si>
    <t>GSG250</t>
  </si>
  <si>
    <t>GIÒ LỤA 250</t>
  </si>
  <si>
    <t>GIÒ SỤN GÀ 250</t>
  </si>
  <si>
    <t>10-17.05</t>
  </si>
  <si>
    <t>18-23.05</t>
  </si>
  <si>
    <t>18-24.05</t>
  </si>
  <si>
    <t>TỔNG SL</t>
  </si>
  <si>
    <t>ĐG</t>
  </si>
  <si>
    <t>TT</t>
  </si>
  <si>
    <t>TỔNG HỢP NHẬP KHO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</si>
</sst>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7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4" borderId="2" xfId="0" applyFill="1" applyBorder="1"/>
    <xf numFmtId="0" fontId="3" fillId="5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16" fontId="10" fillId="6" borderId="2" xfId="0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7" borderId="2" xfId="1" applyNumberFormat="1" applyFont="1" applyFill="1" applyBorder="1"/>
    <xf numFmtId="0" fontId="3" fillId="0" borderId="2" xfId="0" applyFont="1" applyBorder="1"/>
    <xf numFmtId="0" fontId="11" fillId="0" borderId="3" xfId="0" applyFont="1" applyFill="1" applyBorder="1" applyAlignment="1">
      <alignment horizontal="left" vertical="center"/>
    </xf>
    <xf numFmtId="164" fontId="7" fillId="0" borderId="2" xfId="1" applyNumberFormat="1" applyFont="1" applyBorder="1"/>
    <xf numFmtId="164" fontId="7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164" fontId="3" fillId="8" borderId="2" xfId="1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/>
    <xf numFmtId="0" fontId="2" fillId="4" borderId="2" xfId="0" applyFont="1" applyFill="1" applyBorder="1"/>
    <xf numFmtId="164" fontId="3" fillId="4" borderId="2" xfId="1" applyNumberFormat="1" applyFont="1" applyFill="1" applyBorder="1"/>
    <xf numFmtId="164" fontId="0" fillId="0" borderId="0" xfId="0" applyNumberFormat="1"/>
    <xf numFmtId="164" fontId="0" fillId="0" borderId="2" xfId="0" applyNumberFormat="1" applyBorder="1"/>
    <xf numFmtId="0" fontId="4" fillId="0" borderId="0" xfId="0" applyFont="1" applyBorder="1" applyAlignment="1">
      <alignment horizontal="center"/>
    </xf>
    <xf numFmtId="164" fontId="0" fillId="7" borderId="0" xfId="1" applyNumberFormat="1" applyFont="1" applyFill="1" applyBorder="1"/>
    <xf numFmtId="0" fontId="1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1"/>
  <sheetViews>
    <sheetView tabSelected="1" workbookViewId="0">
      <selection activeCell="AK9" sqref="AK9"/>
    </sheetView>
  </sheetViews>
  <sheetFormatPr defaultRowHeight="15" x14ac:dyDescent="0.25"/>
  <cols>
    <col min="1" max="1" width="10.5703125" customWidth="1"/>
    <col min="2" max="2" width="18.5703125" customWidth="1"/>
    <col min="3" max="4" width="5.7109375" hidden="1" customWidth="1"/>
    <col min="5" max="6" width="5" hidden="1" customWidth="1"/>
    <col min="7" max="7" width="5.42578125" hidden="1" customWidth="1"/>
    <col min="8" max="8" width="6" hidden="1" customWidth="1"/>
    <col min="9" max="9" width="5.7109375" hidden="1" customWidth="1"/>
    <col min="10" max="10" width="5.85546875" hidden="1" customWidth="1"/>
    <col min="11" max="11" width="5.42578125" hidden="1" customWidth="1"/>
    <col min="12" max="16" width="5.5703125" hidden="1" customWidth="1"/>
    <col min="17" max="17" width="5.85546875" hidden="1" customWidth="1"/>
    <col min="18" max="19" width="5.5703125" hidden="1" customWidth="1"/>
    <col min="20" max="21" width="5.7109375" hidden="1" customWidth="1"/>
    <col min="22" max="25" width="5.5703125" hidden="1" customWidth="1"/>
    <col min="26" max="26" width="5.85546875" hidden="1" customWidth="1"/>
    <col min="27" max="27" width="5.5703125" customWidth="1"/>
    <col min="28" max="28" width="5.5703125" style="35" customWidth="1"/>
    <col min="29" max="33" width="5.5703125" customWidth="1"/>
    <col min="34" max="34" width="9.42578125" style="23" customWidth="1"/>
    <col min="35" max="35" width="10" style="23" customWidth="1"/>
    <col min="36" max="37" width="10" customWidth="1"/>
    <col min="38" max="38" width="12.28515625" customWidth="1"/>
    <col min="40" max="40" width="15.7109375" customWidth="1"/>
    <col min="41" max="41" width="14" customWidth="1"/>
    <col min="42" max="42" width="11.5703125" bestFit="1" customWidth="1"/>
  </cols>
  <sheetData>
    <row r="1" spans="1:42" ht="18.7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1"/>
    </row>
    <row r="2" spans="1:42" ht="18.75" x14ac:dyDescent="0.25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22"/>
      <c r="AH2" s="24" t="s">
        <v>34</v>
      </c>
      <c r="AI2" s="23" t="s">
        <v>46</v>
      </c>
      <c r="AJ2" s="1" t="s">
        <v>48</v>
      </c>
      <c r="AK2" s="1" t="s">
        <v>35</v>
      </c>
    </row>
    <row r="3" spans="1:42" s="3" customFormat="1" ht="21" x14ac:dyDescent="0.2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33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25" t="s">
        <v>3</v>
      </c>
      <c r="AI3" s="25" t="s">
        <v>3</v>
      </c>
      <c r="AJ3" s="2" t="s">
        <v>3</v>
      </c>
      <c r="AK3" s="2" t="s">
        <v>3</v>
      </c>
      <c r="AL3" s="14" t="s">
        <v>49</v>
      </c>
      <c r="AM3" s="14" t="s">
        <v>50</v>
      </c>
      <c r="AN3" s="14" t="s">
        <v>51</v>
      </c>
    </row>
    <row r="4" spans="1:42" x14ac:dyDescent="0.25">
      <c r="A4" s="4" t="s">
        <v>10</v>
      </c>
      <c r="B4" s="4" t="s">
        <v>11</v>
      </c>
      <c r="C4" s="27">
        <f>-66-716</f>
        <v>-782</v>
      </c>
      <c r="D4" s="5">
        <v>2548</v>
      </c>
      <c r="E4" s="5"/>
      <c r="F4" s="5">
        <v>1560</v>
      </c>
      <c r="G4" s="5"/>
      <c r="H4" s="5">
        <v>1560</v>
      </c>
      <c r="I4" s="5"/>
      <c r="J4" s="5">
        <v>1404</v>
      </c>
      <c r="K4" s="5"/>
      <c r="L4" s="18"/>
      <c r="M4" s="18">
        <v>1040</v>
      </c>
      <c r="N4" s="18"/>
      <c r="O4" s="18">
        <v>1144</v>
      </c>
      <c r="P4" s="18"/>
      <c r="Q4" s="18">
        <v>780</v>
      </c>
      <c r="R4" s="18"/>
      <c r="S4" s="18">
        <v>1040</v>
      </c>
      <c r="T4" s="5"/>
      <c r="U4" s="5">
        <v>1300</v>
      </c>
      <c r="V4" s="5"/>
      <c r="W4" s="5">
        <v>1144</v>
      </c>
      <c r="X4" s="5"/>
      <c r="Y4" s="5">
        <v>1144</v>
      </c>
      <c r="Z4" s="5">
        <v>1300</v>
      </c>
      <c r="AA4" s="18"/>
      <c r="AB4" s="19"/>
      <c r="AC4" s="18">
        <v>1456</v>
      </c>
      <c r="AD4" s="18">
        <v>1300</v>
      </c>
      <c r="AE4" s="18"/>
      <c r="AF4" s="18">
        <v>1560</v>
      </c>
      <c r="AG4" s="18">
        <v>1560</v>
      </c>
      <c r="AH4" s="26">
        <f>+SUM(C4:K4)</f>
        <v>6290</v>
      </c>
      <c r="AI4" s="28">
        <f>+SUM(L4:S4)</f>
        <v>4004</v>
      </c>
      <c r="AJ4" s="6">
        <f>+SUM(T4:Z4)</f>
        <v>4888</v>
      </c>
      <c r="AK4" s="20">
        <f>+SUM(AA4:AG4)</f>
        <v>5876</v>
      </c>
      <c r="AL4" s="12">
        <f>+SUM(C4:AG4)</f>
        <v>21058</v>
      </c>
      <c r="AM4" s="13">
        <v>69375</v>
      </c>
      <c r="AN4" s="30">
        <f>+AM4*AL4</f>
        <v>1460898750</v>
      </c>
      <c r="AO4" s="29"/>
      <c r="AP4" s="29"/>
    </row>
    <row r="5" spans="1:42" x14ac:dyDescent="0.25">
      <c r="A5" s="4" t="s">
        <v>6</v>
      </c>
      <c r="B5" s="4" t="s">
        <v>7</v>
      </c>
      <c r="C5" s="27"/>
      <c r="D5" s="5">
        <v>1820</v>
      </c>
      <c r="E5" s="5"/>
      <c r="F5" s="5">
        <v>1540</v>
      </c>
      <c r="G5" s="5"/>
      <c r="H5" s="5">
        <v>1260</v>
      </c>
      <c r="I5" s="5"/>
      <c r="J5" s="5">
        <v>1400</v>
      </c>
      <c r="K5" s="5"/>
      <c r="L5" s="18"/>
      <c r="M5" s="18">
        <v>1820</v>
      </c>
      <c r="N5" s="18"/>
      <c r="O5" s="18">
        <v>1987</v>
      </c>
      <c r="P5" s="18"/>
      <c r="Q5" s="18">
        <v>2100</v>
      </c>
      <c r="R5" s="18"/>
      <c r="S5" s="18">
        <v>1540</v>
      </c>
      <c r="T5" s="5"/>
      <c r="U5" s="5">
        <v>1400</v>
      </c>
      <c r="V5" s="5"/>
      <c r="W5" s="5">
        <v>2100</v>
      </c>
      <c r="X5" s="5"/>
      <c r="Y5" s="5">
        <v>1540</v>
      </c>
      <c r="Z5" s="5">
        <v>1400</v>
      </c>
      <c r="AA5" s="18"/>
      <c r="AB5" s="19"/>
      <c r="AC5" s="18">
        <v>1400</v>
      </c>
      <c r="AD5" s="18">
        <v>1820</v>
      </c>
      <c r="AE5" s="18"/>
      <c r="AF5" s="18">
        <v>1540</v>
      </c>
      <c r="AG5" s="18">
        <v>1820</v>
      </c>
      <c r="AH5" s="26">
        <f t="shared" ref="AH5:AH12" si="0">+SUM(C5:K5)</f>
        <v>6020</v>
      </c>
      <c r="AI5" s="28">
        <f t="shared" ref="AI5:AI15" si="1">+SUM(L5:S5)</f>
        <v>7447</v>
      </c>
      <c r="AJ5" s="6">
        <f t="shared" ref="AJ5:AJ16" si="2">+SUM(T5:Z5)</f>
        <v>6440</v>
      </c>
      <c r="AK5" s="20">
        <f t="shared" ref="AK5:AK16" si="3">+SUM(AA5:AG5)</f>
        <v>6580</v>
      </c>
      <c r="AL5" s="12">
        <f t="shared" ref="AL5:AL11" si="4">+SUM(C5:AG5)</f>
        <v>26487</v>
      </c>
      <c r="AM5" s="13">
        <v>51561</v>
      </c>
      <c r="AN5" s="30">
        <f t="shared" ref="AN5:AN12" si="5">+AM5*AL5</f>
        <v>1365696207</v>
      </c>
      <c r="AO5" s="29"/>
      <c r="AP5" s="29"/>
    </row>
    <row r="6" spans="1:42" x14ac:dyDescent="0.25">
      <c r="A6" s="4" t="s">
        <v>8</v>
      </c>
      <c r="B6" s="4" t="s">
        <v>9</v>
      </c>
      <c r="C6" s="27">
        <v>-2</v>
      </c>
      <c r="D6" s="5"/>
      <c r="E6" s="5"/>
      <c r="F6" s="5">
        <v>90</v>
      </c>
      <c r="G6" s="5"/>
      <c r="H6" s="5"/>
      <c r="I6" s="5"/>
      <c r="J6" s="5">
        <v>90</v>
      </c>
      <c r="K6" s="5"/>
      <c r="L6" s="18"/>
      <c r="M6" s="18">
        <v>90</v>
      </c>
      <c r="N6" s="18"/>
      <c r="O6" s="18">
        <v>90</v>
      </c>
      <c r="P6" s="18"/>
      <c r="Q6" s="18">
        <v>90</v>
      </c>
      <c r="R6" s="18"/>
      <c r="S6" s="18"/>
      <c r="T6" s="5"/>
      <c r="U6" s="5">
        <v>90</v>
      </c>
      <c r="V6" s="5"/>
      <c r="W6" s="5"/>
      <c r="X6" s="5"/>
      <c r="Y6" s="5">
        <v>90</v>
      </c>
      <c r="Z6" s="5">
        <v>90</v>
      </c>
      <c r="AA6" s="18"/>
      <c r="AB6" s="19"/>
      <c r="AC6" s="18"/>
      <c r="AD6" s="18"/>
      <c r="AE6" s="18"/>
      <c r="AF6" s="18">
        <v>90</v>
      </c>
      <c r="AG6" s="18">
        <v>90</v>
      </c>
      <c r="AH6" s="26">
        <f t="shared" si="0"/>
        <v>178</v>
      </c>
      <c r="AI6" s="28">
        <f t="shared" si="1"/>
        <v>270</v>
      </c>
      <c r="AJ6" s="6">
        <f t="shared" si="2"/>
        <v>270</v>
      </c>
      <c r="AK6" s="20">
        <f t="shared" si="3"/>
        <v>180</v>
      </c>
      <c r="AL6" s="12">
        <f t="shared" si="4"/>
        <v>898</v>
      </c>
      <c r="AM6" s="13">
        <v>81803</v>
      </c>
      <c r="AN6" s="30">
        <f t="shared" si="5"/>
        <v>73459094</v>
      </c>
      <c r="AO6" s="29"/>
      <c r="AP6" s="29"/>
    </row>
    <row r="7" spans="1:42" x14ac:dyDescent="0.25">
      <c r="A7" s="4" t="s">
        <v>12</v>
      </c>
      <c r="B7" s="4" t="s">
        <v>13</v>
      </c>
      <c r="C7" s="27">
        <v>-256</v>
      </c>
      <c r="D7" s="5">
        <v>836</v>
      </c>
      <c r="E7" s="5"/>
      <c r="F7" s="5">
        <v>600</v>
      </c>
      <c r="G7" s="5"/>
      <c r="H7" s="5">
        <v>800</v>
      </c>
      <c r="I7" s="5"/>
      <c r="J7" s="5">
        <v>446</v>
      </c>
      <c r="K7" s="5"/>
      <c r="L7" s="18"/>
      <c r="M7" s="18">
        <v>800</v>
      </c>
      <c r="N7" s="18"/>
      <c r="O7" s="18">
        <v>800</v>
      </c>
      <c r="P7" s="18"/>
      <c r="Q7" s="18">
        <v>600</v>
      </c>
      <c r="R7" s="18"/>
      <c r="S7" s="18">
        <v>800</v>
      </c>
      <c r="T7" s="5"/>
      <c r="U7" s="5">
        <v>800</v>
      </c>
      <c r="V7" s="5"/>
      <c r="W7" s="5">
        <v>800</v>
      </c>
      <c r="X7" s="5"/>
      <c r="Y7" s="5">
        <v>800</v>
      </c>
      <c r="Z7" s="5">
        <v>800</v>
      </c>
      <c r="AA7" s="18"/>
      <c r="AB7" s="19">
        <f>-5-227</f>
        <v>-232</v>
      </c>
      <c r="AC7" s="18">
        <v>600</v>
      </c>
      <c r="AD7" s="18">
        <v>600</v>
      </c>
      <c r="AE7" s="18"/>
      <c r="AF7" s="18">
        <v>800</v>
      </c>
      <c r="AG7" s="18">
        <v>600</v>
      </c>
      <c r="AH7" s="26">
        <f t="shared" si="0"/>
        <v>2426</v>
      </c>
      <c r="AI7" s="28">
        <f t="shared" si="1"/>
        <v>3000</v>
      </c>
      <c r="AJ7" s="6">
        <f t="shared" si="2"/>
        <v>3200</v>
      </c>
      <c r="AK7" s="20">
        <f t="shared" si="3"/>
        <v>2368</v>
      </c>
      <c r="AL7" s="12">
        <f t="shared" si="4"/>
        <v>10994</v>
      </c>
      <c r="AM7" s="13">
        <v>35207</v>
      </c>
      <c r="AN7" s="30">
        <f t="shared" si="5"/>
        <v>387065758</v>
      </c>
      <c r="AO7" s="29"/>
      <c r="AP7" s="29"/>
    </row>
    <row r="8" spans="1:42" x14ac:dyDescent="0.25">
      <c r="A8" s="4" t="s">
        <v>14</v>
      </c>
      <c r="B8" s="4" t="s">
        <v>15</v>
      </c>
      <c r="C8" s="27"/>
      <c r="D8" s="5"/>
      <c r="E8" s="5"/>
      <c r="F8" s="5"/>
      <c r="G8" s="5"/>
      <c r="H8" s="5">
        <v>302</v>
      </c>
      <c r="I8" s="5"/>
      <c r="J8" s="5">
        <v>218</v>
      </c>
      <c r="K8" s="5"/>
      <c r="L8" s="18"/>
      <c r="M8" s="18">
        <v>201</v>
      </c>
      <c r="N8" s="18"/>
      <c r="O8" s="18">
        <v>200</v>
      </c>
      <c r="P8" s="18"/>
      <c r="Q8" s="18">
        <v>200</v>
      </c>
      <c r="R8" s="18"/>
      <c r="S8" s="18">
        <v>200</v>
      </c>
      <c r="T8" s="5"/>
      <c r="U8" s="5">
        <v>100</v>
      </c>
      <c r="V8" s="5"/>
      <c r="W8" s="5">
        <v>200</v>
      </c>
      <c r="X8" s="5"/>
      <c r="Y8" s="5">
        <v>400</v>
      </c>
      <c r="Z8" s="5">
        <v>200</v>
      </c>
      <c r="AA8" s="18"/>
      <c r="AB8" s="19"/>
      <c r="AC8" s="18"/>
      <c r="AD8" s="18">
        <v>314</v>
      </c>
      <c r="AE8" s="18"/>
      <c r="AF8" s="18">
        <v>200</v>
      </c>
      <c r="AG8" s="18">
        <v>200</v>
      </c>
      <c r="AH8" s="26">
        <f t="shared" si="0"/>
        <v>520</v>
      </c>
      <c r="AI8" s="28">
        <f t="shared" si="1"/>
        <v>801</v>
      </c>
      <c r="AJ8" s="6">
        <f t="shared" si="2"/>
        <v>900</v>
      </c>
      <c r="AK8" s="20">
        <f t="shared" si="3"/>
        <v>714</v>
      </c>
      <c r="AL8" s="12">
        <f t="shared" si="4"/>
        <v>2935</v>
      </c>
      <c r="AM8" s="13">
        <v>36091</v>
      </c>
      <c r="AN8" s="30">
        <f t="shared" si="5"/>
        <v>105927085</v>
      </c>
      <c r="AO8" s="29"/>
      <c r="AP8" s="29"/>
    </row>
    <row r="9" spans="1:42" x14ac:dyDescent="0.25">
      <c r="A9" s="4" t="s">
        <v>16</v>
      </c>
      <c r="B9" s="4" t="s">
        <v>17</v>
      </c>
      <c r="C9" s="27"/>
      <c r="D9" s="5"/>
      <c r="E9" s="5"/>
      <c r="F9" s="5"/>
      <c r="G9" s="5"/>
      <c r="H9" s="5">
        <v>10</v>
      </c>
      <c r="I9" s="5"/>
      <c r="J9" s="5">
        <v>10</v>
      </c>
      <c r="K9" s="5"/>
      <c r="L9" s="18"/>
      <c r="M9" s="18"/>
      <c r="N9" s="18"/>
      <c r="O9" s="18"/>
      <c r="P9" s="18"/>
      <c r="Q9" s="18"/>
      <c r="R9" s="18"/>
      <c r="S9" s="18">
        <v>30</v>
      </c>
      <c r="T9" s="5"/>
      <c r="U9" s="5"/>
      <c r="V9" s="5"/>
      <c r="W9" s="5"/>
      <c r="X9" s="5"/>
      <c r="Y9" s="5"/>
      <c r="Z9" s="5"/>
      <c r="AA9" s="18"/>
      <c r="AB9" s="19">
        <v>-50</v>
      </c>
      <c r="AC9" s="18"/>
      <c r="AD9" s="18">
        <v>20</v>
      </c>
      <c r="AE9" s="18"/>
      <c r="AF9" s="18"/>
      <c r="AG9" s="18"/>
      <c r="AH9" s="26">
        <f t="shared" si="0"/>
        <v>20</v>
      </c>
      <c r="AI9" s="28">
        <f t="shared" si="1"/>
        <v>30</v>
      </c>
      <c r="AJ9" s="6">
        <f t="shared" si="2"/>
        <v>0</v>
      </c>
      <c r="AK9" s="20">
        <f t="shared" si="3"/>
        <v>-30</v>
      </c>
      <c r="AL9" s="12">
        <f t="shared" si="4"/>
        <v>20</v>
      </c>
      <c r="AM9" s="13">
        <v>70831</v>
      </c>
      <c r="AN9" s="30">
        <f t="shared" si="5"/>
        <v>1416620</v>
      </c>
      <c r="AO9" s="29"/>
      <c r="AP9" s="29"/>
    </row>
    <row r="10" spans="1:42" x14ac:dyDescent="0.25">
      <c r="A10" s="4" t="s">
        <v>18</v>
      </c>
      <c r="B10" s="4" t="s">
        <v>19</v>
      </c>
      <c r="C10" s="27"/>
      <c r="D10" s="5">
        <v>881</v>
      </c>
      <c r="E10" s="5"/>
      <c r="F10" s="5">
        <v>390</v>
      </c>
      <c r="G10" s="5"/>
      <c r="H10" s="5">
        <v>390</v>
      </c>
      <c r="I10" s="5"/>
      <c r="J10" s="5">
        <v>520</v>
      </c>
      <c r="K10" s="5"/>
      <c r="L10" s="18"/>
      <c r="M10" s="18">
        <v>674</v>
      </c>
      <c r="N10" s="18"/>
      <c r="O10" s="18"/>
      <c r="P10" s="18"/>
      <c r="Q10" s="18">
        <v>910</v>
      </c>
      <c r="R10" s="18"/>
      <c r="S10" s="18">
        <v>650</v>
      </c>
      <c r="T10" s="5"/>
      <c r="U10" s="5">
        <v>1040</v>
      </c>
      <c r="V10" s="5"/>
      <c r="W10" s="5">
        <v>650</v>
      </c>
      <c r="X10" s="5"/>
      <c r="Y10" s="5">
        <v>780</v>
      </c>
      <c r="Z10" s="5">
        <v>650</v>
      </c>
      <c r="AA10" s="18"/>
      <c r="AB10" s="19"/>
      <c r="AC10" s="18">
        <v>529</v>
      </c>
      <c r="AD10" s="18">
        <v>780</v>
      </c>
      <c r="AE10" s="18"/>
      <c r="AF10" s="18">
        <v>780</v>
      </c>
      <c r="AG10" s="18">
        <v>780</v>
      </c>
      <c r="AH10" s="26">
        <f t="shared" si="0"/>
        <v>2181</v>
      </c>
      <c r="AI10" s="28">
        <f t="shared" si="1"/>
        <v>2234</v>
      </c>
      <c r="AJ10" s="6">
        <f t="shared" si="2"/>
        <v>3120</v>
      </c>
      <c r="AK10" s="20">
        <f t="shared" si="3"/>
        <v>2869</v>
      </c>
      <c r="AL10" s="12">
        <f t="shared" si="4"/>
        <v>10404</v>
      </c>
      <c r="AM10" s="13">
        <v>32460</v>
      </c>
      <c r="AN10" s="30">
        <f t="shared" si="5"/>
        <v>337713840</v>
      </c>
      <c r="AO10" s="29"/>
      <c r="AP10" s="29"/>
    </row>
    <row r="11" spans="1:42" x14ac:dyDescent="0.25">
      <c r="A11" s="4" t="s">
        <v>20</v>
      </c>
      <c r="B11" s="4" t="s">
        <v>21</v>
      </c>
      <c r="C11" s="27"/>
      <c r="D11" s="5">
        <v>101</v>
      </c>
      <c r="E11" s="5"/>
      <c r="F11" s="5">
        <v>200</v>
      </c>
      <c r="G11" s="5"/>
      <c r="H11" s="5">
        <v>200</v>
      </c>
      <c r="I11" s="5"/>
      <c r="J11" s="5">
        <v>204</v>
      </c>
      <c r="K11" s="5"/>
      <c r="L11" s="18"/>
      <c r="M11" s="18">
        <v>400</v>
      </c>
      <c r="N11" s="18"/>
      <c r="O11" s="18">
        <v>300</v>
      </c>
      <c r="P11" s="18"/>
      <c r="Q11" s="18">
        <v>404</v>
      </c>
      <c r="R11" s="18"/>
      <c r="S11" s="18">
        <v>300</v>
      </c>
      <c r="T11" s="5"/>
      <c r="U11" s="5">
        <v>300</v>
      </c>
      <c r="V11" s="5"/>
      <c r="W11" s="5">
        <v>95</v>
      </c>
      <c r="X11" s="5"/>
      <c r="Y11" s="5">
        <v>500</v>
      </c>
      <c r="Z11" s="5">
        <v>300</v>
      </c>
      <c r="AA11" s="18"/>
      <c r="AB11" s="19"/>
      <c r="AC11" s="18">
        <v>300</v>
      </c>
      <c r="AD11" s="18"/>
      <c r="AE11" s="18"/>
      <c r="AF11" s="18"/>
      <c r="AG11" s="18">
        <v>300</v>
      </c>
      <c r="AH11" s="26">
        <f t="shared" si="0"/>
        <v>705</v>
      </c>
      <c r="AI11" s="28">
        <f t="shared" si="1"/>
        <v>1404</v>
      </c>
      <c r="AJ11" s="6">
        <f t="shared" si="2"/>
        <v>1195</v>
      </c>
      <c r="AK11" s="20">
        <f t="shared" si="3"/>
        <v>600</v>
      </c>
      <c r="AL11" s="12">
        <f t="shared" si="4"/>
        <v>3904</v>
      </c>
      <c r="AM11" s="13">
        <v>43000</v>
      </c>
      <c r="AN11" s="30">
        <f t="shared" si="5"/>
        <v>167872000</v>
      </c>
      <c r="AO11" s="29"/>
      <c r="AP11" s="29"/>
    </row>
    <row r="12" spans="1:42" x14ac:dyDescent="0.25">
      <c r="A12" s="4" t="s">
        <v>4</v>
      </c>
      <c r="B12" s="4" t="s">
        <v>5</v>
      </c>
      <c r="C12" s="27">
        <v>-32</v>
      </c>
      <c r="D12" s="5"/>
      <c r="E12" s="5"/>
      <c r="F12" s="5"/>
      <c r="G12" s="5"/>
      <c r="H12" s="5">
        <v>353</v>
      </c>
      <c r="I12" s="5"/>
      <c r="J12" s="5">
        <v>720</v>
      </c>
      <c r="K12" s="5"/>
      <c r="L12" s="18"/>
      <c r="M12" s="18">
        <v>450</v>
      </c>
      <c r="N12" s="18"/>
      <c r="O12" s="18">
        <v>360</v>
      </c>
      <c r="P12" s="18"/>
      <c r="Q12" s="18">
        <v>454</v>
      </c>
      <c r="R12" s="18"/>
      <c r="S12" s="18">
        <v>460</v>
      </c>
      <c r="T12" s="5"/>
      <c r="U12" s="5">
        <v>360</v>
      </c>
      <c r="V12" s="5"/>
      <c r="W12" s="5">
        <v>362</v>
      </c>
      <c r="X12" s="5"/>
      <c r="Y12" s="5">
        <v>540</v>
      </c>
      <c r="Z12" s="5">
        <v>360</v>
      </c>
      <c r="AA12" s="18"/>
      <c r="AB12" s="19"/>
      <c r="AC12" s="18">
        <v>360</v>
      </c>
      <c r="AD12" s="18">
        <v>450</v>
      </c>
      <c r="AE12" s="18"/>
      <c r="AF12" s="18">
        <v>900</v>
      </c>
      <c r="AG12" s="18">
        <v>540</v>
      </c>
      <c r="AH12" s="26">
        <f t="shared" si="0"/>
        <v>1041</v>
      </c>
      <c r="AI12" s="28">
        <f t="shared" si="1"/>
        <v>1724</v>
      </c>
      <c r="AJ12" s="6">
        <f t="shared" si="2"/>
        <v>1622</v>
      </c>
      <c r="AK12" s="20">
        <f t="shared" si="3"/>
        <v>2250</v>
      </c>
      <c r="AL12" s="12">
        <f>+SUM(C12:AG12)</f>
        <v>6637</v>
      </c>
      <c r="AM12" s="13">
        <v>45000</v>
      </c>
      <c r="AN12" s="30">
        <f t="shared" si="5"/>
        <v>298665000</v>
      </c>
      <c r="AO12" s="29"/>
      <c r="AP12" s="29"/>
    </row>
    <row r="13" spans="1:42" x14ac:dyDescent="0.25">
      <c r="A13" s="4" t="s">
        <v>40</v>
      </c>
      <c r="B13" s="4" t="s">
        <v>38</v>
      </c>
      <c r="C13" s="27"/>
      <c r="D13" s="5"/>
      <c r="E13" s="5"/>
      <c r="F13" s="5"/>
      <c r="G13" s="5"/>
      <c r="H13" s="5"/>
      <c r="I13" s="5"/>
      <c r="J13" s="5"/>
      <c r="K13" s="5"/>
      <c r="L13" s="18"/>
      <c r="M13" s="18">
        <v>120</v>
      </c>
      <c r="N13" s="18"/>
      <c r="O13" s="18"/>
      <c r="P13" s="18"/>
      <c r="Q13" s="18"/>
      <c r="R13" s="18"/>
      <c r="S13" s="18"/>
      <c r="T13" s="5"/>
      <c r="U13" s="5"/>
      <c r="V13" s="5"/>
      <c r="W13" s="5"/>
      <c r="X13" s="5"/>
      <c r="Y13" s="5"/>
      <c r="Z13" s="5"/>
      <c r="AA13" s="18"/>
      <c r="AB13" s="19"/>
      <c r="AC13" s="18"/>
      <c r="AD13" s="18"/>
      <c r="AE13" s="18"/>
      <c r="AF13" s="18"/>
      <c r="AG13" s="18"/>
      <c r="AH13" s="26"/>
      <c r="AI13" s="28">
        <f t="shared" si="1"/>
        <v>120</v>
      </c>
      <c r="AJ13" s="6">
        <f t="shared" si="2"/>
        <v>0</v>
      </c>
      <c r="AK13" s="20">
        <f t="shared" si="3"/>
        <v>0</v>
      </c>
      <c r="AL13" s="12">
        <f t="shared" ref="AL13:AL15" si="6">+SUM(C13:AG13)</f>
        <v>120</v>
      </c>
      <c r="AM13" s="13">
        <v>71375</v>
      </c>
      <c r="AN13" s="30">
        <f t="shared" ref="AN13:AN16" si="7">+AM13*AL13</f>
        <v>8565000</v>
      </c>
      <c r="AO13" s="29"/>
      <c r="AP13" s="29"/>
    </row>
    <row r="14" spans="1:42" x14ac:dyDescent="0.25">
      <c r="A14" s="4" t="s">
        <v>39</v>
      </c>
      <c r="B14" s="4" t="s">
        <v>41</v>
      </c>
      <c r="C14" s="27"/>
      <c r="D14" s="5"/>
      <c r="E14" s="5"/>
      <c r="F14" s="5"/>
      <c r="G14" s="5"/>
      <c r="H14" s="5"/>
      <c r="I14" s="5"/>
      <c r="J14" s="5"/>
      <c r="K14" s="5"/>
      <c r="L14" s="18"/>
      <c r="M14" s="18">
        <v>120</v>
      </c>
      <c r="N14" s="18"/>
      <c r="O14" s="18"/>
      <c r="P14" s="18"/>
      <c r="Q14" s="18"/>
      <c r="R14" s="18"/>
      <c r="S14" s="18"/>
      <c r="T14" s="5"/>
      <c r="U14" s="5"/>
      <c r="V14" s="5"/>
      <c r="W14" s="5"/>
      <c r="X14" s="5"/>
      <c r="Y14" s="5"/>
      <c r="Z14" s="5"/>
      <c r="AA14" s="18"/>
      <c r="AB14" s="19"/>
      <c r="AC14" s="18"/>
      <c r="AD14" s="18"/>
      <c r="AE14" s="18"/>
      <c r="AF14" s="18"/>
      <c r="AG14" s="18"/>
      <c r="AH14" s="26"/>
      <c r="AI14" s="28">
        <f t="shared" si="1"/>
        <v>120</v>
      </c>
      <c r="AJ14" s="6">
        <f t="shared" si="2"/>
        <v>0</v>
      </c>
      <c r="AK14" s="20">
        <f t="shared" si="3"/>
        <v>0</v>
      </c>
      <c r="AL14" s="12">
        <f t="shared" si="6"/>
        <v>120</v>
      </c>
      <c r="AM14" s="13">
        <v>74478</v>
      </c>
      <c r="AN14" s="30">
        <f t="shared" si="7"/>
        <v>8937360</v>
      </c>
      <c r="AO14" s="29"/>
      <c r="AP14" s="29"/>
    </row>
    <row r="15" spans="1:42" x14ac:dyDescent="0.25">
      <c r="A15" s="4" t="s">
        <v>42</v>
      </c>
      <c r="B15" s="4" t="s">
        <v>44</v>
      </c>
      <c r="C15" s="27"/>
      <c r="D15" s="5"/>
      <c r="E15" s="5"/>
      <c r="F15" s="5"/>
      <c r="G15" s="5"/>
      <c r="H15" s="5"/>
      <c r="I15" s="5"/>
      <c r="J15" s="5"/>
      <c r="K15" s="5"/>
      <c r="L15" s="18"/>
      <c r="M15" s="18"/>
      <c r="N15" s="18"/>
      <c r="O15" s="18"/>
      <c r="P15" s="18"/>
      <c r="Q15" s="18"/>
      <c r="R15" s="18"/>
      <c r="S15" s="18">
        <v>80</v>
      </c>
      <c r="T15" s="5"/>
      <c r="U15" s="5"/>
      <c r="V15" s="5"/>
      <c r="W15" s="5">
        <v>160</v>
      </c>
      <c r="X15" s="5"/>
      <c r="Y15" s="5">
        <v>80</v>
      </c>
      <c r="Z15" s="5">
        <v>80</v>
      </c>
      <c r="AA15" s="18"/>
      <c r="AB15" s="19"/>
      <c r="AC15" s="18">
        <v>202</v>
      </c>
      <c r="AD15" s="18">
        <v>160</v>
      </c>
      <c r="AE15" s="18"/>
      <c r="AF15" s="18">
        <v>600</v>
      </c>
      <c r="AG15" s="18">
        <v>600</v>
      </c>
      <c r="AH15" s="26"/>
      <c r="AI15" s="28">
        <f t="shared" si="1"/>
        <v>80</v>
      </c>
      <c r="AJ15" s="6">
        <f t="shared" si="2"/>
        <v>320</v>
      </c>
      <c r="AK15" s="20">
        <f t="shared" si="3"/>
        <v>1562</v>
      </c>
      <c r="AL15" s="12">
        <f t="shared" si="6"/>
        <v>1962</v>
      </c>
      <c r="AM15" s="13">
        <v>35470</v>
      </c>
      <c r="AN15" s="30">
        <f t="shared" si="7"/>
        <v>69592140</v>
      </c>
      <c r="AO15" s="29"/>
      <c r="AP15" s="29"/>
    </row>
    <row r="16" spans="1:42" x14ac:dyDescent="0.25">
      <c r="A16" s="4" t="s">
        <v>43</v>
      </c>
      <c r="B16" s="4" t="s">
        <v>45</v>
      </c>
      <c r="C16" s="27"/>
      <c r="D16" s="5"/>
      <c r="E16" s="5"/>
      <c r="F16" s="5"/>
      <c r="G16" s="5"/>
      <c r="H16" s="5"/>
      <c r="I16" s="5"/>
      <c r="J16" s="5"/>
      <c r="K16" s="5"/>
      <c r="L16" s="18"/>
      <c r="M16" s="18"/>
      <c r="N16" s="18"/>
      <c r="O16" s="18"/>
      <c r="P16" s="18"/>
      <c r="Q16" s="18"/>
      <c r="R16" s="18"/>
      <c r="S16" s="18">
        <v>117</v>
      </c>
      <c r="T16" s="5"/>
      <c r="U16" s="5">
        <v>80</v>
      </c>
      <c r="V16" s="5"/>
      <c r="W16" s="5"/>
      <c r="X16" s="5"/>
      <c r="Y16" s="5">
        <v>80</v>
      </c>
      <c r="Z16" s="5"/>
      <c r="AA16" s="18"/>
      <c r="AB16" s="19"/>
      <c r="AC16" s="18"/>
      <c r="AD16" s="18"/>
      <c r="AE16" s="18"/>
      <c r="AF16" s="18"/>
      <c r="AG16" s="18"/>
      <c r="AH16" s="26"/>
      <c r="AI16" s="28">
        <f>+SUM(L16:S16)</f>
        <v>117</v>
      </c>
      <c r="AJ16" s="6">
        <f t="shared" si="2"/>
        <v>160</v>
      </c>
      <c r="AK16" s="20">
        <f t="shared" si="3"/>
        <v>0</v>
      </c>
      <c r="AL16" s="12">
        <f>+SUM(C16:AG16)</f>
        <v>277</v>
      </c>
      <c r="AM16" s="13">
        <v>34400</v>
      </c>
      <c r="AN16" s="30">
        <f t="shared" si="7"/>
        <v>9528800</v>
      </c>
      <c r="AO16" s="29"/>
      <c r="AP16" s="29"/>
    </row>
    <row r="17" spans="1:40" ht="16.5" customHeight="1" x14ac:dyDescent="0.25">
      <c r="A17" s="4"/>
      <c r="B17" s="4" t="s">
        <v>3</v>
      </c>
      <c r="C17" s="18">
        <f t="shared" ref="C17:R17" si="8">+SUM(C4:C16)</f>
        <v>-1072</v>
      </c>
      <c r="D17" s="18">
        <f t="shared" si="8"/>
        <v>6186</v>
      </c>
      <c r="E17" s="18">
        <f t="shared" si="8"/>
        <v>0</v>
      </c>
      <c r="F17" s="18">
        <f t="shared" si="8"/>
        <v>4380</v>
      </c>
      <c r="G17" s="18">
        <f t="shared" si="8"/>
        <v>0</v>
      </c>
      <c r="H17" s="18">
        <f t="shared" si="8"/>
        <v>4875</v>
      </c>
      <c r="I17" s="18">
        <f t="shared" si="8"/>
        <v>0</v>
      </c>
      <c r="J17" s="18">
        <f t="shared" si="8"/>
        <v>5012</v>
      </c>
      <c r="K17" s="18">
        <f t="shared" si="8"/>
        <v>0</v>
      </c>
      <c r="L17" s="18">
        <f t="shared" si="8"/>
        <v>0</v>
      </c>
      <c r="M17" s="18">
        <f t="shared" si="8"/>
        <v>5715</v>
      </c>
      <c r="N17" s="18">
        <f t="shared" si="8"/>
        <v>0</v>
      </c>
      <c r="O17" s="18">
        <f t="shared" si="8"/>
        <v>4881</v>
      </c>
      <c r="P17" s="18">
        <f t="shared" si="8"/>
        <v>0</v>
      </c>
      <c r="Q17" s="18">
        <f t="shared" si="8"/>
        <v>5538</v>
      </c>
      <c r="R17" s="18">
        <f t="shared" si="8"/>
        <v>0</v>
      </c>
      <c r="S17" s="18">
        <f>+SUM(S4:S16)</f>
        <v>5217</v>
      </c>
      <c r="T17" s="18">
        <f>+SUM(T4:T16)</f>
        <v>0</v>
      </c>
      <c r="U17" s="18">
        <f t="shared" ref="U17:AG17" si="9">+SUM(U4:U16)</f>
        <v>5470</v>
      </c>
      <c r="V17" s="18">
        <f t="shared" si="9"/>
        <v>0</v>
      </c>
      <c r="W17" s="18">
        <f t="shared" si="9"/>
        <v>5511</v>
      </c>
      <c r="X17" s="18">
        <f t="shared" si="9"/>
        <v>0</v>
      </c>
      <c r="Y17" s="18">
        <f t="shared" si="9"/>
        <v>5954</v>
      </c>
      <c r="Z17" s="18">
        <f t="shared" si="9"/>
        <v>5180</v>
      </c>
      <c r="AA17" s="18">
        <f t="shared" si="9"/>
        <v>0</v>
      </c>
      <c r="AB17" s="19">
        <f t="shared" si="9"/>
        <v>-282</v>
      </c>
      <c r="AC17" s="18">
        <f t="shared" si="9"/>
        <v>4847</v>
      </c>
      <c r="AD17" s="18">
        <f t="shared" si="9"/>
        <v>5444</v>
      </c>
      <c r="AE17" s="18">
        <f t="shared" si="9"/>
        <v>0</v>
      </c>
      <c r="AF17" s="18">
        <f t="shared" si="9"/>
        <v>6470</v>
      </c>
      <c r="AG17" s="18">
        <f t="shared" si="9"/>
        <v>6490</v>
      </c>
      <c r="AH17" s="13">
        <f>+SUM(AH4:AH12)</f>
        <v>19381</v>
      </c>
      <c r="AI17" s="13">
        <f>+SUM(AI4:AI16)</f>
        <v>21351</v>
      </c>
      <c r="AJ17" s="13">
        <f>+SUM(AJ4:AJ16)</f>
        <v>22115</v>
      </c>
      <c r="AK17" s="13">
        <f>+SUM(AK4:AK16)</f>
        <v>22969</v>
      </c>
      <c r="AL17" s="29">
        <f>+SUM(AL4:AL16)</f>
        <v>85816</v>
      </c>
      <c r="AN17" s="29">
        <f>+SUM(AN4:AN16)</f>
        <v>4295337654</v>
      </c>
    </row>
    <row r="18" spans="1:40" x14ac:dyDescent="0.25">
      <c r="A18" s="7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34"/>
      <c r="AC18" s="8"/>
      <c r="AD18" s="8"/>
      <c r="AE18" s="8"/>
      <c r="AF18" s="8"/>
      <c r="AG18" s="8"/>
    </row>
    <row r="19" spans="1:40" x14ac:dyDescent="0.25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34"/>
      <c r="AC19" s="8"/>
      <c r="AD19" s="8"/>
      <c r="AE19" s="8"/>
      <c r="AF19" s="8"/>
      <c r="AG19" s="8"/>
    </row>
    <row r="20" spans="1:40" ht="18.75" x14ac:dyDescent="0.3">
      <c r="A20" s="37" t="s">
        <v>22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21"/>
    </row>
    <row r="21" spans="1:40" ht="18.75" x14ac:dyDescent="0.25">
      <c r="A21" s="36" t="s">
        <v>36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2"/>
      <c r="AH21" s="24" t="s">
        <v>34</v>
      </c>
      <c r="AI21" s="23" t="s">
        <v>46</v>
      </c>
      <c r="AJ21" s="1" t="s">
        <v>48</v>
      </c>
      <c r="AK21" s="1" t="s">
        <v>35</v>
      </c>
    </row>
    <row r="22" spans="1:40" s="3" customFormat="1" ht="21" x14ac:dyDescent="0.25">
      <c r="A22" s="2" t="s">
        <v>1</v>
      </c>
      <c r="B22" s="2" t="s">
        <v>2</v>
      </c>
      <c r="C22" s="2">
        <v>1</v>
      </c>
      <c r="D22" s="2">
        <v>2</v>
      </c>
      <c r="E22" s="2">
        <v>3</v>
      </c>
      <c r="F22" s="2">
        <v>4</v>
      </c>
      <c r="G22" s="2">
        <v>5</v>
      </c>
      <c r="H22" s="2">
        <v>6</v>
      </c>
      <c r="I22" s="2">
        <v>7</v>
      </c>
      <c r="J22" s="2">
        <v>8</v>
      </c>
      <c r="K22" s="2">
        <v>9</v>
      </c>
      <c r="L22" s="2">
        <v>10</v>
      </c>
      <c r="M22" s="2">
        <v>11</v>
      </c>
      <c r="N22" s="2">
        <v>12</v>
      </c>
      <c r="O22" s="2">
        <v>13</v>
      </c>
      <c r="P22" s="2">
        <v>14</v>
      </c>
      <c r="Q22" s="2">
        <v>15</v>
      </c>
      <c r="R22" s="2">
        <v>16</v>
      </c>
      <c r="S22" s="2">
        <v>17</v>
      </c>
      <c r="T22" s="2">
        <v>18</v>
      </c>
      <c r="U22" s="2">
        <v>19</v>
      </c>
      <c r="V22" s="2">
        <v>20</v>
      </c>
      <c r="W22" s="2">
        <v>21</v>
      </c>
      <c r="X22" s="2">
        <v>22</v>
      </c>
      <c r="Y22" s="2">
        <v>23</v>
      </c>
      <c r="Z22" s="2">
        <v>24</v>
      </c>
      <c r="AA22" s="2">
        <v>25</v>
      </c>
      <c r="AB22" s="33">
        <v>26</v>
      </c>
      <c r="AC22" s="2">
        <v>27</v>
      </c>
      <c r="AD22" s="2">
        <v>28</v>
      </c>
      <c r="AE22" s="2">
        <v>29</v>
      </c>
      <c r="AF22" s="2">
        <v>30</v>
      </c>
      <c r="AG22" s="2">
        <v>31</v>
      </c>
      <c r="AH22" s="25" t="s">
        <v>3</v>
      </c>
      <c r="AI22" s="25" t="s">
        <v>3</v>
      </c>
      <c r="AJ22" s="2" t="s">
        <v>3</v>
      </c>
      <c r="AK22" s="2" t="s">
        <v>3</v>
      </c>
      <c r="AL22" s="14" t="s">
        <v>49</v>
      </c>
      <c r="AM22" s="14" t="s">
        <v>50</v>
      </c>
      <c r="AN22" s="14" t="s">
        <v>51</v>
      </c>
    </row>
    <row r="23" spans="1:40" x14ac:dyDescent="0.25">
      <c r="A23" s="4" t="s">
        <v>10</v>
      </c>
      <c r="B23" s="4" t="s">
        <v>11</v>
      </c>
      <c r="C23" s="5"/>
      <c r="D23" s="5">
        <v>520</v>
      </c>
      <c r="E23" s="5">
        <v>260</v>
      </c>
      <c r="F23" s="5"/>
      <c r="G23" s="5"/>
      <c r="H23" s="5">
        <v>520</v>
      </c>
      <c r="I23" s="5">
        <v>536</v>
      </c>
      <c r="J23" s="5">
        <v>312</v>
      </c>
      <c r="K23" s="5">
        <v>260</v>
      </c>
      <c r="L23" s="18">
        <f>+  312 +416</f>
        <v>728</v>
      </c>
      <c r="M23" s="18"/>
      <c r="N23" s="18"/>
      <c r="O23" s="18">
        <v>364</v>
      </c>
      <c r="P23" s="18">
        <v>312</v>
      </c>
      <c r="Q23" s="18"/>
      <c r="R23" s="18">
        <v>260</v>
      </c>
      <c r="S23" s="18">
        <v>728</v>
      </c>
      <c r="T23" s="5"/>
      <c r="U23" s="5"/>
      <c r="V23" s="5">
        <v>520</v>
      </c>
      <c r="W23" s="5"/>
      <c r="X23" s="5">
        <v>728</v>
      </c>
      <c r="Y23" s="5">
        <v>0</v>
      </c>
      <c r="Z23" s="5">
        <v>520</v>
      </c>
      <c r="AA23" s="18">
        <v>624</v>
      </c>
      <c r="AB23" s="19"/>
      <c r="AC23" s="18">
        <v>520</v>
      </c>
      <c r="AD23" s="18">
        <v>260</v>
      </c>
      <c r="AE23" s="18">
        <v>260</v>
      </c>
      <c r="AF23" s="18">
        <v>520</v>
      </c>
      <c r="AG23" s="18">
        <v>520</v>
      </c>
      <c r="AH23" s="26">
        <f>+SUM(C23:K23)</f>
        <v>2408</v>
      </c>
      <c r="AI23" s="28">
        <f>+SUM(L23:S23)</f>
        <v>2392</v>
      </c>
      <c r="AJ23" s="6">
        <f>+SUM(T23:Z23)</f>
        <v>1768</v>
      </c>
      <c r="AK23" s="20">
        <f>+SUM(AA23:AG23)</f>
        <v>2704</v>
      </c>
      <c r="AL23" s="12">
        <f>+SUM(C23:AG23)</f>
        <v>9272</v>
      </c>
      <c r="AM23" s="13">
        <v>69375</v>
      </c>
      <c r="AN23" s="30">
        <f>+AM23*AL23</f>
        <v>643245000</v>
      </c>
    </row>
    <row r="24" spans="1:40" x14ac:dyDescent="0.25">
      <c r="A24" s="4" t="s">
        <v>6</v>
      </c>
      <c r="B24" s="4" t="s">
        <v>7</v>
      </c>
      <c r="C24" s="5"/>
      <c r="D24" s="5">
        <v>420</v>
      </c>
      <c r="E24" s="5">
        <v>420</v>
      </c>
      <c r="F24" s="5"/>
      <c r="G24" s="5"/>
      <c r="H24" s="5">
        <v>700</v>
      </c>
      <c r="I24" s="5">
        <v>560</v>
      </c>
      <c r="J24" s="5">
        <v>560</v>
      </c>
      <c r="K24" s="5">
        <v>420</v>
      </c>
      <c r="L24" s="18">
        <v>280</v>
      </c>
      <c r="M24" s="18"/>
      <c r="N24" s="18"/>
      <c r="O24" s="18">
        <v>560</v>
      </c>
      <c r="P24" s="18">
        <v>420</v>
      </c>
      <c r="Q24" s="18">
        <v>420</v>
      </c>
      <c r="R24" s="18">
        <v>420</v>
      </c>
      <c r="S24" s="18">
        <v>560</v>
      </c>
      <c r="T24" s="5"/>
      <c r="U24" s="5"/>
      <c r="V24" s="5">
        <v>840</v>
      </c>
      <c r="W24" s="5"/>
      <c r="X24" s="5">
        <f>280+980</f>
        <v>1260</v>
      </c>
      <c r="Y24" s="5">
        <v>0</v>
      </c>
      <c r="Z24" s="5">
        <v>420</v>
      </c>
      <c r="AA24" s="18">
        <v>700</v>
      </c>
      <c r="AB24" s="19"/>
      <c r="AC24" s="18">
        <v>420</v>
      </c>
      <c r="AD24" s="18">
        <v>420</v>
      </c>
      <c r="AE24" s="18">
        <v>420</v>
      </c>
      <c r="AF24" s="18">
        <v>420</v>
      </c>
      <c r="AG24" s="18">
        <v>700</v>
      </c>
      <c r="AH24" s="26">
        <f t="shared" ref="AH24:AH35" si="10">+SUM(C24:K24)</f>
        <v>3080</v>
      </c>
      <c r="AI24" s="28">
        <f t="shared" ref="AI24:AI32" si="11">+SUM(L24:S24)</f>
        <v>2660</v>
      </c>
      <c r="AJ24" s="6">
        <f t="shared" ref="AJ24:AJ35" si="12">+SUM(T24:Z24)</f>
        <v>2520</v>
      </c>
      <c r="AK24" s="20">
        <f t="shared" ref="AK24:AK35" si="13">+SUM(AA24:AG24)</f>
        <v>3080</v>
      </c>
      <c r="AL24" s="12">
        <f t="shared" ref="AL24:AL30" si="14">+SUM(C24:AG24)</f>
        <v>11340</v>
      </c>
      <c r="AM24" s="13">
        <v>51561</v>
      </c>
      <c r="AN24" s="30">
        <f t="shared" ref="AN24:AN35" si="15">+AM24*AL24</f>
        <v>584701740</v>
      </c>
    </row>
    <row r="25" spans="1:40" x14ac:dyDescent="0.25">
      <c r="A25" s="4" t="s">
        <v>8</v>
      </c>
      <c r="B25" s="4" t="s">
        <v>9</v>
      </c>
      <c r="C25" s="5"/>
      <c r="D25" s="5">
        <v>90</v>
      </c>
      <c r="E25" s="5">
        <v>310</v>
      </c>
      <c r="F25" s="5"/>
      <c r="G25" s="5"/>
      <c r="H25" s="5">
        <v>39</v>
      </c>
      <c r="I25" s="5">
        <v>49</v>
      </c>
      <c r="J25" s="5">
        <v>180</v>
      </c>
      <c r="K25" s="5"/>
      <c r="L25" s="18">
        <v>90</v>
      </c>
      <c r="M25" s="18"/>
      <c r="N25" s="18"/>
      <c r="O25" s="18">
        <v>77</v>
      </c>
      <c r="P25" s="18">
        <v>90</v>
      </c>
      <c r="Q25" s="18">
        <v>180</v>
      </c>
      <c r="R25" s="18"/>
      <c r="S25" s="18">
        <v>90</v>
      </c>
      <c r="T25" s="5"/>
      <c r="U25" s="5"/>
      <c r="V25" s="5"/>
      <c r="W25" s="5"/>
      <c r="X25" s="5">
        <f>90+270</f>
        <v>360</v>
      </c>
      <c r="Y25" s="5">
        <v>0</v>
      </c>
      <c r="Z25" s="5"/>
      <c r="AA25" s="18">
        <v>181</v>
      </c>
      <c r="AB25" s="19"/>
      <c r="AC25" s="18"/>
      <c r="AD25" s="18">
        <v>90</v>
      </c>
      <c r="AE25" s="18">
        <v>90</v>
      </c>
      <c r="AF25" s="18">
        <v>270</v>
      </c>
      <c r="AG25" s="18">
        <v>90</v>
      </c>
      <c r="AH25" s="26">
        <f t="shared" si="10"/>
        <v>668</v>
      </c>
      <c r="AI25" s="28">
        <f t="shared" si="11"/>
        <v>527</v>
      </c>
      <c r="AJ25" s="6">
        <f t="shared" si="12"/>
        <v>360</v>
      </c>
      <c r="AK25" s="20">
        <f t="shared" si="13"/>
        <v>721</v>
      </c>
      <c r="AL25" s="12">
        <f t="shared" si="14"/>
        <v>2276</v>
      </c>
      <c r="AM25" s="13">
        <v>81803</v>
      </c>
      <c r="AN25" s="30">
        <f t="shared" si="15"/>
        <v>186183628</v>
      </c>
    </row>
    <row r="26" spans="1:40" x14ac:dyDescent="0.25">
      <c r="A26" s="4" t="s">
        <v>12</v>
      </c>
      <c r="B26" s="4" t="s">
        <v>13</v>
      </c>
      <c r="C26" s="5"/>
      <c r="D26" s="5">
        <v>200</v>
      </c>
      <c r="E26" s="5"/>
      <c r="F26" s="5"/>
      <c r="G26" s="5"/>
      <c r="H26" s="5">
        <v>364</v>
      </c>
      <c r="I26" s="5">
        <v>293</v>
      </c>
      <c r="J26" s="5">
        <v>400</v>
      </c>
      <c r="K26" s="5"/>
      <c r="L26" s="18">
        <v>600</v>
      </c>
      <c r="M26" s="18"/>
      <c r="N26" s="18"/>
      <c r="O26" s="18">
        <v>500</v>
      </c>
      <c r="P26" s="18"/>
      <c r="Q26" s="18">
        <v>200</v>
      </c>
      <c r="R26" s="18">
        <v>400</v>
      </c>
      <c r="S26" s="18">
        <v>400</v>
      </c>
      <c r="T26" s="5"/>
      <c r="U26" s="5"/>
      <c r="V26" s="5">
        <v>400</v>
      </c>
      <c r="W26" s="5"/>
      <c r="X26" s="5">
        <v>400</v>
      </c>
      <c r="Y26" s="5">
        <v>-1</v>
      </c>
      <c r="Z26" s="5">
        <v>200</v>
      </c>
      <c r="AA26" s="18">
        <v>400</v>
      </c>
      <c r="AB26" s="19">
        <f>-72-118</f>
        <v>-190</v>
      </c>
      <c r="AC26" s="18">
        <v>200</v>
      </c>
      <c r="AD26" s="18">
        <v>400</v>
      </c>
      <c r="AE26" s="18">
        <v>400</v>
      </c>
      <c r="AF26" s="18">
        <v>200</v>
      </c>
      <c r="AG26" s="18">
        <v>200</v>
      </c>
      <c r="AH26" s="26">
        <f t="shared" si="10"/>
        <v>1257</v>
      </c>
      <c r="AI26" s="28">
        <f t="shared" si="11"/>
        <v>2100</v>
      </c>
      <c r="AJ26" s="6">
        <f t="shared" si="12"/>
        <v>999</v>
      </c>
      <c r="AK26" s="20">
        <f t="shared" si="13"/>
        <v>1610</v>
      </c>
      <c r="AL26" s="12">
        <f t="shared" si="14"/>
        <v>5966</v>
      </c>
      <c r="AM26" s="13">
        <v>35207</v>
      </c>
      <c r="AN26" s="30">
        <f t="shared" si="15"/>
        <v>210044962</v>
      </c>
    </row>
    <row r="27" spans="1:40" x14ac:dyDescent="0.25">
      <c r="A27" s="4" t="s">
        <v>14</v>
      </c>
      <c r="B27" s="4" t="s">
        <v>15</v>
      </c>
      <c r="C27" s="5"/>
      <c r="D27" s="5"/>
      <c r="E27" s="5"/>
      <c r="F27" s="5"/>
      <c r="G27" s="5"/>
      <c r="H27" s="5">
        <v>240</v>
      </c>
      <c r="I27" s="5"/>
      <c r="J27" s="5">
        <v>498</v>
      </c>
      <c r="K27" s="5"/>
      <c r="L27" s="18">
        <v>240</v>
      </c>
      <c r="M27" s="18"/>
      <c r="N27" s="18"/>
      <c r="O27" s="18"/>
      <c r="P27" s="18"/>
      <c r="Q27" s="18">
        <v>71</v>
      </c>
      <c r="R27" s="18"/>
      <c r="S27" s="18">
        <v>240</v>
      </c>
      <c r="T27" s="5"/>
      <c r="U27" s="5"/>
      <c r="V27" s="5">
        <v>241</v>
      </c>
      <c r="W27" s="5"/>
      <c r="X27" s="5">
        <v>238</v>
      </c>
      <c r="Y27" s="5">
        <v>0</v>
      </c>
      <c r="Z27" s="5">
        <v>240</v>
      </c>
      <c r="AA27" s="18">
        <v>480</v>
      </c>
      <c r="AB27" s="19">
        <v>-142</v>
      </c>
      <c r="AC27" s="18"/>
      <c r="AD27" s="18">
        <v>240</v>
      </c>
      <c r="AE27" s="18"/>
      <c r="AF27" s="18"/>
      <c r="AG27" s="18">
        <v>480</v>
      </c>
      <c r="AH27" s="26">
        <f t="shared" si="10"/>
        <v>738</v>
      </c>
      <c r="AI27" s="28">
        <f t="shared" si="11"/>
        <v>551</v>
      </c>
      <c r="AJ27" s="6">
        <f t="shared" si="12"/>
        <v>719</v>
      </c>
      <c r="AK27" s="20">
        <f t="shared" si="13"/>
        <v>1058</v>
      </c>
      <c r="AL27" s="12">
        <f t="shared" si="14"/>
        <v>3066</v>
      </c>
      <c r="AM27" s="13">
        <v>36091</v>
      </c>
      <c r="AN27" s="30">
        <f t="shared" si="15"/>
        <v>110655006</v>
      </c>
    </row>
    <row r="28" spans="1:40" x14ac:dyDescent="0.25">
      <c r="A28" s="4" t="s">
        <v>16</v>
      </c>
      <c r="B28" s="4" t="s">
        <v>17</v>
      </c>
      <c r="C28" s="5"/>
      <c r="D28" s="5">
        <v>41</v>
      </c>
      <c r="E28" s="5"/>
      <c r="F28" s="5"/>
      <c r="G28" s="5"/>
      <c r="H28" s="5"/>
      <c r="I28" s="5"/>
      <c r="J28" s="5"/>
      <c r="K28" s="5"/>
      <c r="L28" s="18"/>
      <c r="M28" s="18"/>
      <c r="N28" s="18"/>
      <c r="O28" s="18">
        <v>28</v>
      </c>
      <c r="P28" s="18">
        <v>80</v>
      </c>
      <c r="Q28" s="18">
        <v>40</v>
      </c>
      <c r="R28" s="18"/>
      <c r="S28" s="18"/>
      <c r="T28" s="5"/>
      <c r="U28" s="5"/>
      <c r="V28" s="5">
        <v>40</v>
      </c>
      <c r="W28" s="5"/>
      <c r="X28" s="5"/>
      <c r="Y28" s="5">
        <v>0</v>
      </c>
      <c r="Z28" s="5"/>
      <c r="AA28" s="18">
        <v>18</v>
      </c>
      <c r="AB28" s="19"/>
      <c r="AC28" s="18"/>
      <c r="AD28" s="18">
        <v>40</v>
      </c>
      <c r="AE28" s="18"/>
      <c r="AF28" s="18">
        <v>40</v>
      </c>
      <c r="AG28" s="18"/>
      <c r="AH28" s="26">
        <f t="shared" si="10"/>
        <v>41</v>
      </c>
      <c r="AI28" s="28">
        <f t="shared" si="11"/>
        <v>148</v>
      </c>
      <c r="AJ28" s="6">
        <f t="shared" si="12"/>
        <v>40</v>
      </c>
      <c r="AK28" s="20">
        <f t="shared" si="13"/>
        <v>98</v>
      </c>
      <c r="AL28" s="12">
        <f t="shared" si="14"/>
        <v>327</v>
      </c>
      <c r="AM28" s="13">
        <v>70831</v>
      </c>
      <c r="AN28" s="30">
        <f t="shared" si="15"/>
        <v>23161737</v>
      </c>
    </row>
    <row r="29" spans="1:40" ht="15.75" customHeight="1" x14ac:dyDescent="0.25">
      <c r="A29" s="4" t="s">
        <v>18</v>
      </c>
      <c r="B29" s="4" t="s">
        <v>19</v>
      </c>
      <c r="C29" s="5"/>
      <c r="D29" s="5"/>
      <c r="E29" s="5">
        <v>130</v>
      </c>
      <c r="F29" s="5"/>
      <c r="G29" s="5"/>
      <c r="H29" s="5">
        <v>130</v>
      </c>
      <c r="I29" s="5"/>
      <c r="J29" s="5">
        <v>130</v>
      </c>
      <c r="K29" s="5"/>
      <c r="L29" s="18">
        <v>138</v>
      </c>
      <c r="M29" s="18"/>
      <c r="N29" s="18"/>
      <c r="O29" s="18">
        <v>145</v>
      </c>
      <c r="P29" s="18"/>
      <c r="Q29" s="18"/>
      <c r="R29" s="18">
        <v>130</v>
      </c>
      <c r="S29" s="18">
        <v>130</v>
      </c>
      <c r="T29" s="5"/>
      <c r="U29" s="5"/>
      <c r="V29" s="5">
        <v>390</v>
      </c>
      <c r="W29" s="5"/>
      <c r="X29" s="5">
        <v>130</v>
      </c>
      <c r="Y29" s="5">
        <v>0</v>
      </c>
      <c r="Z29" s="5"/>
      <c r="AA29" s="18">
        <v>130</v>
      </c>
      <c r="AB29" s="19"/>
      <c r="AC29" s="18">
        <v>130</v>
      </c>
      <c r="AD29" s="18"/>
      <c r="AE29" s="18"/>
      <c r="AF29" s="18">
        <v>130</v>
      </c>
      <c r="AG29" s="18"/>
      <c r="AH29" s="26">
        <f t="shared" si="10"/>
        <v>390</v>
      </c>
      <c r="AI29" s="28">
        <f t="shared" si="11"/>
        <v>543</v>
      </c>
      <c r="AJ29" s="6">
        <f t="shared" si="12"/>
        <v>520</v>
      </c>
      <c r="AK29" s="20">
        <f t="shared" si="13"/>
        <v>390</v>
      </c>
      <c r="AL29" s="12">
        <f t="shared" si="14"/>
        <v>1843</v>
      </c>
      <c r="AM29" s="13">
        <v>32460</v>
      </c>
      <c r="AN29" s="30">
        <f t="shared" si="15"/>
        <v>59823780</v>
      </c>
    </row>
    <row r="30" spans="1:40" x14ac:dyDescent="0.25">
      <c r="A30" s="4" t="s">
        <v>20</v>
      </c>
      <c r="B30" s="4" t="s">
        <v>21</v>
      </c>
      <c r="C30" s="5"/>
      <c r="D30" s="5"/>
      <c r="E30" s="5">
        <v>90</v>
      </c>
      <c r="F30" s="5"/>
      <c r="G30" s="5"/>
      <c r="H30" s="5">
        <v>180</v>
      </c>
      <c r="I30" s="5">
        <v>40</v>
      </c>
      <c r="J30" s="5">
        <v>180</v>
      </c>
      <c r="K30" s="5"/>
      <c r="L30" s="18">
        <v>270</v>
      </c>
      <c r="M30" s="18"/>
      <c r="N30" s="18"/>
      <c r="O30" s="18">
        <v>90</v>
      </c>
      <c r="P30" s="18"/>
      <c r="Q30" s="18">
        <v>90</v>
      </c>
      <c r="R30" s="18">
        <v>90</v>
      </c>
      <c r="S30" s="18">
        <v>270</v>
      </c>
      <c r="T30" s="5"/>
      <c r="U30" s="5"/>
      <c r="V30" s="5">
        <v>180</v>
      </c>
      <c r="W30" s="5"/>
      <c r="X30" s="5">
        <v>180</v>
      </c>
      <c r="Y30" s="5">
        <v>0</v>
      </c>
      <c r="Z30" s="5">
        <v>90</v>
      </c>
      <c r="AA30" s="18">
        <v>90</v>
      </c>
      <c r="AB30" s="19"/>
      <c r="AC30" s="18">
        <v>180</v>
      </c>
      <c r="AD30" s="18">
        <v>90</v>
      </c>
      <c r="AE30" s="18"/>
      <c r="AF30" s="18">
        <v>90</v>
      </c>
      <c r="AG30" s="18">
        <v>90</v>
      </c>
      <c r="AH30" s="26">
        <f t="shared" si="10"/>
        <v>490</v>
      </c>
      <c r="AI30" s="28">
        <f t="shared" si="11"/>
        <v>810</v>
      </c>
      <c r="AJ30" s="6">
        <f t="shared" si="12"/>
        <v>450</v>
      </c>
      <c r="AK30" s="20">
        <f t="shared" si="13"/>
        <v>540</v>
      </c>
      <c r="AL30" s="12">
        <f t="shared" si="14"/>
        <v>2290</v>
      </c>
      <c r="AM30" s="13">
        <v>43000</v>
      </c>
      <c r="AN30" s="30">
        <f t="shared" si="15"/>
        <v>98470000</v>
      </c>
    </row>
    <row r="31" spans="1:40" x14ac:dyDescent="0.25">
      <c r="A31" s="4" t="s">
        <v>4</v>
      </c>
      <c r="B31" s="4" t="s">
        <v>5</v>
      </c>
      <c r="C31" s="5"/>
      <c r="D31" s="5"/>
      <c r="E31" s="5"/>
      <c r="F31" s="5"/>
      <c r="G31" s="5"/>
      <c r="H31" s="5">
        <v>90</v>
      </c>
      <c r="I31" s="5"/>
      <c r="J31" s="5">
        <v>272</v>
      </c>
      <c r="K31" s="5">
        <v>90</v>
      </c>
      <c r="L31" s="18">
        <f>+  104 +270</f>
        <v>374</v>
      </c>
      <c r="M31" s="18"/>
      <c r="N31" s="18"/>
      <c r="O31" s="18">
        <v>85</v>
      </c>
      <c r="P31" s="18">
        <v>90</v>
      </c>
      <c r="Q31" s="18">
        <v>90</v>
      </c>
      <c r="R31" s="18">
        <v>90</v>
      </c>
      <c r="S31" s="18">
        <v>270</v>
      </c>
      <c r="T31" s="5"/>
      <c r="U31" s="5"/>
      <c r="V31" s="5">
        <v>270</v>
      </c>
      <c r="W31" s="5"/>
      <c r="X31" s="5">
        <v>180</v>
      </c>
      <c r="Y31" s="5">
        <v>0</v>
      </c>
      <c r="Z31" s="5">
        <v>90</v>
      </c>
      <c r="AA31" s="18">
        <v>270</v>
      </c>
      <c r="AB31" s="19"/>
      <c r="AC31" s="18">
        <v>270</v>
      </c>
      <c r="AD31" s="18">
        <v>180</v>
      </c>
      <c r="AE31" s="18">
        <v>270</v>
      </c>
      <c r="AF31" s="18">
        <v>90</v>
      </c>
      <c r="AG31" s="18">
        <v>180</v>
      </c>
      <c r="AH31" s="26">
        <f t="shared" si="10"/>
        <v>452</v>
      </c>
      <c r="AI31" s="28">
        <f t="shared" si="11"/>
        <v>999</v>
      </c>
      <c r="AJ31" s="6">
        <f t="shared" si="12"/>
        <v>540</v>
      </c>
      <c r="AK31" s="20">
        <f t="shared" si="13"/>
        <v>1260</v>
      </c>
      <c r="AL31" s="12">
        <f>+SUM(C31:AG31)</f>
        <v>3251</v>
      </c>
      <c r="AM31" s="13">
        <v>45000</v>
      </c>
      <c r="AN31" s="30">
        <f t="shared" si="15"/>
        <v>146295000</v>
      </c>
    </row>
    <row r="32" spans="1:40" x14ac:dyDescent="0.25">
      <c r="A32" s="4" t="s">
        <v>40</v>
      </c>
      <c r="B32" s="4" t="s">
        <v>38</v>
      </c>
      <c r="C32" s="5"/>
      <c r="D32" s="5"/>
      <c r="E32" s="5"/>
      <c r="F32" s="5"/>
      <c r="G32" s="5"/>
      <c r="H32" s="5"/>
      <c r="I32" s="5"/>
      <c r="J32" s="5"/>
      <c r="K32" s="5"/>
      <c r="L32" s="18">
        <v>318</v>
      </c>
      <c r="M32" s="18"/>
      <c r="N32" s="18"/>
      <c r="O32" s="18">
        <v>312</v>
      </c>
      <c r="P32" s="18"/>
      <c r="Q32" s="18"/>
      <c r="R32" s="18">
        <v>104</v>
      </c>
      <c r="S32" s="18"/>
      <c r="T32" s="5"/>
      <c r="U32" s="5"/>
      <c r="V32" s="5"/>
      <c r="W32" s="5"/>
      <c r="X32" s="5">
        <v>207</v>
      </c>
      <c r="Y32" s="5">
        <v>-6</v>
      </c>
      <c r="Z32" s="5"/>
      <c r="AA32" s="18"/>
      <c r="AB32" s="19"/>
      <c r="AC32" s="18"/>
      <c r="AD32" s="18"/>
      <c r="AE32" s="18"/>
      <c r="AF32" s="18"/>
      <c r="AG32" s="18"/>
      <c r="AH32" s="26">
        <f t="shared" si="10"/>
        <v>0</v>
      </c>
      <c r="AI32" s="28">
        <f t="shared" si="11"/>
        <v>734</v>
      </c>
      <c r="AJ32" s="6">
        <f t="shared" si="12"/>
        <v>201</v>
      </c>
      <c r="AK32" s="20">
        <f t="shared" si="13"/>
        <v>0</v>
      </c>
      <c r="AL32" s="12">
        <f t="shared" ref="AL32:AL34" si="16">+SUM(C32:AG32)</f>
        <v>935</v>
      </c>
      <c r="AM32" s="13">
        <v>71375</v>
      </c>
      <c r="AN32" s="30">
        <f t="shared" si="15"/>
        <v>66735625</v>
      </c>
    </row>
    <row r="33" spans="1:40" x14ac:dyDescent="0.25">
      <c r="A33" s="4" t="s">
        <v>39</v>
      </c>
      <c r="B33" s="4" t="s">
        <v>41</v>
      </c>
      <c r="C33" s="5"/>
      <c r="D33" s="5"/>
      <c r="E33" s="5"/>
      <c r="F33" s="5"/>
      <c r="G33" s="5"/>
      <c r="H33" s="5"/>
      <c r="I33" s="5"/>
      <c r="J33" s="5"/>
      <c r="K33" s="5"/>
      <c r="L33" s="18">
        <f>+  160 +546</f>
        <v>706</v>
      </c>
      <c r="M33" s="18"/>
      <c r="N33" s="18"/>
      <c r="O33" s="18">
        <v>90</v>
      </c>
      <c r="P33" s="18"/>
      <c r="Q33" s="18">
        <v>90</v>
      </c>
      <c r="R33" s="18"/>
      <c r="S33" s="18"/>
      <c r="T33" s="5"/>
      <c r="U33" s="5"/>
      <c r="V33" s="5"/>
      <c r="W33" s="5"/>
      <c r="X33" s="5">
        <v>270</v>
      </c>
      <c r="Y33" s="5">
        <v>-6</v>
      </c>
      <c r="Z33" s="5"/>
      <c r="AA33" s="18"/>
      <c r="AB33" s="19"/>
      <c r="AC33" s="18"/>
      <c r="AD33" s="18"/>
      <c r="AE33" s="18"/>
      <c r="AF33" s="18"/>
      <c r="AG33" s="18"/>
      <c r="AH33" s="26">
        <f t="shared" si="10"/>
        <v>0</v>
      </c>
      <c r="AI33" s="28">
        <f>+SUM(L33:S33)</f>
        <v>886</v>
      </c>
      <c r="AJ33" s="6">
        <f t="shared" si="12"/>
        <v>264</v>
      </c>
      <c r="AK33" s="20">
        <f t="shared" si="13"/>
        <v>0</v>
      </c>
      <c r="AL33" s="12">
        <f t="shared" si="16"/>
        <v>1150</v>
      </c>
      <c r="AM33" s="13">
        <v>74478</v>
      </c>
      <c r="AN33" s="30">
        <f t="shared" si="15"/>
        <v>85649700</v>
      </c>
    </row>
    <row r="34" spans="1:40" x14ac:dyDescent="0.25">
      <c r="A34" s="4" t="s">
        <v>42</v>
      </c>
      <c r="B34" s="4" t="s">
        <v>44</v>
      </c>
      <c r="C34" s="5"/>
      <c r="D34" s="5"/>
      <c r="E34" s="5"/>
      <c r="F34" s="5"/>
      <c r="G34" s="5"/>
      <c r="H34" s="5"/>
      <c r="I34" s="5"/>
      <c r="J34" s="5"/>
      <c r="K34" s="5"/>
      <c r="L34" s="18"/>
      <c r="M34" s="18"/>
      <c r="N34" s="18"/>
      <c r="O34" s="18"/>
      <c r="P34" s="18">
        <v>301</v>
      </c>
      <c r="Q34" s="18"/>
      <c r="R34" s="18"/>
      <c r="S34" s="18">
        <v>128</v>
      </c>
      <c r="T34" s="5"/>
      <c r="U34" s="5"/>
      <c r="V34" s="5">
        <v>600</v>
      </c>
      <c r="W34" s="5"/>
      <c r="X34" s="5">
        <f>41+158</f>
        <v>199</v>
      </c>
      <c r="Y34" s="5">
        <v>-1</v>
      </c>
      <c r="Z34" s="5">
        <v>206</v>
      </c>
      <c r="AA34" s="18">
        <v>227</v>
      </c>
      <c r="AB34" s="19">
        <v>-35</v>
      </c>
      <c r="AC34" s="18">
        <v>316</v>
      </c>
      <c r="AD34" s="18">
        <v>200</v>
      </c>
      <c r="AE34" s="18"/>
      <c r="AF34" s="18">
        <v>300</v>
      </c>
      <c r="AG34" s="18">
        <v>100</v>
      </c>
      <c r="AH34" s="26">
        <f t="shared" si="10"/>
        <v>0</v>
      </c>
      <c r="AI34" s="28">
        <f>+SUM(L34:S34)</f>
        <v>429</v>
      </c>
      <c r="AJ34" s="6">
        <f t="shared" si="12"/>
        <v>1004</v>
      </c>
      <c r="AK34" s="20">
        <f t="shared" si="13"/>
        <v>1108</v>
      </c>
      <c r="AL34" s="12">
        <f t="shared" si="16"/>
        <v>2541</v>
      </c>
      <c r="AM34" s="13">
        <v>35470</v>
      </c>
      <c r="AN34" s="30">
        <f t="shared" si="15"/>
        <v>90129270</v>
      </c>
    </row>
    <row r="35" spans="1:40" x14ac:dyDescent="0.25">
      <c r="A35" s="4" t="s">
        <v>43</v>
      </c>
      <c r="B35" s="4" t="s">
        <v>45</v>
      </c>
      <c r="C35" s="5"/>
      <c r="D35" s="5"/>
      <c r="E35" s="5"/>
      <c r="F35" s="5"/>
      <c r="G35" s="5"/>
      <c r="H35" s="5"/>
      <c r="I35" s="5"/>
      <c r="J35" s="5"/>
      <c r="K35" s="5"/>
      <c r="L35" s="18"/>
      <c r="M35" s="18"/>
      <c r="N35" s="18"/>
      <c r="O35" s="18"/>
      <c r="P35" s="18"/>
      <c r="Q35" s="18"/>
      <c r="R35" s="18"/>
      <c r="S35" s="18"/>
      <c r="T35" s="5"/>
      <c r="U35" s="5"/>
      <c r="V35" s="5"/>
      <c r="W35" s="5"/>
      <c r="X35" s="5"/>
      <c r="Y35" s="5">
        <v>0</v>
      </c>
      <c r="Z35" s="5"/>
      <c r="AA35" s="18">
        <v>9</v>
      </c>
      <c r="AB35" s="19"/>
      <c r="AC35" s="18"/>
      <c r="AD35" s="18"/>
      <c r="AE35" s="18"/>
      <c r="AF35" s="18"/>
      <c r="AG35" s="18"/>
      <c r="AH35" s="26">
        <f t="shared" si="10"/>
        <v>0</v>
      </c>
      <c r="AI35" s="28">
        <f>+SUM(L35:S35)</f>
        <v>0</v>
      </c>
      <c r="AJ35" s="6">
        <f t="shared" si="12"/>
        <v>0</v>
      </c>
      <c r="AK35" s="20">
        <f t="shared" si="13"/>
        <v>9</v>
      </c>
      <c r="AL35" s="12">
        <f>+SUM(C35:AG35)</f>
        <v>9</v>
      </c>
      <c r="AM35" s="13">
        <v>34400</v>
      </c>
      <c r="AN35" s="30">
        <f t="shared" si="15"/>
        <v>309600</v>
      </c>
    </row>
    <row r="36" spans="1:40" x14ac:dyDescent="0.25">
      <c r="A36" s="4"/>
      <c r="B36" s="4" t="s">
        <v>3</v>
      </c>
      <c r="C36" s="18">
        <f t="shared" ref="C36:U36" si="17">+SUM(C23:C35)</f>
        <v>0</v>
      </c>
      <c r="D36" s="18">
        <f t="shared" si="17"/>
        <v>1271</v>
      </c>
      <c r="E36" s="18">
        <f t="shared" si="17"/>
        <v>1210</v>
      </c>
      <c r="F36" s="18">
        <f t="shared" si="17"/>
        <v>0</v>
      </c>
      <c r="G36" s="18">
        <f t="shared" si="17"/>
        <v>0</v>
      </c>
      <c r="H36" s="18">
        <f t="shared" si="17"/>
        <v>2263</v>
      </c>
      <c r="I36" s="18">
        <f t="shared" si="17"/>
        <v>1478</v>
      </c>
      <c r="J36" s="18">
        <f t="shared" si="17"/>
        <v>2532</v>
      </c>
      <c r="K36" s="18">
        <f t="shared" si="17"/>
        <v>770</v>
      </c>
      <c r="L36" s="18">
        <f t="shared" si="17"/>
        <v>3744</v>
      </c>
      <c r="M36" s="18">
        <f t="shared" si="17"/>
        <v>0</v>
      </c>
      <c r="N36" s="18">
        <f t="shared" si="17"/>
        <v>0</v>
      </c>
      <c r="O36" s="18">
        <f t="shared" si="17"/>
        <v>2251</v>
      </c>
      <c r="P36" s="18">
        <f t="shared" si="17"/>
        <v>1293</v>
      </c>
      <c r="Q36" s="18">
        <f t="shared" si="17"/>
        <v>1181</v>
      </c>
      <c r="R36" s="18">
        <f t="shared" si="17"/>
        <v>1494</v>
      </c>
      <c r="S36" s="18">
        <f t="shared" si="17"/>
        <v>2816</v>
      </c>
      <c r="T36" s="18">
        <f t="shared" si="17"/>
        <v>0</v>
      </c>
      <c r="U36" s="18">
        <f t="shared" si="17"/>
        <v>0</v>
      </c>
      <c r="V36" s="18">
        <f>+SUM(V23:V35)</f>
        <v>3481</v>
      </c>
      <c r="W36" s="18">
        <f t="shared" ref="W36" si="18">+SUM(W23:W35)</f>
        <v>0</v>
      </c>
      <c r="X36" s="18">
        <f t="shared" ref="X36" si="19">+SUM(X23:X35)</f>
        <v>4152</v>
      </c>
      <c r="Y36" s="18">
        <f t="shared" ref="Y36" si="20">+SUM(Y23:Y35)</f>
        <v>-14</v>
      </c>
      <c r="Z36" s="18">
        <f t="shared" ref="Z36" si="21">+SUM(Z23:Z35)</f>
        <v>1766</v>
      </c>
      <c r="AA36" s="18">
        <f t="shared" ref="AA36" si="22">+SUM(AA23:AA35)</f>
        <v>3129</v>
      </c>
      <c r="AB36" s="19">
        <f t="shared" ref="AB36" si="23">+SUM(AB23:AB35)</f>
        <v>-367</v>
      </c>
      <c r="AC36" s="18">
        <f t="shared" ref="AC36" si="24">+SUM(AC23:AC35)</f>
        <v>2036</v>
      </c>
      <c r="AD36" s="18">
        <f t="shared" ref="AD36" si="25">+SUM(AD23:AD35)</f>
        <v>1920</v>
      </c>
      <c r="AE36" s="18">
        <f t="shared" ref="AE36" si="26">+SUM(AE23:AE35)</f>
        <v>1440</v>
      </c>
      <c r="AF36" s="18">
        <f t="shared" ref="AF36" si="27">+SUM(AF23:AF35)</f>
        <v>2060</v>
      </c>
      <c r="AG36" s="18">
        <f>+SUM(AG23:AG35)</f>
        <v>2360</v>
      </c>
      <c r="AH36" s="13">
        <f>+SUM(AH23:AH35)</f>
        <v>9524</v>
      </c>
      <c r="AI36" s="13">
        <f t="shared" ref="AI36:AK36" si="28">+SUM(AI23:AI35)</f>
        <v>12779</v>
      </c>
      <c r="AJ36" s="13">
        <f t="shared" si="28"/>
        <v>9385</v>
      </c>
      <c r="AK36" s="13">
        <f t="shared" si="28"/>
        <v>12578</v>
      </c>
      <c r="AL36" s="29">
        <f>+SUM(AL23:AL35)</f>
        <v>44266</v>
      </c>
      <c r="AN36" s="29">
        <f>+SUM(AN23:AN35)</f>
        <v>2305405048</v>
      </c>
    </row>
    <row r="39" spans="1:40" ht="18.75" hidden="1" x14ac:dyDescent="0.3">
      <c r="A39" s="37" t="s">
        <v>24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1"/>
    </row>
    <row r="40" spans="1:40" ht="18.75" hidden="1" x14ac:dyDescent="0.25">
      <c r="A40" s="36" t="s">
        <v>29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24" t="s">
        <v>30</v>
      </c>
      <c r="AI40" s="23" t="s">
        <v>31</v>
      </c>
      <c r="AJ40" s="1" t="s">
        <v>32</v>
      </c>
      <c r="AK40" s="1" t="s">
        <v>33</v>
      </c>
    </row>
    <row r="41" spans="1:40" ht="21" hidden="1" x14ac:dyDescent="0.25">
      <c r="A41" s="2" t="s">
        <v>1</v>
      </c>
      <c r="B41" s="2" t="s">
        <v>2</v>
      </c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  <c r="I41" s="2">
        <v>7</v>
      </c>
      <c r="J41" s="2">
        <v>8</v>
      </c>
      <c r="K41" s="2">
        <v>9</v>
      </c>
      <c r="L41" s="2">
        <v>10</v>
      </c>
      <c r="M41" s="2">
        <v>11</v>
      </c>
      <c r="N41" s="2">
        <v>12</v>
      </c>
      <c r="O41" s="2">
        <v>13</v>
      </c>
      <c r="P41" s="2">
        <v>14</v>
      </c>
      <c r="Q41" s="2">
        <v>15</v>
      </c>
      <c r="R41" s="2">
        <v>16</v>
      </c>
      <c r="S41" s="2">
        <v>17</v>
      </c>
      <c r="T41" s="2">
        <v>18</v>
      </c>
      <c r="U41" s="2">
        <v>19</v>
      </c>
      <c r="V41" s="2">
        <v>20</v>
      </c>
      <c r="W41" s="2">
        <v>21</v>
      </c>
      <c r="X41" s="2">
        <v>22</v>
      </c>
      <c r="Y41" s="2">
        <v>23</v>
      </c>
      <c r="Z41" s="2">
        <v>24</v>
      </c>
      <c r="AA41" s="2">
        <v>25</v>
      </c>
      <c r="AB41" s="33">
        <v>26</v>
      </c>
      <c r="AC41" s="2">
        <v>27</v>
      </c>
      <c r="AD41" s="2">
        <v>28</v>
      </c>
      <c r="AE41" s="2">
        <v>29</v>
      </c>
      <c r="AF41" s="2">
        <v>30</v>
      </c>
      <c r="AG41" s="2">
        <v>31</v>
      </c>
      <c r="AH41" s="25" t="s">
        <v>3</v>
      </c>
      <c r="AI41" s="25" t="s">
        <v>3</v>
      </c>
      <c r="AJ41" s="2" t="s">
        <v>3</v>
      </c>
      <c r="AK41" s="2" t="s">
        <v>3</v>
      </c>
    </row>
    <row r="42" spans="1:40" hidden="1" x14ac:dyDescent="0.25">
      <c r="A42" s="4" t="s">
        <v>10</v>
      </c>
      <c r="B42" s="4" t="s">
        <v>11</v>
      </c>
      <c r="C42" s="5"/>
      <c r="D42" s="5"/>
      <c r="E42" s="5"/>
      <c r="F42" s="5"/>
      <c r="G42" s="5"/>
      <c r="H42" s="5"/>
      <c r="I42" s="5"/>
      <c r="J42" s="5"/>
      <c r="K42" s="5"/>
      <c r="L42" s="18"/>
      <c r="M42" s="18"/>
      <c r="N42" s="18"/>
      <c r="O42" s="18"/>
      <c r="P42" s="18"/>
      <c r="Q42" s="18"/>
      <c r="R42" s="18"/>
      <c r="S42" s="5"/>
      <c r="T42" s="5"/>
      <c r="U42" s="5"/>
      <c r="V42" s="5"/>
      <c r="W42" s="5"/>
      <c r="X42" s="5"/>
      <c r="Y42" s="5"/>
      <c r="Z42" s="18"/>
      <c r="AA42" s="18"/>
      <c r="AB42" s="19"/>
      <c r="AC42" s="18"/>
      <c r="AD42" s="18"/>
      <c r="AE42" s="18"/>
      <c r="AF42" s="18"/>
      <c r="AG42" s="18"/>
      <c r="AH42" s="26">
        <f>+SUM(C42:F42)</f>
        <v>0</v>
      </c>
      <c r="AI42" s="28"/>
      <c r="AJ42" s="6"/>
      <c r="AK42" s="20"/>
    </row>
    <row r="43" spans="1:40" hidden="1" x14ac:dyDescent="0.25">
      <c r="A43" s="4" t="s">
        <v>6</v>
      </c>
      <c r="B43" s="4" t="s">
        <v>7</v>
      </c>
      <c r="C43" s="5"/>
      <c r="D43" s="5"/>
      <c r="E43" s="5"/>
      <c r="F43" s="5"/>
      <c r="G43" s="5"/>
      <c r="H43" s="5"/>
      <c r="I43" s="5"/>
      <c r="J43" s="5"/>
      <c r="K43" s="5"/>
      <c r="L43" s="18"/>
      <c r="M43" s="18"/>
      <c r="N43" s="18"/>
      <c r="O43" s="18"/>
      <c r="P43" s="18"/>
      <c r="Q43" s="18"/>
      <c r="R43" s="18"/>
      <c r="S43" s="5"/>
      <c r="T43" s="5"/>
      <c r="U43" s="5"/>
      <c r="V43" s="5"/>
      <c r="W43" s="5"/>
      <c r="X43" s="5"/>
      <c r="Y43" s="5"/>
      <c r="Z43" s="18"/>
      <c r="AA43" s="18"/>
      <c r="AB43" s="19"/>
      <c r="AC43" s="18"/>
      <c r="AD43" s="18"/>
      <c r="AE43" s="18"/>
      <c r="AF43" s="18"/>
      <c r="AG43" s="18"/>
      <c r="AH43" s="26">
        <f t="shared" ref="AH43:AH50" si="29">+SUM(C43:F43)</f>
        <v>0</v>
      </c>
      <c r="AI43" s="28"/>
      <c r="AJ43" s="6"/>
      <c r="AK43" s="20"/>
    </row>
    <row r="44" spans="1:40" hidden="1" x14ac:dyDescent="0.25">
      <c r="A44" s="4" t="s">
        <v>8</v>
      </c>
      <c r="B44" s="4" t="s">
        <v>9</v>
      </c>
      <c r="C44" s="5"/>
      <c r="D44" s="5"/>
      <c r="E44" s="5"/>
      <c r="F44" s="5"/>
      <c r="G44" s="5"/>
      <c r="H44" s="5"/>
      <c r="I44" s="5"/>
      <c r="J44" s="5"/>
      <c r="K44" s="5"/>
      <c r="L44" s="18"/>
      <c r="M44" s="18"/>
      <c r="N44" s="18"/>
      <c r="O44" s="18"/>
      <c r="P44" s="18"/>
      <c r="Q44" s="18"/>
      <c r="R44" s="18"/>
      <c r="S44" s="5"/>
      <c r="T44" s="5"/>
      <c r="U44" s="5"/>
      <c r="V44" s="5"/>
      <c r="W44" s="5"/>
      <c r="X44" s="5"/>
      <c r="Y44" s="5"/>
      <c r="Z44" s="18"/>
      <c r="AA44" s="18"/>
      <c r="AB44" s="19"/>
      <c r="AC44" s="18"/>
      <c r="AD44" s="18"/>
      <c r="AE44" s="18"/>
      <c r="AF44" s="18"/>
      <c r="AG44" s="18"/>
      <c r="AH44" s="26">
        <f t="shared" si="29"/>
        <v>0</v>
      </c>
      <c r="AI44" s="28"/>
      <c r="AJ44" s="6"/>
      <c r="AK44" s="20"/>
    </row>
    <row r="45" spans="1:40" hidden="1" x14ac:dyDescent="0.25">
      <c r="A45" s="4" t="s">
        <v>12</v>
      </c>
      <c r="B45" s="4" t="s">
        <v>13</v>
      </c>
      <c r="C45" s="5"/>
      <c r="D45" s="5"/>
      <c r="E45" s="5"/>
      <c r="F45" s="5"/>
      <c r="G45" s="5"/>
      <c r="H45" s="5"/>
      <c r="I45" s="5"/>
      <c r="J45" s="5"/>
      <c r="K45" s="5"/>
      <c r="L45" s="18"/>
      <c r="M45" s="18"/>
      <c r="N45" s="18"/>
      <c r="O45" s="18"/>
      <c r="P45" s="18"/>
      <c r="Q45" s="18"/>
      <c r="R45" s="18"/>
      <c r="S45" s="5"/>
      <c r="T45" s="5"/>
      <c r="U45" s="5"/>
      <c r="V45" s="5"/>
      <c r="W45" s="5"/>
      <c r="X45" s="5"/>
      <c r="Y45" s="5"/>
      <c r="Z45" s="18"/>
      <c r="AA45" s="18"/>
      <c r="AB45" s="19"/>
      <c r="AC45" s="18"/>
      <c r="AD45" s="18"/>
      <c r="AE45" s="18"/>
      <c r="AF45" s="18"/>
      <c r="AG45" s="18"/>
      <c r="AH45" s="26">
        <f t="shared" si="29"/>
        <v>0</v>
      </c>
      <c r="AI45" s="28"/>
      <c r="AJ45" s="6"/>
      <c r="AK45" s="20"/>
    </row>
    <row r="46" spans="1:40" hidden="1" x14ac:dyDescent="0.25">
      <c r="A46" s="4" t="s">
        <v>14</v>
      </c>
      <c r="B46" s="4" t="s">
        <v>15</v>
      </c>
      <c r="C46" s="5"/>
      <c r="D46" s="5"/>
      <c r="E46" s="5"/>
      <c r="F46" s="5"/>
      <c r="G46" s="5"/>
      <c r="H46" s="5"/>
      <c r="I46" s="5"/>
      <c r="J46" s="5"/>
      <c r="K46" s="5"/>
      <c r="L46" s="18"/>
      <c r="M46" s="18"/>
      <c r="N46" s="18"/>
      <c r="O46" s="18"/>
      <c r="P46" s="18"/>
      <c r="Q46" s="18"/>
      <c r="R46" s="18"/>
      <c r="S46" s="5"/>
      <c r="T46" s="5"/>
      <c r="U46" s="5"/>
      <c r="V46" s="5"/>
      <c r="W46" s="5"/>
      <c r="X46" s="5"/>
      <c r="Y46" s="5"/>
      <c r="Z46" s="18"/>
      <c r="AA46" s="18"/>
      <c r="AB46" s="19"/>
      <c r="AC46" s="18"/>
      <c r="AD46" s="18"/>
      <c r="AE46" s="18"/>
      <c r="AF46" s="18"/>
      <c r="AG46" s="18"/>
      <c r="AH46" s="26">
        <f t="shared" si="29"/>
        <v>0</v>
      </c>
      <c r="AI46" s="28"/>
      <c r="AJ46" s="6"/>
      <c r="AK46" s="20"/>
    </row>
    <row r="47" spans="1:40" hidden="1" x14ac:dyDescent="0.25">
      <c r="A47" s="4" t="s">
        <v>16</v>
      </c>
      <c r="B47" s="4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18"/>
      <c r="M47" s="18"/>
      <c r="N47" s="18"/>
      <c r="O47" s="18"/>
      <c r="P47" s="18"/>
      <c r="Q47" s="18"/>
      <c r="R47" s="18"/>
      <c r="S47" s="5"/>
      <c r="T47" s="5"/>
      <c r="U47" s="5"/>
      <c r="V47" s="5"/>
      <c r="W47" s="5"/>
      <c r="X47" s="5"/>
      <c r="Y47" s="5"/>
      <c r="Z47" s="18"/>
      <c r="AA47" s="18"/>
      <c r="AB47" s="19"/>
      <c r="AC47" s="18"/>
      <c r="AD47" s="18"/>
      <c r="AE47" s="18"/>
      <c r="AF47" s="18"/>
      <c r="AG47" s="18"/>
      <c r="AH47" s="26">
        <f t="shared" si="29"/>
        <v>0</v>
      </c>
      <c r="AI47" s="28"/>
      <c r="AJ47" s="6"/>
      <c r="AK47" s="20"/>
    </row>
    <row r="48" spans="1:40" hidden="1" x14ac:dyDescent="0.25">
      <c r="A48" s="4" t="s">
        <v>18</v>
      </c>
      <c r="B48" s="4" t="s">
        <v>19</v>
      </c>
      <c r="C48" s="5"/>
      <c r="D48" s="5"/>
      <c r="E48" s="5"/>
      <c r="F48" s="5"/>
      <c r="G48" s="5"/>
      <c r="H48" s="5"/>
      <c r="I48" s="5"/>
      <c r="J48" s="5"/>
      <c r="K48" s="5"/>
      <c r="L48" s="18"/>
      <c r="M48" s="18"/>
      <c r="N48" s="18"/>
      <c r="O48" s="18"/>
      <c r="P48" s="18"/>
      <c r="Q48" s="18"/>
      <c r="R48" s="18"/>
      <c r="S48" s="5"/>
      <c r="T48" s="5"/>
      <c r="U48" s="5"/>
      <c r="V48" s="5"/>
      <c r="W48" s="5"/>
      <c r="X48" s="5"/>
      <c r="Y48" s="5"/>
      <c r="Z48" s="18"/>
      <c r="AA48" s="18"/>
      <c r="AB48" s="19"/>
      <c r="AC48" s="18"/>
      <c r="AD48" s="18"/>
      <c r="AE48" s="18"/>
      <c r="AF48" s="18"/>
      <c r="AG48" s="18"/>
      <c r="AH48" s="26">
        <f t="shared" si="29"/>
        <v>0</v>
      </c>
      <c r="AI48" s="28"/>
      <c r="AJ48" s="6"/>
      <c r="AK48" s="20"/>
    </row>
    <row r="49" spans="1:37" hidden="1" x14ac:dyDescent="0.25">
      <c r="A49" s="4" t="s">
        <v>20</v>
      </c>
      <c r="B49" s="4" t="s">
        <v>21</v>
      </c>
      <c r="C49" s="5"/>
      <c r="D49" s="5"/>
      <c r="E49" s="5"/>
      <c r="F49" s="5"/>
      <c r="G49" s="5"/>
      <c r="H49" s="5"/>
      <c r="I49" s="5"/>
      <c r="J49" s="5"/>
      <c r="K49" s="5"/>
      <c r="L49" s="18"/>
      <c r="M49" s="18"/>
      <c r="N49" s="18"/>
      <c r="O49" s="18"/>
      <c r="P49" s="18"/>
      <c r="Q49" s="18"/>
      <c r="R49" s="18"/>
      <c r="S49" s="5"/>
      <c r="T49" s="5"/>
      <c r="U49" s="5"/>
      <c r="V49" s="5"/>
      <c r="W49" s="5"/>
      <c r="X49" s="5"/>
      <c r="Y49" s="5"/>
      <c r="Z49" s="18"/>
      <c r="AA49" s="18"/>
      <c r="AB49" s="19"/>
      <c r="AC49" s="18"/>
      <c r="AD49" s="18"/>
      <c r="AE49" s="18"/>
      <c r="AF49" s="18"/>
      <c r="AG49" s="18"/>
      <c r="AH49" s="26">
        <f t="shared" si="29"/>
        <v>0</v>
      </c>
      <c r="AI49" s="28"/>
      <c r="AJ49" s="6"/>
      <c r="AK49" s="20"/>
    </row>
    <row r="50" spans="1:37" hidden="1" x14ac:dyDescent="0.25">
      <c r="A50" s="4" t="s">
        <v>4</v>
      </c>
      <c r="B50" s="4" t="s">
        <v>5</v>
      </c>
      <c r="C50" s="5"/>
      <c r="D50" s="5"/>
      <c r="E50" s="5"/>
      <c r="F50" s="5"/>
      <c r="G50" s="5"/>
      <c r="H50" s="5"/>
      <c r="I50" s="5"/>
      <c r="J50" s="5"/>
      <c r="K50" s="5"/>
      <c r="L50" s="18"/>
      <c r="M50" s="18"/>
      <c r="N50" s="18"/>
      <c r="O50" s="18"/>
      <c r="P50" s="18"/>
      <c r="Q50" s="18"/>
      <c r="R50" s="18"/>
      <c r="S50" s="5"/>
      <c r="T50" s="5"/>
      <c r="U50" s="5"/>
      <c r="V50" s="5"/>
      <c r="W50" s="5"/>
      <c r="X50" s="5"/>
      <c r="Y50" s="5"/>
      <c r="Z50" s="18"/>
      <c r="AA50" s="18"/>
      <c r="AB50" s="19"/>
      <c r="AC50" s="18"/>
      <c r="AD50" s="18"/>
      <c r="AE50" s="18"/>
      <c r="AF50" s="18"/>
      <c r="AG50" s="18"/>
      <c r="AH50" s="26">
        <f t="shared" si="29"/>
        <v>0</v>
      </c>
      <c r="AI50" s="28"/>
      <c r="AJ50" s="6"/>
      <c r="AK50" s="20"/>
    </row>
    <row r="51" spans="1:37" hidden="1" x14ac:dyDescent="0.25">
      <c r="A51" s="4"/>
      <c r="B51" s="4" t="s">
        <v>3</v>
      </c>
      <c r="C51" s="18">
        <f>+SUM(C42:C50)</f>
        <v>0</v>
      </c>
      <c r="D51" s="18">
        <f t="shared" ref="D51:AF51" si="30">+SUM(D42:D50)</f>
        <v>0</v>
      </c>
      <c r="E51" s="18">
        <f t="shared" si="30"/>
        <v>0</v>
      </c>
      <c r="F51" s="18">
        <f t="shared" si="30"/>
        <v>0</v>
      </c>
      <c r="G51" s="18">
        <f t="shared" si="30"/>
        <v>0</v>
      </c>
      <c r="H51" s="18">
        <f t="shared" si="30"/>
        <v>0</v>
      </c>
      <c r="I51" s="18">
        <f t="shared" si="30"/>
        <v>0</v>
      </c>
      <c r="J51" s="18">
        <f t="shared" si="30"/>
        <v>0</v>
      </c>
      <c r="K51" s="18">
        <f t="shared" si="30"/>
        <v>0</v>
      </c>
      <c r="L51" s="18">
        <f t="shared" si="30"/>
        <v>0</v>
      </c>
      <c r="M51" s="18">
        <f t="shared" si="30"/>
        <v>0</v>
      </c>
      <c r="N51" s="18">
        <f t="shared" si="30"/>
        <v>0</v>
      </c>
      <c r="O51" s="18">
        <f t="shared" si="30"/>
        <v>0</v>
      </c>
      <c r="P51" s="18">
        <f t="shared" si="30"/>
        <v>0</v>
      </c>
      <c r="Q51" s="18">
        <f t="shared" si="30"/>
        <v>0</v>
      </c>
      <c r="R51" s="18">
        <f t="shared" si="30"/>
        <v>0</v>
      </c>
      <c r="S51" s="18">
        <f t="shared" si="30"/>
        <v>0</v>
      </c>
      <c r="T51" s="18">
        <f t="shared" si="30"/>
        <v>0</v>
      </c>
      <c r="U51" s="18">
        <f t="shared" si="30"/>
        <v>0</v>
      </c>
      <c r="V51" s="18">
        <f t="shared" si="30"/>
        <v>0</v>
      </c>
      <c r="W51" s="18">
        <f t="shared" si="30"/>
        <v>0</v>
      </c>
      <c r="X51" s="18">
        <f t="shared" si="30"/>
        <v>0</v>
      </c>
      <c r="Y51" s="18">
        <f t="shared" si="30"/>
        <v>0</v>
      </c>
      <c r="Z51" s="18">
        <f t="shared" si="30"/>
        <v>0</v>
      </c>
      <c r="AA51" s="18">
        <f t="shared" si="30"/>
        <v>0</v>
      </c>
      <c r="AB51" s="19">
        <f t="shared" si="30"/>
        <v>0</v>
      </c>
      <c r="AC51" s="18">
        <f t="shared" si="30"/>
        <v>0</v>
      </c>
      <c r="AD51" s="18">
        <f t="shared" si="30"/>
        <v>0</v>
      </c>
      <c r="AE51" s="18">
        <f t="shared" si="30"/>
        <v>0</v>
      </c>
      <c r="AF51" s="18">
        <f t="shared" si="30"/>
        <v>0</v>
      </c>
      <c r="AG51" s="18"/>
      <c r="AH51" s="13">
        <f t="shared" ref="AH51" si="31">+SUM(AH42:AH50)</f>
        <v>0</v>
      </c>
      <c r="AI51" s="13">
        <f t="shared" ref="AI51" si="32">+SUM(AI42:AI50)</f>
        <v>0</v>
      </c>
      <c r="AJ51" s="18">
        <f t="shared" ref="AJ51" si="33">+SUM(AJ42:AJ50)</f>
        <v>0</v>
      </c>
      <c r="AK51" s="18">
        <f t="shared" ref="AK51" si="34">+SUM(AK42:AK50)</f>
        <v>0</v>
      </c>
    </row>
  </sheetData>
  <mergeCells count="6">
    <mergeCell ref="A40:AF40"/>
    <mergeCell ref="A1:AF1"/>
    <mergeCell ref="A2:AF2"/>
    <mergeCell ref="A20:AF20"/>
    <mergeCell ref="A21:AF21"/>
    <mergeCell ref="A39:AF39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H21" sqref="H21"/>
    </sheetView>
  </sheetViews>
  <sheetFormatPr defaultRowHeight="15" x14ac:dyDescent="0.25"/>
  <cols>
    <col min="1" max="1" width="12" customWidth="1"/>
    <col min="2" max="2" width="19.42578125" customWidth="1"/>
    <col min="3" max="3" width="15.28515625" customWidth="1"/>
    <col min="4" max="5" width="15.5703125" customWidth="1"/>
    <col min="6" max="6" width="15.42578125" customWidth="1"/>
    <col min="7" max="7" width="14.5703125" customWidth="1"/>
    <col min="8" max="8" width="14.7109375" customWidth="1"/>
    <col min="9" max="9" width="17.7109375" customWidth="1"/>
    <col min="11" max="11" width="12.5703125" bestFit="1" customWidth="1"/>
  </cols>
  <sheetData>
    <row r="1" spans="1:14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</row>
    <row r="2" spans="1:14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</row>
    <row r="4" spans="1:14" x14ac:dyDescent="0.25">
      <c r="A4" s="9" t="s">
        <v>25</v>
      </c>
      <c r="B4" s="10" t="s">
        <v>26</v>
      </c>
      <c r="C4" s="11" t="s">
        <v>34</v>
      </c>
      <c r="D4" s="9" t="s">
        <v>46</v>
      </c>
      <c r="E4" s="9" t="s">
        <v>47</v>
      </c>
      <c r="F4" s="9" t="s">
        <v>35</v>
      </c>
      <c r="G4" s="9" t="s">
        <v>23</v>
      </c>
      <c r="H4" s="9" t="s">
        <v>27</v>
      </c>
      <c r="I4" s="9" t="s">
        <v>28</v>
      </c>
    </row>
    <row r="5" spans="1:14" x14ac:dyDescent="0.25">
      <c r="A5" s="4" t="s">
        <v>10</v>
      </c>
      <c r="B5" s="4" t="s">
        <v>11</v>
      </c>
      <c r="C5" s="12">
        <f>+'Chi tiết'!AH4+'Chi tiết'!AH23+'Chi tiết'!AH42</f>
        <v>8698</v>
      </c>
      <c r="D5" s="13">
        <f>+'Chi tiết'!AI4+'Chi tiết'!AI23</f>
        <v>6396</v>
      </c>
      <c r="E5" s="13">
        <f>+'Chi tiết'!AJ4+'Chi tiết'!AJ23</f>
        <v>6656</v>
      </c>
      <c r="F5" s="13">
        <f>+'Chi tiết'!AK4+'Chi tiết'!AK23</f>
        <v>8580</v>
      </c>
      <c r="G5" s="13">
        <f>+SUM(C5:F5)</f>
        <v>30330</v>
      </c>
      <c r="H5" s="13">
        <v>69375</v>
      </c>
      <c r="I5" s="13">
        <f>+H5*G5</f>
        <v>2104143750</v>
      </c>
      <c r="J5" s="29"/>
      <c r="K5" s="29"/>
      <c r="M5" s="29"/>
      <c r="N5" s="29"/>
    </row>
    <row r="6" spans="1:14" x14ac:dyDescent="0.25">
      <c r="A6" s="4" t="s">
        <v>6</v>
      </c>
      <c r="B6" s="4" t="s">
        <v>7</v>
      </c>
      <c r="C6" s="12">
        <f>+'Chi tiết'!AH5+'Chi tiết'!AH24+'Chi tiết'!AH43</f>
        <v>9100</v>
      </c>
      <c r="D6" s="13">
        <f>+'Chi tiết'!AI5+'Chi tiết'!AI24</f>
        <v>10107</v>
      </c>
      <c r="E6" s="13">
        <f>+'Chi tiết'!AJ5+'Chi tiết'!AJ24</f>
        <v>8960</v>
      </c>
      <c r="F6" s="13">
        <f>+'Chi tiết'!AK5+'Chi tiết'!AK24</f>
        <v>9660</v>
      </c>
      <c r="G6" s="13">
        <f t="shared" ref="G6:G17" si="0">+SUM(C6:F6)</f>
        <v>37827</v>
      </c>
      <c r="H6" s="13">
        <v>51561</v>
      </c>
      <c r="I6" s="13">
        <f t="shared" ref="I6:I12" si="1">+H6*G6</f>
        <v>1950397947</v>
      </c>
      <c r="J6" s="29"/>
      <c r="K6" s="29"/>
      <c r="M6" s="29"/>
      <c r="N6" s="29"/>
    </row>
    <row r="7" spans="1:14" x14ac:dyDescent="0.25">
      <c r="A7" s="4" t="s">
        <v>8</v>
      </c>
      <c r="B7" s="4" t="s">
        <v>9</v>
      </c>
      <c r="C7" s="12">
        <f>+'Chi tiết'!AH6+'Chi tiết'!AH25+'Chi tiết'!AH44</f>
        <v>846</v>
      </c>
      <c r="D7" s="13">
        <f>+'Chi tiết'!AI6+'Chi tiết'!AI25</f>
        <v>797</v>
      </c>
      <c r="E7" s="13">
        <f>+'Chi tiết'!AJ6+'Chi tiết'!AJ25</f>
        <v>630</v>
      </c>
      <c r="F7" s="13">
        <f>+'Chi tiết'!AK6+'Chi tiết'!AK25</f>
        <v>901</v>
      </c>
      <c r="G7" s="13">
        <f t="shared" si="0"/>
        <v>3174</v>
      </c>
      <c r="H7" s="13">
        <v>81803</v>
      </c>
      <c r="I7" s="13">
        <f t="shared" si="1"/>
        <v>259642722</v>
      </c>
      <c r="J7" s="29"/>
      <c r="K7" s="29"/>
      <c r="M7" s="29"/>
      <c r="N7" s="29"/>
    </row>
    <row r="8" spans="1:14" x14ac:dyDescent="0.25">
      <c r="A8" s="4" t="s">
        <v>12</v>
      </c>
      <c r="B8" s="4" t="s">
        <v>13</v>
      </c>
      <c r="C8" s="12">
        <f>+'Chi tiết'!AH7+'Chi tiết'!AH26+'Chi tiết'!AH45</f>
        <v>3683</v>
      </c>
      <c r="D8" s="13">
        <f>+'Chi tiết'!AI7+'Chi tiết'!AI26</f>
        <v>5100</v>
      </c>
      <c r="E8" s="13">
        <f>+'Chi tiết'!AJ7+'Chi tiết'!AJ26</f>
        <v>4199</v>
      </c>
      <c r="F8" s="13">
        <f>+'Chi tiết'!AK7+'Chi tiết'!AK26</f>
        <v>3978</v>
      </c>
      <c r="G8" s="13">
        <f t="shared" si="0"/>
        <v>16960</v>
      </c>
      <c r="H8" s="13">
        <v>35207</v>
      </c>
      <c r="I8" s="13">
        <f t="shared" si="1"/>
        <v>597110720</v>
      </c>
      <c r="J8" s="29"/>
      <c r="K8" s="29"/>
      <c r="L8" s="32"/>
      <c r="M8" s="29"/>
      <c r="N8" s="29"/>
    </row>
    <row r="9" spans="1:14" x14ac:dyDescent="0.25">
      <c r="A9" s="4" t="s">
        <v>14</v>
      </c>
      <c r="B9" s="4" t="s">
        <v>15</v>
      </c>
      <c r="C9" s="12">
        <f>+'Chi tiết'!AH8+'Chi tiết'!AH27+'Chi tiết'!AH46</f>
        <v>1258</v>
      </c>
      <c r="D9" s="13">
        <f>+'Chi tiết'!AI8+'Chi tiết'!AI27</f>
        <v>1352</v>
      </c>
      <c r="E9" s="13">
        <f>+'Chi tiết'!AJ8+'Chi tiết'!AJ27</f>
        <v>1619</v>
      </c>
      <c r="F9" s="13">
        <f>+'Chi tiết'!AK8+'Chi tiết'!AK27</f>
        <v>1772</v>
      </c>
      <c r="G9" s="13">
        <f t="shared" si="0"/>
        <v>6001</v>
      </c>
      <c r="H9" s="13">
        <v>36091</v>
      </c>
      <c r="I9" s="13">
        <f t="shared" si="1"/>
        <v>216582091</v>
      </c>
      <c r="J9" s="29"/>
      <c r="K9" s="29"/>
      <c r="M9" s="29"/>
      <c r="N9" s="29"/>
    </row>
    <row r="10" spans="1:14" x14ac:dyDescent="0.25">
      <c r="A10" s="4" t="s">
        <v>16</v>
      </c>
      <c r="B10" s="4" t="s">
        <v>17</v>
      </c>
      <c r="C10" s="12">
        <f>+'Chi tiết'!AH9+'Chi tiết'!AH28+'Chi tiết'!AH47</f>
        <v>61</v>
      </c>
      <c r="D10" s="13">
        <f>+'Chi tiết'!AI9+'Chi tiết'!AI28</f>
        <v>178</v>
      </c>
      <c r="E10" s="13">
        <f>+'Chi tiết'!AJ9+'Chi tiết'!AJ28</f>
        <v>40</v>
      </c>
      <c r="F10" s="13">
        <f>+'Chi tiết'!AK9+'Chi tiết'!AK28</f>
        <v>68</v>
      </c>
      <c r="G10" s="13">
        <f t="shared" si="0"/>
        <v>347</v>
      </c>
      <c r="H10" s="13">
        <v>70831</v>
      </c>
      <c r="I10" s="13">
        <f t="shared" si="1"/>
        <v>24578357</v>
      </c>
      <c r="J10" s="29"/>
      <c r="K10" s="29"/>
      <c r="M10" s="29"/>
      <c r="N10" s="29"/>
    </row>
    <row r="11" spans="1:14" x14ac:dyDescent="0.25">
      <c r="A11" s="4" t="s">
        <v>18</v>
      </c>
      <c r="B11" s="4" t="s">
        <v>19</v>
      </c>
      <c r="C11" s="12">
        <f>+'Chi tiết'!AH10+'Chi tiết'!AH29+'Chi tiết'!AH48</f>
        <v>2571</v>
      </c>
      <c r="D11" s="13">
        <f>+'Chi tiết'!AI10+'Chi tiết'!AI29</f>
        <v>2777</v>
      </c>
      <c r="E11" s="13">
        <f>+'Chi tiết'!AJ10+'Chi tiết'!AJ29</f>
        <v>3640</v>
      </c>
      <c r="F11" s="13">
        <f>+'Chi tiết'!AK10+'Chi tiết'!AK29</f>
        <v>3259</v>
      </c>
      <c r="G11" s="13">
        <f t="shared" si="0"/>
        <v>12247</v>
      </c>
      <c r="H11" s="13">
        <v>32460</v>
      </c>
      <c r="I11" s="13">
        <f t="shared" si="1"/>
        <v>397537620</v>
      </c>
      <c r="J11" s="29"/>
      <c r="K11" s="29"/>
      <c r="M11" s="29"/>
      <c r="N11" s="29"/>
    </row>
    <row r="12" spans="1:14" x14ac:dyDescent="0.25">
      <c r="A12" s="4" t="s">
        <v>20</v>
      </c>
      <c r="B12" s="4" t="s">
        <v>21</v>
      </c>
      <c r="C12" s="12">
        <f>+'Chi tiết'!AH11+'Chi tiết'!AH30+'Chi tiết'!AH49</f>
        <v>1195</v>
      </c>
      <c r="D12" s="13">
        <f>+'Chi tiết'!AI11+'Chi tiết'!AI30</f>
        <v>2214</v>
      </c>
      <c r="E12" s="13">
        <f>+'Chi tiết'!AJ11+'Chi tiết'!AJ30</f>
        <v>1645</v>
      </c>
      <c r="F12" s="13">
        <f>+'Chi tiết'!AK11+'Chi tiết'!AK30</f>
        <v>1140</v>
      </c>
      <c r="G12" s="13">
        <f t="shared" si="0"/>
        <v>6194</v>
      </c>
      <c r="H12" s="13">
        <v>43000</v>
      </c>
      <c r="I12" s="13">
        <f t="shared" si="1"/>
        <v>266342000</v>
      </c>
      <c r="J12" s="29"/>
      <c r="K12" s="29"/>
      <c r="M12" s="29"/>
      <c r="N12" s="29"/>
    </row>
    <row r="13" spans="1:14" x14ac:dyDescent="0.25">
      <c r="A13" s="4" t="s">
        <v>4</v>
      </c>
      <c r="B13" s="4" t="s">
        <v>5</v>
      </c>
      <c r="C13" s="12">
        <f>+'Chi tiết'!AH12+'Chi tiết'!AH31+'Chi tiết'!AH50</f>
        <v>1493</v>
      </c>
      <c r="D13" s="13">
        <f>+'Chi tiết'!AI12+'Chi tiết'!AI31</f>
        <v>2723</v>
      </c>
      <c r="E13" s="13">
        <f>+'Chi tiết'!AJ12+'Chi tiết'!AJ31</f>
        <v>2162</v>
      </c>
      <c r="F13" s="13">
        <f>+'Chi tiết'!AK12+'Chi tiết'!AK31</f>
        <v>3510</v>
      </c>
      <c r="G13" s="13">
        <f t="shared" si="0"/>
        <v>9888</v>
      </c>
      <c r="H13" s="13">
        <v>45000</v>
      </c>
      <c r="I13" s="13">
        <f>+H13*G13</f>
        <v>444960000</v>
      </c>
      <c r="J13" s="29"/>
      <c r="K13" s="29"/>
      <c r="M13" s="29"/>
      <c r="N13" s="29"/>
    </row>
    <row r="14" spans="1:14" x14ac:dyDescent="0.25">
      <c r="A14" s="4" t="s">
        <v>40</v>
      </c>
      <c r="B14" s="4" t="s">
        <v>38</v>
      </c>
      <c r="C14" s="12"/>
      <c r="D14" s="13">
        <f>+'Chi tiết'!AI13+'Chi tiết'!AI32</f>
        <v>854</v>
      </c>
      <c r="E14" s="13">
        <f>+'Chi tiết'!AJ13+'Chi tiết'!AJ32</f>
        <v>201</v>
      </c>
      <c r="F14" s="13">
        <f>+'Chi tiết'!AK13+'Chi tiết'!AK32</f>
        <v>0</v>
      </c>
      <c r="G14" s="13">
        <f t="shared" si="0"/>
        <v>1055</v>
      </c>
      <c r="H14" s="13">
        <v>71375</v>
      </c>
      <c r="I14" s="13">
        <f t="shared" ref="I14:I16" si="2">+H14*G14</f>
        <v>75300625</v>
      </c>
      <c r="J14" s="29"/>
      <c r="K14" s="29"/>
      <c r="M14" s="29"/>
      <c r="N14" s="29"/>
    </row>
    <row r="15" spans="1:14" x14ac:dyDescent="0.25">
      <c r="A15" s="4" t="s">
        <v>39</v>
      </c>
      <c r="B15" s="4" t="s">
        <v>41</v>
      </c>
      <c r="C15" s="12"/>
      <c r="D15" s="13">
        <f>+'Chi tiết'!AI14+'Chi tiết'!AI33</f>
        <v>1006</v>
      </c>
      <c r="E15" s="13">
        <f>+'Chi tiết'!AJ14+'Chi tiết'!AJ33</f>
        <v>264</v>
      </c>
      <c r="F15" s="13">
        <f>+'Chi tiết'!AK14+'Chi tiết'!AK33</f>
        <v>0</v>
      </c>
      <c r="G15" s="13">
        <f t="shared" si="0"/>
        <v>1270</v>
      </c>
      <c r="H15" s="13">
        <v>74478</v>
      </c>
      <c r="I15" s="13">
        <f t="shared" si="2"/>
        <v>94587060</v>
      </c>
      <c r="J15" s="29"/>
      <c r="K15" s="29"/>
      <c r="M15" s="29"/>
      <c r="N15" s="29"/>
    </row>
    <row r="16" spans="1:14" x14ac:dyDescent="0.25">
      <c r="A16" s="4" t="s">
        <v>42</v>
      </c>
      <c r="B16" s="4" t="s">
        <v>44</v>
      </c>
      <c r="C16" s="12"/>
      <c r="D16" s="13">
        <f>+'Chi tiết'!AI15+'Chi tiết'!AI34</f>
        <v>509</v>
      </c>
      <c r="E16" s="13">
        <f>+'Chi tiết'!AJ15+'Chi tiết'!AJ34</f>
        <v>1324</v>
      </c>
      <c r="F16" s="13">
        <f>+'Chi tiết'!AK15+'Chi tiết'!AK34</f>
        <v>2670</v>
      </c>
      <c r="G16" s="13">
        <f t="shared" si="0"/>
        <v>4503</v>
      </c>
      <c r="H16" s="13">
        <v>35470</v>
      </c>
      <c r="I16" s="13">
        <f t="shared" si="2"/>
        <v>159721410</v>
      </c>
      <c r="J16" s="29"/>
      <c r="K16" s="29"/>
      <c r="M16" s="29"/>
      <c r="N16" s="29"/>
    </row>
    <row r="17" spans="1:14" x14ac:dyDescent="0.25">
      <c r="A17" s="4" t="s">
        <v>43</v>
      </c>
      <c r="B17" s="4" t="s">
        <v>45</v>
      </c>
      <c r="C17" s="12"/>
      <c r="D17" s="13">
        <f>+'Chi tiết'!AI16+'Chi tiết'!AI35</f>
        <v>117</v>
      </c>
      <c r="E17" s="13">
        <f>+'Chi tiết'!AJ16+'Chi tiết'!AJ35</f>
        <v>160</v>
      </c>
      <c r="F17" s="13">
        <f>+'Chi tiết'!AK16+'Chi tiết'!AK35</f>
        <v>9</v>
      </c>
      <c r="G17" s="13">
        <f t="shared" si="0"/>
        <v>286</v>
      </c>
      <c r="H17" s="13">
        <v>34400</v>
      </c>
      <c r="I17" s="13">
        <f>+H17*G17</f>
        <v>9838400</v>
      </c>
      <c r="J17" s="29"/>
      <c r="K17" s="29"/>
      <c r="M17" s="29"/>
      <c r="N17" s="29"/>
    </row>
    <row r="18" spans="1:14" x14ac:dyDescent="0.25">
      <c r="A18" s="14"/>
      <c r="B18" s="15" t="s">
        <v>3</v>
      </c>
      <c r="C18" s="16">
        <f>+SUM(C5:C17)</f>
        <v>28905</v>
      </c>
      <c r="D18" s="16">
        <f t="shared" ref="D18:E18" si="3">+SUM(D5:D17)</f>
        <v>34130</v>
      </c>
      <c r="E18" s="16">
        <f t="shared" si="3"/>
        <v>31500</v>
      </c>
      <c r="F18" s="16">
        <f>+SUM(F5:F17)</f>
        <v>35547</v>
      </c>
      <c r="G18" s="17">
        <f>+SUM(C18:F18)</f>
        <v>130082</v>
      </c>
      <c r="H18" s="17"/>
      <c r="I18" s="17">
        <f>+SUM(I5:I17)</f>
        <v>6600742702</v>
      </c>
    </row>
    <row r="19" spans="1:14" ht="15" customHeight="1" x14ac:dyDescent="0.25"/>
  </sheetData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cp:lastPrinted>2024-05-20T08:50:31Z</cp:lastPrinted>
  <dcterms:created xsi:type="dcterms:W3CDTF">2024-04-08T03:30:32Z</dcterms:created>
  <dcterms:modified xsi:type="dcterms:W3CDTF">2024-10-17T10:36:14Z</dcterms:modified>
</cp:coreProperties>
</file>