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4\"/>
    </mc:Choice>
  </mc:AlternateContent>
  <bookViews>
    <workbookView xWindow="0" yWindow="0" windowWidth="28800" windowHeight="12495" activeTab="1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H25" i="2" s="1"/>
  <c r="J25" i="2" s="1"/>
  <c r="D26" i="2"/>
  <c r="H26" i="2" s="1"/>
  <c r="J26" i="2" s="1"/>
  <c r="D27" i="2"/>
  <c r="H27" i="2" s="1"/>
  <c r="J27" i="2" s="1"/>
  <c r="D28" i="2"/>
  <c r="D29" i="2"/>
  <c r="D30" i="2"/>
  <c r="D31" i="2"/>
  <c r="H31" i="2" s="1"/>
  <c r="J31" i="2" s="1"/>
  <c r="D23" i="2"/>
  <c r="G32" i="2"/>
  <c r="F32" i="2"/>
  <c r="E32" i="2"/>
  <c r="H30" i="2"/>
  <c r="J30" i="2" s="1"/>
  <c r="H29" i="2"/>
  <c r="J29" i="2" s="1"/>
  <c r="H28" i="2"/>
  <c r="J28" i="2" s="1"/>
  <c r="H24" i="2"/>
  <c r="J24" i="2" s="1"/>
  <c r="AL5" i="1"/>
  <c r="AL6" i="1"/>
  <c r="AL7" i="1"/>
  <c r="AL8" i="1"/>
  <c r="AL9" i="1"/>
  <c r="AL10" i="1"/>
  <c r="AL11" i="1"/>
  <c r="AL12" i="1"/>
  <c r="AL4" i="1"/>
  <c r="AL27" i="1"/>
  <c r="AL26" i="1"/>
  <c r="AL25" i="1"/>
  <c r="AL24" i="1"/>
  <c r="AL23" i="1"/>
  <c r="AL22" i="1"/>
  <c r="AL21" i="1"/>
  <c r="AL20" i="1"/>
  <c r="AL19" i="1"/>
  <c r="D32" i="2" l="1"/>
  <c r="H23" i="2"/>
  <c r="J23" i="2" s="1"/>
  <c r="J32" i="2" s="1"/>
  <c r="C32" i="2"/>
  <c r="H32" i="2" s="1"/>
  <c r="AL43" i="1"/>
  <c r="AL28" i="1"/>
  <c r="AL13" i="1"/>
  <c r="D10" i="2" l="1"/>
  <c r="AH21" i="1"/>
  <c r="AH22" i="1"/>
  <c r="AH23" i="1"/>
  <c r="AH24" i="1"/>
  <c r="AH25" i="1"/>
  <c r="AH26" i="1"/>
  <c r="AH27" i="1"/>
  <c r="AH9" i="1"/>
  <c r="AH10" i="1"/>
  <c r="D11" i="2" s="1"/>
  <c r="AH11" i="1"/>
  <c r="D12" i="2" s="1"/>
  <c r="F48" i="1"/>
  <c r="G48" i="1"/>
  <c r="H48" i="1"/>
  <c r="I48" i="1"/>
  <c r="J48" i="1"/>
  <c r="K48" i="1"/>
  <c r="M48" i="1"/>
  <c r="F49" i="1"/>
  <c r="G49" i="1"/>
  <c r="H49" i="1"/>
  <c r="I49" i="1"/>
  <c r="J49" i="1"/>
  <c r="K49" i="1"/>
  <c r="M49" i="1"/>
  <c r="F50" i="1"/>
  <c r="G50" i="1"/>
  <c r="H50" i="1"/>
  <c r="I50" i="1"/>
  <c r="J50" i="1"/>
  <c r="K50" i="1"/>
  <c r="M50" i="1"/>
  <c r="F51" i="1"/>
  <c r="G51" i="1"/>
  <c r="H51" i="1"/>
  <c r="I51" i="1"/>
  <c r="J51" i="1"/>
  <c r="K51" i="1"/>
  <c r="M51" i="1"/>
  <c r="F52" i="1"/>
  <c r="G52" i="1"/>
  <c r="H52" i="1"/>
  <c r="I52" i="1"/>
  <c r="J52" i="1"/>
  <c r="K52" i="1"/>
  <c r="L52" i="1"/>
  <c r="M52" i="1"/>
  <c r="F53" i="1"/>
  <c r="G53" i="1"/>
  <c r="H53" i="1"/>
  <c r="I53" i="1"/>
  <c r="J53" i="1"/>
  <c r="K53" i="1"/>
  <c r="M53" i="1"/>
  <c r="F54" i="1"/>
  <c r="G54" i="1"/>
  <c r="H54" i="1"/>
  <c r="I54" i="1"/>
  <c r="J54" i="1"/>
  <c r="K54" i="1"/>
  <c r="L54" i="1"/>
  <c r="M54" i="1"/>
  <c r="F55" i="1"/>
  <c r="G55" i="1"/>
  <c r="H55" i="1"/>
  <c r="I55" i="1"/>
  <c r="J55" i="1"/>
  <c r="K55" i="1"/>
  <c r="M55" i="1"/>
  <c r="G47" i="1"/>
  <c r="H47" i="1"/>
  <c r="I47" i="1"/>
  <c r="J47" i="1"/>
  <c r="K47" i="1"/>
  <c r="L47" i="1"/>
  <c r="M47" i="1"/>
  <c r="F47" i="1"/>
  <c r="L12" i="1"/>
  <c r="AH12" i="1" s="1"/>
  <c r="D13" i="2" s="1"/>
  <c r="L7" i="1"/>
  <c r="L50" i="1" s="1"/>
  <c r="L10" i="1"/>
  <c r="L53" i="1" s="1"/>
  <c r="L8" i="1"/>
  <c r="L51" i="1" s="1"/>
  <c r="L6" i="1"/>
  <c r="L49" i="1" s="1"/>
  <c r="L5" i="1"/>
  <c r="L48" i="1" s="1"/>
  <c r="L4" i="1"/>
  <c r="AH4" i="1" s="1"/>
  <c r="K20" i="1"/>
  <c r="AH20" i="1" s="1"/>
  <c r="K19" i="1"/>
  <c r="AH19" i="1" s="1"/>
  <c r="D5" i="2" l="1"/>
  <c r="AH8" i="1"/>
  <c r="D9" i="2" s="1"/>
  <c r="AH7" i="1"/>
  <c r="D8" i="2" s="1"/>
  <c r="AH6" i="1"/>
  <c r="D7" i="2" s="1"/>
  <c r="AH5" i="1"/>
  <c r="D6" i="2" s="1"/>
  <c r="L55" i="1"/>
  <c r="D47" i="1"/>
  <c r="C47" i="1"/>
  <c r="AG47" i="1" s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55" i="1"/>
  <c r="C48" i="1"/>
  <c r="C49" i="1"/>
  <c r="C50" i="1"/>
  <c r="C51" i="1"/>
  <c r="C52" i="1"/>
  <c r="C53" i="1"/>
  <c r="C54" i="1"/>
  <c r="C55" i="1"/>
  <c r="D27" i="1" l="1"/>
  <c r="D55" i="1" s="1"/>
  <c r="D14" i="2" l="1"/>
  <c r="E14" i="2"/>
  <c r="F14" i="2"/>
  <c r="G14" i="2"/>
  <c r="AG48" i="1"/>
  <c r="AG49" i="1"/>
  <c r="AG50" i="1"/>
  <c r="AG51" i="1"/>
  <c r="AG52" i="1"/>
  <c r="AG53" i="1"/>
  <c r="AG54" i="1"/>
  <c r="AG55" i="1"/>
  <c r="AG42" i="1"/>
  <c r="AG41" i="1"/>
  <c r="AG40" i="1"/>
  <c r="AG39" i="1"/>
  <c r="AG38" i="1"/>
  <c r="AG37" i="1"/>
  <c r="AG36" i="1"/>
  <c r="AG35" i="1"/>
  <c r="AG34" i="1"/>
  <c r="AG27" i="1"/>
  <c r="AG26" i="1"/>
  <c r="AG25" i="1"/>
  <c r="AG24" i="1"/>
  <c r="AG23" i="1"/>
  <c r="AG22" i="1"/>
  <c r="C8" i="2" s="1"/>
  <c r="H8" i="2" s="1"/>
  <c r="J8" i="2" s="1"/>
  <c r="AG21" i="1"/>
  <c r="AG20" i="1"/>
  <c r="C6" i="2" s="1"/>
  <c r="AG19" i="1"/>
  <c r="AG5" i="1"/>
  <c r="AG6" i="1"/>
  <c r="C7" i="2" s="1"/>
  <c r="H7" i="2" s="1"/>
  <c r="AG7" i="1"/>
  <c r="AG8" i="1"/>
  <c r="AG9" i="1"/>
  <c r="C10" i="2" s="1"/>
  <c r="H10" i="2" s="1"/>
  <c r="AG10" i="1"/>
  <c r="C11" i="2" s="1"/>
  <c r="H11" i="2" s="1"/>
  <c r="J11" i="2" s="1"/>
  <c r="AG11" i="1"/>
  <c r="AG12" i="1"/>
  <c r="AG4" i="1"/>
  <c r="AH43" i="1"/>
  <c r="AI43" i="1"/>
  <c r="AJ43" i="1"/>
  <c r="AK43" i="1"/>
  <c r="AH28" i="1"/>
  <c r="AI28" i="1"/>
  <c r="AJ28" i="1"/>
  <c r="AK28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H13" i="1"/>
  <c r="AI13" i="1"/>
  <c r="AJ13" i="1"/>
  <c r="AK13" i="1"/>
  <c r="C13" i="1"/>
  <c r="D1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C4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C28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G43" i="1" l="1"/>
  <c r="C9" i="2"/>
  <c r="AG13" i="1"/>
  <c r="C12" i="2"/>
  <c r="H12" i="2" s="1"/>
  <c r="C5" i="2"/>
  <c r="C13" i="2"/>
  <c r="H13" i="2" s="1"/>
  <c r="J13" i="2" s="1"/>
  <c r="AG56" i="1"/>
  <c r="H9" i="2"/>
  <c r="J9" i="2" s="1"/>
  <c r="H6" i="2"/>
  <c r="J6" i="2" s="1"/>
  <c r="AG28" i="1"/>
  <c r="J10" i="2"/>
  <c r="J7" i="2"/>
  <c r="J12" i="2"/>
  <c r="H5" i="2" l="1"/>
  <c r="J5" i="2" s="1"/>
  <c r="J14" i="2" s="1"/>
  <c r="C14" i="2"/>
  <c r="H14" i="2" s="1"/>
</calcChain>
</file>

<file path=xl/comments1.xml><?xml version="1.0" encoding="utf-8"?>
<comments xmlns="http://schemas.openxmlformats.org/spreadsheetml/2006/main">
  <authors>
    <author>Administrator</author>
  </authors>
  <commentList>
    <comment ref="L19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156
</t>
        </r>
      </text>
    </comment>
    <comment ref="L20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420
</t>
        </r>
      </text>
    </comment>
    <comment ref="L21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13
</t>
        </r>
      </text>
    </comment>
    <comment ref="L22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100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Trả nhà máy 10 túi, thực nhận 230</t>
        </r>
      </text>
    </comment>
    <comment ref="L23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169
</t>
        </r>
      </text>
    </comment>
    <comment ref="L25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113
</t>
        </r>
      </text>
    </comment>
    <comment ref="L27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5
</t>
        </r>
      </text>
    </comment>
  </commentList>
</comments>
</file>

<file path=xl/sharedStrings.xml><?xml version="1.0" encoding="utf-8"?>
<sst xmlns="http://schemas.openxmlformats.org/spreadsheetml/2006/main" count="181" uniqueCount="40">
  <si>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</si>
  <si>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</si>
  <si>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</si>
  <si>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</si>
  <si>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</si>
  <si>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</si>
  <si>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</si>
  <si>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</si>
  <si>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</si>
  <si>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</si>
  <si>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</si>
  <si>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</si>
  <si>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</si>
  <si>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</si>
  <si>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</si>
  <si>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</si>
  <si>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</si>
  <si>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</si>
  <si>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</si>
  <si>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</si>
  <si>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</si>
  <si>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</si>
  <si>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</si>
  <si>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</si>
  <si>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</si>
  <si>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 xml:space="preserve">TỔNG HỢP XUẤT BÁN </t>
  </si>
  <si>
    <t>Mã hàng</t>
  </si>
  <si>
    <t>Tên hàng</t>
  </si>
  <si>
    <t>Đơn giá (-VAT)</t>
  </si>
  <si>
    <t>Thành tiền</t>
  </si>
  <si>
    <t>Tháng 04 năm 2024</t>
  </si>
  <si>
    <t>1-4.04</t>
  </si>
  <si>
    <t>05-11.04</t>
  </si>
  <si>
    <t>12-18.04</t>
  </si>
  <si>
    <t>19-25.04</t>
  </si>
  <si>
    <t>26-30.04</t>
  </si>
  <si>
    <t>Tháng 4 năm 2024</t>
  </si>
  <si>
    <t>Đã xuất HĐ</t>
  </si>
  <si>
    <t>5-11.04</t>
  </si>
  <si>
    <t>Thực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</si>
</sst>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2" fillId="3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0" fillId="8" borderId="2" xfId="0" applyFill="1" applyBorder="1"/>
    <xf numFmtId="0" fontId="0" fillId="7" borderId="2" xfId="0" applyFill="1" applyBorder="1"/>
    <xf numFmtId="0" fontId="2" fillId="7" borderId="2" xfId="0" applyFont="1" applyFill="1" applyBorder="1"/>
    <xf numFmtId="164" fontId="3" fillId="8" borderId="2" xfId="1" applyNumberFormat="1" applyFont="1" applyFill="1" applyBorder="1"/>
    <xf numFmtId="164" fontId="3" fillId="7" borderId="2" xfId="1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6"/>
  <sheetViews>
    <sheetView topLeftCell="A4" workbookViewId="0">
      <selection activeCell="AL4" sqref="AL4:AL12"/>
    </sheetView>
  </sheetViews>
  <sheetFormatPr defaultRowHeight="15" x14ac:dyDescent="0.25"/>
  <cols>
    <col min="1" max="1" width="10.5703125" customWidth="1"/>
    <col min="2" max="2" width="18.5703125" customWidth="1"/>
    <col min="3" max="3" width="5" customWidth="1"/>
    <col min="4" max="4" width="5.7109375" customWidth="1"/>
    <col min="5" max="6" width="5" customWidth="1"/>
    <col min="7" max="8" width="5.42578125" customWidth="1"/>
    <col min="9" max="9" width="5.7109375" customWidth="1"/>
    <col min="10" max="12" width="5.5703125" customWidth="1"/>
    <col min="13" max="13" width="6.140625" customWidth="1"/>
    <col min="14" max="16" width="5.5703125" hidden="1" customWidth="1"/>
    <col min="17" max="17" width="5.140625" hidden="1" customWidth="1"/>
    <col min="18" max="19" width="5.5703125" hidden="1" customWidth="1"/>
    <col min="20" max="20" width="5.7109375" hidden="1" customWidth="1"/>
    <col min="21" max="32" width="5.5703125" hidden="1" customWidth="1"/>
    <col min="33" max="33" width="9.42578125" customWidth="1"/>
    <col min="34" max="37" width="10" customWidth="1"/>
    <col min="38" max="38" width="10.140625" style="34" customWidth="1"/>
  </cols>
  <sheetData>
    <row r="1" spans="1:38" ht="18.7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8" ht="18.75" x14ac:dyDescent="0.25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1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35" t="s">
        <v>38</v>
      </c>
    </row>
    <row r="3" spans="1:38" s="4" customFormat="1" ht="21" x14ac:dyDescent="0.25">
      <c r="A3" s="3" t="s">
        <v>1</v>
      </c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" t="s">
        <v>3</v>
      </c>
      <c r="AH3" s="3" t="s">
        <v>3</v>
      </c>
      <c r="AI3" s="3" t="s">
        <v>3</v>
      </c>
      <c r="AJ3" s="3" t="s">
        <v>3</v>
      </c>
      <c r="AK3" s="3" t="s">
        <v>3</v>
      </c>
      <c r="AL3" s="3" t="s">
        <v>39</v>
      </c>
    </row>
    <row r="4" spans="1:38" x14ac:dyDescent="0.25">
      <c r="A4" s="5" t="s">
        <v>10</v>
      </c>
      <c r="B4" s="5" t="s">
        <v>11</v>
      </c>
      <c r="C4" s="6"/>
      <c r="D4" s="6">
        <v>1508</v>
      </c>
      <c r="E4" s="6"/>
      <c r="F4" s="6">
        <v>2184</v>
      </c>
      <c r="G4" s="7"/>
      <c r="H4" s="7">
        <v>2028</v>
      </c>
      <c r="I4" s="7"/>
      <c r="J4" s="7">
        <v>1619</v>
      </c>
      <c r="K4" s="7"/>
      <c r="L4" s="7">
        <f>156+2912</f>
        <v>3068</v>
      </c>
      <c r="M4" s="7"/>
      <c r="N4" s="8"/>
      <c r="O4" s="8"/>
      <c r="P4" s="8"/>
      <c r="Q4" s="8"/>
      <c r="R4" s="8"/>
      <c r="S4" s="8"/>
      <c r="T4" s="8"/>
      <c r="U4" s="25"/>
      <c r="V4" s="25"/>
      <c r="W4" s="25"/>
      <c r="X4" s="25"/>
      <c r="Y4" s="25"/>
      <c r="Z4" s="25"/>
      <c r="AA4" s="25"/>
      <c r="AB4" s="9"/>
      <c r="AC4" s="9"/>
      <c r="AD4" s="9"/>
      <c r="AE4" s="9"/>
      <c r="AF4" s="9"/>
      <c r="AG4" s="10">
        <f>+SUM(C4:F4)</f>
        <v>3692</v>
      </c>
      <c r="AH4" s="11">
        <f>+SUM(G4:M4)</f>
        <v>6715</v>
      </c>
      <c r="AI4" s="12"/>
      <c r="AJ4" s="28"/>
      <c r="AK4" s="29"/>
      <c r="AL4" s="36">
        <f>AH4</f>
        <v>6715</v>
      </c>
    </row>
    <row r="5" spans="1:38" x14ac:dyDescent="0.25">
      <c r="A5" s="5" t="s">
        <v>6</v>
      </c>
      <c r="B5" s="5" t="s">
        <v>7</v>
      </c>
      <c r="C5" s="6"/>
      <c r="D5" s="6">
        <v>2031</v>
      </c>
      <c r="E5" s="6"/>
      <c r="F5" s="6">
        <v>2240</v>
      </c>
      <c r="G5" s="7"/>
      <c r="H5" s="7">
        <v>2417</v>
      </c>
      <c r="I5" s="7"/>
      <c r="J5" s="7">
        <v>2100</v>
      </c>
      <c r="K5" s="7"/>
      <c r="L5" s="7">
        <f>420+1680</f>
        <v>2100</v>
      </c>
      <c r="M5" s="7"/>
      <c r="N5" s="8"/>
      <c r="O5" s="8"/>
      <c r="P5" s="8"/>
      <c r="Q5" s="8"/>
      <c r="R5" s="8"/>
      <c r="S5" s="8"/>
      <c r="T5" s="8"/>
      <c r="U5" s="25"/>
      <c r="V5" s="25"/>
      <c r="W5" s="25"/>
      <c r="X5" s="25"/>
      <c r="Y5" s="25"/>
      <c r="Z5" s="25"/>
      <c r="AA5" s="25"/>
      <c r="AB5" s="9"/>
      <c r="AC5" s="9"/>
      <c r="AD5" s="9"/>
      <c r="AE5" s="9"/>
      <c r="AF5" s="9"/>
      <c r="AG5" s="10">
        <f t="shared" ref="AG5:AG12" si="0">+SUM(C5:F5)</f>
        <v>4271</v>
      </c>
      <c r="AH5" s="11">
        <f t="shared" ref="AH5:AH12" si="1">+SUM(G5:M5)</f>
        <v>6617</v>
      </c>
      <c r="AI5" s="12"/>
      <c r="AJ5" s="28"/>
      <c r="AK5" s="29"/>
      <c r="AL5" s="36">
        <f t="shared" ref="AL5:AL12" si="2">AH5</f>
        <v>6617</v>
      </c>
    </row>
    <row r="6" spans="1:38" x14ac:dyDescent="0.25">
      <c r="A6" s="5" t="s">
        <v>8</v>
      </c>
      <c r="B6" s="5" t="s">
        <v>9</v>
      </c>
      <c r="C6" s="6"/>
      <c r="D6" s="6"/>
      <c r="E6" s="6"/>
      <c r="F6" s="6">
        <v>100</v>
      </c>
      <c r="G6" s="7"/>
      <c r="H6" s="7">
        <v>124</v>
      </c>
      <c r="I6" s="7"/>
      <c r="J6" s="7"/>
      <c r="K6" s="7"/>
      <c r="L6" s="7">
        <f>13+27</f>
        <v>40</v>
      </c>
      <c r="M6" s="7"/>
      <c r="N6" s="8"/>
      <c r="O6" s="8"/>
      <c r="P6" s="8"/>
      <c r="Q6" s="8"/>
      <c r="R6" s="8"/>
      <c r="S6" s="8"/>
      <c r="T6" s="8"/>
      <c r="U6" s="25"/>
      <c r="V6" s="25"/>
      <c r="W6" s="25"/>
      <c r="X6" s="25"/>
      <c r="Y6" s="25"/>
      <c r="Z6" s="25"/>
      <c r="AA6" s="25"/>
      <c r="AB6" s="9"/>
      <c r="AC6" s="9"/>
      <c r="AD6" s="9"/>
      <c r="AE6" s="9"/>
      <c r="AF6" s="9"/>
      <c r="AG6" s="10">
        <f t="shared" si="0"/>
        <v>100</v>
      </c>
      <c r="AH6" s="11">
        <f t="shared" si="1"/>
        <v>164</v>
      </c>
      <c r="AI6" s="12"/>
      <c r="AJ6" s="28"/>
      <c r="AK6" s="29"/>
      <c r="AL6" s="36">
        <f t="shared" si="2"/>
        <v>164</v>
      </c>
    </row>
    <row r="7" spans="1:38" x14ac:dyDescent="0.25">
      <c r="A7" s="5" t="s">
        <v>12</v>
      </c>
      <c r="B7" s="5" t="s">
        <v>13</v>
      </c>
      <c r="C7" s="6"/>
      <c r="D7" s="6">
        <v>450</v>
      </c>
      <c r="E7" s="6"/>
      <c r="F7" s="6">
        <v>1511</v>
      </c>
      <c r="G7" s="7"/>
      <c r="H7" s="7">
        <v>1339</v>
      </c>
      <c r="I7" s="7"/>
      <c r="J7" s="7">
        <v>551</v>
      </c>
      <c r="K7" s="7"/>
      <c r="L7" s="7">
        <f>100+1600</f>
        <v>1700</v>
      </c>
      <c r="M7" s="7"/>
      <c r="N7" s="8"/>
      <c r="O7" s="8"/>
      <c r="P7" s="8"/>
      <c r="Q7" s="8"/>
      <c r="R7" s="8"/>
      <c r="S7" s="8"/>
      <c r="T7" s="8"/>
      <c r="U7" s="25"/>
      <c r="V7" s="25"/>
      <c r="W7" s="25"/>
      <c r="X7" s="25"/>
      <c r="Y7" s="25"/>
      <c r="Z7" s="25"/>
      <c r="AA7" s="25"/>
      <c r="AB7" s="9"/>
      <c r="AC7" s="9"/>
      <c r="AD7" s="9"/>
      <c r="AE7" s="9"/>
      <c r="AF7" s="9"/>
      <c r="AG7" s="10">
        <f t="shared" si="0"/>
        <v>1961</v>
      </c>
      <c r="AH7" s="11">
        <f t="shared" si="1"/>
        <v>3590</v>
      </c>
      <c r="AI7" s="12"/>
      <c r="AJ7" s="28"/>
      <c r="AK7" s="29"/>
      <c r="AL7" s="36">
        <f t="shared" si="2"/>
        <v>3590</v>
      </c>
    </row>
    <row r="8" spans="1:38" x14ac:dyDescent="0.25">
      <c r="A8" s="5" t="s">
        <v>14</v>
      </c>
      <c r="B8" s="5" t="s">
        <v>15</v>
      </c>
      <c r="C8" s="6"/>
      <c r="D8" s="6"/>
      <c r="E8" s="6"/>
      <c r="F8" s="6">
        <v>382</v>
      </c>
      <c r="G8" s="7"/>
      <c r="H8" s="7"/>
      <c r="I8" s="7"/>
      <c r="J8" s="7"/>
      <c r="K8" s="7"/>
      <c r="L8" s="7">
        <f>171+319</f>
        <v>490</v>
      </c>
      <c r="M8" s="7"/>
      <c r="N8" s="8"/>
      <c r="O8" s="8"/>
      <c r="P8" s="8"/>
      <c r="Q8" s="8"/>
      <c r="R8" s="8"/>
      <c r="S8" s="8"/>
      <c r="T8" s="8"/>
      <c r="U8" s="25"/>
      <c r="V8" s="25"/>
      <c r="W8" s="25"/>
      <c r="X8" s="25"/>
      <c r="Y8" s="25"/>
      <c r="Z8" s="25"/>
      <c r="AA8" s="25"/>
      <c r="AB8" s="9"/>
      <c r="AC8" s="9"/>
      <c r="AD8" s="9"/>
      <c r="AE8" s="9"/>
      <c r="AF8" s="9"/>
      <c r="AG8" s="10">
        <f t="shared" si="0"/>
        <v>382</v>
      </c>
      <c r="AH8" s="11">
        <f t="shared" si="1"/>
        <v>490</v>
      </c>
      <c r="AI8" s="12"/>
      <c r="AJ8" s="28"/>
      <c r="AK8" s="29"/>
      <c r="AL8" s="36">
        <f t="shared" si="2"/>
        <v>490</v>
      </c>
    </row>
    <row r="9" spans="1:38" x14ac:dyDescent="0.25">
      <c r="A9" s="5" t="s">
        <v>16</v>
      </c>
      <c r="B9" s="5" t="s">
        <v>17</v>
      </c>
      <c r="C9" s="6"/>
      <c r="D9" s="6"/>
      <c r="E9" s="6"/>
      <c r="F9" s="6">
        <v>30</v>
      </c>
      <c r="G9" s="7"/>
      <c r="H9" s="7"/>
      <c r="I9" s="7"/>
      <c r="J9" s="7"/>
      <c r="K9" s="7"/>
      <c r="L9" s="7"/>
      <c r="M9" s="7"/>
      <c r="N9" s="8"/>
      <c r="O9" s="8"/>
      <c r="P9" s="8"/>
      <c r="Q9" s="8"/>
      <c r="R9" s="8"/>
      <c r="S9" s="8"/>
      <c r="T9" s="8"/>
      <c r="U9" s="25"/>
      <c r="V9" s="25"/>
      <c r="W9" s="25"/>
      <c r="X9" s="25"/>
      <c r="Y9" s="25"/>
      <c r="Z9" s="25"/>
      <c r="AA9" s="25"/>
      <c r="AB9" s="9"/>
      <c r="AC9" s="9"/>
      <c r="AD9" s="9"/>
      <c r="AE9" s="9"/>
      <c r="AF9" s="9"/>
      <c r="AG9" s="10">
        <f t="shared" si="0"/>
        <v>30</v>
      </c>
      <c r="AH9" s="11">
        <f t="shared" si="1"/>
        <v>0</v>
      </c>
      <c r="AI9" s="12"/>
      <c r="AJ9" s="28"/>
      <c r="AK9" s="29"/>
      <c r="AL9" s="36">
        <f t="shared" si="2"/>
        <v>0</v>
      </c>
    </row>
    <row r="10" spans="1:38" x14ac:dyDescent="0.25">
      <c r="A10" s="5" t="s">
        <v>18</v>
      </c>
      <c r="B10" s="5" t="s">
        <v>19</v>
      </c>
      <c r="C10" s="6"/>
      <c r="D10" s="6">
        <v>244</v>
      </c>
      <c r="E10" s="6"/>
      <c r="F10" s="6">
        <v>1480</v>
      </c>
      <c r="G10" s="7"/>
      <c r="H10" s="7">
        <v>532</v>
      </c>
      <c r="I10" s="7"/>
      <c r="J10" s="7">
        <v>1430</v>
      </c>
      <c r="K10" s="7"/>
      <c r="L10" s="7">
        <f>113+390</f>
        <v>503</v>
      </c>
      <c r="M10" s="7"/>
      <c r="N10" s="8"/>
      <c r="O10" s="8"/>
      <c r="P10" s="8"/>
      <c r="Q10" s="8"/>
      <c r="R10" s="8"/>
      <c r="S10" s="8"/>
      <c r="T10" s="8"/>
      <c r="U10" s="25"/>
      <c r="V10" s="25"/>
      <c r="W10" s="25"/>
      <c r="X10" s="25"/>
      <c r="Y10" s="25"/>
      <c r="Z10" s="25"/>
      <c r="AA10" s="25"/>
      <c r="AB10" s="9"/>
      <c r="AC10" s="9"/>
      <c r="AD10" s="9"/>
      <c r="AE10" s="9"/>
      <c r="AF10" s="9"/>
      <c r="AG10" s="10">
        <f t="shared" si="0"/>
        <v>1724</v>
      </c>
      <c r="AH10" s="11">
        <f t="shared" si="1"/>
        <v>2465</v>
      </c>
      <c r="AI10" s="12"/>
      <c r="AJ10" s="28"/>
      <c r="AK10" s="29"/>
      <c r="AL10" s="36">
        <f t="shared" si="2"/>
        <v>2465</v>
      </c>
    </row>
    <row r="11" spans="1:38" x14ac:dyDescent="0.25">
      <c r="A11" s="5" t="s">
        <v>20</v>
      </c>
      <c r="B11" s="5" t="s">
        <v>21</v>
      </c>
      <c r="C11" s="6"/>
      <c r="D11" s="6">
        <v>233</v>
      </c>
      <c r="E11" s="6"/>
      <c r="F11" s="6">
        <v>390</v>
      </c>
      <c r="G11" s="7"/>
      <c r="H11" s="7">
        <v>137</v>
      </c>
      <c r="I11" s="7"/>
      <c r="J11" s="7"/>
      <c r="K11" s="7"/>
      <c r="L11" s="7">
        <v>591</v>
      </c>
      <c r="M11" s="7"/>
      <c r="N11" s="8"/>
      <c r="O11" s="8"/>
      <c r="P11" s="8"/>
      <c r="Q11" s="8"/>
      <c r="R11" s="8"/>
      <c r="S11" s="8"/>
      <c r="T11" s="8"/>
      <c r="U11" s="25"/>
      <c r="V11" s="25"/>
      <c r="W11" s="25"/>
      <c r="X11" s="25"/>
      <c r="Y11" s="25"/>
      <c r="Z11" s="25"/>
      <c r="AA11" s="25"/>
      <c r="AB11" s="9"/>
      <c r="AC11" s="9"/>
      <c r="AD11" s="9"/>
      <c r="AE11" s="9"/>
      <c r="AF11" s="9"/>
      <c r="AG11" s="10">
        <f t="shared" si="0"/>
        <v>623</v>
      </c>
      <c r="AH11" s="11">
        <f t="shared" si="1"/>
        <v>728</v>
      </c>
      <c r="AI11" s="12"/>
      <c r="AJ11" s="28"/>
      <c r="AK11" s="29"/>
      <c r="AL11" s="36">
        <f t="shared" si="2"/>
        <v>728</v>
      </c>
    </row>
    <row r="12" spans="1:38" x14ac:dyDescent="0.25">
      <c r="A12" s="5" t="s">
        <v>4</v>
      </c>
      <c r="B12" s="5" t="s">
        <v>5</v>
      </c>
      <c r="C12" s="6"/>
      <c r="D12" s="6">
        <v>450</v>
      </c>
      <c r="E12" s="6"/>
      <c r="F12" s="6">
        <v>556</v>
      </c>
      <c r="G12" s="7"/>
      <c r="H12" s="7">
        <v>556</v>
      </c>
      <c r="I12" s="7"/>
      <c r="J12" s="7">
        <v>6</v>
      </c>
      <c r="K12" s="7"/>
      <c r="L12" s="7">
        <f>5+533</f>
        <v>538</v>
      </c>
      <c r="M12" s="7"/>
      <c r="N12" s="8"/>
      <c r="O12" s="8"/>
      <c r="P12" s="8"/>
      <c r="Q12" s="8"/>
      <c r="R12" s="8"/>
      <c r="S12" s="8"/>
      <c r="T12" s="8"/>
      <c r="U12" s="25"/>
      <c r="V12" s="25"/>
      <c r="W12" s="25"/>
      <c r="X12" s="25"/>
      <c r="Y12" s="25"/>
      <c r="Z12" s="25"/>
      <c r="AA12" s="25"/>
      <c r="AB12" s="9"/>
      <c r="AC12" s="9"/>
      <c r="AD12" s="9"/>
      <c r="AE12" s="9"/>
      <c r="AF12" s="9"/>
      <c r="AG12" s="10">
        <f t="shared" si="0"/>
        <v>1006</v>
      </c>
      <c r="AH12" s="11">
        <f t="shared" si="1"/>
        <v>1100</v>
      </c>
      <c r="AI12" s="12"/>
      <c r="AJ12" s="28"/>
      <c r="AK12" s="29"/>
      <c r="AL12" s="36">
        <f t="shared" si="2"/>
        <v>1100</v>
      </c>
    </row>
    <row r="13" spans="1:38" ht="16.5" customHeight="1" x14ac:dyDescent="0.25">
      <c r="A13" s="5"/>
      <c r="B13" s="5" t="s">
        <v>3</v>
      </c>
      <c r="C13" s="26">
        <f>+SUM(C4:C12)</f>
        <v>0</v>
      </c>
      <c r="D13" s="26">
        <f>+SUM(D4:D12)</f>
        <v>4916</v>
      </c>
      <c r="E13" s="26">
        <f t="shared" ref="E13:AL13" si="3">+SUM(E4:E12)</f>
        <v>0</v>
      </c>
      <c r="F13" s="26">
        <f t="shared" si="3"/>
        <v>8873</v>
      </c>
      <c r="G13" s="26">
        <f t="shared" si="3"/>
        <v>0</v>
      </c>
      <c r="H13" s="26">
        <f t="shared" si="3"/>
        <v>7133</v>
      </c>
      <c r="I13" s="26">
        <f t="shared" si="3"/>
        <v>0</v>
      </c>
      <c r="J13" s="26">
        <f t="shared" si="3"/>
        <v>5706</v>
      </c>
      <c r="K13" s="26">
        <f t="shared" si="3"/>
        <v>0</v>
      </c>
      <c r="L13" s="26">
        <f t="shared" si="3"/>
        <v>9030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26">
        <f t="shared" si="3"/>
        <v>0</v>
      </c>
      <c r="R13" s="26">
        <f t="shared" si="3"/>
        <v>0</v>
      </c>
      <c r="S13" s="26">
        <f t="shared" si="3"/>
        <v>0</v>
      </c>
      <c r="T13" s="26">
        <f t="shared" si="3"/>
        <v>0</v>
      </c>
      <c r="U13" s="26">
        <f t="shared" si="3"/>
        <v>0</v>
      </c>
      <c r="V13" s="26">
        <f t="shared" si="3"/>
        <v>0</v>
      </c>
      <c r="W13" s="26">
        <f t="shared" si="3"/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26">
        <f t="shared" si="3"/>
        <v>0</v>
      </c>
      <c r="AB13" s="26">
        <f t="shared" si="3"/>
        <v>0</v>
      </c>
      <c r="AC13" s="26">
        <f t="shared" si="3"/>
        <v>0</v>
      </c>
      <c r="AD13" s="26">
        <f t="shared" si="3"/>
        <v>0</v>
      </c>
      <c r="AE13" s="26">
        <f t="shared" si="3"/>
        <v>0</v>
      </c>
      <c r="AF13" s="26">
        <f t="shared" si="3"/>
        <v>0</v>
      </c>
      <c r="AG13" s="26">
        <f t="shared" si="3"/>
        <v>13789</v>
      </c>
      <c r="AH13" s="26">
        <f t="shared" si="3"/>
        <v>21869</v>
      </c>
      <c r="AI13" s="26">
        <f t="shared" si="3"/>
        <v>0</v>
      </c>
      <c r="AJ13" s="26">
        <f t="shared" si="3"/>
        <v>0</v>
      </c>
      <c r="AK13" s="26">
        <f t="shared" si="3"/>
        <v>0</v>
      </c>
      <c r="AL13" s="37">
        <f t="shared" si="3"/>
        <v>21869</v>
      </c>
    </row>
    <row r="14" spans="1:38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8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8" ht="18.75" x14ac:dyDescent="0.3">
      <c r="A16" s="31" t="s">
        <v>22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8" ht="18.75" x14ac:dyDescent="0.25">
      <c r="A17" s="30" t="s">
        <v>30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1" t="s">
        <v>31</v>
      </c>
      <c r="AH17" s="2" t="s">
        <v>32</v>
      </c>
      <c r="AI17" s="2" t="s">
        <v>33</v>
      </c>
      <c r="AJ17" s="2" t="s">
        <v>34</v>
      </c>
      <c r="AK17" s="2" t="s">
        <v>35</v>
      </c>
      <c r="AL17" s="35" t="s">
        <v>38</v>
      </c>
    </row>
    <row r="18" spans="1:38" s="4" customFormat="1" ht="21" x14ac:dyDescent="0.25">
      <c r="A18" s="3" t="s">
        <v>1</v>
      </c>
      <c r="B18" s="3" t="s">
        <v>2</v>
      </c>
      <c r="C18" s="3">
        <v>1</v>
      </c>
      <c r="D18" s="3">
        <v>2</v>
      </c>
      <c r="E18" s="3">
        <v>3</v>
      </c>
      <c r="F18" s="3">
        <v>4</v>
      </c>
      <c r="G18" s="3">
        <v>5</v>
      </c>
      <c r="H18" s="3">
        <v>6</v>
      </c>
      <c r="I18" s="3">
        <v>7</v>
      </c>
      <c r="J18" s="3">
        <v>8</v>
      </c>
      <c r="K18" s="3">
        <v>9</v>
      </c>
      <c r="L18" s="3">
        <v>10</v>
      </c>
      <c r="M18" s="3">
        <v>11</v>
      </c>
      <c r="N18" s="3">
        <v>12</v>
      </c>
      <c r="O18" s="3">
        <v>13</v>
      </c>
      <c r="P18" s="3">
        <v>14</v>
      </c>
      <c r="Q18" s="3">
        <v>15</v>
      </c>
      <c r="R18" s="3">
        <v>16</v>
      </c>
      <c r="S18" s="3">
        <v>17</v>
      </c>
      <c r="T18" s="3">
        <v>18</v>
      </c>
      <c r="U18" s="3">
        <v>19</v>
      </c>
      <c r="V18" s="3">
        <v>20</v>
      </c>
      <c r="W18" s="3">
        <v>21</v>
      </c>
      <c r="X18" s="3">
        <v>22</v>
      </c>
      <c r="Y18" s="3">
        <v>23</v>
      </c>
      <c r="Z18" s="3">
        <v>24</v>
      </c>
      <c r="AA18" s="3">
        <v>25</v>
      </c>
      <c r="AB18" s="3">
        <v>26</v>
      </c>
      <c r="AC18" s="3">
        <v>27</v>
      </c>
      <c r="AD18" s="3">
        <v>28</v>
      </c>
      <c r="AE18" s="3">
        <v>29</v>
      </c>
      <c r="AF18" s="3">
        <v>30</v>
      </c>
      <c r="AG18" s="3" t="s">
        <v>3</v>
      </c>
      <c r="AH18" s="3" t="s">
        <v>3</v>
      </c>
      <c r="AI18" s="3" t="s">
        <v>3</v>
      </c>
      <c r="AJ18" s="3" t="s">
        <v>3</v>
      </c>
      <c r="AK18" s="3" t="s">
        <v>3</v>
      </c>
      <c r="AL18" s="3" t="s">
        <v>39</v>
      </c>
    </row>
    <row r="19" spans="1:38" x14ac:dyDescent="0.25">
      <c r="A19" s="5" t="s">
        <v>10</v>
      </c>
      <c r="B19" s="5" t="s">
        <v>11</v>
      </c>
      <c r="C19" s="6"/>
      <c r="D19" s="6">
        <v>260</v>
      </c>
      <c r="E19" s="6"/>
      <c r="F19" s="6">
        <v>312</v>
      </c>
      <c r="G19" s="7">
        <v>260</v>
      </c>
      <c r="H19" s="7"/>
      <c r="I19" s="7"/>
      <c r="J19" s="7">
        <v>280</v>
      </c>
      <c r="K19" s="7">
        <f>416+312</f>
        <v>728</v>
      </c>
      <c r="L19" s="7"/>
      <c r="M19" s="7">
        <v>260</v>
      </c>
      <c r="N19" s="8"/>
      <c r="O19" s="8"/>
      <c r="P19" s="8"/>
      <c r="Q19" s="8"/>
      <c r="R19" s="8"/>
      <c r="S19" s="8"/>
      <c r="T19" s="8"/>
      <c r="U19" s="25"/>
      <c r="V19" s="25"/>
      <c r="W19" s="25"/>
      <c r="X19" s="25"/>
      <c r="Y19" s="25"/>
      <c r="Z19" s="25"/>
      <c r="AA19" s="25"/>
      <c r="AB19" s="9"/>
      <c r="AC19" s="9"/>
      <c r="AD19" s="9"/>
      <c r="AE19" s="9"/>
      <c r="AF19" s="9"/>
      <c r="AG19" s="10">
        <f>+SUM(C19:F19)</f>
        <v>572</v>
      </c>
      <c r="AH19" s="11">
        <f>+SUM(G19:M19)</f>
        <v>1528</v>
      </c>
      <c r="AI19" s="12"/>
      <c r="AJ19" s="28"/>
      <c r="AK19" s="29"/>
      <c r="AL19" s="36">
        <f>AH19+156</f>
        <v>1684</v>
      </c>
    </row>
    <row r="20" spans="1:38" x14ac:dyDescent="0.25">
      <c r="A20" s="5" t="s">
        <v>6</v>
      </c>
      <c r="B20" s="5" t="s">
        <v>7</v>
      </c>
      <c r="C20" s="6"/>
      <c r="D20" s="6">
        <v>420</v>
      </c>
      <c r="E20" s="6"/>
      <c r="F20" s="6">
        <v>560</v>
      </c>
      <c r="G20" s="7">
        <v>280</v>
      </c>
      <c r="H20" s="7"/>
      <c r="I20" s="7"/>
      <c r="J20" s="7">
        <v>383</v>
      </c>
      <c r="K20" s="7">
        <f>420+420</f>
        <v>840</v>
      </c>
      <c r="L20" s="7"/>
      <c r="M20" s="7">
        <v>280</v>
      </c>
      <c r="N20" s="8"/>
      <c r="O20" s="8"/>
      <c r="P20" s="8"/>
      <c r="Q20" s="8"/>
      <c r="R20" s="8"/>
      <c r="S20" s="8"/>
      <c r="T20" s="8"/>
      <c r="U20" s="25"/>
      <c r="V20" s="25"/>
      <c r="W20" s="25"/>
      <c r="X20" s="25"/>
      <c r="Y20" s="25"/>
      <c r="Z20" s="25"/>
      <c r="AA20" s="25"/>
      <c r="AB20" s="9"/>
      <c r="AC20" s="9"/>
      <c r="AD20" s="9"/>
      <c r="AE20" s="9"/>
      <c r="AF20" s="9"/>
      <c r="AG20" s="10">
        <f t="shared" ref="AG20:AG27" si="4">+SUM(C20:F20)</f>
        <v>980</v>
      </c>
      <c r="AH20" s="11">
        <f t="shared" ref="AH20:AH27" si="5">+SUM(G20:M20)</f>
        <v>1783</v>
      </c>
      <c r="AI20" s="12"/>
      <c r="AJ20" s="28"/>
      <c r="AK20" s="29"/>
      <c r="AL20" s="36">
        <f>AH20+420</f>
        <v>2203</v>
      </c>
    </row>
    <row r="21" spans="1:38" x14ac:dyDescent="0.25">
      <c r="A21" s="5" t="s">
        <v>8</v>
      </c>
      <c r="B21" s="5" t="s">
        <v>9</v>
      </c>
      <c r="C21" s="6"/>
      <c r="D21" s="6">
        <v>287</v>
      </c>
      <c r="E21" s="6"/>
      <c r="F21" s="6"/>
      <c r="G21" s="7">
        <v>90</v>
      </c>
      <c r="H21" s="7"/>
      <c r="I21" s="7"/>
      <c r="J21" s="7">
        <v>90</v>
      </c>
      <c r="K21" s="7"/>
      <c r="L21" s="7"/>
      <c r="M21" s="7">
        <v>90</v>
      </c>
      <c r="N21" s="8"/>
      <c r="O21" s="8"/>
      <c r="P21" s="8"/>
      <c r="Q21" s="8"/>
      <c r="R21" s="8"/>
      <c r="S21" s="8"/>
      <c r="T21" s="8"/>
      <c r="U21" s="25"/>
      <c r="V21" s="25"/>
      <c r="W21" s="25"/>
      <c r="X21" s="25"/>
      <c r="Y21" s="25"/>
      <c r="Z21" s="25"/>
      <c r="AA21" s="25"/>
      <c r="AB21" s="9"/>
      <c r="AC21" s="9"/>
      <c r="AD21" s="9"/>
      <c r="AE21" s="9"/>
      <c r="AF21" s="9"/>
      <c r="AG21" s="10">
        <f t="shared" si="4"/>
        <v>287</v>
      </c>
      <c r="AH21" s="11">
        <f t="shared" si="5"/>
        <v>270</v>
      </c>
      <c r="AI21" s="12"/>
      <c r="AJ21" s="28"/>
      <c r="AK21" s="29"/>
      <c r="AL21" s="36">
        <f>AH21+13</f>
        <v>283</v>
      </c>
    </row>
    <row r="22" spans="1:38" x14ac:dyDescent="0.25">
      <c r="A22" s="5" t="s">
        <v>12</v>
      </c>
      <c r="B22" s="5" t="s">
        <v>13</v>
      </c>
      <c r="C22" s="6"/>
      <c r="D22" s="6">
        <v>200</v>
      </c>
      <c r="E22" s="6"/>
      <c r="F22" s="6">
        <v>200</v>
      </c>
      <c r="G22" s="7">
        <v>200</v>
      </c>
      <c r="H22" s="7"/>
      <c r="I22" s="7"/>
      <c r="J22" s="7">
        <v>200</v>
      </c>
      <c r="K22" s="7">
        <v>400</v>
      </c>
      <c r="L22" s="7"/>
      <c r="M22" s="7"/>
      <c r="N22" s="8"/>
      <c r="O22" s="8"/>
      <c r="P22" s="8"/>
      <c r="Q22" s="8"/>
      <c r="R22" s="8"/>
      <c r="S22" s="8"/>
      <c r="T22" s="8"/>
      <c r="U22" s="25"/>
      <c r="V22" s="25"/>
      <c r="W22" s="25"/>
      <c r="X22" s="25"/>
      <c r="Y22" s="25"/>
      <c r="Z22" s="25"/>
      <c r="AA22" s="25"/>
      <c r="AB22" s="9"/>
      <c r="AC22" s="9"/>
      <c r="AD22" s="9"/>
      <c r="AE22" s="9"/>
      <c r="AF22" s="9"/>
      <c r="AG22" s="10">
        <f t="shared" si="4"/>
        <v>400</v>
      </c>
      <c r="AH22" s="11">
        <f t="shared" si="5"/>
        <v>800</v>
      </c>
      <c r="AI22" s="12"/>
      <c r="AJ22" s="28"/>
      <c r="AK22" s="29"/>
      <c r="AL22" s="36">
        <f>AH22+100</f>
        <v>900</v>
      </c>
    </row>
    <row r="23" spans="1:38" x14ac:dyDescent="0.25">
      <c r="A23" s="5" t="s">
        <v>14</v>
      </c>
      <c r="B23" s="5" t="s">
        <v>15</v>
      </c>
      <c r="C23" s="6"/>
      <c r="D23" s="6"/>
      <c r="E23" s="6"/>
      <c r="F23" s="6">
        <v>230</v>
      </c>
      <c r="G23" s="7"/>
      <c r="H23" s="7"/>
      <c r="I23" s="7"/>
      <c r="J23" s="7"/>
      <c r="K23" s="7">
        <v>270</v>
      </c>
      <c r="L23" s="7"/>
      <c r="M23" s="7"/>
      <c r="N23" s="8"/>
      <c r="O23" s="8"/>
      <c r="P23" s="8"/>
      <c r="Q23" s="8"/>
      <c r="R23" s="8"/>
      <c r="S23" s="8"/>
      <c r="T23" s="8"/>
      <c r="U23" s="25"/>
      <c r="V23" s="25"/>
      <c r="W23" s="25"/>
      <c r="X23" s="25"/>
      <c r="Y23" s="25"/>
      <c r="Z23" s="25"/>
      <c r="AA23" s="25"/>
      <c r="AB23" s="9"/>
      <c r="AC23" s="9"/>
      <c r="AD23" s="9"/>
      <c r="AE23" s="9"/>
      <c r="AF23" s="9"/>
      <c r="AG23" s="10">
        <f t="shared" si="4"/>
        <v>230</v>
      </c>
      <c r="AH23" s="11">
        <f t="shared" si="5"/>
        <v>270</v>
      </c>
      <c r="AI23" s="12"/>
      <c r="AJ23" s="28"/>
      <c r="AK23" s="29"/>
      <c r="AL23" s="36">
        <f>AH23+169</f>
        <v>439</v>
      </c>
    </row>
    <row r="24" spans="1:38" x14ac:dyDescent="0.25">
      <c r="A24" s="5" t="s">
        <v>16</v>
      </c>
      <c r="B24" s="5" t="s">
        <v>17</v>
      </c>
      <c r="C24" s="6"/>
      <c r="D24" s="6"/>
      <c r="E24" s="6"/>
      <c r="F24" s="6"/>
      <c r="G24" s="7"/>
      <c r="H24" s="7"/>
      <c r="I24" s="7"/>
      <c r="J24" s="7">
        <v>40</v>
      </c>
      <c r="K24" s="7">
        <v>44</v>
      </c>
      <c r="L24" s="7"/>
      <c r="M24" s="7"/>
      <c r="N24" s="8"/>
      <c r="O24" s="8"/>
      <c r="P24" s="8"/>
      <c r="Q24" s="8"/>
      <c r="R24" s="8"/>
      <c r="S24" s="8"/>
      <c r="T24" s="8"/>
      <c r="U24" s="25"/>
      <c r="V24" s="25"/>
      <c r="W24" s="25"/>
      <c r="X24" s="25"/>
      <c r="Y24" s="25"/>
      <c r="Z24" s="25"/>
      <c r="AA24" s="25"/>
      <c r="AB24" s="9"/>
      <c r="AC24" s="9"/>
      <c r="AD24" s="9"/>
      <c r="AE24" s="9"/>
      <c r="AF24" s="9"/>
      <c r="AG24" s="10">
        <f t="shared" si="4"/>
        <v>0</v>
      </c>
      <c r="AH24" s="11">
        <f t="shared" si="5"/>
        <v>84</v>
      </c>
      <c r="AI24" s="12"/>
      <c r="AJ24" s="28"/>
      <c r="AK24" s="29"/>
      <c r="AL24" s="36">
        <f>AH24</f>
        <v>84</v>
      </c>
    </row>
    <row r="25" spans="1:38" x14ac:dyDescent="0.25">
      <c r="A25" s="5" t="s">
        <v>18</v>
      </c>
      <c r="B25" s="5" t="s">
        <v>19</v>
      </c>
      <c r="C25" s="6"/>
      <c r="D25" s="6">
        <v>130</v>
      </c>
      <c r="E25" s="6"/>
      <c r="F25" s="6"/>
      <c r="G25" s="7">
        <v>130</v>
      </c>
      <c r="H25" s="7"/>
      <c r="I25" s="7"/>
      <c r="J25" s="7">
        <v>130</v>
      </c>
      <c r="K25" s="7"/>
      <c r="L25" s="7"/>
      <c r="M25" s="7"/>
      <c r="N25" s="8"/>
      <c r="O25" s="8"/>
      <c r="P25" s="8"/>
      <c r="Q25" s="8"/>
      <c r="R25" s="8"/>
      <c r="S25" s="8"/>
      <c r="T25" s="8"/>
      <c r="U25" s="25"/>
      <c r="V25" s="25"/>
      <c r="W25" s="25"/>
      <c r="X25" s="25"/>
      <c r="Y25" s="25"/>
      <c r="Z25" s="25"/>
      <c r="AA25" s="25"/>
      <c r="AB25" s="9"/>
      <c r="AC25" s="9"/>
      <c r="AD25" s="9"/>
      <c r="AE25" s="9"/>
      <c r="AF25" s="9"/>
      <c r="AG25" s="10">
        <f t="shared" si="4"/>
        <v>130</v>
      </c>
      <c r="AH25" s="11">
        <f t="shared" si="5"/>
        <v>260</v>
      </c>
      <c r="AI25" s="12"/>
      <c r="AJ25" s="28"/>
      <c r="AK25" s="29"/>
      <c r="AL25" s="36">
        <f>AH25+113</f>
        <v>373</v>
      </c>
    </row>
    <row r="26" spans="1:38" x14ac:dyDescent="0.25">
      <c r="A26" s="5" t="s">
        <v>20</v>
      </c>
      <c r="B26" s="5" t="s">
        <v>21</v>
      </c>
      <c r="C26" s="6">
        <v>110</v>
      </c>
      <c r="D26" s="6"/>
      <c r="E26" s="6"/>
      <c r="F26" s="6">
        <v>90</v>
      </c>
      <c r="G26" s="7"/>
      <c r="H26" s="7">
        <v>180</v>
      </c>
      <c r="I26" s="7"/>
      <c r="J26" s="7">
        <v>74</v>
      </c>
      <c r="K26" s="7">
        <v>180</v>
      </c>
      <c r="L26" s="7"/>
      <c r="M26" s="7">
        <v>90</v>
      </c>
      <c r="N26" s="8"/>
      <c r="O26" s="8"/>
      <c r="P26" s="8"/>
      <c r="Q26" s="8"/>
      <c r="R26" s="8"/>
      <c r="S26" s="8"/>
      <c r="T26" s="8"/>
      <c r="U26" s="25"/>
      <c r="V26" s="25"/>
      <c r="W26" s="25"/>
      <c r="X26" s="25"/>
      <c r="Y26" s="25"/>
      <c r="Z26" s="25"/>
      <c r="AA26" s="25"/>
      <c r="AB26" s="9"/>
      <c r="AC26" s="9"/>
      <c r="AD26" s="9"/>
      <c r="AE26" s="9"/>
      <c r="AF26" s="9"/>
      <c r="AG26" s="10">
        <f t="shared" si="4"/>
        <v>200</v>
      </c>
      <c r="AH26" s="11">
        <f t="shared" si="5"/>
        <v>524</v>
      </c>
      <c r="AI26" s="12"/>
      <c r="AJ26" s="28"/>
      <c r="AK26" s="29"/>
      <c r="AL26" s="36">
        <f>AH26</f>
        <v>524</v>
      </c>
    </row>
    <row r="27" spans="1:38" x14ac:dyDescent="0.25">
      <c r="A27" s="5" t="s">
        <v>4</v>
      </c>
      <c r="B27" s="5" t="s">
        <v>5</v>
      </c>
      <c r="C27" s="6"/>
      <c r="D27" s="13">
        <f>270-54</f>
        <v>216</v>
      </c>
      <c r="E27" s="6"/>
      <c r="F27" s="6">
        <v>90</v>
      </c>
      <c r="G27" s="7">
        <v>69</v>
      </c>
      <c r="H27" s="7"/>
      <c r="I27" s="7"/>
      <c r="J27" s="7">
        <v>50</v>
      </c>
      <c r="K27" s="7">
        <v>199</v>
      </c>
      <c r="L27" s="7"/>
      <c r="M27" s="7">
        <v>90</v>
      </c>
      <c r="N27" s="8"/>
      <c r="O27" s="8"/>
      <c r="P27" s="8"/>
      <c r="Q27" s="8"/>
      <c r="R27" s="8"/>
      <c r="S27" s="8"/>
      <c r="T27" s="8"/>
      <c r="U27" s="25"/>
      <c r="V27" s="25"/>
      <c r="W27" s="25"/>
      <c r="X27" s="25"/>
      <c r="Y27" s="25"/>
      <c r="Z27" s="25"/>
      <c r="AA27" s="25"/>
      <c r="AB27" s="9"/>
      <c r="AC27" s="9"/>
      <c r="AD27" s="9"/>
      <c r="AE27" s="9"/>
      <c r="AF27" s="9"/>
      <c r="AG27" s="10">
        <f t="shared" si="4"/>
        <v>306</v>
      </c>
      <c r="AH27" s="11">
        <f t="shared" si="5"/>
        <v>408</v>
      </c>
      <c r="AI27" s="12"/>
      <c r="AJ27" s="28"/>
      <c r="AK27" s="29"/>
      <c r="AL27" s="36">
        <f>AH27+5</f>
        <v>413</v>
      </c>
    </row>
    <row r="28" spans="1:38" x14ac:dyDescent="0.25">
      <c r="A28" s="5"/>
      <c r="B28" s="5" t="s">
        <v>3</v>
      </c>
      <c r="C28" s="26">
        <f>+SUM(C19:C27)</f>
        <v>110</v>
      </c>
      <c r="D28" s="26">
        <f t="shared" ref="D28:AF28" si="6">+SUM(D19:D27)</f>
        <v>1513</v>
      </c>
      <c r="E28" s="26">
        <f t="shared" si="6"/>
        <v>0</v>
      </c>
      <c r="F28" s="26">
        <f t="shared" si="6"/>
        <v>1482</v>
      </c>
      <c r="G28" s="26">
        <f t="shared" si="6"/>
        <v>1029</v>
      </c>
      <c r="H28" s="26">
        <f t="shared" si="6"/>
        <v>180</v>
      </c>
      <c r="I28" s="26">
        <f t="shared" si="6"/>
        <v>0</v>
      </c>
      <c r="J28" s="26">
        <f t="shared" si="6"/>
        <v>1247</v>
      </c>
      <c r="K28" s="26">
        <f t="shared" si="6"/>
        <v>2661</v>
      </c>
      <c r="L28" s="26">
        <f t="shared" si="6"/>
        <v>0</v>
      </c>
      <c r="M28" s="26">
        <f t="shared" si="6"/>
        <v>810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0</v>
      </c>
      <c r="R28" s="26">
        <f t="shared" si="6"/>
        <v>0</v>
      </c>
      <c r="S28" s="26">
        <f t="shared" si="6"/>
        <v>0</v>
      </c>
      <c r="T28" s="26">
        <f t="shared" si="6"/>
        <v>0</v>
      </c>
      <c r="U28" s="26">
        <f t="shared" si="6"/>
        <v>0</v>
      </c>
      <c r="V28" s="26">
        <f t="shared" si="6"/>
        <v>0</v>
      </c>
      <c r="W28" s="26">
        <f t="shared" si="6"/>
        <v>0</v>
      </c>
      <c r="X28" s="26">
        <f t="shared" si="6"/>
        <v>0</v>
      </c>
      <c r="Y28" s="26">
        <f t="shared" si="6"/>
        <v>0</v>
      </c>
      <c r="Z28" s="26">
        <f t="shared" si="6"/>
        <v>0</v>
      </c>
      <c r="AA28" s="26">
        <f t="shared" si="6"/>
        <v>0</v>
      </c>
      <c r="AB28" s="26">
        <f t="shared" si="6"/>
        <v>0</v>
      </c>
      <c r="AC28" s="26">
        <f t="shared" si="6"/>
        <v>0</v>
      </c>
      <c r="AD28" s="26">
        <f t="shared" si="6"/>
        <v>0</v>
      </c>
      <c r="AE28" s="26">
        <f t="shared" si="6"/>
        <v>0</v>
      </c>
      <c r="AF28" s="26">
        <f t="shared" si="6"/>
        <v>0</v>
      </c>
      <c r="AG28" s="26">
        <f t="shared" ref="AG28" si="7">+SUM(AG19:AG27)</f>
        <v>3105</v>
      </c>
      <c r="AH28" s="26">
        <f t="shared" ref="AH28" si="8">+SUM(AH19:AH27)</f>
        <v>5927</v>
      </c>
      <c r="AI28" s="26">
        <f t="shared" ref="AI28" si="9">+SUM(AI19:AI27)</f>
        <v>0</v>
      </c>
      <c r="AJ28" s="26">
        <f t="shared" ref="AJ28" si="10">+SUM(AJ19:AJ27)</f>
        <v>0</v>
      </c>
      <c r="AK28" s="26">
        <f t="shared" ref="AK28:AL28" si="11">+SUM(AK19:AK27)</f>
        <v>0</v>
      </c>
      <c r="AL28" s="37">
        <f t="shared" si="11"/>
        <v>6903</v>
      </c>
    </row>
    <row r="31" spans="1:38" ht="18.75" x14ac:dyDescent="0.3">
      <c r="A31" s="31" t="s">
        <v>24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8" ht="18.75" x14ac:dyDescent="0.25">
      <c r="A32" s="30" t="s">
        <v>30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1" t="s">
        <v>31</v>
      </c>
      <c r="AH32" s="2" t="s">
        <v>32</v>
      </c>
      <c r="AI32" s="2" t="s">
        <v>33</v>
      </c>
      <c r="AJ32" s="2" t="s">
        <v>34</v>
      </c>
      <c r="AK32" s="2" t="s">
        <v>35</v>
      </c>
      <c r="AL32" s="35" t="s">
        <v>38</v>
      </c>
    </row>
    <row r="33" spans="1:38" ht="21" x14ac:dyDescent="0.25">
      <c r="A33" s="3" t="s">
        <v>1</v>
      </c>
      <c r="B33" s="3" t="s">
        <v>2</v>
      </c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3">
        <v>9</v>
      </c>
      <c r="L33" s="3">
        <v>10</v>
      </c>
      <c r="M33" s="3">
        <v>11</v>
      </c>
      <c r="N33" s="3">
        <v>12</v>
      </c>
      <c r="O33" s="3">
        <v>13</v>
      </c>
      <c r="P33" s="3">
        <v>14</v>
      </c>
      <c r="Q33" s="3">
        <v>15</v>
      </c>
      <c r="R33" s="3">
        <v>16</v>
      </c>
      <c r="S33" s="3">
        <v>17</v>
      </c>
      <c r="T33" s="3">
        <v>18</v>
      </c>
      <c r="U33" s="3">
        <v>19</v>
      </c>
      <c r="V33" s="3">
        <v>20</v>
      </c>
      <c r="W33" s="3">
        <v>21</v>
      </c>
      <c r="X33" s="3">
        <v>22</v>
      </c>
      <c r="Y33" s="3">
        <v>23</v>
      </c>
      <c r="Z33" s="3">
        <v>24</v>
      </c>
      <c r="AA33" s="3">
        <v>25</v>
      </c>
      <c r="AB33" s="3">
        <v>26</v>
      </c>
      <c r="AC33" s="3">
        <v>27</v>
      </c>
      <c r="AD33" s="3">
        <v>28</v>
      </c>
      <c r="AE33" s="3">
        <v>29</v>
      </c>
      <c r="AF33" s="3">
        <v>30</v>
      </c>
      <c r="AG33" s="3" t="s">
        <v>3</v>
      </c>
      <c r="AH33" s="3" t="s">
        <v>3</v>
      </c>
      <c r="AI33" s="3" t="s">
        <v>3</v>
      </c>
      <c r="AJ33" s="3" t="s">
        <v>3</v>
      </c>
      <c r="AK33" s="3" t="s">
        <v>3</v>
      </c>
      <c r="AL33" s="3" t="s">
        <v>39</v>
      </c>
    </row>
    <row r="34" spans="1:38" x14ac:dyDescent="0.25">
      <c r="A34" s="5" t="s">
        <v>10</v>
      </c>
      <c r="B34" s="5" t="s">
        <v>11</v>
      </c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8"/>
      <c r="O34" s="8"/>
      <c r="P34" s="8"/>
      <c r="Q34" s="8"/>
      <c r="R34" s="8"/>
      <c r="S34" s="8"/>
      <c r="T34" s="8"/>
      <c r="U34" s="25"/>
      <c r="V34" s="25"/>
      <c r="W34" s="25"/>
      <c r="X34" s="25"/>
      <c r="Y34" s="25"/>
      <c r="Z34" s="25"/>
      <c r="AA34" s="25"/>
      <c r="AB34" s="9"/>
      <c r="AC34" s="9"/>
      <c r="AD34" s="9"/>
      <c r="AE34" s="9"/>
      <c r="AF34" s="9"/>
      <c r="AG34" s="10">
        <f>+SUM(C34:F34)</f>
        <v>0</v>
      </c>
      <c r="AH34" s="11"/>
      <c r="AI34" s="12"/>
      <c r="AJ34" s="28"/>
      <c r="AK34" s="29"/>
      <c r="AL34" s="36"/>
    </row>
    <row r="35" spans="1:38" x14ac:dyDescent="0.25">
      <c r="A35" s="5" t="s">
        <v>6</v>
      </c>
      <c r="B35" s="5" t="s">
        <v>7</v>
      </c>
      <c r="C35" s="6"/>
      <c r="D35" s="6"/>
      <c r="E35" s="6"/>
      <c r="F35" s="6"/>
      <c r="G35" s="7"/>
      <c r="H35" s="7"/>
      <c r="I35" s="7"/>
      <c r="J35" s="7"/>
      <c r="K35" s="7"/>
      <c r="L35" s="7"/>
      <c r="M35" s="7"/>
      <c r="N35" s="8"/>
      <c r="O35" s="8"/>
      <c r="P35" s="8"/>
      <c r="Q35" s="8"/>
      <c r="R35" s="8"/>
      <c r="S35" s="8"/>
      <c r="T35" s="8"/>
      <c r="U35" s="25"/>
      <c r="V35" s="25"/>
      <c r="W35" s="25"/>
      <c r="X35" s="25"/>
      <c r="Y35" s="25"/>
      <c r="Z35" s="25"/>
      <c r="AA35" s="25"/>
      <c r="AB35" s="9"/>
      <c r="AC35" s="9"/>
      <c r="AD35" s="9"/>
      <c r="AE35" s="9"/>
      <c r="AF35" s="9"/>
      <c r="AG35" s="10">
        <f t="shared" ref="AG35:AG42" si="12">+SUM(C35:F35)</f>
        <v>0</v>
      </c>
      <c r="AH35" s="11"/>
      <c r="AI35" s="12"/>
      <c r="AJ35" s="28"/>
      <c r="AK35" s="29"/>
      <c r="AL35" s="36"/>
    </row>
    <row r="36" spans="1:38" x14ac:dyDescent="0.25">
      <c r="A36" s="5" t="s">
        <v>8</v>
      </c>
      <c r="B36" s="5" t="s">
        <v>9</v>
      </c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8"/>
      <c r="O36" s="8"/>
      <c r="P36" s="8"/>
      <c r="Q36" s="8"/>
      <c r="R36" s="8"/>
      <c r="S36" s="8"/>
      <c r="T36" s="8"/>
      <c r="U36" s="25"/>
      <c r="V36" s="25"/>
      <c r="W36" s="25"/>
      <c r="X36" s="25"/>
      <c r="Y36" s="25"/>
      <c r="Z36" s="25"/>
      <c r="AA36" s="25"/>
      <c r="AB36" s="9"/>
      <c r="AC36" s="9"/>
      <c r="AD36" s="9"/>
      <c r="AE36" s="9"/>
      <c r="AF36" s="9"/>
      <c r="AG36" s="10">
        <f t="shared" si="12"/>
        <v>0</v>
      </c>
      <c r="AH36" s="11"/>
      <c r="AI36" s="12"/>
      <c r="AJ36" s="28"/>
      <c r="AK36" s="29"/>
      <c r="AL36" s="36"/>
    </row>
    <row r="37" spans="1:38" x14ac:dyDescent="0.25">
      <c r="A37" s="5" t="s">
        <v>12</v>
      </c>
      <c r="B37" s="5" t="s">
        <v>13</v>
      </c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8"/>
      <c r="O37" s="8"/>
      <c r="P37" s="8"/>
      <c r="Q37" s="8"/>
      <c r="R37" s="8"/>
      <c r="S37" s="8"/>
      <c r="T37" s="8"/>
      <c r="U37" s="25"/>
      <c r="V37" s="25"/>
      <c r="W37" s="25"/>
      <c r="X37" s="25"/>
      <c r="Y37" s="25"/>
      <c r="Z37" s="25"/>
      <c r="AA37" s="25"/>
      <c r="AB37" s="9"/>
      <c r="AC37" s="9"/>
      <c r="AD37" s="9"/>
      <c r="AE37" s="9"/>
      <c r="AF37" s="9"/>
      <c r="AG37" s="10">
        <f t="shared" si="12"/>
        <v>0</v>
      </c>
      <c r="AH37" s="11"/>
      <c r="AI37" s="12"/>
      <c r="AJ37" s="28"/>
      <c r="AK37" s="29"/>
      <c r="AL37" s="36"/>
    </row>
    <row r="38" spans="1:38" x14ac:dyDescent="0.25">
      <c r="A38" s="5" t="s">
        <v>14</v>
      </c>
      <c r="B38" s="5" t="s">
        <v>15</v>
      </c>
      <c r="C38" s="6"/>
      <c r="D38" s="6"/>
      <c r="E38" s="6"/>
      <c r="F38" s="6"/>
      <c r="G38" s="7"/>
      <c r="H38" s="7"/>
      <c r="I38" s="7"/>
      <c r="J38" s="7"/>
      <c r="K38" s="7"/>
      <c r="L38" s="7"/>
      <c r="M38" s="7"/>
      <c r="N38" s="8"/>
      <c r="O38" s="8"/>
      <c r="P38" s="8"/>
      <c r="Q38" s="8"/>
      <c r="R38" s="8"/>
      <c r="S38" s="8"/>
      <c r="T38" s="8"/>
      <c r="U38" s="25"/>
      <c r="V38" s="25"/>
      <c r="W38" s="25"/>
      <c r="X38" s="25"/>
      <c r="Y38" s="25"/>
      <c r="Z38" s="25"/>
      <c r="AA38" s="25"/>
      <c r="AB38" s="9"/>
      <c r="AC38" s="9"/>
      <c r="AD38" s="9"/>
      <c r="AE38" s="9"/>
      <c r="AF38" s="9"/>
      <c r="AG38" s="10">
        <f t="shared" si="12"/>
        <v>0</v>
      </c>
      <c r="AH38" s="11"/>
      <c r="AI38" s="12"/>
      <c r="AJ38" s="28"/>
      <c r="AK38" s="29"/>
      <c r="AL38" s="36"/>
    </row>
    <row r="39" spans="1:38" x14ac:dyDescent="0.25">
      <c r="A39" s="5" t="s">
        <v>16</v>
      </c>
      <c r="B39" s="5" t="s">
        <v>17</v>
      </c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8"/>
      <c r="O39" s="8"/>
      <c r="P39" s="8"/>
      <c r="Q39" s="8"/>
      <c r="R39" s="8"/>
      <c r="S39" s="8"/>
      <c r="T39" s="8"/>
      <c r="U39" s="25"/>
      <c r="V39" s="25"/>
      <c r="W39" s="25"/>
      <c r="X39" s="25"/>
      <c r="Y39" s="25"/>
      <c r="Z39" s="25"/>
      <c r="AA39" s="25"/>
      <c r="AB39" s="9"/>
      <c r="AC39" s="9"/>
      <c r="AD39" s="9"/>
      <c r="AE39" s="9"/>
      <c r="AF39" s="9"/>
      <c r="AG39" s="10">
        <f t="shared" si="12"/>
        <v>0</v>
      </c>
      <c r="AH39" s="11"/>
      <c r="AI39" s="12"/>
      <c r="AJ39" s="28"/>
      <c r="AK39" s="29"/>
      <c r="AL39" s="36"/>
    </row>
    <row r="40" spans="1:38" x14ac:dyDescent="0.25">
      <c r="A40" s="5" t="s">
        <v>18</v>
      </c>
      <c r="B40" s="5" t="s">
        <v>19</v>
      </c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8"/>
      <c r="O40" s="8"/>
      <c r="P40" s="8"/>
      <c r="Q40" s="8"/>
      <c r="R40" s="8"/>
      <c r="S40" s="8"/>
      <c r="T40" s="8"/>
      <c r="U40" s="25"/>
      <c r="V40" s="25"/>
      <c r="W40" s="25"/>
      <c r="X40" s="25"/>
      <c r="Y40" s="25"/>
      <c r="Z40" s="25"/>
      <c r="AA40" s="25"/>
      <c r="AB40" s="9"/>
      <c r="AC40" s="9"/>
      <c r="AD40" s="9"/>
      <c r="AE40" s="9"/>
      <c r="AF40" s="9"/>
      <c r="AG40" s="10">
        <f t="shared" si="12"/>
        <v>0</v>
      </c>
      <c r="AH40" s="11"/>
      <c r="AI40" s="12"/>
      <c r="AJ40" s="28"/>
      <c r="AK40" s="29"/>
      <c r="AL40" s="36"/>
    </row>
    <row r="41" spans="1:38" x14ac:dyDescent="0.25">
      <c r="A41" s="5" t="s">
        <v>20</v>
      </c>
      <c r="B41" s="5" t="s">
        <v>21</v>
      </c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8"/>
      <c r="T41" s="8"/>
      <c r="U41" s="25"/>
      <c r="V41" s="25"/>
      <c r="W41" s="25"/>
      <c r="X41" s="25"/>
      <c r="Y41" s="25"/>
      <c r="Z41" s="25"/>
      <c r="AA41" s="25"/>
      <c r="AB41" s="9"/>
      <c r="AC41" s="9"/>
      <c r="AD41" s="9"/>
      <c r="AE41" s="9"/>
      <c r="AF41" s="9"/>
      <c r="AG41" s="10">
        <f t="shared" si="12"/>
        <v>0</v>
      </c>
      <c r="AH41" s="11"/>
      <c r="AI41" s="12"/>
      <c r="AJ41" s="28"/>
      <c r="AK41" s="29"/>
      <c r="AL41" s="36"/>
    </row>
    <row r="42" spans="1:38" x14ac:dyDescent="0.25">
      <c r="A42" s="5" t="s">
        <v>4</v>
      </c>
      <c r="B42" s="5" t="s">
        <v>5</v>
      </c>
      <c r="C42" s="6"/>
      <c r="D42" s="6"/>
      <c r="E42" s="6"/>
      <c r="F42" s="6"/>
      <c r="G42" s="7"/>
      <c r="H42" s="7"/>
      <c r="I42" s="7"/>
      <c r="J42" s="7"/>
      <c r="K42" s="7"/>
      <c r="L42" s="7"/>
      <c r="M42" s="7"/>
      <c r="N42" s="8"/>
      <c r="O42" s="8"/>
      <c r="P42" s="8"/>
      <c r="Q42" s="8"/>
      <c r="R42" s="8"/>
      <c r="S42" s="8"/>
      <c r="T42" s="8"/>
      <c r="U42" s="25"/>
      <c r="V42" s="25"/>
      <c r="W42" s="25"/>
      <c r="X42" s="25"/>
      <c r="Y42" s="25"/>
      <c r="Z42" s="25"/>
      <c r="AA42" s="25"/>
      <c r="AB42" s="9"/>
      <c r="AC42" s="9"/>
      <c r="AD42" s="9"/>
      <c r="AE42" s="9"/>
      <c r="AF42" s="9"/>
      <c r="AG42" s="10">
        <f t="shared" si="12"/>
        <v>0</v>
      </c>
      <c r="AH42" s="11"/>
      <c r="AI42" s="12"/>
      <c r="AJ42" s="28"/>
      <c r="AK42" s="29"/>
      <c r="AL42" s="36"/>
    </row>
    <row r="43" spans="1:38" x14ac:dyDescent="0.25">
      <c r="A43" s="5"/>
      <c r="B43" s="5" t="s">
        <v>3</v>
      </c>
      <c r="C43" s="26">
        <f>+SUM(C34:C42)</f>
        <v>0</v>
      </c>
      <c r="D43" s="26">
        <f t="shared" ref="D43:AF43" si="13">+SUM(D34:D42)</f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  <c r="H43" s="26">
        <f t="shared" si="13"/>
        <v>0</v>
      </c>
      <c r="I43" s="26">
        <f t="shared" si="13"/>
        <v>0</v>
      </c>
      <c r="J43" s="26">
        <f t="shared" si="13"/>
        <v>0</v>
      </c>
      <c r="K43" s="26">
        <f t="shared" si="13"/>
        <v>0</v>
      </c>
      <c r="L43" s="26">
        <f t="shared" si="13"/>
        <v>0</v>
      </c>
      <c r="M43" s="26">
        <f t="shared" si="13"/>
        <v>0</v>
      </c>
      <c r="N43" s="26">
        <f t="shared" si="13"/>
        <v>0</v>
      </c>
      <c r="O43" s="26">
        <f t="shared" si="13"/>
        <v>0</v>
      </c>
      <c r="P43" s="26">
        <f t="shared" si="13"/>
        <v>0</v>
      </c>
      <c r="Q43" s="26">
        <f t="shared" si="13"/>
        <v>0</v>
      </c>
      <c r="R43" s="26">
        <f t="shared" si="13"/>
        <v>0</v>
      </c>
      <c r="S43" s="26">
        <f t="shared" si="13"/>
        <v>0</v>
      </c>
      <c r="T43" s="26">
        <f t="shared" si="13"/>
        <v>0</v>
      </c>
      <c r="U43" s="26">
        <f t="shared" si="13"/>
        <v>0</v>
      </c>
      <c r="V43" s="26">
        <f t="shared" si="13"/>
        <v>0</v>
      </c>
      <c r="W43" s="26">
        <f t="shared" si="13"/>
        <v>0</v>
      </c>
      <c r="X43" s="26">
        <f t="shared" si="13"/>
        <v>0</v>
      </c>
      <c r="Y43" s="26">
        <f t="shared" si="13"/>
        <v>0</v>
      </c>
      <c r="Z43" s="26">
        <f t="shared" si="13"/>
        <v>0</v>
      </c>
      <c r="AA43" s="26">
        <f t="shared" si="13"/>
        <v>0</v>
      </c>
      <c r="AB43" s="26">
        <f t="shared" si="13"/>
        <v>0</v>
      </c>
      <c r="AC43" s="26">
        <f t="shared" si="13"/>
        <v>0</v>
      </c>
      <c r="AD43" s="26">
        <f t="shared" si="13"/>
        <v>0</v>
      </c>
      <c r="AE43" s="26">
        <f t="shared" si="13"/>
        <v>0</v>
      </c>
      <c r="AF43" s="26">
        <f t="shared" si="13"/>
        <v>0</v>
      </c>
      <c r="AG43" s="26">
        <f t="shared" ref="AG43" si="14">+SUM(AG34:AG42)</f>
        <v>0</v>
      </c>
      <c r="AH43" s="26">
        <f t="shared" ref="AH43" si="15">+SUM(AH34:AH42)</f>
        <v>0</v>
      </c>
      <c r="AI43" s="26">
        <f t="shared" ref="AI43" si="16">+SUM(AI34:AI42)</f>
        <v>0</v>
      </c>
      <c r="AJ43" s="26">
        <f t="shared" ref="AJ43" si="17">+SUM(AJ34:AJ42)</f>
        <v>0</v>
      </c>
      <c r="AK43" s="26">
        <f t="shared" ref="AK43:AL43" si="18">+SUM(AK34:AK42)</f>
        <v>0</v>
      </c>
      <c r="AL43" s="37">
        <f t="shared" si="18"/>
        <v>0</v>
      </c>
    </row>
    <row r="46" spans="1:38" ht="21" x14ac:dyDescent="0.25">
      <c r="B46" s="3" t="s">
        <v>2</v>
      </c>
      <c r="C46" s="3">
        <v>1</v>
      </c>
      <c r="D46" s="3">
        <v>2</v>
      </c>
      <c r="E46" s="3">
        <v>3</v>
      </c>
      <c r="F46" s="3">
        <v>4</v>
      </c>
      <c r="G46" s="3">
        <v>5</v>
      </c>
      <c r="H46" s="3">
        <v>6</v>
      </c>
      <c r="I46" s="3">
        <v>7</v>
      </c>
      <c r="J46" s="3">
        <v>8</v>
      </c>
      <c r="K46" s="3">
        <v>9</v>
      </c>
      <c r="L46" s="3">
        <v>10</v>
      </c>
      <c r="M46" s="3">
        <v>11</v>
      </c>
      <c r="N46" s="3">
        <v>12</v>
      </c>
      <c r="O46" s="3">
        <v>13</v>
      </c>
      <c r="P46" s="3">
        <v>14</v>
      </c>
      <c r="Q46" s="3">
        <v>15</v>
      </c>
      <c r="R46" s="3">
        <v>16</v>
      </c>
      <c r="S46" s="3">
        <v>17</v>
      </c>
      <c r="T46" s="3">
        <v>18</v>
      </c>
      <c r="U46" s="3">
        <v>19</v>
      </c>
      <c r="V46" s="3">
        <v>20</v>
      </c>
      <c r="W46" s="3">
        <v>21</v>
      </c>
      <c r="X46" s="3">
        <v>22</v>
      </c>
      <c r="Y46" s="3">
        <v>23</v>
      </c>
      <c r="Z46" s="3">
        <v>24</v>
      </c>
      <c r="AA46" s="3">
        <v>25</v>
      </c>
      <c r="AB46" s="3">
        <v>26</v>
      </c>
      <c r="AC46" s="3">
        <v>27</v>
      </c>
      <c r="AD46" s="3">
        <v>28</v>
      </c>
      <c r="AE46" s="3">
        <v>29</v>
      </c>
      <c r="AF46" s="3">
        <v>30</v>
      </c>
      <c r="AG46" s="3" t="s">
        <v>3</v>
      </c>
    </row>
    <row r="47" spans="1:38" x14ac:dyDescent="0.25">
      <c r="B47" s="5" t="s">
        <v>11</v>
      </c>
      <c r="C47" s="6">
        <f>+C4+C19+C34</f>
        <v>0</v>
      </c>
      <c r="D47" s="6">
        <f>+D4+D19+D34</f>
        <v>1768</v>
      </c>
      <c r="E47" s="6">
        <f t="shared" ref="E47" si="19">+E4+E19+E34</f>
        <v>0</v>
      </c>
      <c r="F47" s="6">
        <f>+F4+F19+F34</f>
        <v>2496</v>
      </c>
      <c r="G47" s="7">
        <f t="shared" ref="G47:M47" si="20">+G4+G19+G34</f>
        <v>260</v>
      </c>
      <c r="H47" s="7">
        <f t="shared" si="20"/>
        <v>2028</v>
      </c>
      <c r="I47" s="7">
        <f t="shared" si="20"/>
        <v>0</v>
      </c>
      <c r="J47" s="7">
        <f t="shared" si="20"/>
        <v>1899</v>
      </c>
      <c r="K47" s="7">
        <f t="shared" si="20"/>
        <v>728</v>
      </c>
      <c r="L47" s="7">
        <f t="shared" si="20"/>
        <v>3068</v>
      </c>
      <c r="M47" s="7">
        <f t="shared" si="20"/>
        <v>260</v>
      </c>
      <c r="N47" s="8"/>
      <c r="O47" s="8"/>
      <c r="P47" s="8"/>
      <c r="Q47" s="8"/>
      <c r="R47" s="8"/>
      <c r="S47" s="8"/>
      <c r="T47" s="8"/>
      <c r="U47" s="25"/>
      <c r="V47" s="25"/>
      <c r="W47" s="25"/>
      <c r="X47" s="25"/>
      <c r="Y47" s="25"/>
      <c r="Z47" s="25"/>
      <c r="AA47" s="25"/>
      <c r="AB47" s="9"/>
      <c r="AC47" s="9"/>
      <c r="AD47" s="9"/>
      <c r="AE47" s="9"/>
      <c r="AF47" s="9"/>
      <c r="AG47" s="10">
        <f>+SUM(C47:AF47)</f>
        <v>12507</v>
      </c>
    </row>
    <row r="48" spans="1:38" x14ac:dyDescent="0.25">
      <c r="B48" s="5" t="s">
        <v>7</v>
      </c>
      <c r="C48" s="6">
        <f t="shared" ref="C48:M55" si="21">+C5+C20+C35</f>
        <v>0</v>
      </c>
      <c r="D48" s="6">
        <f t="shared" si="21"/>
        <v>2451</v>
      </c>
      <c r="E48" s="6">
        <f t="shared" si="21"/>
        <v>0</v>
      </c>
      <c r="F48" s="6">
        <f t="shared" si="21"/>
        <v>2800</v>
      </c>
      <c r="G48" s="7">
        <f t="shared" si="21"/>
        <v>280</v>
      </c>
      <c r="H48" s="7">
        <f t="shared" si="21"/>
        <v>2417</v>
      </c>
      <c r="I48" s="7">
        <f t="shared" si="21"/>
        <v>0</v>
      </c>
      <c r="J48" s="7">
        <f t="shared" si="21"/>
        <v>2483</v>
      </c>
      <c r="K48" s="7">
        <f t="shared" si="21"/>
        <v>840</v>
      </c>
      <c r="L48" s="7">
        <f t="shared" si="21"/>
        <v>2100</v>
      </c>
      <c r="M48" s="7">
        <f t="shared" si="21"/>
        <v>280</v>
      </c>
      <c r="N48" s="8"/>
      <c r="O48" s="8"/>
      <c r="P48" s="8"/>
      <c r="Q48" s="8"/>
      <c r="R48" s="8"/>
      <c r="S48" s="8"/>
      <c r="T48" s="8"/>
      <c r="U48" s="25"/>
      <c r="V48" s="25"/>
      <c r="W48" s="25"/>
      <c r="X48" s="25"/>
      <c r="Y48" s="25"/>
      <c r="Z48" s="25"/>
      <c r="AA48" s="25"/>
      <c r="AB48" s="9"/>
      <c r="AC48" s="9"/>
      <c r="AD48" s="9"/>
      <c r="AE48" s="9"/>
      <c r="AF48" s="9"/>
      <c r="AG48" s="10">
        <f t="shared" ref="AG48:AG55" si="22">+SUM(C48:AF48)</f>
        <v>13651</v>
      </c>
    </row>
    <row r="49" spans="2:33" x14ac:dyDescent="0.25">
      <c r="B49" s="5" t="s">
        <v>9</v>
      </c>
      <c r="C49" s="6">
        <f t="shared" si="21"/>
        <v>0</v>
      </c>
      <c r="D49" s="6">
        <f t="shared" si="21"/>
        <v>287</v>
      </c>
      <c r="E49" s="6">
        <f t="shared" si="21"/>
        <v>0</v>
      </c>
      <c r="F49" s="6">
        <f t="shared" si="21"/>
        <v>100</v>
      </c>
      <c r="G49" s="7">
        <f t="shared" si="21"/>
        <v>90</v>
      </c>
      <c r="H49" s="7">
        <f t="shared" si="21"/>
        <v>124</v>
      </c>
      <c r="I49" s="7">
        <f t="shared" si="21"/>
        <v>0</v>
      </c>
      <c r="J49" s="7">
        <f t="shared" si="21"/>
        <v>90</v>
      </c>
      <c r="K49" s="7">
        <f t="shared" si="21"/>
        <v>0</v>
      </c>
      <c r="L49" s="7">
        <f t="shared" si="21"/>
        <v>40</v>
      </c>
      <c r="M49" s="7">
        <f t="shared" si="21"/>
        <v>90</v>
      </c>
      <c r="N49" s="8"/>
      <c r="O49" s="8"/>
      <c r="P49" s="8"/>
      <c r="Q49" s="8"/>
      <c r="R49" s="8"/>
      <c r="S49" s="8"/>
      <c r="T49" s="8"/>
      <c r="U49" s="25"/>
      <c r="V49" s="25"/>
      <c r="W49" s="25"/>
      <c r="X49" s="25"/>
      <c r="Y49" s="25"/>
      <c r="Z49" s="25"/>
      <c r="AA49" s="25"/>
      <c r="AB49" s="9"/>
      <c r="AC49" s="9"/>
      <c r="AD49" s="9"/>
      <c r="AE49" s="9"/>
      <c r="AF49" s="9"/>
      <c r="AG49" s="10">
        <f t="shared" si="22"/>
        <v>821</v>
      </c>
    </row>
    <row r="50" spans="2:33" x14ac:dyDescent="0.25">
      <c r="B50" s="5" t="s">
        <v>13</v>
      </c>
      <c r="C50" s="6">
        <f t="shared" si="21"/>
        <v>0</v>
      </c>
      <c r="D50" s="6">
        <f t="shared" si="21"/>
        <v>650</v>
      </c>
      <c r="E50" s="6">
        <f t="shared" si="21"/>
        <v>0</v>
      </c>
      <c r="F50" s="6">
        <f t="shared" si="21"/>
        <v>1711</v>
      </c>
      <c r="G50" s="7">
        <f t="shared" si="21"/>
        <v>200</v>
      </c>
      <c r="H50" s="7">
        <f t="shared" si="21"/>
        <v>1339</v>
      </c>
      <c r="I50" s="7">
        <f t="shared" si="21"/>
        <v>0</v>
      </c>
      <c r="J50" s="7">
        <f t="shared" si="21"/>
        <v>751</v>
      </c>
      <c r="K50" s="7">
        <f t="shared" si="21"/>
        <v>400</v>
      </c>
      <c r="L50" s="7">
        <f t="shared" si="21"/>
        <v>1700</v>
      </c>
      <c r="M50" s="7">
        <f t="shared" si="21"/>
        <v>0</v>
      </c>
      <c r="N50" s="8"/>
      <c r="O50" s="8"/>
      <c r="P50" s="8"/>
      <c r="Q50" s="8"/>
      <c r="R50" s="8"/>
      <c r="S50" s="8"/>
      <c r="T50" s="8"/>
      <c r="U50" s="25"/>
      <c r="V50" s="25"/>
      <c r="W50" s="25"/>
      <c r="X50" s="25"/>
      <c r="Y50" s="25"/>
      <c r="Z50" s="25"/>
      <c r="AA50" s="25"/>
      <c r="AB50" s="9"/>
      <c r="AC50" s="9"/>
      <c r="AD50" s="9"/>
      <c r="AE50" s="9"/>
      <c r="AF50" s="9"/>
      <c r="AG50" s="10">
        <f t="shared" si="22"/>
        <v>6751</v>
      </c>
    </row>
    <row r="51" spans="2:33" x14ac:dyDescent="0.25">
      <c r="B51" s="5" t="s">
        <v>15</v>
      </c>
      <c r="C51" s="6">
        <f t="shared" si="21"/>
        <v>0</v>
      </c>
      <c r="D51" s="6">
        <f t="shared" si="21"/>
        <v>0</v>
      </c>
      <c r="E51" s="6">
        <f t="shared" si="21"/>
        <v>0</v>
      </c>
      <c r="F51" s="6">
        <f t="shared" si="21"/>
        <v>612</v>
      </c>
      <c r="G51" s="7">
        <f t="shared" si="21"/>
        <v>0</v>
      </c>
      <c r="H51" s="7">
        <f t="shared" si="21"/>
        <v>0</v>
      </c>
      <c r="I51" s="7">
        <f t="shared" si="21"/>
        <v>0</v>
      </c>
      <c r="J51" s="7">
        <f t="shared" si="21"/>
        <v>0</v>
      </c>
      <c r="K51" s="7">
        <f t="shared" si="21"/>
        <v>270</v>
      </c>
      <c r="L51" s="7">
        <f t="shared" si="21"/>
        <v>490</v>
      </c>
      <c r="M51" s="7">
        <f t="shared" si="21"/>
        <v>0</v>
      </c>
      <c r="N51" s="8"/>
      <c r="O51" s="8"/>
      <c r="P51" s="8"/>
      <c r="Q51" s="8"/>
      <c r="R51" s="8"/>
      <c r="S51" s="8"/>
      <c r="T51" s="8"/>
      <c r="U51" s="25"/>
      <c r="V51" s="25"/>
      <c r="W51" s="25"/>
      <c r="X51" s="25"/>
      <c r="Y51" s="25"/>
      <c r="Z51" s="25"/>
      <c r="AA51" s="25"/>
      <c r="AB51" s="9"/>
      <c r="AC51" s="9"/>
      <c r="AD51" s="9"/>
      <c r="AE51" s="9"/>
      <c r="AF51" s="9"/>
      <c r="AG51" s="10">
        <f t="shared" si="22"/>
        <v>1372</v>
      </c>
    </row>
    <row r="52" spans="2:33" x14ac:dyDescent="0.25">
      <c r="B52" s="5" t="s">
        <v>17</v>
      </c>
      <c r="C52" s="6">
        <f t="shared" si="21"/>
        <v>0</v>
      </c>
      <c r="D52" s="6">
        <f t="shared" si="21"/>
        <v>0</v>
      </c>
      <c r="E52" s="6">
        <f t="shared" si="21"/>
        <v>0</v>
      </c>
      <c r="F52" s="6">
        <f t="shared" si="21"/>
        <v>30</v>
      </c>
      <c r="G52" s="7">
        <f t="shared" si="21"/>
        <v>0</v>
      </c>
      <c r="H52" s="7">
        <f t="shared" si="21"/>
        <v>0</v>
      </c>
      <c r="I52" s="7">
        <f t="shared" si="21"/>
        <v>0</v>
      </c>
      <c r="J52" s="7">
        <f t="shared" si="21"/>
        <v>40</v>
      </c>
      <c r="K52" s="7">
        <f t="shared" si="21"/>
        <v>44</v>
      </c>
      <c r="L52" s="7">
        <f t="shared" si="21"/>
        <v>0</v>
      </c>
      <c r="M52" s="7">
        <f t="shared" si="21"/>
        <v>0</v>
      </c>
      <c r="N52" s="8"/>
      <c r="O52" s="8"/>
      <c r="P52" s="8"/>
      <c r="Q52" s="8"/>
      <c r="R52" s="8"/>
      <c r="S52" s="8"/>
      <c r="T52" s="8"/>
      <c r="U52" s="25"/>
      <c r="V52" s="25"/>
      <c r="W52" s="25"/>
      <c r="X52" s="25"/>
      <c r="Y52" s="25"/>
      <c r="Z52" s="25"/>
      <c r="AA52" s="25"/>
      <c r="AB52" s="9"/>
      <c r="AC52" s="9"/>
      <c r="AD52" s="9"/>
      <c r="AE52" s="9"/>
      <c r="AF52" s="9"/>
      <c r="AG52" s="10">
        <f t="shared" si="22"/>
        <v>114</v>
      </c>
    </row>
    <row r="53" spans="2:33" x14ac:dyDescent="0.25">
      <c r="B53" s="5" t="s">
        <v>19</v>
      </c>
      <c r="C53" s="6">
        <f t="shared" si="21"/>
        <v>0</v>
      </c>
      <c r="D53" s="6">
        <f t="shared" si="21"/>
        <v>374</v>
      </c>
      <c r="E53" s="6">
        <f t="shared" si="21"/>
        <v>0</v>
      </c>
      <c r="F53" s="6">
        <f t="shared" si="21"/>
        <v>1480</v>
      </c>
      <c r="G53" s="7">
        <f t="shared" si="21"/>
        <v>130</v>
      </c>
      <c r="H53" s="7">
        <f t="shared" si="21"/>
        <v>532</v>
      </c>
      <c r="I53" s="7">
        <f t="shared" si="21"/>
        <v>0</v>
      </c>
      <c r="J53" s="7">
        <f t="shared" si="21"/>
        <v>1560</v>
      </c>
      <c r="K53" s="7">
        <f t="shared" si="21"/>
        <v>0</v>
      </c>
      <c r="L53" s="7">
        <f t="shared" si="21"/>
        <v>503</v>
      </c>
      <c r="M53" s="7">
        <f t="shared" si="21"/>
        <v>0</v>
      </c>
      <c r="N53" s="8"/>
      <c r="O53" s="8"/>
      <c r="P53" s="8"/>
      <c r="Q53" s="8"/>
      <c r="R53" s="8"/>
      <c r="S53" s="8"/>
      <c r="T53" s="8"/>
      <c r="U53" s="25"/>
      <c r="V53" s="25"/>
      <c r="W53" s="25"/>
      <c r="X53" s="25"/>
      <c r="Y53" s="25"/>
      <c r="Z53" s="25"/>
      <c r="AA53" s="25"/>
      <c r="AB53" s="9"/>
      <c r="AC53" s="9"/>
      <c r="AD53" s="9"/>
      <c r="AE53" s="9"/>
      <c r="AF53" s="9"/>
      <c r="AG53" s="10">
        <f t="shared" si="22"/>
        <v>4579</v>
      </c>
    </row>
    <row r="54" spans="2:33" x14ac:dyDescent="0.25">
      <c r="B54" s="5" t="s">
        <v>21</v>
      </c>
      <c r="C54" s="6">
        <f t="shared" si="21"/>
        <v>110</v>
      </c>
      <c r="D54" s="6">
        <f t="shared" si="21"/>
        <v>233</v>
      </c>
      <c r="E54" s="6">
        <f t="shared" si="21"/>
        <v>0</v>
      </c>
      <c r="F54" s="6">
        <f t="shared" si="21"/>
        <v>480</v>
      </c>
      <c r="G54" s="7">
        <f t="shared" si="21"/>
        <v>0</v>
      </c>
      <c r="H54" s="7">
        <f t="shared" si="21"/>
        <v>317</v>
      </c>
      <c r="I54" s="7">
        <f t="shared" si="21"/>
        <v>0</v>
      </c>
      <c r="J54" s="7">
        <f t="shared" si="21"/>
        <v>74</v>
      </c>
      <c r="K54" s="7">
        <f t="shared" si="21"/>
        <v>180</v>
      </c>
      <c r="L54" s="7">
        <f t="shared" si="21"/>
        <v>591</v>
      </c>
      <c r="M54" s="7">
        <f t="shared" si="21"/>
        <v>90</v>
      </c>
      <c r="N54" s="8"/>
      <c r="O54" s="8"/>
      <c r="P54" s="8"/>
      <c r="Q54" s="8"/>
      <c r="R54" s="8"/>
      <c r="S54" s="8"/>
      <c r="T54" s="8"/>
      <c r="U54" s="25"/>
      <c r="V54" s="25"/>
      <c r="W54" s="25"/>
      <c r="X54" s="25"/>
      <c r="Y54" s="25"/>
      <c r="Z54" s="25"/>
      <c r="AA54" s="25"/>
      <c r="AB54" s="9"/>
      <c r="AC54" s="9"/>
      <c r="AD54" s="9"/>
      <c r="AE54" s="9"/>
      <c r="AF54" s="9"/>
      <c r="AG54" s="10">
        <f t="shared" si="22"/>
        <v>2075</v>
      </c>
    </row>
    <row r="55" spans="2:33" x14ac:dyDescent="0.25">
      <c r="B55" s="5" t="s">
        <v>5</v>
      </c>
      <c r="C55" s="6">
        <f t="shared" si="21"/>
        <v>0</v>
      </c>
      <c r="D55" s="6">
        <f t="shared" si="21"/>
        <v>666</v>
      </c>
      <c r="E55" s="6">
        <f t="shared" si="21"/>
        <v>0</v>
      </c>
      <c r="F55" s="6">
        <f t="shared" si="21"/>
        <v>646</v>
      </c>
      <c r="G55" s="7">
        <f t="shared" si="21"/>
        <v>69</v>
      </c>
      <c r="H55" s="7">
        <f t="shared" si="21"/>
        <v>556</v>
      </c>
      <c r="I55" s="7">
        <f t="shared" si="21"/>
        <v>0</v>
      </c>
      <c r="J55" s="7">
        <f t="shared" si="21"/>
        <v>56</v>
      </c>
      <c r="K55" s="7">
        <f t="shared" si="21"/>
        <v>199</v>
      </c>
      <c r="L55" s="7">
        <f t="shared" si="21"/>
        <v>538</v>
      </c>
      <c r="M55" s="7">
        <f t="shared" si="21"/>
        <v>90</v>
      </c>
      <c r="N55" s="8"/>
      <c r="O55" s="8"/>
      <c r="P55" s="8"/>
      <c r="Q55" s="8"/>
      <c r="R55" s="8"/>
      <c r="S55" s="8"/>
      <c r="T55" s="8"/>
      <c r="U55" s="25"/>
      <c r="V55" s="25"/>
      <c r="W55" s="25"/>
      <c r="X55" s="25"/>
      <c r="Y55" s="25"/>
      <c r="Z55" s="25"/>
      <c r="AA55" s="25"/>
      <c r="AB55" s="9"/>
      <c r="AC55" s="9"/>
      <c r="AD55" s="9"/>
      <c r="AE55" s="9"/>
      <c r="AF55" s="9"/>
      <c r="AG55" s="10">
        <f t="shared" si="22"/>
        <v>2820</v>
      </c>
    </row>
    <row r="56" spans="2:33" x14ac:dyDescent="0.25">
      <c r="B56" s="5" t="s">
        <v>3</v>
      </c>
      <c r="C56" s="26">
        <f t="shared" ref="C56:AF56" si="23">+SUM(C48:C54)</f>
        <v>110</v>
      </c>
      <c r="D56" s="26">
        <f t="shared" si="23"/>
        <v>3995</v>
      </c>
      <c r="E56" s="26">
        <f t="shared" si="23"/>
        <v>0</v>
      </c>
      <c r="F56" s="27">
        <f t="shared" si="23"/>
        <v>7213</v>
      </c>
      <c r="G56" s="27">
        <f t="shared" si="23"/>
        <v>700</v>
      </c>
      <c r="H56" s="26">
        <f t="shared" si="23"/>
        <v>4729</v>
      </c>
      <c r="I56" s="27">
        <f t="shared" si="23"/>
        <v>0</v>
      </c>
      <c r="J56" s="26">
        <f t="shared" si="23"/>
        <v>4998</v>
      </c>
      <c r="K56" s="26">
        <f t="shared" si="23"/>
        <v>1734</v>
      </c>
      <c r="L56" s="26">
        <f t="shared" si="23"/>
        <v>5424</v>
      </c>
      <c r="M56" s="26">
        <f t="shared" si="23"/>
        <v>460</v>
      </c>
      <c r="N56" s="26">
        <f t="shared" si="23"/>
        <v>0</v>
      </c>
      <c r="O56" s="26">
        <f t="shared" si="23"/>
        <v>0</v>
      </c>
      <c r="P56" s="26">
        <f t="shared" si="23"/>
        <v>0</v>
      </c>
      <c r="Q56" s="26">
        <f t="shared" si="23"/>
        <v>0</v>
      </c>
      <c r="R56" s="26">
        <f t="shared" si="23"/>
        <v>0</v>
      </c>
      <c r="S56" s="26">
        <f t="shared" si="23"/>
        <v>0</v>
      </c>
      <c r="T56" s="26">
        <f t="shared" si="23"/>
        <v>0</v>
      </c>
      <c r="U56" s="26">
        <f t="shared" si="23"/>
        <v>0</v>
      </c>
      <c r="V56" s="26">
        <f t="shared" si="23"/>
        <v>0</v>
      </c>
      <c r="W56" s="26">
        <f t="shared" si="23"/>
        <v>0</v>
      </c>
      <c r="X56" s="26">
        <f t="shared" si="23"/>
        <v>0</v>
      </c>
      <c r="Y56" s="26">
        <f t="shared" si="23"/>
        <v>0</v>
      </c>
      <c r="Z56" s="26">
        <f t="shared" si="23"/>
        <v>0</v>
      </c>
      <c r="AA56" s="26">
        <f t="shared" si="23"/>
        <v>0</v>
      </c>
      <c r="AB56" s="26">
        <f t="shared" si="23"/>
        <v>0</v>
      </c>
      <c r="AC56" s="26">
        <f t="shared" si="23"/>
        <v>0</v>
      </c>
      <c r="AD56" s="26">
        <f t="shared" si="23"/>
        <v>0</v>
      </c>
      <c r="AE56" s="26">
        <f t="shared" si="23"/>
        <v>0</v>
      </c>
      <c r="AF56" s="26">
        <f t="shared" si="23"/>
        <v>0</v>
      </c>
      <c r="AG56" s="26">
        <f>+SUM(AG47:AG55)</f>
        <v>44690</v>
      </c>
    </row>
  </sheetData>
  <mergeCells count="6">
    <mergeCell ref="A32:AF32"/>
    <mergeCell ref="A1:AF1"/>
    <mergeCell ref="A2:AF2"/>
    <mergeCell ref="A16:AF16"/>
    <mergeCell ref="A17:AF17"/>
    <mergeCell ref="A31:AF3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workbookViewId="0">
      <selection activeCell="D23" sqref="D23:D31"/>
    </sheetView>
  </sheetViews>
  <sheetFormatPr defaultRowHeight="15" x14ac:dyDescent="0.25"/>
  <cols>
    <col min="1" max="1" width="12" customWidth="1"/>
    <col min="2" max="2" width="17.5703125" customWidth="1"/>
    <col min="3" max="3" width="14" customWidth="1"/>
    <col min="4" max="7" width="14.42578125" customWidth="1"/>
    <col min="8" max="10" width="17" customWidth="1"/>
  </cols>
  <sheetData>
    <row r="1" spans="1:10" x14ac:dyDescent="0.25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</row>
    <row r="4" spans="1:10" x14ac:dyDescent="0.25">
      <c r="A4" s="16" t="s">
        <v>26</v>
      </c>
      <c r="B4" s="17" t="s">
        <v>27</v>
      </c>
      <c r="C4" s="18" t="s">
        <v>31</v>
      </c>
      <c r="D4" s="16" t="s">
        <v>32</v>
      </c>
      <c r="E4" s="16" t="s">
        <v>33</v>
      </c>
      <c r="F4" s="16" t="s">
        <v>34</v>
      </c>
      <c r="G4" s="16" t="s">
        <v>35</v>
      </c>
      <c r="H4" s="16" t="s">
        <v>23</v>
      </c>
      <c r="I4" s="16" t="s">
        <v>28</v>
      </c>
      <c r="J4" s="16" t="s">
        <v>29</v>
      </c>
    </row>
    <row r="5" spans="1:10" x14ac:dyDescent="0.25">
      <c r="A5" s="5" t="s">
        <v>10</v>
      </c>
      <c r="B5" s="5" t="s">
        <v>11</v>
      </c>
      <c r="C5" s="19">
        <f>+'Chi tiết'!AG4+'Chi tiết'!AG19+'Chi tiết'!AG34</f>
        <v>4264</v>
      </c>
      <c r="D5" s="20">
        <f>+'Chi tiết'!AH4+'Chi tiết'!AH19+'Chi tiết'!AH34</f>
        <v>8243</v>
      </c>
      <c r="E5" s="20"/>
      <c r="F5" s="20"/>
      <c r="G5" s="20"/>
      <c r="H5" s="20">
        <f>+SUM(C5:G5)</f>
        <v>12507</v>
      </c>
      <c r="I5" s="20">
        <v>69375</v>
      </c>
      <c r="J5" s="20">
        <f>+I5*H5</f>
        <v>867673125</v>
      </c>
    </row>
    <row r="6" spans="1:10" x14ac:dyDescent="0.25">
      <c r="A6" s="5" t="s">
        <v>6</v>
      </c>
      <c r="B6" s="5" t="s">
        <v>7</v>
      </c>
      <c r="C6" s="19">
        <f>+'Chi tiết'!AG5+'Chi tiết'!AG20+'Chi tiết'!AG35</f>
        <v>5251</v>
      </c>
      <c r="D6" s="20">
        <f>+'Chi tiết'!AH5+'Chi tiết'!AH20+'Chi tiết'!AH35</f>
        <v>8400</v>
      </c>
      <c r="E6" s="20"/>
      <c r="F6" s="20"/>
      <c r="G6" s="20"/>
      <c r="H6" s="20">
        <f t="shared" ref="H6:H13" si="0">+SUM(C6:G6)</f>
        <v>13651</v>
      </c>
      <c r="I6" s="20">
        <v>51561</v>
      </c>
      <c r="J6" s="20">
        <f t="shared" ref="J6:J13" si="1">+I6*H6</f>
        <v>703859211</v>
      </c>
    </row>
    <row r="7" spans="1:10" x14ac:dyDescent="0.25">
      <c r="A7" s="5" t="s">
        <v>8</v>
      </c>
      <c r="B7" s="5" t="s">
        <v>9</v>
      </c>
      <c r="C7" s="19">
        <f>+'Chi tiết'!AG6+'Chi tiết'!AG21+'Chi tiết'!AG36</f>
        <v>387</v>
      </c>
      <c r="D7" s="20">
        <f>+'Chi tiết'!AH6+'Chi tiết'!AH21+'Chi tiết'!AH36</f>
        <v>434</v>
      </c>
      <c r="E7" s="20"/>
      <c r="F7" s="20"/>
      <c r="G7" s="20"/>
      <c r="H7" s="20">
        <f t="shared" si="0"/>
        <v>821</v>
      </c>
      <c r="I7" s="20">
        <v>81803</v>
      </c>
      <c r="J7" s="20">
        <f t="shared" si="1"/>
        <v>67160263</v>
      </c>
    </row>
    <row r="8" spans="1:10" x14ac:dyDescent="0.25">
      <c r="A8" s="5" t="s">
        <v>12</v>
      </c>
      <c r="B8" s="5" t="s">
        <v>13</v>
      </c>
      <c r="C8" s="19">
        <f>+'Chi tiết'!AG7+'Chi tiết'!AG22+'Chi tiết'!AG37</f>
        <v>2361</v>
      </c>
      <c r="D8" s="20">
        <f>+'Chi tiết'!AH7+'Chi tiết'!AH22+'Chi tiết'!AH37</f>
        <v>4390</v>
      </c>
      <c r="E8" s="20"/>
      <c r="F8" s="20"/>
      <c r="G8" s="20"/>
      <c r="H8" s="20">
        <f t="shared" si="0"/>
        <v>6751</v>
      </c>
      <c r="I8" s="20">
        <v>35207</v>
      </c>
      <c r="J8" s="20">
        <f t="shared" si="1"/>
        <v>237682457</v>
      </c>
    </row>
    <row r="9" spans="1:10" x14ac:dyDescent="0.25">
      <c r="A9" s="5" t="s">
        <v>14</v>
      </c>
      <c r="B9" s="5" t="s">
        <v>15</v>
      </c>
      <c r="C9" s="19">
        <f>+'Chi tiết'!AG8+'Chi tiết'!AG23+'Chi tiết'!AG38</f>
        <v>612</v>
      </c>
      <c r="D9" s="20">
        <f>+'Chi tiết'!AH8+'Chi tiết'!AH23+'Chi tiết'!AH38</f>
        <v>760</v>
      </c>
      <c r="E9" s="20"/>
      <c r="F9" s="20"/>
      <c r="G9" s="20"/>
      <c r="H9" s="20">
        <f t="shared" si="0"/>
        <v>1372</v>
      </c>
      <c r="I9" s="20">
        <v>36091</v>
      </c>
      <c r="J9" s="20">
        <f t="shared" si="1"/>
        <v>49516852</v>
      </c>
    </row>
    <row r="10" spans="1:10" x14ac:dyDescent="0.25">
      <c r="A10" s="5" t="s">
        <v>16</v>
      </c>
      <c r="B10" s="5" t="s">
        <v>17</v>
      </c>
      <c r="C10" s="19">
        <f>+'Chi tiết'!AG9+'Chi tiết'!AG24+'Chi tiết'!AG39</f>
        <v>30</v>
      </c>
      <c r="D10" s="20">
        <f>+'Chi tiết'!AH9+'Chi tiết'!AH24+'Chi tiết'!AH39</f>
        <v>84</v>
      </c>
      <c r="E10" s="20"/>
      <c r="F10" s="20"/>
      <c r="G10" s="20"/>
      <c r="H10" s="20">
        <f t="shared" si="0"/>
        <v>114</v>
      </c>
      <c r="I10" s="20">
        <v>70831</v>
      </c>
      <c r="J10" s="20">
        <f t="shared" si="1"/>
        <v>8074734</v>
      </c>
    </row>
    <row r="11" spans="1:10" x14ac:dyDescent="0.25">
      <c r="A11" s="5" t="s">
        <v>18</v>
      </c>
      <c r="B11" s="5" t="s">
        <v>19</v>
      </c>
      <c r="C11" s="19">
        <f>+'Chi tiết'!AG10+'Chi tiết'!AG25+'Chi tiết'!AG40</f>
        <v>1854</v>
      </c>
      <c r="D11" s="20">
        <f>+'Chi tiết'!AH10+'Chi tiết'!AH25+'Chi tiết'!AH40</f>
        <v>2725</v>
      </c>
      <c r="E11" s="20"/>
      <c r="F11" s="20"/>
      <c r="G11" s="20"/>
      <c r="H11" s="20">
        <f t="shared" si="0"/>
        <v>4579</v>
      </c>
      <c r="I11" s="20">
        <v>32460</v>
      </c>
      <c r="J11" s="20">
        <f t="shared" si="1"/>
        <v>148634340</v>
      </c>
    </row>
    <row r="12" spans="1:10" x14ac:dyDescent="0.25">
      <c r="A12" s="5" t="s">
        <v>20</v>
      </c>
      <c r="B12" s="5" t="s">
        <v>21</v>
      </c>
      <c r="C12" s="19">
        <f>+'Chi tiết'!AG11+'Chi tiết'!AG26+'Chi tiết'!AG41</f>
        <v>823</v>
      </c>
      <c r="D12" s="20">
        <f>+'Chi tiết'!AH11+'Chi tiết'!AH26+'Chi tiết'!AH41</f>
        <v>1252</v>
      </c>
      <c r="E12" s="20"/>
      <c r="F12" s="20"/>
      <c r="G12" s="20"/>
      <c r="H12" s="20">
        <f t="shared" si="0"/>
        <v>2075</v>
      </c>
      <c r="I12" s="20">
        <v>43000</v>
      </c>
      <c r="J12" s="20">
        <f t="shared" si="1"/>
        <v>89225000</v>
      </c>
    </row>
    <row r="13" spans="1:10" x14ac:dyDescent="0.25">
      <c r="A13" s="5" t="s">
        <v>4</v>
      </c>
      <c r="B13" s="5" t="s">
        <v>5</v>
      </c>
      <c r="C13" s="19">
        <f>+'Chi tiết'!AG12+'Chi tiết'!AG27+'Chi tiết'!AG42</f>
        <v>1312</v>
      </c>
      <c r="D13" s="20">
        <f>+'Chi tiết'!AH12+'Chi tiết'!AH27+'Chi tiết'!AH42</f>
        <v>1508</v>
      </c>
      <c r="E13" s="20"/>
      <c r="F13" s="20"/>
      <c r="G13" s="20"/>
      <c r="H13" s="20">
        <f t="shared" si="0"/>
        <v>2820</v>
      </c>
      <c r="I13" s="20">
        <v>45000</v>
      </c>
      <c r="J13" s="20">
        <f t="shared" si="1"/>
        <v>126900000</v>
      </c>
    </row>
    <row r="14" spans="1:10" x14ac:dyDescent="0.25">
      <c r="A14" s="21"/>
      <c r="B14" s="22" t="s">
        <v>3</v>
      </c>
      <c r="C14" s="23">
        <f>+SUM(C5:C13)</f>
        <v>16894</v>
      </c>
      <c r="D14" s="23">
        <f t="shared" ref="D14:G14" si="2">+SUM(D5:D13)</f>
        <v>27796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4">
        <f>+SUM(C14:G14)</f>
        <v>44690</v>
      </c>
      <c r="I14" s="24"/>
      <c r="J14" s="24">
        <f>+SUM(J5:J13)</f>
        <v>2298725982</v>
      </c>
    </row>
    <row r="15" spans="1:10" x14ac:dyDescent="0.25">
      <c r="C15" t="s">
        <v>37</v>
      </c>
    </row>
    <row r="16" spans="1:10" ht="15" customHeight="1" x14ac:dyDescent="0.25"/>
    <row r="19" spans="1:10" x14ac:dyDescent="0.25">
      <c r="A19" s="32" t="s">
        <v>39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3" t="s">
        <v>36</v>
      </c>
      <c r="B20" s="33"/>
      <c r="C20" s="33"/>
      <c r="D20" s="33"/>
      <c r="E20" s="33"/>
      <c r="F20" s="33"/>
      <c r="G20" s="33"/>
      <c r="H20" s="33"/>
      <c r="I20" s="33"/>
      <c r="J20" s="33"/>
    </row>
    <row r="22" spans="1:10" x14ac:dyDescent="0.25">
      <c r="A22" s="16" t="s">
        <v>26</v>
      </c>
      <c r="B22" s="17" t="s">
        <v>27</v>
      </c>
      <c r="C22" s="18" t="s">
        <v>31</v>
      </c>
      <c r="D22" s="16" t="s">
        <v>32</v>
      </c>
      <c r="E22" s="16" t="s">
        <v>33</v>
      </c>
      <c r="F22" s="16" t="s">
        <v>34</v>
      </c>
      <c r="G22" s="16" t="s">
        <v>35</v>
      </c>
      <c r="H22" s="16" t="s">
        <v>23</v>
      </c>
      <c r="I22" s="16" t="s">
        <v>28</v>
      </c>
      <c r="J22" s="16" t="s">
        <v>29</v>
      </c>
    </row>
    <row r="23" spans="1:10" x14ac:dyDescent="0.25">
      <c r="A23" s="5" t="s">
        <v>10</v>
      </c>
      <c r="B23" s="5" t="s">
        <v>11</v>
      </c>
      <c r="C23" s="19">
        <v>4264</v>
      </c>
      <c r="D23" s="20">
        <f>'Chi tiết'!AL4+'Chi tiết'!AL19</f>
        <v>8399</v>
      </c>
      <c r="E23" s="20"/>
      <c r="F23" s="20"/>
      <c r="G23" s="20"/>
      <c r="H23" s="20">
        <f>+SUM(C23:G23)</f>
        <v>12663</v>
      </c>
      <c r="I23" s="20">
        <v>69375</v>
      </c>
      <c r="J23" s="20">
        <f>+I23*H23</f>
        <v>878495625</v>
      </c>
    </row>
    <row r="24" spans="1:10" x14ac:dyDescent="0.25">
      <c r="A24" s="5" t="s">
        <v>6</v>
      </c>
      <c r="B24" s="5" t="s">
        <v>7</v>
      </c>
      <c r="C24" s="19">
        <v>5251</v>
      </c>
      <c r="D24" s="20">
        <f>'Chi tiết'!AL5+'Chi tiết'!AL20</f>
        <v>8820</v>
      </c>
      <c r="E24" s="20"/>
      <c r="F24" s="20"/>
      <c r="G24" s="20"/>
      <c r="H24" s="20">
        <f t="shared" ref="H24:H31" si="3">+SUM(C24:G24)</f>
        <v>14071</v>
      </c>
      <c r="I24" s="20">
        <v>51561</v>
      </c>
      <c r="J24" s="20">
        <f t="shared" ref="J24:J31" si="4">+I24*H24</f>
        <v>725514831</v>
      </c>
    </row>
    <row r="25" spans="1:10" x14ac:dyDescent="0.25">
      <c r="A25" s="5" t="s">
        <v>8</v>
      </c>
      <c r="B25" s="5" t="s">
        <v>9</v>
      </c>
      <c r="C25" s="19">
        <v>387</v>
      </c>
      <c r="D25" s="20">
        <f>'Chi tiết'!AL6+'Chi tiết'!AL21</f>
        <v>447</v>
      </c>
      <c r="E25" s="20"/>
      <c r="F25" s="20"/>
      <c r="G25" s="20"/>
      <c r="H25" s="20">
        <f t="shared" si="3"/>
        <v>834</v>
      </c>
      <c r="I25" s="20">
        <v>81803</v>
      </c>
      <c r="J25" s="20">
        <f t="shared" si="4"/>
        <v>68223702</v>
      </c>
    </row>
    <row r="26" spans="1:10" x14ac:dyDescent="0.25">
      <c r="A26" s="5" t="s">
        <v>12</v>
      </c>
      <c r="B26" s="5" t="s">
        <v>13</v>
      </c>
      <c r="C26" s="19">
        <v>2361</v>
      </c>
      <c r="D26" s="20">
        <f>'Chi tiết'!AL7+'Chi tiết'!AL22</f>
        <v>4490</v>
      </c>
      <c r="E26" s="20"/>
      <c r="F26" s="20"/>
      <c r="G26" s="20"/>
      <c r="H26" s="20">
        <f t="shared" si="3"/>
        <v>6851</v>
      </c>
      <c r="I26" s="20">
        <v>35207</v>
      </c>
      <c r="J26" s="20">
        <f t="shared" si="4"/>
        <v>241203157</v>
      </c>
    </row>
    <row r="27" spans="1:10" x14ac:dyDescent="0.25">
      <c r="A27" s="5" t="s">
        <v>14</v>
      </c>
      <c r="B27" s="5" t="s">
        <v>15</v>
      </c>
      <c r="C27" s="19">
        <v>612</v>
      </c>
      <c r="D27" s="20">
        <f>'Chi tiết'!AL8+'Chi tiết'!AL23</f>
        <v>929</v>
      </c>
      <c r="E27" s="20"/>
      <c r="F27" s="20"/>
      <c r="G27" s="20"/>
      <c r="H27" s="20">
        <f t="shared" si="3"/>
        <v>1541</v>
      </c>
      <c r="I27" s="20">
        <v>36091</v>
      </c>
      <c r="J27" s="20">
        <f t="shared" si="4"/>
        <v>55616231</v>
      </c>
    </row>
    <row r="28" spans="1:10" x14ac:dyDescent="0.25">
      <c r="A28" s="5" t="s">
        <v>16</v>
      </c>
      <c r="B28" s="5" t="s">
        <v>17</v>
      </c>
      <c r="C28" s="19">
        <v>30</v>
      </c>
      <c r="D28" s="20">
        <f>'Chi tiết'!AL9+'Chi tiết'!AL24</f>
        <v>84</v>
      </c>
      <c r="E28" s="20"/>
      <c r="F28" s="20"/>
      <c r="G28" s="20"/>
      <c r="H28" s="20">
        <f t="shared" si="3"/>
        <v>114</v>
      </c>
      <c r="I28" s="20">
        <v>70831</v>
      </c>
      <c r="J28" s="20">
        <f t="shared" si="4"/>
        <v>8074734</v>
      </c>
    </row>
    <row r="29" spans="1:10" x14ac:dyDescent="0.25">
      <c r="A29" s="5" t="s">
        <v>18</v>
      </c>
      <c r="B29" s="5" t="s">
        <v>19</v>
      </c>
      <c r="C29" s="19">
        <v>1854</v>
      </c>
      <c r="D29" s="20">
        <f>'Chi tiết'!AL10+'Chi tiết'!AL25</f>
        <v>2838</v>
      </c>
      <c r="E29" s="20"/>
      <c r="F29" s="20"/>
      <c r="G29" s="20"/>
      <c r="H29" s="20">
        <f t="shared" si="3"/>
        <v>4692</v>
      </c>
      <c r="I29" s="20">
        <v>32460</v>
      </c>
      <c r="J29" s="20">
        <f t="shared" si="4"/>
        <v>152302320</v>
      </c>
    </row>
    <row r="30" spans="1:10" x14ac:dyDescent="0.25">
      <c r="A30" s="5" t="s">
        <v>20</v>
      </c>
      <c r="B30" s="5" t="s">
        <v>21</v>
      </c>
      <c r="C30" s="19">
        <v>823</v>
      </c>
      <c r="D30" s="20">
        <f>'Chi tiết'!AL11+'Chi tiết'!AL26</f>
        <v>1252</v>
      </c>
      <c r="E30" s="20"/>
      <c r="F30" s="20"/>
      <c r="G30" s="20"/>
      <c r="H30" s="20">
        <f t="shared" si="3"/>
        <v>2075</v>
      </c>
      <c r="I30" s="20">
        <v>43000</v>
      </c>
      <c r="J30" s="20">
        <f t="shared" si="4"/>
        <v>89225000</v>
      </c>
    </row>
    <row r="31" spans="1:10" x14ac:dyDescent="0.25">
      <c r="A31" s="5" t="s">
        <v>4</v>
      </c>
      <c r="B31" s="5" t="s">
        <v>5</v>
      </c>
      <c r="C31" s="19">
        <v>1312</v>
      </c>
      <c r="D31" s="20">
        <f>'Chi tiết'!AL12+'Chi tiết'!AL27</f>
        <v>1513</v>
      </c>
      <c r="E31" s="20"/>
      <c r="F31" s="20"/>
      <c r="G31" s="20"/>
      <c r="H31" s="20">
        <f t="shared" si="3"/>
        <v>2825</v>
      </c>
      <c r="I31" s="20">
        <v>45000</v>
      </c>
      <c r="J31" s="20">
        <f t="shared" si="4"/>
        <v>127125000</v>
      </c>
    </row>
    <row r="32" spans="1:10" x14ac:dyDescent="0.25">
      <c r="A32" s="21"/>
      <c r="B32" s="22" t="s">
        <v>3</v>
      </c>
      <c r="C32" s="23">
        <f>+SUM(C23:C31)</f>
        <v>16894</v>
      </c>
      <c r="D32" s="23">
        <f t="shared" ref="D32:G32" si="5">+SUM(D23:D31)</f>
        <v>28772</v>
      </c>
      <c r="E32" s="23">
        <f t="shared" si="5"/>
        <v>0</v>
      </c>
      <c r="F32" s="23">
        <f t="shared" si="5"/>
        <v>0</v>
      </c>
      <c r="G32" s="23">
        <f t="shared" si="5"/>
        <v>0</v>
      </c>
      <c r="H32" s="24">
        <f>+SUM(C32:G32)</f>
        <v>45666</v>
      </c>
      <c r="I32" s="24"/>
      <c r="J32" s="24">
        <f>+SUM(J23:J31)</f>
        <v>2345780600</v>
      </c>
    </row>
    <row r="33" spans="3:3" x14ac:dyDescent="0.25">
      <c r="C33" t="s">
        <v>37</v>
      </c>
    </row>
  </sheetData>
  <mergeCells count="4">
    <mergeCell ref="A1:J1"/>
    <mergeCell ref="A2:J2"/>
    <mergeCell ref="A19:J19"/>
    <mergeCell ref="A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2024-04-08T03:30:32Z</dcterms:created>
  <dcterms:modified xsi:type="dcterms:W3CDTF">2024-04-16T09:30:50Z</dcterms:modified>
</cp:coreProperties>
</file>