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MINH\CÔNG NỢ\ĐỐI CHIẾU CÔNG NỢ\ĐỐI CHIẾU THÁNG 9 ĐỢT 1\132. NGỌC THƠM\"/>
    </mc:Choice>
  </mc:AlternateContent>
  <xr:revisionPtr revIDLastSave="0" documentId="13_ncr:1_{1BF04999-DFE2-45EE-BFA1-36CD40B5D700}" xr6:coauthVersionLast="47" xr6:coauthVersionMax="47" xr10:uidLastSave="{00000000-0000-0000-0000-000000000000}"/>
  <bookViews>
    <workbookView xWindow="1335" yWindow="165" windowWidth="22830" windowHeight="12150" tabRatio="734" activeTab="1" xr2:uid="{00000000-000D-0000-FFFF-FFFF00000000}"/>
  </bookViews>
  <sheets>
    <sheet name="công nợ" sheetId="1" r:id="rId1"/>
    <sheet name="bke t8+9+10" sheetId="2" r:id="rId2"/>
    <sheet name="bke t9" sheetId="3" state="hidden" r:id="rId3"/>
    <sheet name="bke t8" sheetId="4" state="hidden" r:id="rId4"/>
  </sheets>
  <externalReferences>
    <externalReference r:id="rId5"/>
  </externalReferences>
  <definedNames>
    <definedName name="_xlnm._FilterDatabase" localSheetId="1" hidden="1">'bke t8+9+10'!$B$3:$L$29</definedName>
    <definedName name="_xlnm._FilterDatabase" localSheetId="2" hidden="1">'bke t9'!$B$3:$J$3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L8" i="2" s="1"/>
  <c r="K25" i="2"/>
  <c r="L25" i="2" s="1"/>
  <c r="K22" i="2"/>
  <c r="L22" i="2" s="1"/>
  <c r="K9" i="2"/>
  <c r="L9" i="2" s="1"/>
  <c r="K23" i="2"/>
  <c r="L23" i="2" s="1"/>
  <c r="L18" i="2"/>
  <c r="K27" i="2"/>
  <c r="L27" i="2" s="1"/>
  <c r="K12" i="2"/>
  <c r="L12" i="2" s="1"/>
  <c r="K15" i="2"/>
  <c r="L15" i="2" s="1"/>
  <c r="K11" i="2"/>
  <c r="L11" i="2" s="1"/>
  <c r="K10" i="2"/>
  <c r="L10" i="2" s="1"/>
  <c r="K17" i="2"/>
  <c r="L17" i="2" s="1"/>
  <c r="K16" i="2"/>
  <c r="L16" i="2" s="1"/>
  <c r="K4" i="2"/>
  <c r="L4" i="2" s="1"/>
  <c r="K28" i="2"/>
  <c r="L28" i="2" s="1"/>
  <c r="K13" i="2"/>
  <c r="L13" i="2" s="1"/>
  <c r="K19" i="2"/>
  <c r="L19" i="2" s="1"/>
  <c r="K14" i="2"/>
  <c r="L14" i="2" s="1"/>
  <c r="K20" i="2"/>
  <c r="L20" i="2" s="1"/>
  <c r="K26" i="2"/>
  <c r="L26" i="2" s="1"/>
  <c r="K6" i="2"/>
  <c r="L6" i="2" s="1"/>
  <c r="K29" i="2"/>
  <c r="L29" i="2" s="1"/>
  <c r="K21" i="2"/>
  <c r="L21" i="2" s="1"/>
  <c r="K24" i="2"/>
  <c r="L24" i="2" s="1"/>
  <c r="K5" i="2"/>
  <c r="L5" i="2" s="1"/>
  <c r="K7" i="2"/>
  <c r="L7" i="2" s="1"/>
  <c r="C10" i="1" l="1"/>
  <c r="C11" i="1"/>
  <c r="C12" i="1"/>
  <c r="G8" i="3" l="1"/>
  <c r="G5" i="3"/>
  <c r="G4" i="3"/>
  <c r="F22" i="1" l="1"/>
  <c r="D17" i="1" l="1"/>
  <c r="C13" i="1" l="1"/>
  <c r="F23" i="1" l="1"/>
</calcChain>
</file>

<file path=xl/sharedStrings.xml><?xml version="1.0" encoding="utf-8"?>
<sst xmlns="http://schemas.openxmlformats.org/spreadsheetml/2006/main" count="274" uniqueCount="84">
  <si>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</si>
  <si>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</si>
  <si>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</si>
  <si>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</si>
  <si>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</si>
  <si>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</si>
  <si>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</si>
  <si>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</si>
  <si>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</si>
  <si>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</si>
  <si>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</si>
  <si>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</si>
  <si>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Bảng kê hóa đơn tháng 7.2022</t>
  </si>
  <si>
    <t>Bảng kê hóa đơn tháng 6.2022</t>
  </si>
  <si>
    <t>Bảng kê hóa đơn tháng 5.2022</t>
  </si>
  <si>
    <t>Bảng kê hóa đơn tháng 4.2022</t>
  </si>
  <si>
    <t>Bảng kê hóa đơn tháng 3.2022</t>
  </si>
  <si>
    <t>Bảng kê hóa đơn tháng 1.2022</t>
  </si>
  <si>
    <t>Bảng kê hóa đơn tháng 2.2022</t>
  </si>
  <si>
    <t>Dư nợ phải thu NHẬT MINH</t>
  </si>
  <si>
    <t>21/09/2022</t>
  </si>
  <si>
    <t>Hàng trả</t>
  </si>
  <si>
    <t>BẢNG KÊ HÓA ĐƠN THÁNG 10.2022</t>
  </si>
  <si>
    <t>Tháng 10 năm 2022</t>
  </si>
  <si>
    <t>Ngày hóa đơn</t>
  </si>
  <si>
    <t>Số hóa đơn</t>
  </si>
  <si>
    <t>Ký hiệu HĐ</t>
  </si>
  <si>
    <t>Doanh số bán chưa có thuế GTGT</t>
  </si>
  <si>
    <t>Thuế GTGT</t>
  </si>
  <si>
    <t>Tổng tiền bán hàng</t>
  </si>
  <si>
    <t>Tên người mua</t>
  </si>
  <si>
    <t>Mã số thuế người mua</t>
  </si>
  <si>
    <t>Thuế suất</t>
  </si>
  <si>
    <t>1C22TNT</t>
  </si>
  <si>
    <t>0313983358</t>
  </si>
  <si>
    <t>8%</t>
  </si>
  <si>
    <t>BÁNG KÊ HÓA ĐƠN THÁNG 9.2022</t>
  </si>
  <si>
    <t>Tháng 9 năm 2022</t>
  </si>
  <si>
    <t>tổng tiền thanh toán</t>
  </si>
  <si>
    <t>00037196</t>
  </si>
  <si>
    <t>00037286</t>
  </si>
  <si>
    <t>00037372</t>
  </si>
  <si>
    <t>00037380</t>
  </si>
  <si>
    <t>00038427</t>
  </si>
  <si>
    <t>00042046</t>
  </si>
  <si>
    <t>00042048</t>
  </si>
  <si>
    <t>00042049</t>
  </si>
  <si>
    <t>00044153</t>
  </si>
  <si>
    <t>00044154</t>
  </si>
  <si>
    <t>00045436</t>
  </si>
  <si>
    <t>Số dòng = 12</t>
  </si>
  <si>
    <t>BÁNG KÊ HÓA ĐƠN THÁNG 8.2022</t>
  </si>
  <si>
    <t>Tháng 8 năm 2022</t>
  </si>
  <si>
    <t>00029379</t>
  </si>
  <si>
    <t>00029474</t>
  </si>
  <si>
    <t>00029712</t>
  </si>
  <si>
    <t>00029714</t>
  </si>
  <si>
    <t>00029722</t>
  </si>
  <si>
    <t>00031525</t>
  </si>
  <si>
    <t>00034241</t>
  </si>
  <si>
    <t>00034242</t>
  </si>
  <si>
    <t>00036440</t>
  </si>
  <si>
    <t>00036443</t>
  </si>
  <si>
    <t>00036456</t>
  </si>
  <si>
    <t>Số dòng = 11</t>
  </si>
  <si>
    <t>THEO DÕI CÔNG NỢ / CTY NHẬT MINH OSIFOOD</t>
  </si>
  <si>
    <t>Cửa hàng Oshifood SKY 9</t>
  </si>
  <si>
    <t>Cửa hàng OsiFood Nguyễn Khoái</t>
  </si>
  <si>
    <t>Osifood Nguyễn Xiển</t>
  </si>
  <si>
    <t>OsiFood 828B Xô Viết Nghệ Tĩnh</t>
  </si>
  <si>
    <t>OsiFood Gia Bình</t>
  </si>
  <si>
    <t>Osifood  Linh Xuân</t>
  </si>
  <si>
    <t>Osifood Sky 9</t>
  </si>
  <si>
    <t>Cửa hàng Oshifood Phước Long</t>
  </si>
  <si>
    <t>Cửa Hàng OsiFood Opal Riverside</t>
  </si>
  <si>
    <t>Cửa hàng Oshifood  Linh Xuân</t>
  </si>
  <si>
    <t>Oshifood SKY 9</t>
  </si>
  <si>
    <t>Oshifood Phước Long</t>
  </si>
  <si>
    <t>OsiFood 828A Xô Viết Nghệ Tĩnh</t>
  </si>
  <si>
    <t>OsiFood Opal Riverside</t>
  </si>
  <si>
    <t>00044156</t>
  </si>
  <si>
    <t>,</t>
  </si>
  <si>
    <t>NCC THU TIỀN CỬA HÀNG</t>
  </si>
  <si>
    <t>XIN PHIẾU KÝ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</si>
</sst>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1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0" xfId="0" applyFont="1"/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8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2" fillId="0" borderId="0" xfId="0" applyNumberFormat="1" applyFont="1"/>
    <xf numFmtId="38" fontId="2" fillId="0" borderId="0" xfId="0" applyNumberFormat="1" applyFont="1"/>
    <xf numFmtId="38" fontId="7" fillId="3" borderId="7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38" fontId="3" fillId="5" borderId="7" xfId="0" applyNumberFormat="1" applyFont="1" applyFill="1" applyBorder="1" applyAlignment="1">
      <alignment horizontal="right" vertical="center"/>
    </xf>
    <xf numFmtId="0" fontId="3" fillId="0" borderId="7" xfId="0" quotePrefix="1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7" xfId="0" applyNumberFormat="1" applyFont="1" applyBorder="1" applyAlignment="1">
      <alignment horizontal="left" vertical="center"/>
    </xf>
    <xf numFmtId="164" fontId="2" fillId="0" borderId="0" xfId="1" applyNumberFormat="1" applyFont="1"/>
    <xf numFmtId="164" fontId="2" fillId="3" borderId="0" xfId="1" applyNumberFormat="1" applyFont="1" applyFill="1"/>
    <xf numFmtId="38" fontId="10" fillId="0" borderId="7" xfId="0" applyNumberFormat="1" applyFont="1" applyBorder="1" applyAlignment="1">
      <alignment horizontal="right" vertical="center"/>
    </xf>
    <xf numFmtId="16" fontId="3" fillId="0" borderId="7" xfId="0" applyNumberFormat="1" applyFont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38" fontId="3" fillId="0" borderId="7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NG&#7884;C%20TH&#416;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M2">
            <v>670</v>
          </cell>
          <cell r="N2">
            <v>2684442</v>
          </cell>
        </row>
        <row r="3">
          <cell r="M3">
            <v>27343</v>
          </cell>
          <cell r="N3">
            <v>1567442</v>
          </cell>
        </row>
        <row r="4">
          <cell r="M4">
            <v>24068</v>
          </cell>
          <cell r="N4">
            <v>2328276</v>
          </cell>
        </row>
        <row r="5">
          <cell r="M5">
            <v>29474</v>
          </cell>
          <cell r="N5">
            <v>928371</v>
          </cell>
        </row>
        <row r="6">
          <cell r="M6">
            <v>29714</v>
          </cell>
          <cell r="N6">
            <v>878605</v>
          </cell>
        </row>
        <row r="7">
          <cell r="M7">
            <v>37196</v>
          </cell>
          <cell r="N7">
            <v>1141690</v>
          </cell>
        </row>
        <row r="8">
          <cell r="M8">
            <v>37372</v>
          </cell>
          <cell r="N8">
            <v>842643</v>
          </cell>
        </row>
        <row r="9">
          <cell r="M9">
            <v>42046</v>
          </cell>
          <cell r="N9">
            <v>2014075</v>
          </cell>
        </row>
        <row r="10">
          <cell r="M10">
            <v>44156</v>
          </cell>
          <cell r="N10">
            <v>1703219</v>
          </cell>
        </row>
        <row r="11">
          <cell r="M11">
            <v>46602</v>
          </cell>
          <cell r="N11">
            <v>2674080</v>
          </cell>
        </row>
        <row r="12">
          <cell r="M12">
            <v>47725</v>
          </cell>
          <cell r="N12">
            <v>1000663</v>
          </cell>
        </row>
        <row r="13">
          <cell r="M13">
            <v>29379</v>
          </cell>
          <cell r="N13">
            <v>1938675</v>
          </cell>
        </row>
        <row r="14">
          <cell r="M14">
            <v>34241</v>
          </cell>
          <cell r="N14">
            <v>1211998</v>
          </cell>
        </row>
        <row r="15">
          <cell r="M15">
            <v>37380</v>
          </cell>
          <cell r="N15">
            <v>1724735</v>
          </cell>
        </row>
        <row r="16">
          <cell r="M16">
            <v>44154</v>
          </cell>
          <cell r="N16">
            <v>1705326</v>
          </cell>
        </row>
        <row r="17">
          <cell r="M17">
            <v>46633</v>
          </cell>
          <cell r="N17">
            <v>1300290</v>
          </cell>
        </row>
        <row r="18">
          <cell r="M18">
            <v>49054</v>
          </cell>
          <cell r="N18">
            <v>878409</v>
          </cell>
        </row>
        <row r="19">
          <cell r="M19">
            <v>29712</v>
          </cell>
          <cell r="N19">
            <v>1649082</v>
          </cell>
        </row>
        <row r="20">
          <cell r="M20">
            <v>36456</v>
          </cell>
          <cell r="N20">
            <v>1794969</v>
          </cell>
        </row>
        <row r="21">
          <cell r="M21">
            <v>47731</v>
          </cell>
          <cell r="N21">
            <v>2106499</v>
          </cell>
        </row>
        <row r="22">
          <cell r="M22">
            <v>27425</v>
          </cell>
          <cell r="N22">
            <v>1158834</v>
          </cell>
        </row>
        <row r="23">
          <cell r="M23">
            <v>34242</v>
          </cell>
          <cell r="N23">
            <v>1348687</v>
          </cell>
        </row>
        <row r="24">
          <cell r="M24">
            <v>44153</v>
          </cell>
          <cell r="N24">
            <v>1313049</v>
          </cell>
        </row>
        <row r="25">
          <cell r="M25">
            <v>27267</v>
          </cell>
          <cell r="N25">
            <v>3406439</v>
          </cell>
        </row>
        <row r="26">
          <cell r="M26">
            <v>31525</v>
          </cell>
          <cell r="N26">
            <v>1208298</v>
          </cell>
        </row>
        <row r="27">
          <cell r="M27">
            <v>38427</v>
          </cell>
          <cell r="N27">
            <v>599713</v>
          </cell>
        </row>
        <row r="28">
          <cell r="M28">
            <v>42048</v>
          </cell>
          <cell r="N28">
            <v>1059210</v>
          </cell>
        </row>
        <row r="29">
          <cell r="M29">
            <v>47408</v>
          </cell>
          <cell r="N29">
            <v>1489070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7"/>
  <sheetViews>
    <sheetView workbookViewId="0">
      <pane ySplit="2" topLeftCell="A3" activePane="bottomLeft" state="frozen"/>
      <selection pane="bottomLeft" activeCell="G7" sqref="G7:H7"/>
    </sheetView>
  </sheetViews>
  <sheetFormatPr defaultRowHeight="21" customHeight="1" x14ac:dyDescent="0.25"/>
  <cols>
    <col min="1" max="1" width="15.28515625" style="11" customWidth="1"/>
    <col min="2" max="2" width="33.4257812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47" t="s">
        <v>65</v>
      </c>
      <c r="B1" s="47"/>
      <c r="C1" s="47"/>
      <c r="D1" s="47"/>
      <c r="E1" s="47"/>
      <c r="F1" s="47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21" t="s">
        <v>17</v>
      </c>
      <c r="C3" s="14">
        <v>4499050</v>
      </c>
      <c r="D3" s="14"/>
      <c r="E3" s="15"/>
      <c r="F3" s="15"/>
    </row>
    <row r="4" spans="1:6" ht="21" customHeight="1" x14ac:dyDescent="0.25">
      <c r="A4" s="18"/>
      <c r="B4" s="21" t="s">
        <v>18</v>
      </c>
      <c r="C4" s="14">
        <v>17258801</v>
      </c>
      <c r="D4" s="14"/>
      <c r="E4" s="15"/>
      <c r="F4" s="15"/>
    </row>
    <row r="5" spans="1:6" ht="21" customHeight="1" x14ac:dyDescent="0.25">
      <c r="A5" s="18"/>
      <c r="B5" s="21" t="s">
        <v>16</v>
      </c>
      <c r="C5" s="14">
        <v>16392374</v>
      </c>
      <c r="D5" s="14"/>
      <c r="E5" s="15"/>
      <c r="F5" s="15"/>
    </row>
    <row r="6" spans="1:6" ht="21" customHeight="1" x14ac:dyDescent="0.25">
      <c r="A6" s="18"/>
      <c r="B6" s="21" t="s">
        <v>15</v>
      </c>
      <c r="C6" s="14">
        <v>14896900</v>
      </c>
      <c r="D6" s="14"/>
      <c r="E6" s="15"/>
      <c r="F6" s="15"/>
    </row>
    <row r="7" spans="1:6" ht="21" customHeight="1" x14ac:dyDescent="0.25">
      <c r="A7" s="18"/>
      <c r="B7" s="21" t="s">
        <v>14</v>
      </c>
      <c r="C7" s="14">
        <v>9807672</v>
      </c>
      <c r="D7" s="14"/>
      <c r="E7" s="15"/>
      <c r="F7" s="15"/>
    </row>
    <row r="8" spans="1:6" ht="21" customHeight="1" x14ac:dyDescent="0.25">
      <c r="A8" s="18"/>
      <c r="B8" s="21" t="s">
        <v>13</v>
      </c>
      <c r="C8" s="14">
        <v>22556799</v>
      </c>
      <c r="D8" s="14"/>
      <c r="E8" s="15"/>
      <c r="F8" s="15"/>
    </row>
    <row r="9" spans="1:6" ht="21" customHeight="1" x14ac:dyDescent="0.25">
      <c r="A9" s="18"/>
      <c r="B9" s="21" t="s">
        <v>12</v>
      </c>
      <c r="C9" s="14">
        <v>18826014</v>
      </c>
      <c r="D9" s="14"/>
      <c r="E9" s="15"/>
      <c r="F9" s="15"/>
    </row>
    <row r="10" spans="1:6" ht="21" customHeight="1" x14ac:dyDescent="0.25">
      <c r="A10" s="18"/>
      <c r="B10" s="21" t="s">
        <v>11</v>
      </c>
      <c r="C10" s="14">
        <f>'bke t8'!G15</f>
        <v>14211618</v>
      </c>
      <c r="D10" s="14"/>
      <c r="E10" s="15"/>
      <c r="F10" s="15"/>
    </row>
    <row r="11" spans="1:6" ht="21" customHeight="1" x14ac:dyDescent="0.25">
      <c r="A11" s="18"/>
      <c r="B11" s="21" t="s">
        <v>9</v>
      </c>
      <c r="C11" s="14">
        <f>'bke t9'!G19</f>
        <v>17867642</v>
      </c>
      <c r="D11" s="14"/>
      <c r="E11" s="15"/>
      <c r="F11" s="15"/>
    </row>
    <row r="12" spans="1:6" ht="21" customHeight="1" x14ac:dyDescent="0.25">
      <c r="A12" s="18"/>
      <c r="B12" s="21" t="s">
        <v>10</v>
      </c>
      <c r="C12" s="14">
        <f>'bke t8+9+10'!G13</f>
        <v>928371</v>
      </c>
      <c r="D12" s="16"/>
      <c r="E12" s="15"/>
      <c r="F12" s="17"/>
    </row>
    <row r="13" spans="1:6" ht="21" customHeight="1" x14ac:dyDescent="0.25">
      <c r="A13" s="48" t="s">
        <v>6</v>
      </c>
      <c r="B13" s="49"/>
      <c r="C13" s="22">
        <f>SUM(C3:C12)</f>
        <v>137245241</v>
      </c>
      <c r="D13" s="23"/>
      <c r="E13" s="24"/>
      <c r="F13" s="25"/>
    </row>
    <row r="14" spans="1:6" ht="21" customHeight="1" x14ac:dyDescent="0.25">
      <c r="A14" s="31">
        <v>44796</v>
      </c>
      <c r="B14" s="30" t="s">
        <v>21</v>
      </c>
      <c r="C14" s="14"/>
      <c r="D14" s="14">
        <v>2998276</v>
      </c>
      <c r="E14" s="15"/>
      <c r="F14" s="17"/>
    </row>
    <row r="15" spans="1:6" ht="21" customHeight="1" x14ac:dyDescent="0.25">
      <c r="A15" s="18" t="s">
        <v>20</v>
      </c>
      <c r="B15" s="30" t="s">
        <v>21</v>
      </c>
      <c r="C15" s="14"/>
      <c r="D15" s="14">
        <v>787518</v>
      </c>
      <c r="E15" s="15"/>
      <c r="F15" s="17"/>
    </row>
    <row r="16" spans="1:6" ht="21" customHeight="1" x14ac:dyDescent="0.25">
      <c r="A16" s="29"/>
      <c r="B16" s="30"/>
      <c r="C16" s="14"/>
      <c r="D16" s="14"/>
      <c r="E16" s="15"/>
      <c r="F16" s="17"/>
    </row>
    <row r="17" spans="1:6" ht="21" customHeight="1" x14ac:dyDescent="0.25">
      <c r="A17" s="48" t="s">
        <v>7</v>
      </c>
      <c r="B17" s="49"/>
      <c r="C17" s="22"/>
      <c r="D17" s="22">
        <f>SUM(D14:D16)</f>
        <v>3785794</v>
      </c>
      <c r="E17" s="24"/>
      <c r="F17" s="25"/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18"/>
      <c r="B19" s="13"/>
      <c r="C19" s="14"/>
      <c r="D19" s="14"/>
      <c r="E19" s="15"/>
      <c r="F19" s="15"/>
    </row>
    <row r="20" spans="1:6" ht="21" customHeight="1" x14ac:dyDescent="0.25">
      <c r="A20" s="18"/>
      <c r="B20" s="13"/>
      <c r="C20" s="14"/>
      <c r="D20" s="14"/>
      <c r="E20" s="15"/>
      <c r="F20" s="15"/>
    </row>
    <row r="21" spans="1:6" ht="21" customHeight="1" x14ac:dyDescent="0.25">
      <c r="A21" s="18"/>
      <c r="B21" s="13"/>
      <c r="C21" s="14"/>
      <c r="D21" s="14"/>
      <c r="E21" s="15"/>
      <c r="F21" s="15"/>
    </row>
    <row r="22" spans="1:6" ht="21" customHeight="1" x14ac:dyDescent="0.25">
      <c r="A22" s="48" t="s">
        <v>8</v>
      </c>
      <c r="B22" s="49"/>
      <c r="C22" s="26"/>
      <c r="D22" s="23"/>
      <c r="E22" s="25"/>
      <c r="F22" s="27">
        <f>SUM(F18:F21)</f>
        <v>0</v>
      </c>
    </row>
    <row r="23" spans="1:6" ht="21" customHeight="1" x14ac:dyDescent="0.25">
      <c r="A23" s="50" t="s">
        <v>19</v>
      </c>
      <c r="B23" s="51"/>
      <c r="C23" s="51"/>
      <c r="D23" s="51"/>
      <c r="E23" s="52"/>
      <c r="F23" s="28">
        <f>C13-D17-F22</f>
        <v>133459447</v>
      </c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10"/>
      <c r="C27" s="6"/>
      <c r="D27" s="7"/>
    </row>
  </sheetData>
  <mergeCells count="5">
    <mergeCell ref="A1:F1"/>
    <mergeCell ref="A13:B13"/>
    <mergeCell ref="A17:B17"/>
    <mergeCell ref="A22:B22"/>
    <mergeCell ref="A23:E23"/>
  </mergeCells>
  <conditionalFormatting sqref="A24:B26 A23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L29"/>
  <sheetViews>
    <sheetView tabSelected="1" zoomScaleNormal="100" workbookViewId="0">
      <selection activeCell="E34" sqref="E34"/>
    </sheetView>
  </sheetViews>
  <sheetFormatPr defaultColWidth="9.140625" defaultRowHeight="15.75" x14ac:dyDescent="0.25"/>
  <cols>
    <col min="1" max="1" width="1.42578125" style="32" customWidth="1"/>
    <col min="2" max="2" width="14.28515625" style="40" customWidth="1"/>
    <col min="3" max="4" width="14.28515625" style="32" customWidth="1"/>
    <col min="5" max="5" width="21.42578125" style="41" customWidth="1"/>
    <col min="6" max="6" width="14.28515625" style="41" customWidth="1"/>
    <col min="7" max="7" width="20.42578125" style="41" customWidth="1"/>
    <col min="8" max="8" width="38.7109375" style="32" customWidth="1"/>
    <col min="9" max="9" width="21.42578125" style="32" customWidth="1"/>
    <col min="10" max="10" width="14.28515625" style="32" customWidth="1"/>
    <col min="11" max="11" width="14.5703125" style="55" bestFit="1" customWidth="1"/>
    <col min="12" max="16384" width="9.140625" style="32"/>
  </cols>
  <sheetData>
    <row r="1" spans="1:12" x14ac:dyDescent="0.2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</row>
    <row r="2" spans="1:12" x14ac:dyDescent="0.25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</row>
    <row r="3" spans="1:12" ht="44.25" customHeight="1" x14ac:dyDescent="0.25">
      <c r="B3" s="33" t="s">
        <v>24</v>
      </c>
      <c r="C3" s="34" t="s">
        <v>25</v>
      </c>
      <c r="D3" s="34" t="s">
        <v>26</v>
      </c>
      <c r="E3" s="35" t="s">
        <v>27</v>
      </c>
      <c r="F3" s="35" t="s">
        <v>28</v>
      </c>
      <c r="G3" s="35" t="s">
        <v>29</v>
      </c>
      <c r="H3" s="34" t="s">
        <v>30</v>
      </c>
      <c r="I3" s="34" t="s">
        <v>31</v>
      </c>
      <c r="J3" s="34" t="s">
        <v>32</v>
      </c>
      <c r="K3" s="55" t="s">
        <v>81</v>
      </c>
      <c r="L3" s="32" t="s">
        <v>81</v>
      </c>
    </row>
    <row r="4" spans="1:12" ht="33.75" hidden="1" customHeight="1" x14ac:dyDescent="0.25">
      <c r="B4" s="36">
        <v>44833</v>
      </c>
      <c r="C4" s="54">
        <v>45436</v>
      </c>
      <c r="D4" s="37" t="s">
        <v>33</v>
      </c>
      <c r="E4" s="38">
        <v>1455800</v>
      </c>
      <c r="F4" s="38">
        <v>116464</v>
      </c>
      <c r="G4" s="60">
        <v>1572264</v>
      </c>
      <c r="H4" s="37" t="s">
        <v>75</v>
      </c>
      <c r="I4" s="58"/>
      <c r="J4" s="39" t="s">
        <v>35</v>
      </c>
      <c r="K4" s="32" t="e">
        <f>VLOOKUP(C4,[1]Sheet!$M$2:$N$29,2,0)</f>
        <v>#N/A</v>
      </c>
      <c r="L4" s="41" t="e">
        <f>K4-G4</f>
        <v>#N/A</v>
      </c>
    </row>
    <row r="5" spans="1:12" ht="33.75" customHeight="1" x14ac:dyDescent="0.25">
      <c r="B5" s="36">
        <v>44803</v>
      </c>
      <c r="C5" s="54">
        <v>36440</v>
      </c>
      <c r="D5" s="37" t="s">
        <v>33</v>
      </c>
      <c r="E5" s="38">
        <v>1173360</v>
      </c>
      <c r="F5" s="38">
        <v>93869</v>
      </c>
      <c r="G5" s="38">
        <v>1267229</v>
      </c>
      <c r="H5" s="37" t="s">
        <v>75</v>
      </c>
      <c r="I5" s="59" t="s">
        <v>82</v>
      </c>
      <c r="J5" s="39" t="s">
        <v>35</v>
      </c>
      <c r="K5" s="32" t="e">
        <f>VLOOKUP(C5,[1]Sheet!$M$2:$N$29,2,0)</f>
        <v>#N/A</v>
      </c>
      <c r="L5" s="41" t="e">
        <f>K5-G5</f>
        <v>#N/A</v>
      </c>
    </row>
    <row r="6" spans="1:12" ht="33.75" hidden="1" customHeight="1" x14ac:dyDescent="0.25">
      <c r="B6" s="36">
        <v>44796</v>
      </c>
      <c r="C6" s="54">
        <v>34242</v>
      </c>
      <c r="D6" s="37" t="s">
        <v>33</v>
      </c>
      <c r="E6" s="38">
        <v>1248784</v>
      </c>
      <c r="F6" s="38">
        <v>99903</v>
      </c>
      <c r="G6" s="38">
        <v>1348687</v>
      </c>
      <c r="H6" s="37" t="s">
        <v>73</v>
      </c>
      <c r="I6" s="37"/>
      <c r="J6" s="39" t="s">
        <v>35</v>
      </c>
      <c r="K6" s="56">
        <f>VLOOKUP(C6,[1]Sheet!$M$2:$N$29,2,0)</f>
        <v>1348687</v>
      </c>
      <c r="L6" s="41">
        <f>K6-G6</f>
        <v>0</v>
      </c>
    </row>
    <row r="7" spans="1:12" ht="33.75" hidden="1" customHeight="1" x14ac:dyDescent="0.25">
      <c r="B7" s="36">
        <v>44841</v>
      </c>
      <c r="C7" s="54">
        <v>46633</v>
      </c>
      <c r="D7" s="37" t="s">
        <v>33</v>
      </c>
      <c r="E7" s="38">
        <v>1203972</v>
      </c>
      <c r="F7" s="38">
        <v>96318</v>
      </c>
      <c r="G7" s="38">
        <v>1300290</v>
      </c>
      <c r="H7" s="37" t="s">
        <v>66</v>
      </c>
      <c r="I7" s="37"/>
      <c r="J7" s="39" t="s">
        <v>35</v>
      </c>
      <c r="K7" s="56">
        <f>VLOOKUP(C7,[1]Sheet!$M$2:$N$29,2,0)</f>
        <v>1300290</v>
      </c>
      <c r="L7" s="41">
        <f>K7-G7</f>
        <v>0</v>
      </c>
    </row>
    <row r="8" spans="1:12" ht="30" hidden="1" customHeight="1" x14ac:dyDescent="0.25">
      <c r="B8" s="36">
        <v>44841</v>
      </c>
      <c r="C8" s="54">
        <v>46602</v>
      </c>
      <c r="D8" s="37" t="s">
        <v>33</v>
      </c>
      <c r="E8" s="38">
        <v>2476000</v>
      </c>
      <c r="F8" s="38">
        <v>198080</v>
      </c>
      <c r="G8" s="38">
        <v>2674080</v>
      </c>
      <c r="H8" s="37" t="s">
        <v>67</v>
      </c>
      <c r="I8" s="37"/>
      <c r="J8" s="39" t="s">
        <v>35</v>
      </c>
      <c r="K8" s="56">
        <f>VLOOKUP(C8,[1]Sheet!$M$2:$N$29,2,0)</f>
        <v>2674080</v>
      </c>
      <c r="L8" s="41">
        <f>K8-G8</f>
        <v>0</v>
      </c>
    </row>
    <row r="9" spans="1:12" ht="30" hidden="1" customHeight="1" x14ac:dyDescent="0.25">
      <c r="B9" s="36">
        <v>44848</v>
      </c>
      <c r="C9" s="54">
        <v>47725</v>
      </c>
      <c r="D9" s="37" t="s">
        <v>33</v>
      </c>
      <c r="E9" s="38">
        <v>926540</v>
      </c>
      <c r="F9" s="38">
        <v>74123</v>
      </c>
      <c r="G9" s="38">
        <v>1000663</v>
      </c>
      <c r="H9" s="37" t="s">
        <v>67</v>
      </c>
      <c r="I9" s="37"/>
      <c r="J9" s="39" t="s">
        <v>35</v>
      </c>
      <c r="K9" s="56">
        <f>VLOOKUP(C9,[1]Sheet!$M$2:$N$29,2,0)</f>
        <v>1000663</v>
      </c>
      <c r="L9" s="41">
        <f>K9-G9</f>
        <v>0</v>
      </c>
    </row>
    <row r="10" spans="1:12" ht="30" hidden="1" customHeight="1" x14ac:dyDescent="0.25">
      <c r="B10" s="36">
        <v>44830</v>
      </c>
      <c r="C10" s="54">
        <v>44156</v>
      </c>
      <c r="D10" s="37" t="s">
        <v>33</v>
      </c>
      <c r="E10" s="38">
        <v>1577055</v>
      </c>
      <c r="F10" s="38">
        <v>126164</v>
      </c>
      <c r="G10" s="38">
        <v>1703219</v>
      </c>
      <c r="H10" s="37" t="s">
        <v>67</v>
      </c>
      <c r="I10" s="37"/>
      <c r="J10" s="39" t="s">
        <v>35</v>
      </c>
      <c r="K10" s="56">
        <f>VLOOKUP(C10,[1]Sheet!$M$2:$N$29,2,0)</f>
        <v>1703219</v>
      </c>
      <c r="L10" s="41">
        <f>K10-G10</f>
        <v>0</v>
      </c>
    </row>
    <row r="11" spans="1:12" ht="30" hidden="1" customHeight="1" x14ac:dyDescent="0.25">
      <c r="B11" s="36">
        <v>44821</v>
      </c>
      <c r="C11" s="54">
        <v>42046</v>
      </c>
      <c r="D11" s="37" t="s">
        <v>33</v>
      </c>
      <c r="E11" s="38">
        <v>1864884</v>
      </c>
      <c r="F11" s="38">
        <v>149191</v>
      </c>
      <c r="G11" s="38">
        <v>2014075</v>
      </c>
      <c r="H11" s="37" t="s">
        <v>67</v>
      </c>
      <c r="I11" s="37"/>
      <c r="J11" s="39" t="s">
        <v>35</v>
      </c>
      <c r="K11" s="56">
        <f>VLOOKUP(C11,[1]Sheet!$M$2:$N$29,2,0)</f>
        <v>2014075</v>
      </c>
      <c r="L11" s="41">
        <f>K11-G11</f>
        <v>0</v>
      </c>
    </row>
    <row r="12" spans="1:12" ht="30" customHeight="1" x14ac:dyDescent="0.25">
      <c r="B12" s="36">
        <v>44865</v>
      </c>
      <c r="C12" s="54">
        <v>49600</v>
      </c>
      <c r="D12" s="37" t="s">
        <v>33</v>
      </c>
      <c r="E12" s="38">
        <v>2164800</v>
      </c>
      <c r="F12" s="38">
        <v>173184</v>
      </c>
      <c r="G12" s="57">
        <v>2337984</v>
      </c>
      <c r="H12" s="37" t="s">
        <v>67</v>
      </c>
      <c r="I12" s="61" t="s">
        <v>83</v>
      </c>
      <c r="J12" s="39" t="s">
        <v>35</v>
      </c>
      <c r="K12" s="32" t="e">
        <f>VLOOKUP(C12,[1]Sheet!$M$2:$N$29,2,0)</f>
        <v>#N/A</v>
      </c>
      <c r="L12" s="41" t="e">
        <f>K12-G12</f>
        <v>#N/A</v>
      </c>
    </row>
    <row r="13" spans="1:12" ht="30" hidden="1" customHeight="1" x14ac:dyDescent="0.25">
      <c r="B13" s="36">
        <v>44778</v>
      </c>
      <c r="C13" s="54">
        <v>29474</v>
      </c>
      <c r="D13" s="37" t="s">
        <v>33</v>
      </c>
      <c r="E13" s="38">
        <v>859603</v>
      </c>
      <c r="F13" s="38">
        <v>68768</v>
      </c>
      <c r="G13" s="38">
        <v>928371</v>
      </c>
      <c r="H13" s="37" t="s">
        <v>67</v>
      </c>
      <c r="I13" s="37"/>
      <c r="J13" s="39" t="s">
        <v>35</v>
      </c>
      <c r="K13" s="56">
        <f>VLOOKUP(C13,[1]Sheet!$M$2:$N$29,2,0)</f>
        <v>928371</v>
      </c>
      <c r="L13" s="41">
        <f>K13-G13</f>
        <v>0</v>
      </c>
    </row>
    <row r="14" spans="1:12" ht="30" hidden="1" customHeight="1" x14ac:dyDescent="0.25">
      <c r="B14" s="36">
        <v>44784</v>
      </c>
      <c r="C14" s="54">
        <v>29714</v>
      </c>
      <c r="D14" s="37" t="s">
        <v>33</v>
      </c>
      <c r="E14" s="38">
        <v>813523</v>
      </c>
      <c r="F14" s="38">
        <v>65082</v>
      </c>
      <c r="G14" s="38">
        <v>878605</v>
      </c>
      <c r="H14" s="37" t="s">
        <v>67</v>
      </c>
      <c r="I14" s="37"/>
      <c r="J14" s="39" t="s">
        <v>35</v>
      </c>
      <c r="K14" s="56">
        <f>VLOOKUP(C14,[1]Sheet!$M$2:$N$29,2,0)</f>
        <v>878605</v>
      </c>
      <c r="L14" s="41">
        <f>K14-G14</f>
        <v>0</v>
      </c>
    </row>
    <row r="15" spans="1:12" ht="30" hidden="1" customHeight="1" x14ac:dyDescent="0.25">
      <c r="B15" s="36">
        <v>44821</v>
      </c>
      <c r="C15" s="54">
        <v>42048</v>
      </c>
      <c r="D15" s="37" t="s">
        <v>33</v>
      </c>
      <c r="E15" s="38">
        <v>980750</v>
      </c>
      <c r="F15" s="38">
        <v>78460</v>
      </c>
      <c r="G15" s="38">
        <v>1059210</v>
      </c>
      <c r="H15" s="37" t="s">
        <v>74</v>
      </c>
      <c r="I15" s="37"/>
      <c r="J15" s="39" t="s">
        <v>35</v>
      </c>
      <c r="K15" s="56">
        <f>VLOOKUP(C15,[1]Sheet!$M$2:$N$29,2,0)</f>
        <v>1059210</v>
      </c>
      <c r="L15" s="41">
        <f>K15-G15</f>
        <v>0</v>
      </c>
    </row>
    <row r="16" spans="1:12" ht="30" hidden="1" customHeight="1" x14ac:dyDescent="0.25">
      <c r="B16" s="36">
        <v>44830</v>
      </c>
      <c r="C16" s="54">
        <v>44153</v>
      </c>
      <c r="D16" s="37" t="s">
        <v>33</v>
      </c>
      <c r="E16" s="38">
        <v>1215786</v>
      </c>
      <c r="F16" s="38">
        <v>97263</v>
      </c>
      <c r="G16" s="38">
        <v>1313049</v>
      </c>
      <c r="H16" s="37" t="s">
        <v>77</v>
      </c>
      <c r="I16" s="37"/>
      <c r="J16" s="39" t="s">
        <v>35</v>
      </c>
      <c r="K16" s="56">
        <f>VLOOKUP(C16,[1]Sheet!$M$2:$N$29,2,0)</f>
        <v>1313049</v>
      </c>
      <c r="L16" s="41">
        <f>K16-G16</f>
        <v>0</v>
      </c>
    </row>
    <row r="17" spans="2:12" ht="30" hidden="1" customHeight="1" x14ac:dyDescent="0.25">
      <c r="B17" s="36">
        <v>44830</v>
      </c>
      <c r="C17" s="54">
        <v>44154</v>
      </c>
      <c r="D17" s="37" t="s">
        <v>33</v>
      </c>
      <c r="E17" s="38">
        <v>1579006</v>
      </c>
      <c r="F17" s="38">
        <v>126320</v>
      </c>
      <c r="G17" s="38">
        <v>1705326</v>
      </c>
      <c r="H17" s="37" t="s">
        <v>76</v>
      </c>
      <c r="I17" s="37"/>
      <c r="J17" s="39" t="s">
        <v>35</v>
      </c>
      <c r="K17" s="56">
        <f>VLOOKUP(C17,[1]Sheet!$M$2:$N$29,2,0)</f>
        <v>1705326</v>
      </c>
      <c r="L17" s="41">
        <f>K17-G17</f>
        <v>0</v>
      </c>
    </row>
    <row r="18" spans="2:12" ht="30" hidden="1" customHeight="1" x14ac:dyDescent="0.25">
      <c r="B18" s="36">
        <v>44854</v>
      </c>
      <c r="C18" s="54">
        <v>48569</v>
      </c>
      <c r="D18" s="37" t="s">
        <v>33</v>
      </c>
      <c r="E18" s="38">
        <v>1283327</v>
      </c>
      <c r="F18" s="38">
        <v>102666</v>
      </c>
      <c r="G18" s="38">
        <v>1385993</v>
      </c>
      <c r="H18" s="37" t="s">
        <v>71</v>
      </c>
      <c r="I18" s="37"/>
      <c r="J18" s="39" t="s">
        <v>35</v>
      </c>
      <c r="K18" s="38">
        <v>1385993</v>
      </c>
      <c r="L18" s="41">
        <f>K18-G18</f>
        <v>0</v>
      </c>
    </row>
    <row r="19" spans="2:12" ht="30" customHeight="1" x14ac:dyDescent="0.25">
      <c r="B19" s="36">
        <v>44784</v>
      </c>
      <c r="C19" s="54">
        <v>29722</v>
      </c>
      <c r="D19" s="37" t="s">
        <v>33</v>
      </c>
      <c r="E19" s="38">
        <v>1283327</v>
      </c>
      <c r="F19" s="38">
        <v>102666</v>
      </c>
      <c r="G19" s="38">
        <v>1385993</v>
      </c>
      <c r="H19" s="37" t="s">
        <v>71</v>
      </c>
      <c r="I19" s="59" t="s">
        <v>82</v>
      </c>
      <c r="J19" s="39" t="s">
        <v>35</v>
      </c>
      <c r="K19" s="32" t="e">
        <f>VLOOKUP(C19,[1]Sheet!$M$2:$N$29,2,0)</f>
        <v>#N/A</v>
      </c>
      <c r="L19" s="41" t="e">
        <f>K19-G19</f>
        <v>#N/A</v>
      </c>
    </row>
    <row r="20" spans="2:12" ht="30" hidden="1" customHeight="1" x14ac:dyDescent="0.25">
      <c r="B20" s="36">
        <v>44784</v>
      </c>
      <c r="C20" s="54">
        <v>29712</v>
      </c>
      <c r="D20" s="37" t="s">
        <v>33</v>
      </c>
      <c r="E20" s="38">
        <v>1526928</v>
      </c>
      <c r="F20" s="38">
        <v>122154</v>
      </c>
      <c r="G20" s="38">
        <v>1649082</v>
      </c>
      <c r="H20" s="37" t="s">
        <v>78</v>
      </c>
      <c r="I20" s="37"/>
      <c r="J20" s="39" t="s">
        <v>35</v>
      </c>
      <c r="K20" s="56">
        <f>VLOOKUP(C20,[1]Sheet!$M$2:$N$29,2,0)</f>
        <v>1649082</v>
      </c>
      <c r="L20" s="41">
        <f>K20-G20</f>
        <v>0</v>
      </c>
    </row>
    <row r="21" spans="2:12" ht="30" hidden="1" customHeight="1" x14ac:dyDescent="0.25">
      <c r="B21" s="36">
        <v>44803</v>
      </c>
      <c r="C21" s="54">
        <v>36456</v>
      </c>
      <c r="D21" s="37" t="s">
        <v>33</v>
      </c>
      <c r="E21" s="38">
        <v>1662008</v>
      </c>
      <c r="F21" s="38">
        <v>132961</v>
      </c>
      <c r="G21" s="38">
        <v>1794969</v>
      </c>
      <c r="H21" s="37" t="s">
        <v>78</v>
      </c>
      <c r="I21" s="37"/>
      <c r="J21" s="39" t="s">
        <v>35</v>
      </c>
      <c r="K21" s="56">
        <f>VLOOKUP(C21,[1]Sheet!$M$2:$N$29,2,0)</f>
        <v>1794969</v>
      </c>
      <c r="L21" s="41">
        <f>K21-G21</f>
        <v>0</v>
      </c>
    </row>
    <row r="22" spans="2:12" ht="30" hidden="1" customHeight="1" x14ac:dyDescent="0.25">
      <c r="B22" s="36">
        <v>44848</v>
      </c>
      <c r="C22" s="54">
        <v>47731</v>
      </c>
      <c r="D22" s="37" t="s">
        <v>33</v>
      </c>
      <c r="E22" s="38">
        <v>1950462</v>
      </c>
      <c r="F22" s="38">
        <v>156037</v>
      </c>
      <c r="G22" s="38">
        <v>2106499</v>
      </c>
      <c r="H22" s="37" t="s">
        <v>69</v>
      </c>
      <c r="I22" s="37"/>
      <c r="J22" s="39" t="s">
        <v>35</v>
      </c>
      <c r="K22" s="56">
        <f>VLOOKUP(C22,[1]Sheet!$M$2:$N$29,2,0)</f>
        <v>2106499</v>
      </c>
      <c r="L22" s="41">
        <f>K22-G22</f>
        <v>0</v>
      </c>
    </row>
    <row r="23" spans="2:12" ht="30" customHeight="1" x14ac:dyDescent="0.25">
      <c r="B23" s="36">
        <v>44852</v>
      </c>
      <c r="C23" s="54">
        <v>47911</v>
      </c>
      <c r="D23" s="37" t="s">
        <v>33</v>
      </c>
      <c r="E23" s="38">
        <v>833265</v>
      </c>
      <c r="F23" s="38">
        <v>66661</v>
      </c>
      <c r="G23" s="38">
        <v>899926</v>
      </c>
      <c r="H23" s="37" t="s">
        <v>70</v>
      </c>
      <c r="I23" s="61" t="s">
        <v>83</v>
      </c>
      <c r="J23" s="39" t="s">
        <v>35</v>
      </c>
      <c r="K23" s="32" t="e">
        <f>VLOOKUP(C23,[1]Sheet!$M$2:$N$29,2,0)</f>
        <v>#N/A</v>
      </c>
      <c r="L23" s="41" t="e">
        <f>K23-G23</f>
        <v>#N/A</v>
      </c>
    </row>
    <row r="24" spans="2:12" ht="30" customHeight="1" x14ac:dyDescent="0.25">
      <c r="B24" s="36">
        <v>44803</v>
      </c>
      <c r="C24" s="54">
        <v>36443</v>
      </c>
      <c r="D24" s="37" t="s">
        <v>33</v>
      </c>
      <c r="E24" s="38">
        <v>555290</v>
      </c>
      <c r="F24" s="38">
        <v>44423</v>
      </c>
      <c r="G24" s="38">
        <v>599713</v>
      </c>
      <c r="H24" s="37" t="s">
        <v>70</v>
      </c>
      <c r="I24" s="61" t="s">
        <v>83</v>
      </c>
      <c r="J24" s="39" t="s">
        <v>35</v>
      </c>
      <c r="K24" s="32" t="e">
        <f>VLOOKUP(C24,[1]Sheet!$M$2:$N$29,2,0)</f>
        <v>#N/A</v>
      </c>
      <c r="L24" s="41" t="e">
        <f>K24-G24</f>
        <v>#N/A</v>
      </c>
    </row>
    <row r="25" spans="2:12" ht="30" hidden="1" customHeight="1" x14ac:dyDescent="0.25">
      <c r="B25" s="36">
        <v>44847</v>
      </c>
      <c r="C25" s="54">
        <v>47408</v>
      </c>
      <c r="D25" s="37" t="s">
        <v>33</v>
      </c>
      <c r="E25" s="38">
        <v>1451330</v>
      </c>
      <c r="F25" s="38">
        <v>116106</v>
      </c>
      <c r="G25" s="38">
        <v>1567436</v>
      </c>
      <c r="H25" s="37" t="s">
        <v>68</v>
      </c>
      <c r="I25" s="37"/>
      <c r="J25" s="39" t="s">
        <v>35</v>
      </c>
      <c r="K25" s="56">
        <f>VLOOKUP(C25,[1]Sheet!$M$2:$N$29,2,0)</f>
        <v>1489070</v>
      </c>
      <c r="L25" s="41">
        <f>K25-G25</f>
        <v>-78366</v>
      </c>
    </row>
    <row r="26" spans="2:12" ht="30" hidden="1" customHeight="1" x14ac:dyDescent="0.25">
      <c r="B26" s="36">
        <v>44788</v>
      </c>
      <c r="C26" s="54">
        <v>31525</v>
      </c>
      <c r="D26" s="37" t="s">
        <v>33</v>
      </c>
      <c r="E26" s="38">
        <v>1118795</v>
      </c>
      <c r="F26" s="38">
        <v>89504</v>
      </c>
      <c r="G26" s="38">
        <v>1208299</v>
      </c>
      <c r="H26" s="37" t="s">
        <v>79</v>
      </c>
      <c r="I26" s="37"/>
      <c r="J26" s="39" t="s">
        <v>35</v>
      </c>
      <c r="K26" s="56">
        <f>VLOOKUP(C26,[1]Sheet!$M$2:$N$29,2,0)</f>
        <v>1208298</v>
      </c>
      <c r="L26" s="41">
        <f>K26-G26</f>
        <v>-1</v>
      </c>
    </row>
    <row r="27" spans="2:12" ht="30" hidden="1" customHeight="1" x14ac:dyDescent="0.25">
      <c r="B27" s="36">
        <v>44861</v>
      </c>
      <c r="C27" s="54">
        <v>49054</v>
      </c>
      <c r="D27" s="37" t="s">
        <v>33</v>
      </c>
      <c r="E27" s="38">
        <v>813342</v>
      </c>
      <c r="F27" s="38">
        <v>65067</v>
      </c>
      <c r="G27" s="38">
        <v>878409</v>
      </c>
      <c r="H27" s="37" t="s">
        <v>72</v>
      </c>
      <c r="I27" s="37"/>
      <c r="J27" s="39" t="s">
        <v>35</v>
      </c>
      <c r="K27" s="56">
        <f>VLOOKUP(C27,[1]Sheet!$M$2:$N$29,2,0)</f>
        <v>878409</v>
      </c>
      <c r="L27" s="41">
        <f>K27-G27</f>
        <v>0</v>
      </c>
    </row>
    <row r="28" spans="2:12" ht="30" hidden="1" customHeight="1" x14ac:dyDescent="0.25">
      <c r="B28" s="36">
        <v>44776</v>
      </c>
      <c r="C28" s="54">
        <v>29379</v>
      </c>
      <c r="D28" s="37" t="s">
        <v>33</v>
      </c>
      <c r="E28" s="38">
        <v>1795066</v>
      </c>
      <c r="F28" s="38">
        <v>143605</v>
      </c>
      <c r="G28" s="38">
        <v>1938671</v>
      </c>
      <c r="H28" s="37" t="s">
        <v>72</v>
      </c>
      <c r="I28" s="37"/>
      <c r="J28" s="39" t="s">
        <v>35</v>
      </c>
      <c r="K28" s="56">
        <f>VLOOKUP(C28,[1]Sheet!$M$2:$N$29,2,0)</f>
        <v>1938675</v>
      </c>
      <c r="L28" s="41">
        <f>K28-G28</f>
        <v>4</v>
      </c>
    </row>
    <row r="29" spans="2:12" ht="30" hidden="1" customHeight="1" x14ac:dyDescent="0.25">
      <c r="B29" s="36">
        <v>44796</v>
      </c>
      <c r="C29" s="54">
        <v>34241</v>
      </c>
      <c r="D29" s="37" t="s">
        <v>33</v>
      </c>
      <c r="E29" s="38">
        <v>1122221</v>
      </c>
      <c r="F29" s="38">
        <v>89778</v>
      </c>
      <c r="G29" s="38">
        <v>1211999</v>
      </c>
      <c r="H29" s="37" t="s">
        <v>72</v>
      </c>
      <c r="I29" s="37"/>
      <c r="J29" s="39" t="s">
        <v>35</v>
      </c>
      <c r="K29" s="56">
        <f>VLOOKUP(C29,[1]Sheet!$M$2:$N$29,2,0)</f>
        <v>1211998</v>
      </c>
      <c r="L29" s="41">
        <f>K29-G29</f>
        <v>-1</v>
      </c>
    </row>
  </sheetData>
  <autoFilter ref="B3:L29" xr:uid="{00000000-0001-0000-0100-000000000000}">
    <filterColumn colId="7">
      <customFilters>
        <customFilter operator="notEqual" val=" "/>
      </customFilters>
    </filterColumn>
    <sortState xmlns:xlrd2="http://schemas.microsoft.com/office/spreadsheetml/2017/richdata2" ref="B4:L29">
      <sortCondition ref="H3:H29"/>
    </sortState>
  </autoFilter>
  <mergeCells count="2">
    <mergeCell ref="A1:J1"/>
    <mergeCell ref="A2:J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20"/>
  <sheetViews>
    <sheetView zoomScaleNormal="100" workbookViewId="0">
      <pane ySplit="3" topLeftCell="A7" activePane="bottomLeft" state="frozen"/>
      <selection pane="bottomLeft" activeCell="H13" sqref="H13"/>
    </sheetView>
  </sheetViews>
  <sheetFormatPr defaultColWidth="9.140625" defaultRowHeight="25.5" customHeight="1" x14ac:dyDescent="0.25"/>
  <cols>
    <col min="1" max="1" width="1.42578125" style="32" customWidth="1"/>
    <col min="2" max="2" width="14.28515625" style="40" customWidth="1"/>
    <col min="3" max="4" width="14.28515625" style="32" customWidth="1"/>
    <col min="5" max="5" width="21.42578125" style="41" customWidth="1"/>
    <col min="6" max="7" width="14.28515625" style="41" customWidth="1"/>
    <col min="8" max="8" width="35.5703125" style="32" customWidth="1"/>
    <col min="9" max="9" width="21.42578125" style="32" customWidth="1"/>
    <col min="10" max="10" width="14.28515625" style="32" customWidth="1"/>
    <col min="11" max="16384" width="9.140625" style="32"/>
  </cols>
  <sheetData>
    <row r="1" spans="1:10" ht="25.5" customHeight="1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5.5" customHeight="1" x14ac:dyDescent="0.2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5.5" customHeight="1" x14ac:dyDescent="0.25">
      <c r="B3" s="33" t="s">
        <v>24</v>
      </c>
      <c r="C3" s="34" t="s">
        <v>25</v>
      </c>
      <c r="D3" s="34" t="s">
        <v>26</v>
      </c>
      <c r="E3" s="35" t="s">
        <v>27</v>
      </c>
      <c r="F3" s="35" t="s">
        <v>28</v>
      </c>
      <c r="G3" s="35" t="s">
        <v>38</v>
      </c>
      <c r="H3" s="34" t="s">
        <v>30</v>
      </c>
      <c r="I3" s="34" t="s">
        <v>31</v>
      </c>
      <c r="J3" s="34" t="s">
        <v>32</v>
      </c>
    </row>
    <row r="4" spans="1:10" ht="25.5" customHeight="1" x14ac:dyDescent="0.25">
      <c r="B4" s="36">
        <v>44809</v>
      </c>
      <c r="C4" s="37" t="s">
        <v>39</v>
      </c>
      <c r="D4" s="37" t="s">
        <v>33</v>
      </c>
      <c r="E4" s="38">
        <v>1057120</v>
      </c>
      <c r="F4" s="38">
        <v>84570</v>
      </c>
      <c r="G4" s="38">
        <f>E4+F4</f>
        <v>1141690</v>
      </c>
      <c r="H4" s="37" t="s">
        <v>67</v>
      </c>
      <c r="I4" s="37" t="s">
        <v>34</v>
      </c>
      <c r="J4" s="39" t="s">
        <v>35</v>
      </c>
    </row>
    <row r="5" spans="1:10" ht="25.5" customHeight="1" x14ac:dyDescent="0.25">
      <c r="B5" s="36">
        <v>44809</v>
      </c>
      <c r="C5" s="37" t="s">
        <v>40</v>
      </c>
      <c r="D5" s="37" t="s">
        <v>33</v>
      </c>
      <c r="E5" s="38">
        <v>2955094</v>
      </c>
      <c r="F5" s="38">
        <v>236408</v>
      </c>
      <c r="G5" s="38">
        <f>E5+F5</f>
        <v>3191502</v>
      </c>
      <c r="H5" s="37" t="s">
        <v>73</v>
      </c>
      <c r="I5" s="37" t="s">
        <v>34</v>
      </c>
      <c r="J5" s="39" t="s">
        <v>35</v>
      </c>
    </row>
    <row r="6" spans="1:10" ht="25.5" customHeight="1" x14ac:dyDescent="0.25">
      <c r="B6" s="36">
        <v>44809</v>
      </c>
      <c r="C6" s="37" t="s">
        <v>40</v>
      </c>
      <c r="D6" s="37" t="s">
        <v>33</v>
      </c>
      <c r="E6" s="38">
        <v>2955094</v>
      </c>
      <c r="F6" s="38">
        <v>236408</v>
      </c>
      <c r="G6" s="38">
        <v>3191502</v>
      </c>
      <c r="H6" s="37" t="s">
        <v>73</v>
      </c>
      <c r="I6" s="37" t="s">
        <v>34</v>
      </c>
      <c r="J6" s="39" t="s">
        <v>35</v>
      </c>
    </row>
    <row r="7" spans="1:10" ht="25.5" customHeight="1" x14ac:dyDescent="0.25">
      <c r="B7" s="36">
        <v>44809</v>
      </c>
      <c r="C7" s="37" t="s">
        <v>39</v>
      </c>
      <c r="D7" s="37" t="s">
        <v>33</v>
      </c>
      <c r="E7" s="38">
        <v>1057120</v>
      </c>
      <c r="F7" s="38">
        <v>84570</v>
      </c>
      <c r="G7" s="38">
        <v>1141690</v>
      </c>
      <c r="H7" s="37" t="s">
        <v>67</v>
      </c>
      <c r="I7" s="37" t="s">
        <v>34</v>
      </c>
      <c r="J7" s="39" t="s">
        <v>35</v>
      </c>
    </row>
    <row r="8" spans="1:10" ht="25.5" customHeight="1" x14ac:dyDescent="0.25">
      <c r="B8" s="36">
        <v>44810</v>
      </c>
      <c r="C8" s="37" t="s">
        <v>41</v>
      </c>
      <c r="D8" s="37" t="s">
        <v>33</v>
      </c>
      <c r="E8" s="38">
        <v>780225</v>
      </c>
      <c r="F8" s="38">
        <v>62418</v>
      </c>
      <c r="G8" s="38">
        <f>E8+F8</f>
        <v>842643</v>
      </c>
      <c r="H8" s="37" t="s">
        <v>67</v>
      </c>
      <c r="I8" s="37" t="s">
        <v>34</v>
      </c>
      <c r="J8" s="39" t="s">
        <v>35</v>
      </c>
    </row>
    <row r="9" spans="1:10" ht="25.5" customHeight="1" x14ac:dyDescent="0.25">
      <c r="B9" s="36">
        <v>44810</v>
      </c>
      <c r="C9" s="37" t="s">
        <v>42</v>
      </c>
      <c r="D9" s="37" t="s">
        <v>33</v>
      </c>
      <c r="E9" s="38">
        <v>1596974</v>
      </c>
      <c r="F9" s="38">
        <v>127758</v>
      </c>
      <c r="G9" s="38">
        <v>1724732</v>
      </c>
      <c r="H9" s="37" t="s">
        <v>66</v>
      </c>
      <c r="I9" s="37" t="s">
        <v>34</v>
      </c>
      <c r="J9" s="39" t="s">
        <v>35</v>
      </c>
    </row>
    <row r="10" spans="1:10" ht="25.5" customHeight="1" x14ac:dyDescent="0.25">
      <c r="B10" s="36">
        <v>44810</v>
      </c>
      <c r="C10" s="37" t="s">
        <v>41</v>
      </c>
      <c r="D10" s="37" t="s">
        <v>33</v>
      </c>
      <c r="E10" s="38">
        <v>780225</v>
      </c>
      <c r="F10" s="38">
        <v>62418</v>
      </c>
      <c r="G10" s="38">
        <v>842643</v>
      </c>
      <c r="H10" s="37" t="s">
        <v>67</v>
      </c>
      <c r="I10" s="37" t="s">
        <v>34</v>
      </c>
      <c r="J10" s="39" t="s">
        <v>35</v>
      </c>
    </row>
    <row r="11" spans="1:10" ht="25.5" customHeight="1" x14ac:dyDescent="0.25">
      <c r="B11" s="36">
        <v>44811</v>
      </c>
      <c r="C11" s="37" t="s">
        <v>43</v>
      </c>
      <c r="D11" s="37" t="s">
        <v>33</v>
      </c>
      <c r="E11" s="38">
        <v>555290</v>
      </c>
      <c r="F11" s="38">
        <v>44423</v>
      </c>
      <c r="G11" s="38">
        <v>599713</v>
      </c>
      <c r="H11" s="37" t="s">
        <v>74</v>
      </c>
      <c r="I11" s="37" t="s">
        <v>34</v>
      </c>
      <c r="J11" s="39" t="s">
        <v>35</v>
      </c>
    </row>
    <row r="12" spans="1:10" ht="25.5" customHeight="1" x14ac:dyDescent="0.25">
      <c r="B12" s="36">
        <v>44821</v>
      </c>
      <c r="C12" s="37" t="s">
        <v>46</v>
      </c>
      <c r="D12" s="37" t="s">
        <v>33</v>
      </c>
      <c r="E12" s="38">
        <v>926129</v>
      </c>
      <c r="F12" s="38">
        <v>74090</v>
      </c>
      <c r="G12" s="38">
        <v>1000219</v>
      </c>
      <c r="H12" s="37" t="s">
        <v>75</v>
      </c>
      <c r="I12" s="37" t="s">
        <v>34</v>
      </c>
      <c r="J12" s="39" t="s">
        <v>35</v>
      </c>
    </row>
    <row r="13" spans="1:10" ht="32.25" customHeight="1" x14ac:dyDescent="0.25">
      <c r="B13" s="36">
        <v>44821</v>
      </c>
      <c r="C13" s="37" t="s">
        <v>45</v>
      </c>
      <c r="D13" s="37" t="s">
        <v>33</v>
      </c>
      <c r="E13" s="38">
        <v>980750</v>
      </c>
      <c r="F13" s="38">
        <v>78460</v>
      </c>
      <c r="G13" s="38">
        <v>1059210</v>
      </c>
      <c r="H13" s="37" t="s">
        <v>74</v>
      </c>
      <c r="I13" s="37" t="s">
        <v>34</v>
      </c>
      <c r="J13" s="39" t="s">
        <v>35</v>
      </c>
    </row>
    <row r="14" spans="1:10" ht="32.25" customHeight="1" x14ac:dyDescent="0.25">
      <c r="B14" s="36">
        <v>44821</v>
      </c>
      <c r="C14" s="37" t="s">
        <v>44</v>
      </c>
      <c r="D14" s="37" t="s">
        <v>33</v>
      </c>
      <c r="E14" s="38">
        <v>1864884</v>
      </c>
      <c r="F14" s="38">
        <v>149191</v>
      </c>
      <c r="G14" s="38">
        <v>2014075</v>
      </c>
      <c r="H14" s="37" t="s">
        <v>67</v>
      </c>
      <c r="I14" s="37" t="s">
        <v>34</v>
      </c>
      <c r="J14" s="39" t="s">
        <v>35</v>
      </c>
    </row>
    <row r="15" spans="1:10" ht="32.25" customHeight="1" x14ac:dyDescent="0.25">
      <c r="B15" s="36">
        <v>44830</v>
      </c>
      <c r="C15" s="46" t="s">
        <v>80</v>
      </c>
      <c r="D15" s="37" t="s">
        <v>33</v>
      </c>
      <c r="E15" s="45">
        <v>1577055</v>
      </c>
      <c r="F15" s="45">
        <v>126164</v>
      </c>
      <c r="G15" s="45">
        <v>1703219</v>
      </c>
      <c r="H15" s="37" t="s">
        <v>67</v>
      </c>
      <c r="I15" s="37" t="s">
        <v>34</v>
      </c>
      <c r="J15" s="39" t="s">
        <v>35</v>
      </c>
    </row>
    <row r="16" spans="1:10" ht="32.25" customHeight="1" x14ac:dyDescent="0.25">
      <c r="B16" s="36">
        <v>44830</v>
      </c>
      <c r="C16" s="32" t="s">
        <v>48</v>
      </c>
      <c r="D16" s="32" t="s">
        <v>33</v>
      </c>
      <c r="E16" s="45">
        <v>1579006</v>
      </c>
      <c r="F16" s="45">
        <v>126320</v>
      </c>
      <c r="G16" s="45">
        <v>1705326</v>
      </c>
      <c r="H16" s="32" t="s">
        <v>76</v>
      </c>
      <c r="I16" s="37" t="s">
        <v>34</v>
      </c>
      <c r="J16" s="39" t="s">
        <v>35</v>
      </c>
    </row>
    <row r="17" spans="2:10" ht="32.25" customHeight="1" x14ac:dyDescent="0.25">
      <c r="B17" s="36">
        <v>44830</v>
      </c>
      <c r="C17" s="37" t="s">
        <v>47</v>
      </c>
      <c r="D17" s="37" t="s">
        <v>33</v>
      </c>
      <c r="E17" s="45">
        <v>1215786</v>
      </c>
      <c r="F17" s="45">
        <v>97263</v>
      </c>
      <c r="G17" s="45">
        <v>1313049</v>
      </c>
      <c r="H17" s="37" t="s">
        <v>77</v>
      </c>
      <c r="I17" s="37" t="s">
        <v>34</v>
      </c>
      <c r="J17" s="39" t="s">
        <v>35</v>
      </c>
    </row>
    <row r="18" spans="2:10" ht="32.25" customHeight="1" x14ac:dyDescent="0.25">
      <c r="B18" s="36">
        <v>44833</v>
      </c>
      <c r="C18" s="37" t="s">
        <v>49</v>
      </c>
      <c r="D18" s="37" t="s">
        <v>33</v>
      </c>
      <c r="E18" s="38">
        <v>1455800</v>
      </c>
      <c r="F18" s="38">
        <v>116464</v>
      </c>
      <c r="G18" s="38">
        <v>1572264</v>
      </c>
      <c r="H18" s="37" t="s">
        <v>75</v>
      </c>
      <c r="I18" s="37" t="s">
        <v>34</v>
      </c>
      <c r="J18" s="39" t="s">
        <v>35</v>
      </c>
    </row>
    <row r="19" spans="2:10" ht="25.5" customHeight="1" x14ac:dyDescent="0.25">
      <c r="B19" s="36" t="s">
        <v>50</v>
      </c>
      <c r="C19" s="37"/>
      <c r="D19" s="37"/>
      <c r="E19" s="42">
        <v>16544113</v>
      </c>
      <c r="F19" s="42">
        <v>1323529</v>
      </c>
      <c r="G19" s="42">
        <v>17867642</v>
      </c>
      <c r="H19" s="37"/>
    </row>
    <row r="20" spans="2:10" ht="25.5" customHeight="1" x14ac:dyDescent="0.25">
      <c r="E20" s="43"/>
    </row>
  </sheetData>
  <autoFilter ref="B3:J3" xr:uid="{00000000-0001-0000-0200-000000000000}"/>
  <sortState xmlns:xlrd2="http://schemas.microsoft.com/office/spreadsheetml/2017/richdata2" ref="A4:J19">
    <sortCondition ref="B3:B19"/>
  </sortState>
  <mergeCells count="2">
    <mergeCell ref="A1:J1"/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16"/>
  <sheetViews>
    <sheetView topLeftCell="A7" zoomScaleNormal="100" workbookViewId="0">
      <selection activeCell="B4" sqref="B4:J14"/>
    </sheetView>
  </sheetViews>
  <sheetFormatPr defaultColWidth="9.140625" defaultRowHeight="22.5" customHeight="1" x14ac:dyDescent="0.25"/>
  <cols>
    <col min="1" max="1" width="1.42578125" style="32" customWidth="1"/>
    <col min="2" max="2" width="15.85546875" style="40" customWidth="1"/>
    <col min="3" max="4" width="14.28515625" style="32" customWidth="1"/>
    <col min="5" max="5" width="21.42578125" style="41" customWidth="1"/>
    <col min="6" max="7" width="14.28515625" style="41" customWidth="1"/>
    <col min="8" max="8" width="39.5703125" style="32" customWidth="1"/>
    <col min="9" max="9" width="21.42578125" style="32" customWidth="1"/>
    <col min="10" max="10" width="12.5703125" style="32" customWidth="1"/>
    <col min="11" max="16384" width="9.140625" style="32"/>
  </cols>
  <sheetData>
    <row r="1" spans="1:10" ht="22.5" customHeight="1" x14ac:dyDescent="0.25">
      <c r="A1" s="53" t="s">
        <v>51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2.5" customHeight="1" x14ac:dyDescent="0.25">
      <c r="A2" s="53" t="s">
        <v>52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33.75" customHeight="1" x14ac:dyDescent="0.25">
      <c r="B3" s="33" t="s">
        <v>24</v>
      </c>
      <c r="C3" s="34" t="s">
        <v>25</v>
      </c>
      <c r="D3" s="34" t="s">
        <v>26</v>
      </c>
      <c r="E3" s="35" t="s">
        <v>27</v>
      </c>
      <c r="F3" s="35" t="s">
        <v>28</v>
      </c>
      <c r="G3" s="35" t="s">
        <v>38</v>
      </c>
      <c r="H3" s="34" t="s">
        <v>30</v>
      </c>
      <c r="I3" s="34" t="s">
        <v>31</v>
      </c>
      <c r="J3" s="34" t="s">
        <v>32</v>
      </c>
    </row>
    <row r="4" spans="1:10" ht="28.5" customHeight="1" x14ac:dyDescent="0.25">
      <c r="B4" s="36">
        <v>44776</v>
      </c>
      <c r="C4" s="37" t="s">
        <v>53</v>
      </c>
      <c r="D4" s="37" t="s">
        <v>33</v>
      </c>
      <c r="E4" s="38">
        <v>1795066</v>
      </c>
      <c r="F4" s="38">
        <v>143605</v>
      </c>
      <c r="G4" s="38">
        <v>1938671</v>
      </c>
      <c r="H4" s="37" t="s">
        <v>72</v>
      </c>
      <c r="I4" s="37" t="s">
        <v>34</v>
      </c>
      <c r="J4" s="39" t="s">
        <v>35</v>
      </c>
    </row>
    <row r="5" spans="1:10" ht="28.5" customHeight="1" x14ac:dyDescent="0.25">
      <c r="B5" s="36">
        <v>44778</v>
      </c>
      <c r="C5" s="37" t="s">
        <v>54</v>
      </c>
      <c r="D5" s="37" t="s">
        <v>33</v>
      </c>
      <c r="E5" s="38">
        <v>859603</v>
      </c>
      <c r="F5" s="38">
        <v>68768</v>
      </c>
      <c r="G5" s="38">
        <v>928371</v>
      </c>
      <c r="H5" s="37" t="s">
        <v>67</v>
      </c>
      <c r="I5" s="37" t="s">
        <v>34</v>
      </c>
      <c r="J5" s="39" t="s">
        <v>35</v>
      </c>
    </row>
    <row r="6" spans="1:10" ht="28.5" customHeight="1" x14ac:dyDescent="0.25">
      <c r="B6" s="36">
        <v>44784</v>
      </c>
      <c r="C6" s="37" t="s">
        <v>57</v>
      </c>
      <c r="D6" s="37" t="s">
        <v>33</v>
      </c>
      <c r="E6" s="38">
        <v>1283327</v>
      </c>
      <c r="F6" s="38">
        <v>102666</v>
      </c>
      <c r="G6" s="38">
        <v>1385993</v>
      </c>
      <c r="H6" s="37" t="s">
        <v>71</v>
      </c>
      <c r="I6" s="37" t="s">
        <v>34</v>
      </c>
      <c r="J6" s="39" t="s">
        <v>35</v>
      </c>
    </row>
    <row r="7" spans="1:10" ht="28.5" customHeight="1" x14ac:dyDescent="0.25">
      <c r="B7" s="36">
        <v>44784</v>
      </c>
      <c r="C7" s="37" t="s">
        <v>56</v>
      </c>
      <c r="D7" s="37" t="s">
        <v>33</v>
      </c>
      <c r="E7" s="38">
        <v>813523</v>
      </c>
      <c r="F7" s="38">
        <v>65082</v>
      </c>
      <c r="G7" s="38">
        <v>878605</v>
      </c>
      <c r="H7" s="37" t="s">
        <v>67</v>
      </c>
      <c r="I7" s="37" t="s">
        <v>34</v>
      </c>
      <c r="J7" s="39" t="s">
        <v>35</v>
      </c>
    </row>
    <row r="8" spans="1:10" ht="28.5" customHeight="1" x14ac:dyDescent="0.25">
      <c r="B8" s="36">
        <v>44784</v>
      </c>
      <c r="C8" s="37" t="s">
        <v>55</v>
      </c>
      <c r="D8" s="37" t="s">
        <v>33</v>
      </c>
      <c r="E8" s="38">
        <v>1526928</v>
      </c>
      <c r="F8" s="38">
        <v>122154</v>
      </c>
      <c r="G8" s="38">
        <v>1649082</v>
      </c>
      <c r="H8" s="37" t="s">
        <v>78</v>
      </c>
      <c r="I8" s="37" t="s">
        <v>34</v>
      </c>
      <c r="J8" s="39" t="s">
        <v>35</v>
      </c>
    </row>
    <row r="9" spans="1:10" ht="28.5" customHeight="1" x14ac:dyDescent="0.25">
      <c r="B9" s="36">
        <v>44788</v>
      </c>
      <c r="C9" s="37" t="s">
        <v>58</v>
      </c>
      <c r="D9" s="37" t="s">
        <v>33</v>
      </c>
      <c r="E9" s="38">
        <v>1118795</v>
      </c>
      <c r="F9" s="38">
        <v>89504</v>
      </c>
      <c r="G9" s="38">
        <v>1208299</v>
      </c>
      <c r="H9" s="37" t="s">
        <v>79</v>
      </c>
      <c r="I9" s="37" t="s">
        <v>34</v>
      </c>
      <c r="J9" s="39" t="s">
        <v>35</v>
      </c>
    </row>
    <row r="10" spans="1:10" ht="28.5" customHeight="1" x14ac:dyDescent="0.25">
      <c r="B10" s="36">
        <v>44796</v>
      </c>
      <c r="C10" s="37" t="s">
        <v>60</v>
      </c>
      <c r="D10" s="37" t="s">
        <v>33</v>
      </c>
      <c r="E10" s="38">
        <v>1248784</v>
      </c>
      <c r="F10" s="38">
        <v>99903</v>
      </c>
      <c r="G10" s="38">
        <v>1348687</v>
      </c>
      <c r="H10" s="37" t="s">
        <v>73</v>
      </c>
      <c r="I10" s="37" t="s">
        <v>34</v>
      </c>
      <c r="J10" s="39" t="s">
        <v>35</v>
      </c>
    </row>
    <row r="11" spans="1:10" ht="28.5" customHeight="1" x14ac:dyDescent="0.25">
      <c r="B11" s="36">
        <v>44796</v>
      </c>
      <c r="C11" s="37" t="s">
        <v>59</v>
      </c>
      <c r="D11" s="37" t="s">
        <v>33</v>
      </c>
      <c r="E11" s="38">
        <v>1122221</v>
      </c>
      <c r="F11" s="38">
        <v>89778</v>
      </c>
      <c r="G11" s="38">
        <v>1211999</v>
      </c>
      <c r="H11" s="37" t="s">
        <v>72</v>
      </c>
      <c r="I11" s="37" t="s">
        <v>34</v>
      </c>
      <c r="J11" s="39" t="s">
        <v>35</v>
      </c>
    </row>
    <row r="12" spans="1:10" ht="28.5" customHeight="1" x14ac:dyDescent="0.25">
      <c r="B12" s="36">
        <v>44803</v>
      </c>
      <c r="C12" s="37" t="s">
        <v>63</v>
      </c>
      <c r="D12" s="37" t="s">
        <v>33</v>
      </c>
      <c r="E12" s="38">
        <v>1662008</v>
      </c>
      <c r="F12" s="38">
        <v>132961</v>
      </c>
      <c r="G12" s="38">
        <v>1794969</v>
      </c>
      <c r="H12" s="37" t="s">
        <v>78</v>
      </c>
      <c r="I12" s="37" t="s">
        <v>34</v>
      </c>
      <c r="J12" s="39" t="s">
        <v>35</v>
      </c>
    </row>
    <row r="13" spans="1:10" ht="28.5" customHeight="1" x14ac:dyDescent="0.25">
      <c r="B13" s="36">
        <v>44803</v>
      </c>
      <c r="C13" s="37" t="s">
        <v>62</v>
      </c>
      <c r="D13" s="37" t="s">
        <v>33</v>
      </c>
      <c r="E13" s="38">
        <v>555290</v>
      </c>
      <c r="F13" s="38">
        <v>44423</v>
      </c>
      <c r="G13" s="38">
        <v>599713</v>
      </c>
      <c r="H13" s="37" t="s">
        <v>70</v>
      </c>
      <c r="I13" s="37" t="s">
        <v>34</v>
      </c>
      <c r="J13" s="39" t="s">
        <v>35</v>
      </c>
    </row>
    <row r="14" spans="1:10" ht="28.5" customHeight="1" x14ac:dyDescent="0.25">
      <c r="B14" s="36">
        <v>44803</v>
      </c>
      <c r="C14" s="37" t="s">
        <v>61</v>
      </c>
      <c r="D14" s="37" t="s">
        <v>33</v>
      </c>
      <c r="E14" s="38">
        <v>1173360</v>
      </c>
      <c r="F14" s="38">
        <v>93869</v>
      </c>
      <c r="G14" s="38">
        <v>1267229</v>
      </c>
      <c r="H14" s="37" t="s">
        <v>75</v>
      </c>
      <c r="I14" s="37" t="s">
        <v>34</v>
      </c>
      <c r="J14" s="39" t="s">
        <v>35</v>
      </c>
    </row>
    <row r="15" spans="1:10" ht="22.5" customHeight="1" x14ac:dyDescent="0.25">
      <c r="B15" s="36" t="s">
        <v>64</v>
      </c>
      <c r="C15" s="37"/>
      <c r="D15" s="37"/>
      <c r="E15" s="42">
        <v>13158905</v>
      </c>
      <c r="F15" s="42">
        <v>1052713</v>
      </c>
      <c r="G15" s="42">
        <v>14211618</v>
      </c>
    </row>
    <row r="16" spans="1:10" ht="22.5" customHeight="1" x14ac:dyDescent="0.25">
      <c r="B16" s="44"/>
      <c r="C16"/>
    </row>
  </sheetData>
  <mergeCells count="2">
    <mergeCell ref="A1:J1"/>
    <mergeCell ref="A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bke t8+9+10</vt:lpstr>
      <vt:lpstr>bke t9</vt:lpstr>
      <vt:lpstr>bke 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2022-11-16T09:34:22Z</dcterms:modified>
</cp:coreProperties>
</file>