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MINH CẦU\"/>
    </mc:Choice>
  </mc:AlternateContent>
  <bookViews>
    <workbookView xWindow="0" yWindow="0" windowWidth="21600" windowHeight="9630" activeTab="1"/>
  </bookViews>
  <sheets>
    <sheet name="Chi tiết ĐH lần 16_T5 đến T7-22" sheetId="1" r:id="rId1"/>
    <sheet name="Công nợ lần thứ 16_T5 đến T7-2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135" i="1" l="1"/>
  <c r="C134" i="1"/>
  <c r="E134" i="1" s="1"/>
  <c r="I134" i="1" s="1"/>
  <c r="J134" i="1" s="1"/>
  <c r="C133" i="1"/>
  <c r="E133" i="1" s="1"/>
  <c r="C132" i="1"/>
  <c r="E132" i="1" s="1"/>
  <c r="D222" i="1"/>
  <c r="C221" i="1"/>
  <c r="E221" i="1" s="1"/>
  <c r="C220" i="1"/>
  <c r="E220" i="1" s="1"/>
  <c r="C219" i="1"/>
  <c r="E219" i="1" s="1"/>
  <c r="C218" i="1"/>
  <c r="E218" i="1" s="1"/>
  <c r="D102" i="1"/>
  <c r="C101" i="1"/>
  <c r="E101" i="1" s="1"/>
  <c r="C100" i="1"/>
  <c r="E100" i="1" s="1"/>
  <c r="I100" i="1" s="1"/>
  <c r="J100" i="1" s="1"/>
  <c r="C99" i="1"/>
  <c r="E99" i="1" s="1"/>
  <c r="F99" i="1" s="1"/>
  <c r="H99" i="1" s="1"/>
  <c r="C98" i="1"/>
  <c r="E98" i="1" s="1"/>
  <c r="F133" i="1" l="1"/>
  <c r="H133" i="1" s="1"/>
  <c r="I133" i="1"/>
  <c r="J133" i="1" s="1"/>
  <c r="I132" i="1"/>
  <c r="J132" i="1" s="1"/>
  <c r="K135" i="1" s="1"/>
  <c r="F132" i="1"/>
  <c r="H132" i="1" s="1"/>
  <c r="F134" i="1"/>
  <c r="H134" i="1" s="1"/>
  <c r="F220" i="1"/>
  <c r="H220" i="1" s="1"/>
  <c r="I220" i="1"/>
  <c r="J220" i="1" s="1"/>
  <c r="I221" i="1"/>
  <c r="J221" i="1" s="1"/>
  <c r="F221" i="1"/>
  <c r="H221" i="1" s="1"/>
  <c r="I218" i="1"/>
  <c r="J218" i="1" s="1"/>
  <c r="F218" i="1"/>
  <c r="H218" i="1" s="1"/>
  <c r="I219" i="1"/>
  <c r="J219" i="1" s="1"/>
  <c r="F219" i="1"/>
  <c r="H219" i="1" s="1"/>
  <c r="I98" i="1"/>
  <c r="J98" i="1" s="1"/>
  <c r="F98" i="1"/>
  <c r="H98" i="1" s="1"/>
  <c r="I101" i="1"/>
  <c r="J101" i="1" s="1"/>
  <c r="F101" i="1"/>
  <c r="H101" i="1" s="1"/>
  <c r="F100" i="1"/>
  <c r="H100" i="1" s="1"/>
  <c r="I99" i="1"/>
  <c r="J99" i="1" s="1"/>
  <c r="K102" i="1" l="1"/>
  <c r="H135" i="1"/>
  <c r="K222" i="1"/>
  <c r="H222" i="1"/>
  <c r="H102" i="1"/>
  <c r="L330" i="1" l="1"/>
  <c r="D330" i="1"/>
  <c r="C329" i="1"/>
  <c r="E329" i="1" s="1"/>
  <c r="C328" i="1"/>
  <c r="E328" i="1" s="1"/>
  <c r="C327" i="1"/>
  <c r="L327" i="1" s="1"/>
  <c r="C326" i="1"/>
  <c r="E326" i="1" s="1"/>
  <c r="C325" i="1"/>
  <c r="E325" i="1" s="1"/>
  <c r="L324" i="1"/>
  <c r="L323" i="1"/>
  <c r="L322" i="1"/>
  <c r="M321" i="1"/>
  <c r="L321" i="1"/>
  <c r="L320" i="1"/>
  <c r="L319" i="1"/>
  <c r="L318" i="1"/>
  <c r="L317" i="1"/>
  <c r="L316" i="1"/>
  <c r="L315" i="1"/>
  <c r="L314" i="1"/>
  <c r="L313" i="1"/>
  <c r="L312" i="1"/>
  <c r="D312" i="1"/>
  <c r="C311" i="1"/>
  <c r="L311" i="1" s="1"/>
  <c r="C310" i="1"/>
  <c r="E310" i="1" s="1"/>
  <c r="F310" i="1" s="1"/>
  <c r="H310" i="1" s="1"/>
  <c r="C309" i="1"/>
  <c r="E309" i="1" s="1"/>
  <c r="F309" i="1" s="1"/>
  <c r="H309" i="1" s="1"/>
  <c r="C308" i="1"/>
  <c r="E308" i="1" s="1"/>
  <c r="I308" i="1" s="1"/>
  <c r="J308" i="1" s="1"/>
  <c r="C307" i="1"/>
  <c r="L307" i="1" s="1"/>
  <c r="L306" i="1"/>
  <c r="L305" i="1"/>
  <c r="L304" i="1"/>
  <c r="M303" i="1"/>
  <c r="L303" i="1"/>
  <c r="L302" i="1"/>
  <c r="L301" i="1"/>
  <c r="L300" i="1"/>
  <c r="L299" i="1"/>
  <c r="L298" i="1"/>
  <c r="L297" i="1"/>
  <c r="L296" i="1"/>
  <c r="L295" i="1"/>
  <c r="L294" i="1"/>
  <c r="D294" i="1"/>
  <c r="C293" i="1"/>
  <c r="E293" i="1" s="1"/>
  <c r="C292" i="1"/>
  <c r="E292" i="1" s="1"/>
  <c r="C291" i="1"/>
  <c r="E291" i="1" s="1"/>
  <c r="F291" i="1" s="1"/>
  <c r="H291" i="1" s="1"/>
  <c r="C290" i="1"/>
  <c r="E290" i="1" s="1"/>
  <c r="F290" i="1" s="1"/>
  <c r="H290" i="1" s="1"/>
  <c r="C289" i="1"/>
  <c r="L289" i="1" s="1"/>
  <c r="L288" i="1"/>
  <c r="L287" i="1"/>
  <c r="L286" i="1"/>
  <c r="M285" i="1"/>
  <c r="L285" i="1"/>
  <c r="L284" i="1"/>
  <c r="L283" i="1"/>
  <c r="L282" i="1"/>
  <c r="L281" i="1"/>
  <c r="L280" i="1"/>
  <c r="L279" i="1"/>
  <c r="L278" i="1"/>
  <c r="L277" i="1"/>
  <c r="L276" i="1"/>
  <c r="D276" i="1"/>
  <c r="C275" i="1"/>
  <c r="E275" i="1" s="1"/>
  <c r="F275" i="1" s="1"/>
  <c r="H275" i="1" s="1"/>
  <c r="C274" i="1"/>
  <c r="L274" i="1" s="1"/>
  <c r="C273" i="1"/>
  <c r="L273" i="1" s="1"/>
  <c r="C272" i="1"/>
  <c r="E272" i="1" s="1"/>
  <c r="C271" i="1"/>
  <c r="L271" i="1" s="1"/>
  <c r="L270" i="1"/>
  <c r="L269" i="1"/>
  <c r="L268" i="1"/>
  <c r="M267" i="1"/>
  <c r="L267" i="1"/>
  <c r="L266" i="1"/>
  <c r="L265" i="1"/>
  <c r="L264" i="1"/>
  <c r="L263" i="1"/>
  <c r="L262" i="1"/>
  <c r="L261" i="1"/>
  <c r="L260" i="1"/>
  <c r="L259" i="1"/>
  <c r="L258" i="1"/>
  <c r="D258" i="1"/>
  <c r="C257" i="1"/>
  <c r="E257" i="1" s="1"/>
  <c r="C256" i="1"/>
  <c r="E256" i="1" s="1"/>
  <c r="C255" i="1"/>
  <c r="E255" i="1" s="1"/>
  <c r="F255" i="1" s="1"/>
  <c r="H255" i="1" s="1"/>
  <c r="C254" i="1"/>
  <c r="E254" i="1" s="1"/>
  <c r="I254" i="1" s="1"/>
  <c r="J254" i="1" s="1"/>
  <c r="C253" i="1"/>
  <c r="E253" i="1" s="1"/>
  <c r="I253" i="1" s="1"/>
  <c r="J253" i="1" s="1"/>
  <c r="L252" i="1"/>
  <c r="L251" i="1"/>
  <c r="L250" i="1"/>
  <c r="M249" i="1"/>
  <c r="L249" i="1"/>
  <c r="L248" i="1"/>
  <c r="L247" i="1"/>
  <c r="L246" i="1"/>
  <c r="L245" i="1"/>
  <c r="L244" i="1"/>
  <c r="L243" i="1"/>
  <c r="L242" i="1"/>
  <c r="L241" i="1"/>
  <c r="L240" i="1"/>
  <c r="D240" i="1"/>
  <c r="C239" i="1"/>
  <c r="L239" i="1" s="1"/>
  <c r="C238" i="1"/>
  <c r="L238" i="1" s="1"/>
  <c r="C237" i="1"/>
  <c r="L237" i="1" s="1"/>
  <c r="C236" i="1"/>
  <c r="E236" i="1" s="1"/>
  <c r="I236" i="1" s="1"/>
  <c r="J236" i="1" s="1"/>
  <c r="C235" i="1"/>
  <c r="E235" i="1" s="1"/>
  <c r="I235" i="1" s="1"/>
  <c r="J235" i="1" s="1"/>
  <c r="L234" i="1"/>
  <c r="L233" i="1"/>
  <c r="L232" i="1"/>
  <c r="M231" i="1"/>
  <c r="L231" i="1"/>
  <c r="L230" i="1"/>
  <c r="L229" i="1"/>
  <c r="L228" i="1"/>
  <c r="L227" i="1"/>
  <c r="L226" i="1"/>
  <c r="L225" i="1"/>
  <c r="L207" i="1"/>
  <c r="L206" i="1"/>
  <c r="L205" i="1"/>
  <c r="D205" i="1"/>
  <c r="C204" i="1"/>
  <c r="L204" i="1" s="1"/>
  <c r="C203" i="1"/>
  <c r="L203" i="1" s="1"/>
  <c r="C202" i="1"/>
  <c r="E202" i="1" s="1"/>
  <c r="F202" i="1" s="1"/>
  <c r="H202" i="1" s="1"/>
  <c r="C201" i="1"/>
  <c r="E201" i="1" s="1"/>
  <c r="I201" i="1" s="1"/>
  <c r="J201" i="1" s="1"/>
  <c r="C200" i="1"/>
  <c r="E200" i="1" s="1"/>
  <c r="F200" i="1" s="1"/>
  <c r="H200" i="1" s="1"/>
  <c r="L199" i="1"/>
  <c r="L198" i="1"/>
  <c r="L197" i="1"/>
  <c r="M196" i="1"/>
  <c r="L196" i="1"/>
  <c r="L195" i="1"/>
  <c r="L194" i="1"/>
  <c r="L193" i="1"/>
  <c r="L192" i="1"/>
  <c r="L191" i="1"/>
  <c r="L190" i="1"/>
  <c r="L189" i="1"/>
  <c r="L188" i="1"/>
  <c r="L187" i="1"/>
  <c r="D187" i="1"/>
  <c r="C186" i="1"/>
  <c r="L186" i="1" s="1"/>
  <c r="C185" i="1"/>
  <c r="L185" i="1" s="1"/>
  <c r="C184" i="1"/>
  <c r="L184" i="1" s="1"/>
  <c r="C183" i="1"/>
  <c r="E183" i="1" s="1"/>
  <c r="C182" i="1"/>
  <c r="E182" i="1" s="1"/>
  <c r="L181" i="1"/>
  <c r="L180" i="1"/>
  <c r="L179" i="1"/>
  <c r="M178" i="1"/>
  <c r="L178" i="1"/>
  <c r="L177" i="1"/>
  <c r="L176" i="1"/>
  <c r="L175" i="1"/>
  <c r="L174" i="1"/>
  <c r="L173" i="1"/>
  <c r="L172" i="1"/>
  <c r="L171" i="1"/>
  <c r="L170" i="1"/>
  <c r="D170" i="1"/>
  <c r="C169" i="1"/>
  <c r="L169" i="1" s="1"/>
  <c r="C168" i="1"/>
  <c r="L168" i="1" s="1"/>
  <c r="C167" i="1"/>
  <c r="E167" i="1" s="1"/>
  <c r="F167" i="1" s="1"/>
  <c r="H167" i="1" s="1"/>
  <c r="C166" i="1"/>
  <c r="L166" i="1" s="1"/>
  <c r="C165" i="1"/>
  <c r="E165" i="1" s="1"/>
  <c r="L164" i="1"/>
  <c r="L163" i="1"/>
  <c r="L162" i="1"/>
  <c r="M161" i="1"/>
  <c r="L161" i="1"/>
  <c r="L160" i="1"/>
  <c r="L159" i="1"/>
  <c r="L158" i="1"/>
  <c r="L157" i="1"/>
  <c r="L156" i="1"/>
  <c r="L155" i="1"/>
  <c r="L154" i="1"/>
  <c r="L153" i="1"/>
  <c r="L152" i="1"/>
  <c r="D152" i="1"/>
  <c r="C151" i="1"/>
  <c r="E151" i="1" s="1"/>
  <c r="C150" i="1"/>
  <c r="L150" i="1" s="1"/>
  <c r="C149" i="1"/>
  <c r="E149" i="1" s="1"/>
  <c r="C148" i="1"/>
  <c r="E148" i="1" s="1"/>
  <c r="C147" i="1"/>
  <c r="E147" i="1" s="1"/>
  <c r="L146" i="1"/>
  <c r="L145" i="1"/>
  <c r="L144" i="1"/>
  <c r="M143" i="1"/>
  <c r="L143" i="1"/>
  <c r="L142" i="1"/>
  <c r="L141" i="1"/>
  <c r="L140" i="1"/>
  <c r="L139" i="1"/>
  <c r="L138" i="1"/>
  <c r="L137" i="1"/>
  <c r="L136" i="1"/>
  <c r="L121" i="1"/>
  <c r="L120" i="1"/>
  <c r="D120" i="1"/>
  <c r="C119" i="1"/>
  <c r="E119" i="1" s="1"/>
  <c r="C118" i="1"/>
  <c r="L118" i="1" s="1"/>
  <c r="C117" i="1"/>
  <c r="E117" i="1" s="1"/>
  <c r="F117" i="1" s="1"/>
  <c r="H117" i="1" s="1"/>
  <c r="C116" i="1"/>
  <c r="L116" i="1" s="1"/>
  <c r="C115" i="1"/>
  <c r="E115" i="1" s="1"/>
  <c r="L114" i="1"/>
  <c r="L113" i="1"/>
  <c r="L112" i="1"/>
  <c r="M111" i="1"/>
  <c r="L111" i="1"/>
  <c r="L110" i="1"/>
  <c r="L109" i="1"/>
  <c r="L108" i="1"/>
  <c r="L107" i="1"/>
  <c r="L106" i="1"/>
  <c r="L105" i="1"/>
  <c r="L87" i="1"/>
  <c r="L86" i="1"/>
  <c r="L85" i="1"/>
  <c r="D85" i="1"/>
  <c r="C84" i="1"/>
  <c r="L84" i="1" s="1"/>
  <c r="C83" i="1"/>
  <c r="L83" i="1" s="1"/>
  <c r="C82" i="1"/>
  <c r="L82" i="1" s="1"/>
  <c r="C81" i="1"/>
  <c r="E81" i="1" s="1"/>
  <c r="C80" i="1"/>
  <c r="L80" i="1" s="1"/>
  <c r="L79" i="1"/>
  <c r="L78" i="1"/>
  <c r="L77" i="1"/>
  <c r="M76" i="1"/>
  <c r="L76" i="1"/>
  <c r="L75" i="1"/>
  <c r="L74" i="1"/>
  <c r="L73" i="1"/>
  <c r="L72" i="1"/>
  <c r="L71" i="1"/>
  <c r="L70" i="1"/>
  <c r="L69" i="1"/>
  <c r="L68" i="1"/>
  <c r="L67" i="1"/>
  <c r="D67" i="1"/>
  <c r="C66" i="1"/>
  <c r="E66" i="1" s="1"/>
  <c r="C65" i="1"/>
  <c r="L65" i="1" s="1"/>
  <c r="C64" i="1"/>
  <c r="E64" i="1" s="1"/>
  <c r="I64" i="1" s="1"/>
  <c r="J64" i="1" s="1"/>
  <c r="C63" i="1"/>
  <c r="L63" i="1" s="1"/>
  <c r="C62" i="1"/>
  <c r="E62" i="1" s="1"/>
  <c r="L61" i="1"/>
  <c r="L60" i="1"/>
  <c r="L59" i="1"/>
  <c r="M58" i="1"/>
  <c r="L58" i="1"/>
  <c r="L57" i="1"/>
  <c r="L56" i="1"/>
  <c r="L55" i="1"/>
  <c r="L54" i="1"/>
  <c r="L53" i="1"/>
  <c r="L52" i="1"/>
  <c r="L51" i="1"/>
  <c r="L50" i="1"/>
  <c r="L49" i="1"/>
  <c r="D49" i="1"/>
  <c r="C48" i="1"/>
  <c r="E48" i="1" s="1"/>
  <c r="C47" i="1"/>
  <c r="L47" i="1" s="1"/>
  <c r="C46" i="1"/>
  <c r="E46" i="1" s="1"/>
  <c r="F46" i="1" s="1"/>
  <c r="H46" i="1" s="1"/>
  <c r="L45" i="1"/>
  <c r="L44" i="1"/>
  <c r="L43" i="1"/>
  <c r="M42" i="1"/>
  <c r="L42" i="1"/>
  <c r="L41" i="1"/>
  <c r="L40" i="1"/>
  <c r="L39" i="1"/>
  <c r="L38" i="1"/>
  <c r="L37" i="1"/>
  <c r="L36" i="1"/>
  <c r="L35" i="1"/>
  <c r="L34" i="1"/>
  <c r="L33" i="1"/>
  <c r="D33" i="1"/>
  <c r="C32" i="1"/>
  <c r="L32" i="1" s="1"/>
  <c r="C31" i="1"/>
  <c r="E31" i="1" s="1"/>
  <c r="C30" i="1"/>
  <c r="E30" i="1" s="1"/>
  <c r="L29" i="1"/>
  <c r="L28" i="1"/>
  <c r="L27" i="1"/>
  <c r="M26" i="1"/>
  <c r="L26" i="1"/>
  <c r="L25" i="1"/>
  <c r="L24" i="1"/>
  <c r="L23" i="1"/>
  <c r="L22" i="1"/>
  <c r="L21" i="1"/>
  <c r="L20" i="1"/>
  <c r="L19" i="1"/>
  <c r="L18" i="1"/>
  <c r="L17" i="1"/>
  <c r="D17" i="1"/>
  <c r="C16" i="1"/>
  <c r="E16" i="1" s="1"/>
  <c r="I16" i="1" s="1"/>
  <c r="J16" i="1" s="1"/>
  <c r="C15" i="1"/>
  <c r="E15" i="1" s="1"/>
  <c r="C14" i="1"/>
  <c r="L14" i="1" s="1"/>
  <c r="C13" i="1"/>
  <c r="E13" i="1" s="1"/>
  <c r="I13" i="1" s="1"/>
  <c r="J13" i="1" s="1"/>
  <c r="C12" i="1"/>
  <c r="E12" i="1" s="1"/>
  <c r="L11" i="1"/>
  <c r="L10" i="1"/>
  <c r="L9" i="1"/>
  <c r="M8" i="1"/>
  <c r="L8" i="1"/>
  <c r="L48" i="1" l="1"/>
  <c r="L253" i="1"/>
  <c r="L272" i="1"/>
  <c r="L16" i="1"/>
  <c r="E63" i="1"/>
  <c r="F63" i="1" s="1"/>
  <c r="H63" i="1" s="1"/>
  <c r="L235" i="1"/>
  <c r="L151" i="1"/>
  <c r="L200" i="1"/>
  <c r="L115" i="1"/>
  <c r="L46" i="1"/>
  <c r="L66" i="1"/>
  <c r="E116" i="1"/>
  <c r="I116" i="1" s="1"/>
  <c r="J116" i="1" s="1"/>
  <c r="E169" i="1"/>
  <c r="F169" i="1" s="1"/>
  <c r="H169" i="1" s="1"/>
  <c r="E271" i="1"/>
  <c r="I271" i="1" s="1"/>
  <c r="J271" i="1" s="1"/>
  <c r="L167" i="1"/>
  <c r="L275" i="1"/>
  <c r="E80" i="1"/>
  <c r="I80" i="1" s="1"/>
  <c r="J80" i="1" s="1"/>
  <c r="E203" i="1"/>
  <c r="F203" i="1" s="1"/>
  <c r="H203" i="1" s="1"/>
  <c r="L290" i="1"/>
  <c r="L12" i="1"/>
  <c r="E32" i="1"/>
  <c r="F32" i="1" s="1"/>
  <c r="H32" i="1" s="1"/>
  <c r="L119" i="1"/>
  <c r="L201" i="1"/>
  <c r="L236" i="1"/>
  <c r="F115" i="1"/>
  <c r="H115" i="1" s="1"/>
  <c r="I115" i="1"/>
  <c r="J115" i="1" s="1"/>
  <c r="F325" i="1"/>
  <c r="H325" i="1" s="1"/>
  <c r="I325" i="1"/>
  <c r="J325" i="1" s="1"/>
  <c r="I12" i="1"/>
  <c r="J12" i="1" s="1"/>
  <c r="F12" i="1"/>
  <c r="H12" i="1" s="1"/>
  <c r="L30" i="1"/>
  <c r="E65" i="1"/>
  <c r="F65" i="1" s="1"/>
  <c r="H65" i="1" s="1"/>
  <c r="L147" i="1"/>
  <c r="L165" i="1"/>
  <c r="E186" i="1"/>
  <c r="F235" i="1"/>
  <c r="H235" i="1" s="1"/>
  <c r="E239" i="1"/>
  <c r="L254" i="1"/>
  <c r="I275" i="1"/>
  <c r="J275" i="1" s="1"/>
  <c r="L325" i="1"/>
  <c r="L62" i="1"/>
  <c r="E84" i="1"/>
  <c r="L148" i="1"/>
  <c r="E166" i="1"/>
  <c r="L182" i="1"/>
  <c r="L202" i="1"/>
  <c r="E289" i="1"/>
  <c r="L292" i="1"/>
  <c r="E311" i="1"/>
  <c r="I311" i="1" s="1"/>
  <c r="J311" i="1" s="1"/>
  <c r="L326" i="1"/>
  <c r="L15" i="1"/>
  <c r="I255" i="1"/>
  <c r="J255" i="1" s="1"/>
  <c r="E274" i="1"/>
  <c r="E307" i="1"/>
  <c r="I307" i="1" s="1"/>
  <c r="J307" i="1" s="1"/>
  <c r="E150" i="1"/>
  <c r="I150" i="1" s="1"/>
  <c r="J150" i="1" s="1"/>
  <c r="E184" i="1"/>
  <c r="I184" i="1" s="1"/>
  <c r="J184" i="1" s="1"/>
  <c r="F253" i="1"/>
  <c r="H253" i="1" s="1"/>
  <c r="L256" i="1"/>
  <c r="I202" i="1"/>
  <c r="J202" i="1" s="1"/>
  <c r="L308" i="1"/>
  <c r="I15" i="1"/>
  <c r="J15" i="1" s="1"/>
  <c r="F15" i="1"/>
  <c r="H15" i="1" s="1"/>
  <c r="F66" i="1"/>
  <c r="H66" i="1" s="1"/>
  <c r="I66" i="1"/>
  <c r="J66" i="1" s="1"/>
  <c r="F149" i="1"/>
  <c r="H149" i="1" s="1"/>
  <c r="I149" i="1"/>
  <c r="J149" i="1" s="1"/>
  <c r="I183" i="1"/>
  <c r="J183" i="1" s="1"/>
  <c r="F183" i="1"/>
  <c r="H183" i="1" s="1"/>
  <c r="I293" i="1"/>
  <c r="J293" i="1" s="1"/>
  <c r="F293" i="1"/>
  <c r="H293" i="1" s="1"/>
  <c r="F256" i="1"/>
  <c r="H256" i="1" s="1"/>
  <c r="I256" i="1"/>
  <c r="J256" i="1" s="1"/>
  <c r="I81" i="1"/>
  <c r="J81" i="1" s="1"/>
  <c r="F81" i="1"/>
  <c r="H81" i="1" s="1"/>
  <c r="F119" i="1"/>
  <c r="H119" i="1" s="1"/>
  <c r="I119" i="1"/>
  <c r="J119" i="1" s="1"/>
  <c r="F151" i="1"/>
  <c r="H151" i="1" s="1"/>
  <c r="I151" i="1"/>
  <c r="J151" i="1" s="1"/>
  <c r="I257" i="1"/>
  <c r="J257" i="1" s="1"/>
  <c r="F257" i="1"/>
  <c r="H257" i="1" s="1"/>
  <c r="I30" i="1"/>
  <c r="J30" i="1" s="1"/>
  <c r="F30" i="1"/>
  <c r="H30" i="1" s="1"/>
  <c r="F147" i="1"/>
  <c r="H147" i="1" s="1"/>
  <c r="I147" i="1"/>
  <c r="J147" i="1" s="1"/>
  <c r="I165" i="1"/>
  <c r="J165" i="1" s="1"/>
  <c r="F165" i="1"/>
  <c r="H165" i="1" s="1"/>
  <c r="I48" i="1"/>
  <c r="J48" i="1" s="1"/>
  <c r="F48" i="1"/>
  <c r="H48" i="1" s="1"/>
  <c r="I272" i="1"/>
  <c r="J272" i="1" s="1"/>
  <c r="F272" i="1"/>
  <c r="H272" i="1" s="1"/>
  <c r="I31" i="1"/>
  <c r="J31" i="1" s="1"/>
  <c r="F31" i="1"/>
  <c r="H31" i="1" s="1"/>
  <c r="F62" i="1"/>
  <c r="H62" i="1" s="1"/>
  <c r="I62" i="1"/>
  <c r="J62" i="1" s="1"/>
  <c r="I148" i="1"/>
  <c r="J148" i="1" s="1"/>
  <c r="F148" i="1"/>
  <c r="H148" i="1" s="1"/>
  <c r="I182" i="1"/>
  <c r="J182" i="1" s="1"/>
  <c r="F182" i="1"/>
  <c r="H182" i="1" s="1"/>
  <c r="F292" i="1"/>
  <c r="H292" i="1" s="1"/>
  <c r="I292" i="1"/>
  <c r="J292" i="1" s="1"/>
  <c r="F64" i="1"/>
  <c r="H64" i="1" s="1"/>
  <c r="E168" i="1"/>
  <c r="F201" i="1"/>
  <c r="H201" i="1" s="1"/>
  <c r="F13" i="1"/>
  <c r="H13" i="1" s="1"/>
  <c r="I46" i="1"/>
  <c r="J46" i="1" s="1"/>
  <c r="I117" i="1"/>
  <c r="J117" i="1" s="1"/>
  <c r="F16" i="1"/>
  <c r="H16" i="1" s="1"/>
  <c r="L31" i="1"/>
  <c r="E47" i="1"/>
  <c r="L64" i="1"/>
  <c r="L149" i="1"/>
  <c r="I167" i="1"/>
  <c r="J167" i="1" s="1"/>
  <c r="E185" i="1"/>
  <c r="I200" i="1"/>
  <c r="J200" i="1" s="1"/>
  <c r="F236" i="1"/>
  <c r="H236" i="1" s="1"/>
  <c r="L257" i="1"/>
  <c r="I290" i="1"/>
  <c r="J290" i="1" s="1"/>
  <c r="F308" i="1"/>
  <c r="H308" i="1" s="1"/>
  <c r="L13" i="1"/>
  <c r="L81" i="1"/>
  <c r="E83" i="1"/>
  <c r="L117" i="1"/>
  <c r="L183" i="1"/>
  <c r="E238" i="1"/>
  <c r="L293" i="1"/>
  <c r="I326" i="1"/>
  <c r="J326" i="1" s="1"/>
  <c r="F326" i="1"/>
  <c r="H326" i="1" s="1"/>
  <c r="E14" i="1"/>
  <c r="E82" i="1"/>
  <c r="E204" i="1"/>
  <c r="E237" i="1"/>
  <c r="I328" i="1"/>
  <c r="J328" i="1" s="1"/>
  <c r="F328" i="1"/>
  <c r="H328" i="1" s="1"/>
  <c r="I309" i="1"/>
  <c r="J309" i="1" s="1"/>
  <c r="F329" i="1"/>
  <c r="H329" i="1" s="1"/>
  <c r="I329" i="1"/>
  <c r="J329" i="1" s="1"/>
  <c r="E273" i="1"/>
  <c r="I291" i="1"/>
  <c r="J291" i="1" s="1"/>
  <c r="L255" i="1"/>
  <c r="E118" i="1"/>
  <c r="F254" i="1"/>
  <c r="H254" i="1" s="1"/>
  <c r="L291" i="1"/>
  <c r="I310" i="1"/>
  <c r="J310" i="1" s="1"/>
  <c r="L310" i="1"/>
  <c r="E327" i="1"/>
  <c r="L309" i="1"/>
  <c r="L329" i="1"/>
  <c r="L328" i="1"/>
  <c r="F271" i="1" l="1"/>
  <c r="H271" i="1" s="1"/>
  <c r="K152" i="1"/>
  <c r="F150" i="1"/>
  <c r="H150" i="1" s="1"/>
  <c r="H152" i="1" s="1"/>
  <c r="K258" i="1"/>
  <c r="I63" i="1"/>
  <c r="J63" i="1" s="1"/>
  <c r="K312" i="1"/>
  <c r="I203" i="1"/>
  <c r="J203" i="1" s="1"/>
  <c r="I32" i="1"/>
  <c r="J32" i="1" s="1"/>
  <c r="K33" i="1" s="1"/>
  <c r="F116" i="1"/>
  <c r="H116" i="1" s="1"/>
  <c r="I169" i="1"/>
  <c r="J169" i="1" s="1"/>
  <c r="I65" i="1"/>
  <c r="J65" i="1" s="1"/>
  <c r="F311" i="1"/>
  <c r="H311" i="1" s="1"/>
  <c r="F80" i="1"/>
  <c r="H80" i="1" s="1"/>
  <c r="H258" i="1"/>
  <c r="F307" i="1"/>
  <c r="H307" i="1" s="1"/>
  <c r="F289" i="1"/>
  <c r="H289" i="1" s="1"/>
  <c r="H294" i="1" s="1"/>
  <c r="I289" i="1"/>
  <c r="J289" i="1" s="1"/>
  <c r="K294" i="1" s="1"/>
  <c r="I274" i="1"/>
  <c r="J274" i="1" s="1"/>
  <c r="F274" i="1"/>
  <c r="H274" i="1" s="1"/>
  <c r="F166" i="1"/>
  <c r="H166" i="1" s="1"/>
  <c r="I166" i="1"/>
  <c r="J166" i="1" s="1"/>
  <c r="F239" i="1"/>
  <c r="H239" i="1" s="1"/>
  <c r="I239" i="1"/>
  <c r="J239" i="1" s="1"/>
  <c r="I186" i="1"/>
  <c r="J186" i="1" s="1"/>
  <c r="F186" i="1"/>
  <c r="H186" i="1" s="1"/>
  <c r="F184" i="1"/>
  <c r="H184" i="1" s="1"/>
  <c r="F84" i="1"/>
  <c r="H84" i="1" s="1"/>
  <c r="I84" i="1"/>
  <c r="J84" i="1" s="1"/>
  <c r="I327" i="1"/>
  <c r="J327" i="1" s="1"/>
  <c r="K330" i="1" s="1"/>
  <c r="F327" i="1"/>
  <c r="H327" i="1" s="1"/>
  <c r="H330" i="1" s="1"/>
  <c r="H67" i="1"/>
  <c r="F273" i="1"/>
  <c r="H273" i="1" s="1"/>
  <c r="I273" i="1"/>
  <c r="J273" i="1" s="1"/>
  <c r="I237" i="1"/>
  <c r="J237" i="1" s="1"/>
  <c r="F237" i="1"/>
  <c r="H237" i="1" s="1"/>
  <c r="I238" i="1"/>
  <c r="J238" i="1" s="1"/>
  <c r="F238" i="1"/>
  <c r="H238" i="1" s="1"/>
  <c r="I204" i="1"/>
  <c r="J204" i="1" s="1"/>
  <c r="F204" i="1"/>
  <c r="H204" i="1" s="1"/>
  <c r="H205" i="1" s="1"/>
  <c r="I47" i="1"/>
  <c r="J47" i="1" s="1"/>
  <c r="K49" i="1" s="1"/>
  <c r="F47" i="1"/>
  <c r="H47" i="1" s="1"/>
  <c r="H49" i="1" s="1"/>
  <c r="I82" i="1"/>
  <c r="J82" i="1" s="1"/>
  <c r="F82" i="1"/>
  <c r="H82" i="1" s="1"/>
  <c r="F83" i="1"/>
  <c r="H83" i="1" s="1"/>
  <c r="I83" i="1"/>
  <c r="J83" i="1" s="1"/>
  <c r="H33" i="1"/>
  <c r="F118" i="1"/>
  <c r="H118" i="1" s="1"/>
  <c r="I118" i="1"/>
  <c r="J118" i="1" s="1"/>
  <c r="K120" i="1" s="1"/>
  <c r="F14" i="1"/>
  <c r="H14" i="1" s="1"/>
  <c r="H17" i="1" s="1"/>
  <c r="I14" i="1"/>
  <c r="J14" i="1" s="1"/>
  <c r="K17" i="1" s="1"/>
  <c r="I185" i="1"/>
  <c r="J185" i="1" s="1"/>
  <c r="F185" i="1"/>
  <c r="H185" i="1" s="1"/>
  <c r="F168" i="1"/>
  <c r="H168" i="1" s="1"/>
  <c r="I168" i="1"/>
  <c r="J168" i="1" s="1"/>
  <c r="K67" i="1" l="1"/>
  <c r="K187" i="1"/>
  <c r="K85" i="1"/>
  <c r="K1" i="1" s="1"/>
  <c r="K170" i="1"/>
  <c r="K276" i="1"/>
  <c r="K205" i="1"/>
  <c r="K240" i="1"/>
  <c r="H170" i="1"/>
  <c r="H276" i="1"/>
  <c r="H312" i="1"/>
  <c r="H120" i="1"/>
  <c r="H187" i="1"/>
  <c r="H85" i="1"/>
  <c r="H240" i="1"/>
</calcChain>
</file>

<file path=xl/comments1.xml><?xml version="1.0" encoding="utf-8"?>
<comments xmlns="http://schemas.openxmlformats.org/spreadsheetml/2006/main">
  <authors>
    <author>NTPC01</author>
  </authors>
  <commentList>
    <comment ref="E1" authorId="0" shapeId="0">
      <text>
        <r>
          <rPr>
            <sz val="9"/>
            <color indexed="81"/>
            <rFont val="Tahoma"/>
            <family val="2"/>
          </rPr>
          <t xml:space="preserve">Minh Cau 1, Minh Cau Gang Thep, Minh Cau Thanh Xuyen, Minh Cau Gia Sang
</t>
        </r>
      </text>
    </comment>
  </commentList>
</comments>
</file>

<file path=xl/sharedStrings.xml><?xml version="1.0" encoding="utf-8"?>
<sst xmlns="http://schemas.openxmlformats.org/spreadsheetml/2006/main" count="571" uniqueCount="78">
  <si>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</si>
  <si>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</si>
  <si>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</si>
  <si>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</si>
  <si>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</si>
  <si>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</si>
  <si>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</si>
  <si>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</si>
  <si>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</si>
  <si>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</si>
  <si>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</si>
  <si>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</si>
  <si>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</si>
  <si>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</si>
  <si>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</si>
  <si>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SIÊU THỊ</t>
  </si>
  <si>
    <t>Ngày giao hàng</t>
  </si>
  <si>
    <t>Tổng số tiền</t>
  </si>
  <si>
    <t>GM500</t>
  </si>
  <si>
    <t>Gà muối 500G</t>
  </si>
  <si>
    <t>NGƯỜI NHẬN</t>
  </si>
  <si>
    <t>CHỊ HÀ - SIÊU THỊ MINH CẦU 1 - TN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</si>
  <si>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</si>
  <si>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</si>
  <si>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</si>
  <si>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</si>
  <si>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</si>
  <si>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</si>
  <si>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ĐT</t>
  </si>
  <si>
    <t>0984150454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</si>
  <si>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</si>
  <si>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</si>
  <si>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</si>
  <si>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</si>
  <si>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</si>
  <si>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</si>
  <si>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</si>
  <si>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</si>
  <si>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</si>
  <si>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</si>
  <si>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</si>
  <si>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</si>
  <si>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</si>
  <si>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gm500</t>
  </si>
  <si>
    <t>TNC450</t>
  </si>
  <si>
    <t>Tôm mũ ni nguyên con 450g</t>
  </si>
  <si>
    <t>cgm300</t>
  </si>
  <si>
    <t>TBĐ450</t>
  </si>
  <si>
    <t>Tôm mũ ni bỏ đầu 450g</t>
  </si>
  <si>
    <t>cgm500</t>
  </si>
  <si>
    <t>GHEFARCI150</t>
  </si>
  <si>
    <t>Ghẹ  farci 150</t>
  </si>
  <si>
    <t>bbm200</t>
  </si>
  <si>
    <t>th200</t>
  </si>
  <si>
    <t>TỔNG</t>
  </si>
  <si>
    <t>CGCH250</t>
  </si>
  <si>
    <t>Càng ghẹ cốm hoa 250g</t>
  </si>
  <si>
    <t>CGPMG250</t>
  </si>
  <si>
    <t>Chả giò phô mai ghẹ 250g</t>
  </si>
  <si>
    <t>CHỊ HÀ - SIÊU THỊ MINH CẦU GANG THÉP - TN</t>
  </si>
  <si>
    <t>ĐƠN HÀNG : 02</t>
  </si>
  <si>
    <t>CHỊ HÀ - SIÊU THỊ MINH CẦU - TN</t>
  </si>
  <si>
    <t>CHỊ HÀ - SIÊU THỊ MINH CẦU 1</t>
  </si>
  <si>
    <t>CHỊ HÀ - SIÊU THỊ MINH CẦU GANG THÉP</t>
  </si>
  <si>
    <t>CHỊ HOA - SIÊU THỊ THANH XUYÊN - TN</t>
  </si>
  <si>
    <t>0962301187</t>
  </si>
  <si>
    <t>CHỊ HÀ - SIÊU THỊ MINH CẦU GIA SÀNG - TN</t>
  </si>
  <si>
    <t>CÔNG NỢ MINH CẦU</t>
  </si>
  <si>
    <t>LẦN THỨ 16</t>
  </si>
  <si>
    <t>Siêu thị</t>
  </si>
  <si>
    <t>Tổng tiền</t>
  </si>
  <si>
    <t>Tổng Cộng</t>
  </si>
  <si>
    <t xml:space="preserve">                                                                            Người lập</t>
  </si>
  <si>
    <t xml:space="preserve">                                                                             Dương Việt Hoàng</t>
  </si>
  <si>
    <t>31/5/2022</t>
  </si>
  <si>
    <t>28/6/2022</t>
  </si>
  <si>
    <t xml:space="preserve">                                                                             Tp. Hồ Chí Minh, ngày 10 tháng 08 năm 2022</t>
  </si>
  <si>
    <t>Tháng 05 đến tháng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</si>
</sst>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[$-1010000]d/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2" borderId="1" xfId="3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/>
    <xf numFmtId="0" fontId="6" fillId="3" borderId="1" xfId="0" applyFont="1" applyFill="1" applyBorder="1" applyAlignment="1">
      <alignment horizontal="left" vertical="top" wrapText="1"/>
    </xf>
    <xf numFmtId="164" fontId="6" fillId="3" borderId="1" xfId="4" applyNumberFormat="1" applyFont="1" applyFill="1" applyBorder="1" applyAlignment="1">
      <alignment horizontal="center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165" fontId="6" fillId="3" borderId="1" xfId="4" applyNumberFormat="1" applyFont="1" applyFill="1" applyBorder="1"/>
    <xf numFmtId="0" fontId="3" fillId="0" borderId="0" xfId="3" applyFont="1" applyFill="1" applyBorder="1"/>
    <xf numFmtId="0" fontId="3" fillId="0" borderId="0" xfId="2" applyFont="1" applyAlignment="1">
      <alignment horizontal="center"/>
    </xf>
    <xf numFmtId="14" fontId="3" fillId="4" borderId="0" xfId="2" applyNumberFormat="1" applyFont="1" applyFill="1"/>
    <xf numFmtId="166" fontId="4" fillId="0" borderId="0" xfId="1" applyNumberFormat="1" applyFont="1"/>
    <xf numFmtId="0" fontId="3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4" fillId="0" borderId="0" xfId="1" applyNumberFormat="1" applyFont="1" applyFill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10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right"/>
    </xf>
    <xf numFmtId="9" fontId="6" fillId="3" borderId="1" xfId="3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9" fontId="6" fillId="3" borderId="1" xfId="3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3" borderId="1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5" fillId="4" borderId="0" xfId="1" applyNumberFormat="1" applyFont="1" applyFill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1" xfId="0" applyFont="1" applyFill="1" applyBorder="1" applyAlignment="1">
      <alignment vertical="center" wrapText="1"/>
    </xf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164" fontId="6" fillId="3" borderId="1" xfId="1" applyNumberFormat="1" applyFont="1" applyFill="1" applyBorder="1" applyAlignment="1">
      <alignment vertical="center"/>
    </xf>
    <xf numFmtId="3" fontId="6" fillId="3" borderId="1" xfId="3" applyNumberFormat="1" applyFont="1" applyFill="1" applyBorder="1" applyAlignment="1"/>
    <xf numFmtId="164" fontId="5" fillId="0" borderId="0" xfId="1" applyNumberFormat="1" applyFont="1" applyFill="1"/>
    <xf numFmtId="3" fontId="6" fillId="3" borderId="1" xfId="3" applyNumberFormat="1" applyFont="1" applyFill="1" applyBorder="1" applyAlignment="1">
      <alignment vertical="center"/>
    </xf>
    <xf numFmtId="0" fontId="5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5" applyNumberFormat="1" applyFont="1" applyBorder="1" applyAlignment="1">
      <alignment horizontal="center" vertical="center" wrapText="1"/>
    </xf>
    <xf numFmtId="164" fontId="5" fillId="0" borderId="1" xfId="5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7" borderId="0" xfId="1" applyNumberFormat="1" applyFont="1" applyFill="1"/>
    <xf numFmtId="0" fontId="3" fillId="0" borderId="0" xfId="3" applyFont="1" applyFill="1" applyBorder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 applyFill="1" applyBorder="1"/>
    <xf numFmtId="164" fontId="5" fillId="6" borderId="1" xfId="1" applyNumberFormat="1" applyFont="1" applyFill="1" applyBorder="1" applyAlignment="1">
      <alignment horizontal="right"/>
    </xf>
    <xf numFmtId="164" fontId="0" fillId="0" borderId="0" xfId="1" applyNumberFormat="1" applyFont="1"/>
    <xf numFmtId="164" fontId="11" fillId="4" borderId="0" xfId="1" applyNumberFormat="1" applyFont="1" applyFill="1" applyBorder="1" applyAlignment="1">
      <alignment horizontal="right" vertical="center" wrapText="1"/>
    </xf>
    <xf numFmtId="0" fontId="3" fillId="0" borderId="0" xfId="2" applyFont="1" applyFill="1"/>
    <xf numFmtId="0" fontId="6" fillId="0" borderId="0" xfId="2" applyFont="1" applyFill="1"/>
    <xf numFmtId="0" fontId="3" fillId="0" borderId="0" xfId="2" applyFont="1" applyFill="1" applyAlignment="1">
      <alignment horizontal="center"/>
    </xf>
    <xf numFmtId="0" fontId="0" fillId="0" borderId="0" xfId="0" applyFill="1"/>
    <xf numFmtId="0" fontId="3" fillId="0" borderId="1" xfId="3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/>
    </xf>
    <xf numFmtId="164" fontId="3" fillId="0" borderId="1" xfId="4" applyNumberFormat="1" applyFont="1" applyFill="1" applyBorder="1" applyAlignment="1">
      <alignment horizontal="center"/>
    </xf>
    <xf numFmtId="3" fontId="3" fillId="0" borderId="1" xfId="3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10" fillId="0" borderId="1" xfId="3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/>
    <xf numFmtId="9" fontId="6" fillId="0" borderId="1" xfId="3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vertical="center"/>
    </xf>
    <xf numFmtId="9" fontId="6" fillId="0" borderId="1" xfId="3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3" fontId="6" fillId="0" borderId="1" xfId="3" applyNumberFormat="1" applyFont="1" applyFill="1" applyBorder="1" applyAlignment="1">
      <alignment horizontal="right" vertical="center"/>
    </xf>
    <xf numFmtId="14" fontId="3" fillId="4" borderId="0" xfId="2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4" fontId="5" fillId="0" borderId="0" xfId="1" applyNumberFormat="1" applyFont="1" applyFill="1" applyAlignment="1">
      <alignment horizontal="center" vertic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3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5" borderId="2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5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0"/>
  <sheetViews>
    <sheetView workbookViewId="0">
      <selection activeCell="A24" sqref="A24:H24"/>
    </sheetView>
  </sheetViews>
  <sheetFormatPr defaultRowHeight="15" x14ac:dyDescent="0.25"/>
  <cols>
    <col min="2" max="2" width="10.5703125" hidden="1" customWidth="1"/>
    <col min="3" max="3" width="36" customWidth="1"/>
    <col min="4" max="4" width="9.140625" style="100"/>
    <col min="5" max="6" width="11.140625" customWidth="1"/>
    <col min="8" max="8" width="13.42578125" customWidth="1"/>
    <col min="9" max="9" width="14.140625" customWidth="1"/>
    <col min="10" max="10" width="17.28515625" customWidth="1"/>
    <col min="11" max="11" width="14.140625" style="95" customWidth="1"/>
    <col min="12" max="12" width="44.7109375" hidden="1" customWidth="1"/>
    <col min="13" max="14" width="18.42578125" hidden="1" customWidth="1"/>
    <col min="15" max="17" width="0" hidden="1" customWidth="1"/>
    <col min="18" max="18" width="9.140625" hidden="1" customWidth="1"/>
    <col min="19" max="19" width="14" hidden="1" customWidth="1"/>
    <col min="20" max="20" width="26.140625" hidden="1" customWidth="1"/>
    <col min="21" max="21" width="14.7109375" hidden="1" customWidth="1"/>
    <col min="22" max="22" width="15.5703125" customWidth="1"/>
    <col min="258" max="258" width="0" hidden="1" customWidth="1"/>
    <col min="259" max="259" width="36" customWidth="1"/>
    <col min="261" max="262" width="11.140625" customWidth="1"/>
    <col min="264" max="264" width="13.42578125" customWidth="1"/>
    <col min="265" max="265" width="14.140625" customWidth="1"/>
    <col min="266" max="266" width="17.28515625" customWidth="1"/>
    <col min="267" max="267" width="14.140625" customWidth="1"/>
    <col min="268" max="277" width="0" hidden="1" customWidth="1"/>
    <col min="514" max="514" width="0" hidden="1" customWidth="1"/>
    <col min="515" max="515" width="36" customWidth="1"/>
    <col min="517" max="518" width="11.140625" customWidth="1"/>
    <col min="520" max="520" width="13.42578125" customWidth="1"/>
    <col min="521" max="521" width="14.140625" customWidth="1"/>
    <col min="522" max="522" width="17.28515625" customWidth="1"/>
    <col min="523" max="523" width="14.140625" customWidth="1"/>
    <col min="524" max="533" width="0" hidden="1" customWidth="1"/>
    <col min="770" max="770" width="0" hidden="1" customWidth="1"/>
    <col min="771" max="771" width="36" customWidth="1"/>
    <col min="773" max="774" width="11.140625" customWidth="1"/>
    <col min="776" max="776" width="13.42578125" customWidth="1"/>
    <col min="777" max="777" width="14.140625" customWidth="1"/>
    <col min="778" max="778" width="17.28515625" customWidth="1"/>
    <col min="779" max="779" width="14.140625" customWidth="1"/>
    <col min="780" max="789" width="0" hidden="1" customWidth="1"/>
    <col min="1026" max="1026" width="0" hidden="1" customWidth="1"/>
    <col min="1027" max="1027" width="36" customWidth="1"/>
    <col min="1029" max="1030" width="11.140625" customWidth="1"/>
    <col min="1032" max="1032" width="13.42578125" customWidth="1"/>
    <col min="1033" max="1033" width="14.140625" customWidth="1"/>
    <col min="1034" max="1034" width="17.28515625" customWidth="1"/>
    <col min="1035" max="1035" width="14.140625" customWidth="1"/>
    <col min="1036" max="1045" width="0" hidden="1" customWidth="1"/>
    <col min="1282" max="1282" width="0" hidden="1" customWidth="1"/>
    <col min="1283" max="1283" width="36" customWidth="1"/>
    <col min="1285" max="1286" width="11.140625" customWidth="1"/>
    <col min="1288" max="1288" width="13.42578125" customWidth="1"/>
    <col min="1289" max="1289" width="14.140625" customWidth="1"/>
    <col min="1290" max="1290" width="17.28515625" customWidth="1"/>
    <col min="1291" max="1291" width="14.140625" customWidth="1"/>
    <col min="1292" max="1301" width="0" hidden="1" customWidth="1"/>
    <col min="1538" max="1538" width="0" hidden="1" customWidth="1"/>
    <col min="1539" max="1539" width="36" customWidth="1"/>
    <col min="1541" max="1542" width="11.140625" customWidth="1"/>
    <col min="1544" max="1544" width="13.42578125" customWidth="1"/>
    <col min="1545" max="1545" width="14.140625" customWidth="1"/>
    <col min="1546" max="1546" width="17.28515625" customWidth="1"/>
    <col min="1547" max="1547" width="14.140625" customWidth="1"/>
    <col min="1548" max="1557" width="0" hidden="1" customWidth="1"/>
    <col min="1794" max="1794" width="0" hidden="1" customWidth="1"/>
    <col min="1795" max="1795" width="36" customWidth="1"/>
    <col min="1797" max="1798" width="11.140625" customWidth="1"/>
    <col min="1800" max="1800" width="13.42578125" customWidth="1"/>
    <col min="1801" max="1801" width="14.140625" customWidth="1"/>
    <col min="1802" max="1802" width="17.28515625" customWidth="1"/>
    <col min="1803" max="1803" width="14.140625" customWidth="1"/>
    <col min="1804" max="1813" width="0" hidden="1" customWidth="1"/>
    <col min="2050" max="2050" width="0" hidden="1" customWidth="1"/>
    <col min="2051" max="2051" width="36" customWidth="1"/>
    <col min="2053" max="2054" width="11.140625" customWidth="1"/>
    <col min="2056" max="2056" width="13.42578125" customWidth="1"/>
    <col min="2057" max="2057" width="14.140625" customWidth="1"/>
    <col min="2058" max="2058" width="17.28515625" customWidth="1"/>
    <col min="2059" max="2059" width="14.140625" customWidth="1"/>
    <col min="2060" max="2069" width="0" hidden="1" customWidth="1"/>
    <col min="2306" max="2306" width="0" hidden="1" customWidth="1"/>
    <col min="2307" max="2307" width="36" customWidth="1"/>
    <col min="2309" max="2310" width="11.140625" customWidth="1"/>
    <col min="2312" max="2312" width="13.42578125" customWidth="1"/>
    <col min="2313" max="2313" width="14.140625" customWidth="1"/>
    <col min="2314" max="2314" width="17.28515625" customWidth="1"/>
    <col min="2315" max="2315" width="14.140625" customWidth="1"/>
    <col min="2316" max="2325" width="0" hidden="1" customWidth="1"/>
    <col min="2562" max="2562" width="0" hidden="1" customWidth="1"/>
    <col min="2563" max="2563" width="36" customWidth="1"/>
    <col min="2565" max="2566" width="11.140625" customWidth="1"/>
    <col min="2568" max="2568" width="13.42578125" customWidth="1"/>
    <col min="2569" max="2569" width="14.140625" customWidth="1"/>
    <col min="2570" max="2570" width="17.28515625" customWidth="1"/>
    <col min="2571" max="2571" width="14.140625" customWidth="1"/>
    <col min="2572" max="2581" width="0" hidden="1" customWidth="1"/>
    <col min="2818" max="2818" width="0" hidden="1" customWidth="1"/>
    <col min="2819" max="2819" width="36" customWidth="1"/>
    <col min="2821" max="2822" width="11.140625" customWidth="1"/>
    <col min="2824" max="2824" width="13.42578125" customWidth="1"/>
    <col min="2825" max="2825" width="14.140625" customWidth="1"/>
    <col min="2826" max="2826" width="17.28515625" customWidth="1"/>
    <col min="2827" max="2827" width="14.140625" customWidth="1"/>
    <col min="2828" max="2837" width="0" hidden="1" customWidth="1"/>
    <col min="3074" max="3074" width="0" hidden="1" customWidth="1"/>
    <col min="3075" max="3075" width="36" customWidth="1"/>
    <col min="3077" max="3078" width="11.140625" customWidth="1"/>
    <col min="3080" max="3080" width="13.42578125" customWidth="1"/>
    <col min="3081" max="3081" width="14.140625" customWidth="1"/>
    <col min="3082" max="3082" width="17.28515625" customWidth="1"/>
    <col min="3083" max="3083" width="14.140625" customWidth="1"/>
    <col min="3084" max="3093" width="0" hidden="1" customWidth="1"/>
    <col min="3330" max="3330" width="0" hidden="1" customWidth="1"/>
    <col min="3331" max="3331" width="36" customWidth="1"/>
    <col min="3333" max="3334" width="11.140625" customWidth="1"/>
    <col min="3336" max="3336" width="13.42578125" customWidth="1"/>
    <col min="3337" max="3337" width="14.140625" customWidth="1"/>
    <col min="3338" max="3338" width="17.28515625" customWidth="1"/>
    <col min="3339" max="3339" width="14.140625" customWidth="1"/>
    <col min="3340" max="3349" width="0" hidden="1" customWidth="1"/>
    <col min="3586" max="3586" width="0" hidden="1" customWidth="1"/>
    <col min="3587" max="3587" width="36" customWidth="1"/>
    <col min="3589" max="3590" width="11.140625" customWidth="1"/>
    <col min="3592" max="3592" width="13.42578125" customWidth="1"/>
    <col min="3593" max="3593" width="14.140625" customWidth="1"/>
    <col min="3594" max="3594" width="17.28515625" customWidth="1"/>
    <col min="3595" max="3595" width="14.140625" customWidth="1"/>
    <col min="3596" max="3605" width="0" hidden="1" customWidth="1"/>
    <col min="3842" max="3842" width="0" hidden="1" customWidth="1"/>
    <col min="3843" max="3843" width="36" customWidth="1"/>
    <col min="3845" max="3846" width="11.140625" customWidth="1"/>
    <col min="3848" max="3848" width="13.42578125" customWidth="1"/>
    <col min="3849" max="3849" width="14.140625" customWidth="1"/>
    <col min="3850" max="3850" width="17.28515625" customWidth="1"/>
    <col min="3851" max="3851" width="14.140625" customWidth="1"/>
    <col min="3852" max="3861" width="0" hidden="1" customWidth="1"/>
    <col min="4098" max="4098" width="0" hidden="1" customWidth="1"/>
    <col min="4099" max="4099" width="36" customWidth="1"/>
    <col min="4101" max="4102" width="11.140625" customWidth="1"/>
    <col min="4104" max="4104" width="13.42578125" customWidth="1"/>
    <col min="4105" max="4105" width="14.140625" customWidth="1"/>
    <col min="4106" max="4106" width="17.28515625" customWidth="1"/>
    <col min="4107" max="4107" width="14.140625" customWidth="1"/>
    <col min="4108" max="4117" width="0" hidden="1" customWidth="1"/>
    <col min="4354" max="4354" width="0" hidden="1" customWidth="1"/>
    <col min="4355" max="4355" width="36" customWidth="1"/>
    <col min="4357" max="4358" width="11.140625" customWidth="1"/>
    <col min="4360" max="4360" width="13.42578125" customWidth="1"/>
    <col min="4361" max="4361" width="14.140625" customWidth="1"/>
    <col min="4362" max="4362" width="17.28515625" customWidth="1"/>
    <col min="4363" max="4363" width="14.140625" customWidth="1"/>
    <col min="4364" max="4373" width="0" hidden="1" customWidth="1"/>
    <col min="4610" max="4610" width="0" hidden="1" customWidth="1"/>
    <col min="4611" max="4611" width="36" customWidth="1"/>
    <col min="4613" max="4614" width="11.140625" customWidth="1"/>
    <col min="4616" max="4616" width="13.42578125" customWidth="1"/>
    <col min="4617" max="4617" width="14.140625" customWidth="1"/>
    <col min="4618" max="4618" width="17.28515625" customWidth="1"/>
    <col min="4619" max="4619" width="14.140625" customWidth="1"/>
    <col min="4620" max="4629" width="0" hidden="1" customWidth="1"/>
    <col min="4866" max="4866" width="0" hidden="1" customWidth="1"/>
    <col min="4867" max="4867" width="36" customWidth="1"/>
    <col min="4869" max="4870" width="11.140625" customWidth="1"/>
    <col min="4872" max="4872" width="13.42578125" customWidth="1"/>
    <col min="4873" max="4873" width="14.140625" customWidth="1"/>
    <col min="4874" max="4874" width="17.28515625" customWidth="1"/>
    <col min="4875" max="4875" width="14.140625" customWidth="1"/>
    <col min="4876" max="4885" width="0" hidden="1" customWidth="1"/>
    <col min="5122" max="5122" width="0" hidden="1" customWidth="1"/>
    <col min="5123" max="5123" width="36" customWidth="1"/>
    <col min="5125" max="5126" width="11.140625" customWidth="1"/>
    <col min="5128" max="5128" width="13.42578125" customWidth="1"/>
    <col min="5129" max="5129" width="14.140625" customWidth="1"/>
    <col min="5130" max="5130" width="17.28515625" customWidth="1"/>
    <col min="5131" max="5131" width="14.140625" customWidth="1"/>
    <col min="5132" max="5141" width="0" hidden="1" customWidth="1"/>
    <col min="5378" max="5378" width="0" hidden="1" customWidth="1"/>
    <col min="5379" max="5379" width="36" customWidth="1"/>
    <col min="5381" max="5382" width="11.140625" customWidth="1"/>
    <col min="5384" max="5384" width="13.42578125" customWidth="1"/>
    <col min="5385" max="5385" width="14.140625" customWidth="1"/>
    <col min="5386" max="5386" width="17.28515625" customWidth="1"/>
    <col min="5387" max="5387" width="14.140625" customWidth="1"/>
    <col min="5388" max="5397" width="0" hidden="1" customWidth="1"/>
    <col min="5634" max="5634" width="0" hidden="1" customWidth="1"/>
    <col min="5635" max="5635" width="36" customWidth="1"/>
    <col min="5637" max="5638" width="11.140625" customWidth="1"/>
    <col min="5640" max="5640" width="13.42578125" customWidth="1"/>
    <col min="5641" max="5641" width="14.140625" customWidth="1"/>
    <col min="5642" max="5642" width="17.28515625" customWidth="1"/>
    <col min="5643" max="5643" width="14.140625" customWidth="1"/>
    <col min="5644" max="5653" width="0" hidden="1" customWidth="1"/>
    <col min="5890" max="5890" width="0" hidden="1" customWidth="1"/>
    <col min="5891" max="5891" width="36" customWidth="1"/>
    <col min="5893" max="5894" width="11.140625" customWidth="1"/>
    <col min="5896" max="5896" width="13.42578125" customWidth="1"/>
    <col min="5897" max="5897" width="14.140625" customWidth="1"/>
    <col min="5898" max="5898" width="17.28515625" customWidth="1"/>
    <col min="5899" max="5899" width="14.140625" customWidth="1"/>
    <col min="5900" max="5909" width="0" hidden="1" customWidth="1"/>
    <col min="6146" max="6146" width="0" hidden="1" customWidth="1"/>
    <col min="6147" max="6147" width="36" customWidth="1"/>
    <col min="6149" max="6150" width="11.140625" customWidth="1"/>
    <col min="6152" max="6152" width="13.42578125" customWidth="1"/>
    <col min="6153" max="6153" width="14.140625" customWidth="1"/>
    <col min="6154" max="6154" width="17.28515625" customWidth="1"/>
    <col min="6155" max="6155" width="14.140625" customWidth="1"/>
    <col min="6156" max="6165" width="0" hidden="1" customWidth="1"/>
    <col min="6402" max="6402" width="0" hidden="1" customWidth="1"/>
    <col min="6403" max="6403" width="36" customWidth="1"/>
    <col min="6405" max="6406" width="11.140625" customWidth="1"/>
    <col min="6408" max="6408" width="13.42578125" customWidth="1"/>
    <col min="6409" max="6409" width="14.140625" customWidth="1"/>
    <col min="6410" max="6410" width="17.28515625" customWidth="1"/>
    <col min="6411" max="6411" width="14.140625" customWidth="1"/>
    <col min="6412" max="6421" width="0" hidden="1" customWidth="1"/>
    <col min="6658" max="6658" width="0" hidden="1" customWidth="1"/>
    <col min="6659" max="6659" width="36" customWidth="1"/>
    <col min="6661" max="6662" width="11.140625" customWidth="1"/>
    <col min="6664" max="6664" width="13.42578125" customWidth="1"/>
    <col min="6665" max="6665" width="14.140625" customWidth="1"/>
    <col min="6666" max="6666" width="17.28515625" customWidth="1"/>
    <col min="6667" max="6667" width="14.140625" customWidth="1"/>
    <col min="6668" max="6677" width="0" hidden="1" customWidth="1"/>
    <col min="6914" max="6914" width="0" hidden="1" customWidth="1"/>
    <col min="6915" max="6915" width="36" customWidth="1"/>
    <col min="6917" max="6918" width="11.140625" customWidth="1"/>
    <col min="6920" max="6920" width="13.42578125" customWidth="1"/>
    <col min="6921" max="6921" width="14.140625" customWidth="1"/>
    <col min="6922" max="6922" width="17.28515625" customWidth="1"/>
    <col min="6923" max="6923" width="14.140625" customWidth="1"/>
    <col min="6924" max="6933" width="0" hidden="1" customWidth="1"/>
    <col min="7170" max="7170" width="0" hidden="1" customWidth="1"/>
    <col min="7171" max="7171" width="36" customWidth="1"/>
    <col min="7173" max="7174" width="11.140625" customWidth="1"/>
    <col min="7176" max="7176" width="13.42578125" customWidth="1"/>
    <col min="7177" max="7177" width="14.140625" customWidth="1"/>
    <col min="7178" max="7178" width="17.28515625" customWidth="1"/>
    <col min="7179" max="7179" width="14.140625" customWidth="1"/>
    <col min="7180" max="7189" width="0" hidden="1" customWidth="1"/>
    <col min="7426" max="7426" width="0" hidden="1" customWidth="1"/>
    <col min="7427" max="7427" width="36" customWidth="1"/>
    <col min="7429" max="7430" width="11.140625" customWidth="1"/>
    <col min="7432" max="7432" width="13.42578125" customWidth="1"/>
    <col min="7433" max="7433" width="14.140625" customWidth="1"/>
    <col min="7434" max="7434" width="17.28515625" customWidth="1"/>
    <col min="7435" max="7435" width="14.140625" customWidth="1"/>
    <col min="7436" max="7445" width="0" hidden="1" customWidth="1"/>
    <col min="7682" max="7682" width="0" hidden="1" customWidth="1"/>
    <col min="7683" max="7683" width="36" customWidth="1"/>
    <col min="7685" max="7686" width="11.140625" customWidth="1"/>
    <col min="7688" max="7688" width="13.42578125" customWidth="1"/>
    <col min="7689" max="7689" width="14.140625" customWidth="1"/>
    <col min="7690" max="7690" width="17.28515625" customWidth="1"/>
    <col min="7691" max="7691" width="14.140625" customWidth="1"/>
    <col min="7692" max="7701" width="0" hidden="1" customWidth="1"/>
    <col min="7938" max="7938" width="0" hidden="1" customWidth="1"/>
    <col min="7939" max="7939" width="36" customWidth="1"/>
    <col min="7941" max="7942" width="11.140625" customWidth="1"/>
    <col min="7944" max="7944" width="13.42578125" customWidth="1"/>
    <col min="7945" max="7945" width="14.140625" customWidth="1"/>
    <col min="7946" max="7946" width="17.28515625" customWidth="1"/>
    <col min="7947" max="7947" width="14.140625" customWidth="1"/>
    <col min="7948" max="7957" width="0" hidden="1" customWidth="1"/>
    <col min="8194" max="8194" width="0" hidden="1" customWidth="1"/>
    <col min="8195" max="8195" width="36" customWidth="1"/>
    <col min="8197" max="8198" width="11.140625" customWidth="1"/>
    <col min="8200" max="8200" width="13.42578125" customWidth="1"/>
    <col min="8201" max="8201" width="14.140625" customWidth="1"/>
    <col min="8202" max="8202" width="17.28515625" customWidth="1"/>
    <col min="8203" max="8203" width="14.140625" customWidth="1"/>
    <col min="8204" max="8213" width="0" hidden="1" customWidth="1"/>
    <col min="8450" max="8450" width="0" hidden="1" customWidth="1"/>
    <col min="8451" max="8451" width="36" customWidth="1"/>
    <col min="8453" max="8454" width="11.140625" customWidth="1"/>
    <col min="8456" max="8456" width="13.42578125" customWidth="1"/>
    <col min="8457" max="8457" width="14.140625" customWidth="1"/>
    <col min="8458" max="8458" width="17.28515625" customWidth="1"/>
    <col min="8459" max="8459" width="14.140625" customWidth="1"/>
    <col min="8460" max="8469" width="0" hidden="1" customWidth="1"/>
    <col min="8706" max="8706" width="0" hidden="1" customWidth="1"/>
    <col min="8707" max="8707" width="36" customWidth="1"/>
    <col min="8709" max="8710" width="11.140625" customWidth="1"/>
    <col min="8712" max="8712" width="13.42578125" customWidth="1"/>
    <col min="8713" max="8713" width="14.140625" customWidth="1"/>
    <col min="8714" max="8714" width="17.28515625" customWidth="1"/>
    <col min="8715" max="8715" width="14.140625" customWidth="1"/>
    <col min="8716" max="8725" width="0" hidden="1" customWidth="1"/>
    <col min="8962" max="8962" width="0" hidden="1" customWidth="1"/>
    <col min="8963" max="8963" width="36" customWidth="1"/>
    <col min="8965" max="8966" width="11.140625" customWidth="1"/>
    <col min="8968" max="8968" width="13.42578125" customWidth="1"/>
    <col min="8969" max="8969" width="14.140625" customWidth="1"/>
    <col min="8970" max="8970" width="17.28515625" customWidth="1"/>
    <col min="8971" max="8971" width="14.140625" customWidth="1"/>
    <col min="8972" max="8981" width="0" hidden="1" customWidth="1"/>
    <col min="9218" max="9218" width="0" hidden="1" customWidth="1"/>
    <col min="9219" max="9219" width="36" customWidth="1"/>
    <col min="9221" max="9222" width="11.140625" customWidth="1"/>
    <col min="9224" max="9224" width="13.42578125" customWidth="1"/>
    <col min="9225" max="9225" width="14.140625" customWidth="1"/>
    <col min="9226" max="9226" width="17.28515625" customWidth="1"/>
    <col min="9227" max="9227" width="14.140625" customWidth="1"/>
    <col min="9228" max="9237" width="0" hidden="1" customWidth="1"/>
    <col min="9474" max="9474" width="0" hidden="1" customWidth="1"/>
    <col min="9475" max="9475" width="36" customWidth="1"/>
    <col min="9477" max="9478" width="11.140625" customWidth="1"/>
    <col min="9480" max="9480" width="13.42578125" customWidth="1"/>
    <col min="9481" max="9481" width="14.140625" customWidth="1"/>
    <col min="9482" max="9482" width="17.28515625" customWidth="1"/>
    <col min="9483" max="9483" width="14.140625" customWidth="1"/>
    <col min="9484" max="9493" width="0" hidden="1" customWidth="1"/>
    <col min="9730" max="9730" width="0" hidden="1" customWidth="1"/>
    <col min="9731" max="9731" width="36" customWidth="1"/>
    <col min="9733" max="9734" width="11.140625" customWidth="1"/>
    <col min="9736" max="9736" width="13.42578125" customWidth="1"/>
    <col min="9737" max="9737" width="14.140625" customWidth="1"/>
    <col min="9738" max="9738" width="17.28515625" customWidth="1"/>
    <col min="9739" max="9739" width="14.140625" customWidth="1"/>
    <col min="9740" max="9749" width="0" hidden="1" customWidth="1"/>
    <col min="9986" max="9986" width="0" hidden="1" customWidth="1"/>
    <col min="9987" max="9987" width="36" customWidth="1"/>
    <col min="9989" max="9990" width="11.140625" customWidth="1"/>
    <col min="9992" max="9992" width="13.42578125" customWidth="1"/>
    <col min="9993" max="9993" width="14.140625" customWidth="1"/>
    <col min="9994" max="9994" width="17.28515625" customWidth="1"/>
    <col min="9995" max="9995" width="14.140625" customWidth="1"/>
    <col min="9996" max="10005" width="0" hidden="1" customWidth="1"/>
    <col min="10242" max="10242" width="0" hidden="1" customWidth="1"/>
    <col min="10243" max="10243" width="36" customWidth="1"/>
    <col min="10245" max="10246" width="11.140625" customWidth="1"/>
    <col min="10248" max="10248" width="13.42578125" customWidth="1"/>
    <col min="10249" max="10249" width="14.140625" customWidth="1"/>
    <col min="10250" max="10250" width="17.28515625" customWidth="1"/>
    <col min="10251" max="10251" width="14.140625" customWidth="1"/>
    <col min="10252" max="10261" width="0" hidden="1" customWidth="1"/>
    <col min="10498" max="10498" width="0" hidden="1" customWidth="1"/>
    <col min="10499" max="10499" width="36" customWidth="1"/>
    <col min="10501" max="10502" width="11.140625" customWidth="1"/>
    <col min="10504" max="10504" width="13.42578125" customWidth="1"/>
    <col min="10505" max="10505" width="14.140625" customWidth="1"/>
    <col min="10506" max="10506" width="17.28515625" customWidth="1"/>
    <col min="10507" max="10507" width="14.140625" customWidth="1"/>
    <col min="10508" max="10517" width="0" hidden="1" customWidth="1"/>
    <col min="10754" max="10754" width="0" hidden="1" customWidth="1"/>
    <col min="10755" max="10755" width="36" customWidth="1"/>
    <col min="10757" max="10758" width="11.140625" customWidth="1"/>
    <col min="10760" max="10760" width="13.42578125" customWidth="1"/>
    <col min="10761" max="10761" width="14.140625" customWidth="1"/>
    <col min="10762" max="10762" width="17.28515625" customWidth="1"/>
    <col min="10763" max="10763" width="14.140625" customWidth="1"/>
    <col min="10764" max="10773" width="0" hidden="1" customWidth="1"/>
    <col min="11010" max="11010" width="0" hidden="1" customWidth="1"/>
    <col min="11011" max="11011" width="36" customWidth="1"/>
    <col min="11013" max="11014" width="11.140625" customWidth="1"/>
    <col min="11016" max="11016" width="13.42578125" customWidth="1"/>
    <col min="11017" max="11017" width="14.140625" customWidth="1"/>
    <col min="11018" max="11018" width="17.28515625" customWidth="1"/>
    <col min="11019" max="11019" width="14.140625" customWidth="1"/>
    <col min="11020" max="11029" width="0" hidden="1" customWidth="1"/>
    <col min="11266" max="11266" width="0" hidden="1" customWidth="1"/>
    <col min="11267" max="11267" width="36" customWidth="1"/>
    <col min="11269" max="11270" width="11.140625" customWidth="1"/>
    <col min="11272" max="11272" width="13.42578125" customWidth="1"/>
    <col min="11273" max="11273" width="14.140625" customWidth="1"/>
    <col min="11274" max="11274" width="17.28515625" customWidth="1"/>
    <col min="11275" max="11275" width="14.140625" customWidth="1"/>
    <col min="11276" max="11285" width="0" hidden="1" customWidth="1"/>
    <col min="11522" max="11522" width="0" hidden="1" customWidth="1"/>
    <col min="11523" max="11523" width="36" customWidth="1"/>
    <col min="11525" max="11526" width="11.140625" customWidth="1"/>
    <col min="11528" max="11528" width="13.42578125" customWidth="1"/>
    <col min="11529" max="11529" width="14.140625" customWidth="1"/>
    <col min="11530" max="11530" width="17.28515625" customWidth="1"/>
    <col min="11531" max="11531" width="14.140625" customWidth="1"/>
    <col min="11532" max="11541" width="0" hidden="1" customWidth="1"/>
    <col min="11778" max="11778" width="0" hidden="1" customWidth="1"/>
    <col min="11779" max="11779" width="36" customWidth="1"/>
    <col min="11781" max="11782" width="11.140625" customWidth="1"/>
    <col min="11784" max="11784" width="13.42578125" customWidth="1"/>
    <col min="11785" max="11785" width="14.140625" customWidth="1"/>
    <col min="11786" max="11786" width="17.28515625" customWidth="1"/>
    <col min="11787" max="11787" width="14.140625" customWidth="1"/>
    <col min="11788" max="11797" width="0" hidden="1" customWidth="1"/>
    <col min="12034" max="12034" width="0" hidden="1" customWidth="1"/>
    <col min="12035" max="12035" width="36" customWidth="1"/>
    <col min="12037" max="12038" width="11.140625" customWidth="1"/>
    <col min="12040" max="12040" width="13.42578125" customWidth="1"/>
    <col min="12041" max="12041" width="14.140625" customWidth="1"/>
    <col min="12042" max="12042" width="17.28515625" customWidth="1"/>
    <col min="12043" max="12043" width="14.140625" customWidth="1"/>
    <col min="12044" max="12053" width="0" hidden="1" customWidth="1"/>
    <col min="12290" max="12290" width="0" hidden="1" customWidth="1"/>
    <col min="12291" max="12291" width="36" customWidth="1"/>
    <col min="12293" max="12294" width="11.140625" customWidth="1"/>
    <col min="12296" max="12296" width="13.42578125" customWidth="1"/>
    <col min="12297" max="12297" width="14.140625" customWidth="1"/>
    <col min="12298" max="12298" width="17.28515625" customWidth="1"/>
    <col min="12299" max="12299" width="14.140625" customWidth="1"/>
    <col min="12300" max="12309" width="0" hidden="1" customWidth="1"/>
    <col min="12546" max="12546" width="0" hidden="1" customWidth="1"/>
    <col min="12547" max="12547" width="36" customWidth="1"/>
    <col min="12549" max="12550" width="11.140625" customWidth="1"/>
    <col min="12552" max="12552" width="13.42578125" customWidth="1"/>
    <col min="12553" max="12553" width="14.140625" customWidth="1"/>
    <col min="12554" max="12554" width="17.28515625" customWidth="1"/>
    <col min="12555" max="12555" width="14.140625" customWidth="1"/>
    <col min="12556" max="12565" width="0" hidden="1" customWidth="1"/>
    <col min="12802" max="12802" width="0" hidden="1" customWidth="1"/>
    <col min="12803" max="12803" width="36" customWidth="1"/>
    <col min="12805" max="12806" width="11.140625" customWidth="1"/>
    <col min="12808" max="12808" width="13.42578125" customWidth="1"/>
    <col min="12809" max="12809" width="14.140625" customWidth="1"/>
    <col min="12810" max="12810" width="17.28515625" customWidth="1"/>
    <col min="12811" max="12811" width="14.140625" customWidth="1"/>
    <col min="12812" max="12821" width="0" hidden="1" customWidth="1"/>
    <col min="13058" max="13058" width="0" hidden="1" customWidth="1"/>
    <col min="13059" max="13059" width="36" customWidth="1"/>
    <col min="13061" max="13062" width="11.140625" customWidth="1"/>
    <col min="13064" max="13064" width="13.42578125" customWidth="1"/>
    <col min="13065" max="13065" width="14.140625" customWidth="1"/>
    <col min="13066" max="13066" width="17.28515625" customWidth="1"/>
    <col min="13067" max="13067" width="14.140625" customWidth="1"/>
    <col min="13068" max="13077" width="0" hidden="1" customWidth="1"/>
    <col min="13314" max="13314" width="0" hidden="1" customWidth="1"/>
    <col min="13315" max="13315" width="36" customWidth="1"/>
    <col min="13317" max="13318" width="11.140625" customWidth="1"/>
    <col min="13320" max="13320" width="13.42578125" customWidth="1"/>
    <col min="13321" max="13321" width="14.140625" customWidth="1"/>
    <col min="13322" max="13322" width="17.28515625" customWidth="1"/>
    <col min="13323" max="13323" width="14.140625" customWidth="1"/>
    <col min="13324" max="13333" width="0" hidden="1" customWidth="1"/>
    <col min="13570" max="13570" width="0" hidden="1" customWidth="1"/>
    <col min="13571" max="13571" width="36" customWidth="1"/>
    <col min="13573" max="13574" width="11.140625" customWidth="1"/>
    <col min="13576" max="13576" width="13.42578125" customWidth="1"/>
    <col min="13577" max="13577" width="14.140625" customWidth="1"/>
    <col min="13578" max="13578" width="17.28515625" customWidth="1"/>
    <col min="13579" max="13579" width="14.140625" customWidth="1"/>
    <col min="13580" max="13589" width="0" hidden="1" customWidth="1"/>
    <col min="13826" max="13826" width="0" hidden="1" customWidth="1"/>
    <col min="13827" max="13827" width="36" customWidth="1"/>
    <col min="13829" max="13830" width="11.140625" customWidth="1"/>
    <col min="13832" max="13832" width="13.42578125" customWidth="1"/>
    <col min="13833" max="13833" width="14.140625" customWidth="1"/>
    <col min="13834" max="13834" width="17.28515625" customWidth="1"/>
    <col min="13835" max="13835" width="14.140625" customWidth="1"/>
    <col min="13836" max="13845" width="0" hidden="1" customWidth="1"/>
    <col min="14082" max="14082" width="0" hidden="1" customWidth="1"/>
    <col min="14083" max="14083" width="36" customWidth="1"/>
    <col min="14085" max="14086" width="11.140625" customWidth="1"/>
    <col min="14088" max="14088" width="13.42578125" customWidth="1"/>
    <col min="14089" max="14089" width="14.140625" customWidth="1"/>
    <col min="14090" max="14090" width="17.28515625" customWidth="1"/>
    <col min="14091" max="14091" width="14.140625" customWidth="1"/>
    <col min="14092" max="14101" width="0" hidden="1" customWidth="1"/>
    <col min="14338" max="14338" width="0" hidden="1" customWidth="1"/>
    <col min="14339" max="14339" width="36" customWidth="1"/>
    <col min="14341" max="14342" width="11.140625" customWidth="1"/>
    <col min="14344" max="14344" width="13.42578125" customWidth="1"/>
    <col min="14345" max="14345" width="14.140625" customWidth="1"/>
    <col min="14346" max="14346" width="17.28515625" customWidth="1"/>
    <col min="14347" max="14347" width="14.140625" customWidth="1"/>
    <col min="14348" max="14357" width="0" hidden="1" customWidth="1"/>
    <col min="14594" max="14594" width="0" hidden="1" customWidth="1"/>
    <col min="14595" max="14595" width="36" customWidth="1"/>
    <col min="14597" max="14598" width="11.140625" customWidth="1"/>
    <col min="14600" max="14600" width="13.42578125" customWidth="1"/>
    <col min="14601" max="14601" width="14.140625" customWidth="1"/>
    <col min="14602" max="14602" width="17.28515625" customWidth="1"/>
    <col min="14603" max="14603" width="14.140625" customWidth="1"/>
    <col min="14604" max="14613" width="0" hidden="1" customWidth="1"/>
    <col min="14850" max="14850" width="0" hidden="1" customWidth="1"/>
    <col min="14851" max="14851" width="36" customWidth="1"/>
    <col min="14853" max="14854" width="11.140625" customWidth="1"/>
    <col min="14856" max="14856" width="13.42578125" customWidth="1"/>
    <col min="14857" max="14857" width="14.140625" customWidth="1"/>
    <col min="14858" max="14858" width="17.28515625" customWidth="1"/>
    <col min="14859" max="14859" width="14.140625" customWidth="1"/>
    <col min="14860" max="14869" width="0" hidden="1" customWidth="1"/>
    <col min="15106" max="15106" width="0" hidden="1" customWidth="1"/>
    <col min="15107" max="15107" width="36" customWidth="1"/>
    <col min="15109" max="15110" width="11.140625" customWidth="1"/>
    <col min="15112" max="15112" width="13.42578125" customWidth="1"/>
    <col min="15113" max="15113" width="14.140625" customWidth="1"/>
    <col min="15114" max="15114" width="17.28515625" customWidth="1"/>
    <col min="15115" max="15115" width="14.140625" customWidth="1"/>
    <col min="15116" max="15125" width="0" hidden="1" customWidth="1"/>
    <col min="15362" max="15362" width="0" hidden="1" customWidth="1"/>
    <col min="15363" max="15363" width="36" customWidth="1"/>
    <col min="15365" max="15366" width="11.140625" customWidth="1"/>
    <col min="15368" max="15368" width="13.42578125" customWidth="1"/>
    <col min="15369" max="15369" width="14.140625" customWidth="1"/>
    <col min="15370" max="15370" width="17.28515625" customWidth="1"/>
    <col min="15371" max="15371" width="14.140625" customWidth="1"/>
    <col min="15372" max="15381" width="0" hidden="1" customWidth="1"/>
    <col min="15618" max="15618" width="0" hidden="1" customWidth="1"/>
    <col min="15619" max="15619" width="36" customWidth="1"/>
    <col min="15621" max="15622" width="11.140625" customWidth="1"/>
    <col min="15624" max="15624" width="13.42578125" customWidth="1"/>
    <col min="15625" max="15625" width="14.140625" customWidth="1"/>
    <col min="15626" max="15626" width="17.28515625" customWidth="1"/>
    <col min="15627" max="15627" width="14.140625" customWidth="1"/>
    <col min="15628" max="15637" width="0" hidden="1" customWidth="1"/>
    <col min="15874" max="15874" width="0" hidden="1" customWidth="1"/>
    <col min="15875" max="15875" width="36" customWidth="1"/>
    <col min="15877" max="15878" width="11.140625" customWidth="1"/>
    <col min="15880" max="15880" width="13.42578125" customWidth="1"/>
    <col min="15881" max="15881" width="14.140625" customWidth="1"/>
    <col min="15882" max="15882" width="17.28515625" customWidth="1"/>
    <col min="15883" max="15883" width="14.140625" customWidth="1"/>
    <col min="15884" max="15893" width="0" hidden="1" customWidth="1"/>
    <col min="16130" max="16130" width="0" hidden="1" customWidth="1"/>
    <col min="16131" max="16131" width="36" customWidth="1"/>
    <col min="16133" max="16134" width="11.140625" customWidth="1"/>
    <col min="16136" max="16136" width="13.42578125" customWidth="1"/>
    <col min="16137" max="16137" width="14.140625" customWidth="1"/>
    <col min="16138" max="16138" width="17.28515625" customWidth="1"/>
    <col min="16139" max="16139" width="14.140625" customWidth="1"/>
    <col min="16140" max="16149" width="0" hidden="1" customWidth="1"/>
  </cols>
  <sheetData>
    <row r="1" spans="1:23" s="2" customFormat="1" ht="15.75" customHeight="1" x14ac:dyDescent="0.25">
      <c r="A1" s="124"/>
      <c r="B1" s="124"/>
      <c r="C1" s="124"/>
      <c r="D1" s="124"/>
      <c r="E1" s="124"/>
      <c r="F1" s="124"/>
      <c r="G1" s="124"/>
      <c r="H1" s="124"/>
      <c r="I1" s="1"/>
      <c r="J1" s="1" t="s">
        <v>1</v>
      </c>
      <c r="K1" s="1">
        <f>SUM(K2:K330)</f>
        <v>119128618.8</v>
      </c>
      <c r="L1" s="1"/>
      <c r="M1" s="1"/>
      <c r="O1" s="3"/>
      <c r="P1" s="4" t="s">
        <v>2</v>
      </c>
      <c r="Q1" s="5"/>
      <c r="R1" s="1"/>
      <c r="S1" s="5"/>
    </row>
    <row r="2" spans="1:23" s="2" customFormat="1" ht="15.75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"/>
      <c r="J2" s="1"/>
      <c r="K2" s="1"/>
      <c r="L2" s="1"/>
      <c r="M2" s="1"/>
      <c r="N2" s="1"/>
      <c r="O2" s="1"/>
      <c r="P2" s="1"/>
      <c r="Q2" s="1"/>
      <c r="S2" s="3"/>
      <c r="T2" s="4" t="s">
        <v>2</v>
      </c>
      <c r="U2" s="5"/>
      <c r="V2" s="1"/>
      <c r="W2" s="5"/>
    </row>
    <row r="3" spans="1:23" s="2" customFormat="1" ht="15.75" x14ac:dyDescent="0.25">
      <c r="A3" s="124" t="s">
        <v>3</v>
      </c>
      <c r="B3" s="124"/>
      <c r="C3" s="124"/>
      <c r="D3" s="124"/>
      <c r="E3" s="124"/>
      <c r="F3" s="124"/>
      <c r="G3" s="124"/>
      <c r="H3" s="124"/>
      <c r="I3" s="1"/>
      <c r="J3" s="1"/>
      <c r="K3" s="1"/>
      <c r="L3" s="1"/>
      <c r="M3" s="1"/>
      <c r="N3" s="1"/>
      <c r="O3" s="1"/>
      <c r="P3" s="1"/>
      <c r="Q3" s="1"/>
      <c r="S3" s="3"/>
      <c r="T3" s="5"/>
      <c r="U3" s="5"/>
      <c r="V3" s="1"/>
      <c r="W3" s="5"/>
    </row>
    <row r="4" spans="1:23" s="2" customFormat="1" ht="15.75" x14ac:dyDescent="0.25">
      <c r="A4" s="124" t="s">
        <v>4</v>
      </c>
      <c r="B4" s="124"/>
      <c r="C4" s="124"/>
      <c r="D4" s="124"/>
      <c r="E4" s="124"/>
      <c r="F4" s="124"/>
      <c r="G4" s="124"/>
      <c r="H4" s="124"/>
      <c r="I4" s="1"/>
      <c r="J4" s="1"/>
      <c r="K4" s="1"/>
      <c r="M4" s="1"/>
      <c r="N4" s="1"/>
      <c r="O4" s="1"/>
      <c r="P4" s="1"/>
      <c r="Q4" s="1"/>
      <c r="R4" s="6" t="s">
        <v>5</v>
      </c>
      <c r="S4" s="6" t="s">
        <v>6</v>
      </c>
      <c r="T4" s="6" t="s">
        <v>7</v>
      </c>
      <c r="U4" s="7" t="s">
        <v>8</v>
      </c>
      <c r="V4" s="1"/>
      <c r="W4" s="5"/>
    </row>
    <row r="5" spans="1:23" s="2" customFormat="1" ht="15.75" x14ac:dyDescent="0.25">
      <c r="A5" s="124" t="s">
        <v>9</v>
      </c>
      <c r="B5" s="124"/>
      <c r="C5" s="124"/>
      <c r="D5" s="124"/>
      <c r="E5" s="124"/>
      <c r="F5" s="124"/>
      <c r="G5" s="124"/>
      <c r="H5" s="124"/>
      <c r="I5" s="1"/>
      <c r="J5" s="1"/>
      <c r="K5" s="1"/>
      <c r="L5" s="1"/>
      <c r="M5" s="1"/>
      <c r="N5" s="1"/>
      <c r="O5" s="1"/>
      <c r="P5" s="1"/>
      <c r="Q5" s="1"/>
      <c r="R5" s="8">
        <v>1</v>
      </c>
      <c r="S5" s="9" t="s">
        <v>10</v>
      </c>
      <c r="T5" s="10" t="s">
        <v>11</v>
      </c>
      <c r="U5" s="11">
        <v>73431</v>
      </c>
      <c r="V5" s="1"/>
      <c r="W5" s="5"/>
    </row>
    <row r="6" spans="1:23" s="2" customFormat="1" ht="15.75" customHeight="1" x14ac:dyDescent="0.25">
      <c r="A6" s="125" t="s">
        <v>12</v>
      </c>
      <c r="B6" s="125"/>
      <c r="C6" s="125"/>
      <c r="D6" s="125"/>
      <c r="E6" s="125"/>
      <c r="F6" s="125"/>
      <c r="G6" s="125"/>
      <c r="H6" s="125"/>
      <c r="I6" s="1"/>
      <c r="J6" s="1"/>
      <c r="K6" s="1"/>
      <c r="L6" s="1"/>
      <c r="M6" s="1"/>
      <c r="N6" s="1"/>
      <c r="O6" s="1"/>
      <c r="P6" s="1"/>
      <c r="Q6" s="1"/>
      <c r="R6" s="8">
        <v>2</v>
      </c>
      <c r="S6" s="9" t="s">
        <v>13</v>
      </c>
      <c r="T6" s="12" t="s">
        <v>14</v>
      </c>
      <c r="U6" s="13">
        <v>119066</v>
      </c>
      <c r="V6" s="1"/>
      <c r="W6" s="5"/>
    </row>
    <row r="7" spans="1:23" s="2" customFormat="1" ht="15.75" x14ac:dyDescent="0.25">
      <c r="A7" s="14"/>
      <c r="B7" s="15"/>
      <c r="C7" s="14"/>
      <c r="D7" s="98"/>
      <c r="E7" s="14"/>
      <c r="F7" s="14"/>
      <c r="G7" s="16"/>
      <c r="H7" s="14"/>
      <c r="I7" s="1"/>
      <c r="J7" s="1"/>
      <c r="K7" s="1"/>
      <c r="L7" s="17" t="s">
        <v>15</v>
      </c>
      <c r="M7" s="17" t="s">
        <v>16</v>
      </c>
      <c r="N7" s="17" t="s">
        <v>17</v>
      </c>
      <c r="O7" s="1"/>
      <c r="P7" s="1"/>
      <c r="Q7" s="1"/>
      <c r="R7" s="8">
        <v>3</v>
      </c>
      <c r="S7" s="9" t="s">
        <v>18</v>
      </c>
      <c r="T7" s="18" t="s">
        <v>19</v>
      </c>
      <c r="U7" s="19">
        <v>111058</v>
      </c>
      <c r="V7" s="1"/>
      <c r="W7" s="5"/>
    </row>
    <row r="8" spans="1:23" s="2" customFormat="1" ht="15.75" x14ac:dyDescent="0.25">
      <c r="A8" s="20" t="s">
        <v>20</v>
      </c>
      <c r="B8" s="20"/>
      <c r="C8" s="15" t="s">
        <v>21</v>
      </c>
      <c r="D8" s="98"/>
      <c r="E8" s="14"/>
      <c r="F8" s="14"/>
      <c r="G8" s="21" t="s">
        <v>22</v>
      </c>
      <c r="H8" s="22">
        <v>44684</v>
      </c>
      <c r="I8" s="1"/>
      <c r="J8" s="1"/>
      <c r="K8" s="1"/>
      <c r="L8" s="1" t="str">
        <f>IF(LEFT(C8,6)="CHỊ HÀ",C8,"choqua")</f>
        <v>CHỊ HÀ - SIÊU THỊ MINH CẦU 1 - TN</v>
      </c>
      <c r="M8" s="23">
        <f>H8</f>
        <v>44684</v>
      </c>
      <c r="N8" s="1"/>
      <c r="O8" s="1"/>
      <c r="P8" s="1"/>
      <c r="Q8" s="1"/>
      <c r="R8" s="8">
        <v>4</v>
      </c>
      <c r="S8" s="9" t="s">
        <v>23</v>
      </c>
      <c r="T8" s="18" t="s">
        <v>24</v>
      </c>
      <c r="U8" s="19">
        <v>55595</v>
      </c>
      <c r="V8" s="1"/>
      <c r="W8" s="5"/>
    </row>
    <row r="9" spans="1:23" s="2" customFormat="1" ht="15.75" x14ac:dyDescent="0.25">
      <c r="A9" s="24" t="s">
        <v>25</v>
      </c>
      <c r="B9" s="24"/>
      <c r="C9" s="25"/>
      <c r="D9" s="26"/>
      <c r="E9" s="27"/>
      <c r="F9" s="28"/>
      <c r="G9" s="126"/>
      <c r="H9" s="126"/>
      <c r="I9" s="1"/>
      <c r="J9" s="1"/>
      <c r="K9" s="1"/>
      <c r="L9" s="1" t="str">
        <f t="shared" ref="L9:L71" si="0">IF(LEFT(C9,6)="CHỊ HÀ",C9,"choqua")</f>
        <v>choqua</v>
      </c>
      <c r="M9" s="1"/>
      <c r="N9" s="1"/>
      <c r="O9" s="1"/>
      <c r="P9" s="1"/>
      <c r="Q9" s="1"/>
      <c r="R9" s="8">
        <v>5</v>
      </c>
      <c r="S9" s="9" t="s">
        <v>26</v>
      </c>
      <c r="T9" s="29" t="s">
        <v>27</v>
      </c>
      <c r="U9" s="19">
        <v>87787</v>
      </c>
      <c r="V9" s="1"/>
      <c r="W9" s="5"/>
    </row>
    <row r="10" spans="1:23" s="2" customFormat="1" ht="15.75" x14ac:dyDescent="0.25">
      <c r="A10" s="24" t="s">
        <v>28</v>
      </c>
      <c r="B10" s="127" t="s">
        <v>29</v>
      </c>
      <c r="C10" s="127"/>
      <c r="D10" s="26"/>
      <c r="E10" s="27"/>
      <c r="F10" s="28"/>
      <c r="G10" s="128" t="s">
        <v>30</v>
      </c>
      <c r="H10" s="128"/>
      <c r="I10" s="90" t="s">
        <v>31</v>
      </c>
      <c r="J10" s="30"/>
      <c r="K10" s="30"/>
      <c r="L10" s="1" t="str">
        <f t="shared" si="0"/>
        <v>choqua</v>
      </c>
      <c r="M10" s="30"/>
      <c r="N10" s="30"/>
      <c r="O10" s="30"/>
      <c r="P10" s="30"/>
      <c r="Q10" s="1"/>
      <c r="R10" s="8">
        <v>6</v>
      </c>
      <c r="S10" s="31" t="s">
        <v>32</v>
      </c>
      <c r="T10" s="32" t="s">
        <v>33</v>
      </c>
      <c r="U10" s="13">
        <v>177188</v>
      </c>
      <c r="V10" s="1"/>
      <c r="W10" s="5"/>
    </row>
    <row r="11" spans="1:23" s="2" customFormat="1" ht="15.75" x14ac:dyDescent="0.25">
      <c r="A11" s="6" t="s">
        <v>5</v>
      </c>
      <c r="B11" s="33" t="s">
        <v>34</v>
      </c>
      <c r="C11" s="6" t="s">
        <v>35</v>
      </c>
      <c r="D11" s="101" t="s">
        <v>36</v>
      </c>
      <c r="E11" s="7" t="s">
        <v>37</v>
      </c>
      <c r="F11" s="34" t="s">
        <v>38</v>
      </c>
      <c r="G11" s="6" t="s">
        <v>39</v>
      </c>
      <c r="H11" s="7" t="s">
        <v>40</v>
      </c>
      <c r="I11" s="1"/>
      <c r="J11" s="1"/>
      <c r="K11" s="1"/>
      <c r="L11" s="1" t="str">
        <f t="shared" si="0"/>
        <v>choqua</v>
      </c>
      <c r="M11" s="1"/>
      <c r="N11" s="1"/>
      <c r="O11" s="1"/>
      <c r="P11" s="1"/>
      <c r="Q11" s="1"/>
      <c r="R11" s="8">
        <v>7</v>
      </c>
      <c r="S11" s="31" t="s">
        <v>41</v>
      </c>
      <c r="T11" s="32" t="s">
        <v>42</v>
      </c>
      <c r="U11" s="13">
        <v>174150</v>
      </c>
      <c r="V11" s="1"/>
      <c r="W11" s="5"/>
    </row>
    <row r="12" spans="1:23" s="2" customFormat="1" ht="15.75" hidden="1" x14ac:dyDescent="0.25">
      <c r="A12" s="8">
        <v>1</v>
      </c>
      <c r="B12" s="35" t="s">
        <v>43</v>
      </c>
      <c r="C12" s="36" t="str">
        <f>VLOOKUP(B12,$S$5:$T$18,2,0)</f>
        <v>Gà muối 500G</v>
      </c>
      <c r="D12" s="85"/>
      <c r="E12" s="37">
        <f>VLOOKUP(C12,$T$5:$U$18,2,0)</f>
        <v>111058</v>
      </c>
      <c r="F12" s="38">
        <f>E12*D12</f>
        <v>0</v>
      </c>
      <c r="G12" s="39">
        <v>0</v>
      </c>
      <c r="H12" s="40">
        <f>F12-G12*F12</f>
        <v>0</v>
      </c>
      <c r="I12" s="1">
        <f>+E12*0.9</f>
        <v>99952.2</v>
      </c>
      <c r="J12" s="1">
        <f>+I12*D12</f>
        <v>0</v>
      </c>
      <c r="K12" s="1"/>
      <c r="L12" s="1" t="str">
        <f t="shared" si="0"/>
        <v>choqua</v>
      </c>
      <c r="M12" s="1"/>
      <c r="N12" s="1"/>
      <c r="O12" s="1"/>
      <c r="P12" s="1"/>
      <c r="Q12" s="1"/>
      <c r="R12" s="8">
        <v>8</v>
      </c>
      <c r="S12" s="31" t="s">
        <v>44</v>
      </c>
      <c r="T12" s="32" t="s">
        <v>45</v>
      </c>
      <c r="U12" s="19">
        <v>198450</v>
      </c>
      <c r="V12" s="1"/>
      <c r="W12" s="5"/>
    </row>
    <row r="13" spans="1:23" s="2" customFormat="1" ht="18" customHeight="1" x14ac:dyDescent="0.25">
      <c r="A13" s="8">
        <v>1</v>
      </c>
      <c r="B13" s="35" t="s">
        <v>46</v>
      </c>
      <c r="C13" s="36" t="str">
        <f>VLOOKUP(B13,$S$5:$T$18,2,0)</f>
        <v>Chân giò heo muối 300G</v>
      </c>
      <c r="D13" s="86">
        <v>30</v>
      </c>
      <c r="E13" s="37">
        <f>VLOOKUP(C13,$T$5:$U$18,2,0)</f>
        <v>73431</v>
      </c>
      <c r="F13" s="38">
        <f>E13*D13</f>
        <v>2202930</v>
      </c>
      <c r="G13" s="39">
        <v>0</v>
      </c>
      <c r="H13" s="40">
        <f>F13-G13*F13</f>
        <v>2202930</v>
      </c>
      <c r="I13" s="1">
        <f>+E13*0.9</f>
        <v>66087.900000000009</v>
      </c>
      <c r="J13" s="1">
        <f>+I13*D13</f>
        <v>1982637.0000000002</v>
      </c>
      <c r="K13" s="1"/>
      <c r="L13" s="1" t="str">
        <f t="shared" si="0"/>
        <v>choqua</v>
      </c>
      <c r="M13" s="1"/>
      <c r="N13" s="1"/>
      <c r="O13" s="1"/>
      <c r="P13" s="1"/>
      <c r="Q13" s="1"/>
      <c r="R13" s="8">
        <v>9</v>
      </c>
      <c r="S13" s="31" t="s">
        <v>47</v>
      </c>
      <c r="T13" s="32" t="s">
        <v>48</v>
      </c>
      <c r="U13" s="19">
        <v>352350</v>
      </c>
      <c r="V13" s="1"/>
      <c r="W13" s="5"/>
    </row>
    <row r="14" spans="1:23" s="52" customFormat="1" ht="18" customHeight="1" x14ac:dyDescent="0.25">
      <c r="A14" s="41">
        <v>2</v>
      </c>
      <c r="B14" s="42" t="s">
        <v>49</v>
      </c>
      <c r="C14" s="36" t="str">
        <f>VLOOKUP(B14,$S$5:$T$18,2,0)</f>
        <v>Chân giò heo muối 500G</v>
      </c>
      <c r="D14" s="86">
        <v>10</v>
      </c>
      <c r="E14" s="43">
        <f>VLOOKUP(C14,$T$5:$U$18,2,0)</f>
        <v>119066</v>
      </c>
      <c r="F14" s="44">
        <f>E14*D14</f>
        <v>1190660</v>
      </c>
      <c r="G14" s="45">
        <v>0</v>
      </c>
      <c r="H14" s="37">
        <f>F14-G14*F14</f>
        <v>1190660</v>
      </c>
      <c r="I14" s="1">
        <f>+E14*0.9</f>
        <v>107159.40000000001</v>
      </c>
      <c r="J14" s="1">
        <f>+I14*D14</f>
        <v>1071594</v>
      </c>
      <c r="K14" s="46"/>
      <c r="L14" s="1" t="str">
        <f t="shared" si="0"/>
        <v>choqua</v>
      </c>
      <c r="M14" s="46"/>
      <c r="N14" s="46"/>
      <c r="O14" s="46"/>
      <c r="P14" s="46"/>
      <c r="Q14" s="46"/>
      <c r="R14" s="47">
        <v>10</v>
      </c>
      <c r="S14" s="48" t="s">
        <v>50</v>
      </c>
      <c r="T14" s="49" t="s">
        <v>51</v>
      </c>
      <c r="U14" s="50">
        <v>61250</v>
      </c>
      <c r="V14" s="46"/>
      <c r="W14" s="51"/>
    </row>
    <row r="15" spans="1:23" s="52" customFormat="1" ht="15.75" hidden="1" x14ac:dyDescent="0.25">
      <c r="A15" s="41">
        <v>4</v>
      </c>
      <c r="B15" s="35" t="s">
        <v>52</v>
      </c>
      <c r="C15" s="36" t="str">
        <f>VLOOKUP(B15,$S$5:$T$18,2,0)</f>
        <v>Bắp bò muối 200G</v>
      </c>
      <c r="D15" s="85"/>
      <c r="E15" s="37">
        <f>VLOOKUP(C15,$T$5:$U$18,2,0)</f>
        <v>87787</v>
      </c>
      <c r="F15" s="38">
        <f>E15*D15</f>
        <v>0</v>
      </c>
      <c r="G15" s="39">
        <v>0</v>
      </c>
      <c r="H15" s="40">
        <f>F15-G15*F15</f>
        <v>0</v>
      </c>
      <c r="I15" s="1">
        <f>+E15*0.9</f>
        <v>79008.3</v>
      </c>
      <c r="J15" s="1">
        <f>+I15*D15</f>
        <v>0</v>
      </c>
      <c r="K15" s="46"/>
      <c r="L15" s="1" t="str">
        <f t="shared" si="0"/>
        <v>choqua</v>
      </c>
      <c r="M15" s="46"/>
      <c r="N15" s="46"/>
      <c r="O15" s="46"/>
      <c r="P15" s="46"/>
      <c r="Q15" s="46"/>
      <c r="R15" s="47"/>
      <c r="S15" s="48"/>
      <c r="T15" s="49"/>
      <c r="U15" s="50"/>
      <c r="V15" s="46"/>
      <c r="W15" s="51"/>
    </row>
    <row r="16" spans="1:23" s="52" customFormat="1" ht="15.75" hidden="1" x14ac:dyDescent="0.25">
      <c r="A16" s="41">
        <v>5</v>
      </c>
      <c r="B16" s="35" t="s">
        <v>53</v>
      </c>
      <c r="C16" s="36" t="str">
        <f>VLOOKUP(B16,$S$5:$T$18,2,0)</f>
        <v>Tai Heo muối 200G</v>
      </c>
      <c r="D16" s="85"/>
      <c r="E16" s="37">
        <f>VLOOKUP(C16,$T$5:$U$18,2,0)</f>
        <v>55595</v>
      </c>
      <c r="F16" s="38">
        <f>E16*D16</f>
        <v>0</v>
      </c>
      <c r="G16" s="39">
        <v>0</v>
      </c>
      <c r="H16" s="40">
        <f>F16-G16*F16</f>
        <v>0</v>
      </c>
      <c r="I16" s="1">
        <f>+E16*0.9</f>
        <v>50035.5</v>
      </c>
      <c r="J16" s="1">
        <f>+I16*D16</f>
        <v>0</v>
      </c>
      <c r="K16" s="46"/>
      <c r="L16" s="1" t="str">
        <f t="shared" si="0"/>
        <v>choqua</v>
      </c>
      <c r="M16" s="46"/>
      <c r="N16" s="46"/>
      <c r="O16" s="46"/>
      <c r="P16" s="46"/>
      <c r="Q16" s="46"/>
      <c r="R16" s="47"/>
      <c r="S16" s="48"/>
      <c r="T16" s="49"/>
      <c r="U16" s="50"/>
      <c r="V16" s="46"/>
      <c r="W16" s="51"/>
    </row>
    <row r="17" spans="1:23" s="2" customFormat="1" ht="15.75" x14ac:dyDescent="0.25">
      <c r="A17" s="41"/>
      <c r="B17" s="42"/>
      <c r="C17" s="53" t="s">
        <v>54</v>
      </c>
      <c r="D17" s="54">
        <f>+SUM(D12:D16)</f>
        <v>40</v>
      </c>
      <c r="E17" s="43"/>
      <c r="F17" s="44"/>
      <c r="G17" s="45"/>
      <c r="H17" s="55">
        <f>+SUM(H12:H16)</f>
        <v>3393590</v>
      </c>
      <c r="I17" s="1"/>
      <c r="J17" s="1"/>
      <c r="K17" s="56">
        <f>+SUM(J12:J16)</f>
        <v>3054231</v>
      </c>
      <c r="L17" s="1" t="str">
        <f t="shared" si="0"/>
        <v>choqua</v>
      </c>
      <c r="M17" s="1"/>
      <c r="N17" s="1"/>
      <c r="O17" s="1"/>
      <c r="P17" s="1"/>
      <c r="Q17" s="1"/>
      <c r="R17" s="8">
        <v>11</v>
      </c>
      <c r="S17" s="31" t="s">
        <v>55</v>
      </c>
      <c r="T17" s="57" t="s">
        <v>56</v>
      </c>
      <c r="U17" s="19">
        <v>61250</v>
      </c>
      <c r="V17" s="1"/>
      <c r="W17" s="5"/>
    </row>
    <row r="18" spans="1:23" s="2" customFormat="1" ht="15.75" x14ac:dyDescent="0.25">
      <c r="A18" s="58"/>
      <c r="B18" s="59"/>
      <c r="C18" s="58"/>
      <c r="D18" s="5"/>
      <c r="E18" s="58"/>
      <c r="F18" s="58"/>
      <c r="G18" s="60"/>
      <c r="H18" s="61"/>
      <c r="I18" s="1"/>
      <c r="J18" s="1"/>
      <c r="K18" s="1"/>
      <c r="L18" s="1" t="str">
        <f t="shared" si="0"/>
        <v>choqua</v>
      </c>
      <c r="M18" s="1"/>
      <c r="N18" s="1"/>
      <c r="O18" s="1"/>
      <c r="P18" s="1"/>
      <c r="Q18" s="1"/>
      <c r="R18" s="8">
        <v>12</v>
      </c>
      <c r="S18" s="31" t="s">
        <v>57</v>
      </c>
      <c r="T18" s="62" t="s">
        <v>58</v>
      </c>
      <c r="U18" s="19">
        <v>61250</v>
      </c>
      <c r="V18" s="1"/>
      <c r="W18" s="5"/>
    </row>
    <row r="19" spans="1:23" ht="15.75" x14ac:dyDescent="0.25">
      <c r="L19" s="1" t="str">
        <f t="shared" si="0"/>
        <v>choqua</v>
      </c>
    </row>
    <row r="20" spans="1:23" s="2" customFormat="1" ht="15.75" x14ac:dyDescent="0.25">
      <c r="A20" s="124" t="s">
        <v>0</v>
      </c>
      <c r="B20" s="124"/>
      <c r="C20" s="124"/>
      <c r="D20" s="124"/>
      <c r="E20" s="124"/>
      <c r="F20" s="124"/>
      <c r="G20" s="124"/>
      <c r="H20" s="124"/>
      <c r="I20" s="1"/>
      <c r="J20" s="1"/>
      <c r="K20" s="1"/>
      <c r="L20" s="1" t="str">
        <f t="shared" si="0"/>
        <v>choqua</v>
      </c>
      <c r="M20" s="1"/>
      <c r="N20" s="1"/>
      <c r="O20" s="1"/>
      <c r="P20" s="1"/>
      <c r="Q20" s="1"/>
      <c r="R20" s="63"/>
      <c r="S20" s="64"/>
      <c r="T20" s="1"/>
      <c r="U20" s="1"/>
      <c r="V20" s="1"/>
      <c r="W20" s="5"/>
    </row>
    <row r="21" spans="1:23" s="2" customFormat="1" ht="15.75" x14ac:dyDescent="0.25">
      <c r="A21" s="124" t="s">
        <v>3</v>
      </c>
      <c r="B21" s="124"/>
      <c r="C21" s="124"/>
      <c r="D21" s="124"/>
      <c r="E21" s="124"/>
      <c r="F21" s="124"/>
      <c r="G21" s="124"/>
      <c r="H21" s="124"/>
      <c r="I21" s="1"/>
      <c r="J21" s="1"/>
      <c r="K21" s="1"/>
      <c r="L21" s="1" t="str">
        <f t="shared" si="0"/>
        <v>choqua</v>
      </c>
      <c r="M21" s="1"/>
      <c r="N21" s="1"/>
      <c r="O21" s="1"/>
      <c r="P21" s="1"/>
      <c r="Q21" s="1"/>
      <c r="R21" s="63"/>
      <c r="S21" s="64"/>
      <c r="T21" s="1"/>
      <c r="U21" s="1"/>
      <c r="V21" s="1"/>
      <c r="W21" s="5"/>
    </row>
    <row r="22" spans="1:23" s="2" customFormat="1" ht="15.75" x14ac:dyDescent="0.25">
      <c r="A22" s="124" t="s">
        <v>4</v>
      </c>
      <c r="B22" s="124"/>
      <c r="C22" s="124"/>
      <c r="D22" s="124"/>
      <c r="E22" s="124"/>
      <c r="F22" s="124"/>
      <c r="G22" s="124"/>
      <c r="H22" s="124"/>
      <c r="I22" s="1"/>
      <c r="J22" s="1"/>
      <c r="K22" s="1"/>
      <c r="L22" s="1" t="str">
        <f t="shared" si="0"/>
        <v>choqua</v>
      </c>
      <c r="M22" s="1"/>
      <c r="N22" s="1"/>
      <c r="O22" s="1"/>
      <c r="P22" s="1"/>
      <c r="Q22" s="1"/>
      <c r="R22" s="63"/>
      <c r="S22" s="64"/>
      <c r="T22" s="1"/>
      <c r="U22" s="1"/>
      <c r="V22" s="1"/>
      <c r="W22" s="5"/>
    </row>
    <row r="23" spans="1:23" s="2" customFormat="1" ht="15.75" x14ac:dyDescent="0.25">
      <c r="A23" s="124" t="s">
        <v>9</v>
      </c>
      <c r="B23" s="124"/>
      <c r="C23" s="124"/>
      <c r="D23" s="124"/>
      <c r="E23" s="124"/>
      <c r="F23" s="124"/>
      <c r="G23" s="124"/>
      <c r="H23" s="124"/>
      <c r="I23" s="1"/>
      <c r="J23" s="1"/>
      <c r="K23" s="1"/>
      <c r="L23" s="1" t="str">
        <f t="shared" si="0"/>
        <v>choqua</v>
      </c>
      <c r="M23" s="1"/>
      <c r="N23" s="1"/>
      <c r="O23" s="1"/>
      <c r="P23" s="1"/>
      <c r="Q23" s="1"/>
      <c r="R23" s="63"/>
      <c r="S23" s="64"/>
      <c r="T23" s="1"/>
      <c r="U23" s="1"/>
      <c r="V23" s="1"/>
      <c r="W23" s="5"/>
    </row>
    <row r="24" spans="1:23" s="2" customFormat="1" ht="15.75" x14ac:dyDescent="0.25">
      <c r="A24" s="125" t="s">
        <v>12</v>
      </c>
      <c r="B24" s="125"/>
      <c r="C24" s="125"/>
      <c r="D24" s="125"/>
      <c r="E24" s="125"/>
      <c r="F24" s="125"/>
      <c r="G24" s="125"/>
      <c r="H24" s="125"/>
      <c r="I24" s="1"/>
      <c r="J24" s="1"/>
      <c r="K24" s="1"/>
      <c r="L24" s="1" t="str">
        <f t="shared" si="0"/>
        <v>choqua</v>
      </c>
      <c r="M24" s="1"/>
      <c r="N24" s="1"/>
      <c r="O24" s="1"/>
      <c r="P24" s="1"/>
      <c r="Q24" s="1"/>
      <c r="R24" s="63"/>
      <c r="S24" s="64"/>
      <c r="T24" s="1"/>
      <c r="U24" s="1"/>
      <c r="V24" s="1"/>
      <c r="W24" s="5"/>
    </row>
    <row r="25" spans="1:23" s="2" customFormat="1" ht="15.75" x14ac:dyDescent="0.25">
      <c r="A25" s="14"/>
      <c r="B25" s="15"/>
      <c r="C25" s="14"/>
      <c r="D25" s="98"/>
      <c r="E25" s="14"/>
      <c r="F25" s="14"/>
      <c r="G25" s="16"/>
      <c r="H25" s="14"/>
      <c r="I25" s="1"/>
      <c r="J25" s="1"/>
      <c r="K25" s="1"/>
      <c r="L25" s="1" t="str">
        <f t="shared" si="0"/>
        <v>choqua</v>
      </c>
      <c r="M25" s="1"/>
      <c r="N25" s="1"/>
      <c r="O25" s="1"/>
      <c r="P25" s="1"/>
      <c r="Q25" s="1"/>
      <c r="R25" s="63"/>
      <c r="S25" s="64"/>
      <c r="T25" s="1"/>
      <c r="U25" s="1"/>
      <c r="V25" s="1"/>
      <c r="W25" s="5"/>
    </row>
    <row r="26" spans="1:23" s="2" customFormat="1" ht="15.75" x14ac:dyDescent="0.25">
      <c r="A26" s="20" t="s">
        <v>20</v>
      </c>
      <c r="B26" s="20"/>
      <c r="C26" s="15" t="s">
        <v>59</v>
      </c>
      <c r="D26" s="98"/>
      <c r="E26" s="14"/>
      <c r="F26" s="14"/>
      <c r="G26" s="21" t="s">
        <v>22</v>
      </c>
      <c r="H26" s="22">
        <v>44684</v>
      </c>
      <c r="I26" s="1"/>
      <c r="J26" s="1"/>
      <c r="K26" s="1"/>
      <c r="L26" s="1" t="str">
        <f t="shared" si="0"/>
        <v>CHỊ HÀ - SIÊU THỊ MINH CẦU GANG THÉP - TN</v>
      </c>
      <c r="M26" s="23">
        <f>H26</f>
        <v>44684</v>
      </c>
      <c r="N26" s="1"/>
      <c r="O26" s="1"/>
      <c r="P26" s="1"/>
      <c r="Q26" s="1"/>
      <c r="R26" s="63"/>
      <c r="S26" s="64"/>
      <c r="T26" s="1"/>
      <c r="U26" s="1"/>
      <c r="V26" s="1"/>
      <c r="W26" s="5"/>
    </row>
    <row r="27" spans="1:23" s="2" customFormat="1" ht="15.75" x14ac:dyDescent="0.25">
      <c r="A27" s="24" t="s">
        <v>25</v>
      </c>
      <c r="B27" s="24"/>
      <c r="C27" s="25"/>
      <c r="D27" s="26"/>
      <c r="E27" s="27"/>
      <c r="F27" s="28"/>
      <c r="G27" s="126"/>
      <c r="H27" s="126"/>
      <c r="I27" s="1"/>
      <c r="J27" s="1"/>
      <c r="K27" s="1"/>
      <c r="L27" s="1" t="str">
        <f t="shared" si="0"/>
        <v>choqua</v>
      </c>
      <c r="M27" s="1"/>
      <c r="N27" s="1"/>
      <c r="O27" s="1"/>
      <c r="P27" s="1"/>
      <c r="Q27" s="1"/>
      <c r="R27" s="63"/>
      <c r="S27" s="64"/>
      <c r="T27" s="1"/>
      <c r="U27" s="1"/>
      <c r="V27" s="1"/>
      <c r="W27" s="5"/>
    </row>
    <row r="28" spans="1:23" s="2" customFormat="1" ht="15.75" x14ac:dyDescent="0.25">
      <c r="A28" s="24" t="s">
        <v>28</v>
      </c>
      <c r="B28" s="127" t="s">
        <v>29</v>
      </c>
      <c r="C28" s="127"/>
      <c r="D28" s="26"/>
      <c r="E28" s="27"/>
      <c r="F28" s="28"/>
      <c r="G28" s="128" t="s">
        <v>60</v>
      </c>
      <c r="H28" s="128"/>
      <c r="I28" s="1"/>
      <c r="J28" s="1"/>
      <c r="K28" s="1"/>
      <c r="L28" s="1" t="str">
        <f t="shared" si="0"/>
        <v>choqua</v>
      </c>
      <c r="M28" s="1"/>
      <c r="N28" s="1"/>
      <c r="O28" s="1"/>
      <c r="P28" s="1"/>
      <c r="Q28" s="1"/>
      <c r="R28" s="63"/>
      <c r="S28" s="64"/>
      <c r="T28" s="1"/>
      <c r="U28" s="1"/>
      <c r="V28" s="1"/>
      <c r="W28" s="5"/>
    </row>
    <row r="29" spans="1:23" s="2" customFormat="1" ht="15.75" x14ac:dyDescent="0.25">
      <c r="A29" s="6" t="s">
        <v>5</v>
      </c>
      <c r="B29" s="33" t="s">
        <v>34</v>
      </c>
      <c r="C29" s="6" t="s">
        <v>35</v>
      </c>
      <c r="D29" s="101" t="s">
        <v>36</v>
      </c>
      <c r="E29" s="7" t="s">
        <v>37</v>
      </c>
      <c r="F29" s="34" t="s">
        <v>38</v>
      </c>
      <c r="G29" s="6" t="s">
        <v>39</v>
      </c>
      <c r="H29" s="7" t="s">
        <v>40</v>
      </c>
      <c r="I29" s="90" t="s">
        <v>31</v>
      </c>
      <c r="J29" s="1"/>
      <c r="K29" s="1"/>
      <c r="L29" s="1" t="str">
        <f t="shared" si="0"/>
        <v>choqua</v>
      </c>
      <c r="M29" s="1"/>
      <c r="N29" s="1"/>
      <c r="O29" s="1"/>
      <c r="P29" s="1"/>
      <c r="Q29" s="1"/>
      <c r="R29" s="63"/>
      <c r="S29" s="64"/>
      <c r="T29" s="1"/>
      <c r="U29" s="1"/>
      <c r="V29" s="1"/>
      <c r="W29" s="5"/>
    </row>
    <row r="30" spans="1:23" s="2" customFormat="1" ht="15.75" x14ac:dyDescent="0.25">
      <c r="A30" s="8">
        <v>1</v>
      </c>
      <c r="B30" s="35" t="s">
        <v>46</v>
      </c>
      <c r="C30" s="12" t="str">
        <f>VLOOKUP(B30,$S$5:$T$18,2,0)</f>
        <v>Chân giò heo muối 300G</v>
      </c>
      <c r="D30" s="87">
        <v>30</v>
      </c>
      <c r="E30" s="65">
        <f>VLOOKUP(C30,$T$5:$U$18,2,0)</f>
        <v>73431</v>
      </c>
      <c r="F30" s="66">
        <f>E30*D30</f>
        <v>2202930</v>
      </c>
      <c r="G30" s="39">
        <v>0</v>
      </c>
      <c r="H30" s="40">
        <f>F30-G30*F30</f>
        <v>2202930</v>
      </c>
      <c r="I30" s="1">
        <f>+E30*0.9</f>
        <v>66087.900000000009</v>
      </c>
      <c r="J30" s="1">
        <f>+I30*D30</f>
        <v>1982637.0000000002</v>
      </c>
      <c r="K30" s="1"/>
      <c r="L30" s="1" t="str">
        <f t="shared" si="0"/>
        <v>choqua</v>
      </c>
      <c r="M30" s="67"/>
      <c r="N30" s="67"/>
      <c r="O30" s="67"/>
      <c r="P30" s="67"/>
      <c r="Q30" s="1"/>
      <c r="R30" s="63"/>
      <c r="S30" s="64"/>
      <c r="T30" s="1"/>
      <c r="U30" s="1"/>
      <c r="V30" s="1"/>
      <c r="W30" s="5"/>
    </row>
    <row r="31" spans="1:23" s="2" customFormat="1" ht="15.75" x14ac:dyDescent="0.25">
      <c r="A31" s="8">
        <v>2</v>
      </c>
      <c r="B31" s="35" t="s">
        <v>49</v>
      </c>
      <c r="C31" s="12" t="str">
        <f>VLOOKUP(B31,$S$5:$T$18,2,0)</f>
        <v>Chân giò heo muối 500G</v>
      </c>
      <c r="D31" s="87">
        <v>20</v>
      </c>
      <c r="E31" s="65">
        <f>VLOOKUP(C31,$T$5:$U$18,2,0)</f>
        <v>119066</v>
      </c>
      <c r="F31" s="66">
        <f>E31*D31</f>
        <v>2381320</v>
      </c>
      <c r="G31" s="39">
        <v>0</v>
      </c>
      <c r="H31" s="40">
        <f>F31-G31*F31</f>
        <v>2381320</v>
      </c>
      <c r="I31" s="1">
        <f>+E31*0.9</f>
        <v>107159.40000000001</v>
      </c>
      <c r="J31" s="1">
        <f>+I31*D31</f>
        <v>2143188</v>
      </c>
      <c r="K31" s="1"/>
      <c r="L31" s="1" t="str">
        <f t="shared" si="0"/>
        <v>choqua</v>
      </c>
      <c r="M31" s="67"/>
      <c r="N31" s="67"/>
      <c r="O31" s="67"/>
      <c r="P31" s="67"/>
      <c r="Q31" s="1"/>
      <c r="R31" s="63"/>
      <c r="S31" s="64"/>
      <c r="T31" s="1"/>
      <c r="U31" s="1"/>
      <c r="V31" s="1"/>
      <c r="W31" s="5"/>
    </row>
    <row r="32" spans="1:23" s="2" customFormat="1" ht="15.75" x14ac:dyDescent="0.25">
      <c r="A32" s="8">
        <v>3</v>
      </c>
      <c r="B32" s="35" t="s">
        <v>53</v>
      </c>
      <c r="C32" s="12" t="str">
        <f>VLOOKUP(B32,$S$5:$T$18,2,0)</f>
        <v>Tai Heo muối 200G</v>
      </c>
      <c r="D32" s="87">
        <v>10</v>
      </c>
      <c r="E32" s="65">
        <f>VLOOKUP(C32,$T$5:$U$18,2,0)</f>
        <v>55595</v>
      </c>
      <c r="F32" s="66">
        <f>E32*D32</f>
        <v>555950</v>
      </c>
      <c r="G32" s="39">
        <v>0</v>
      </c>
      <c r="H32" s="40">
        <f>F32-G32*F32</f>
        <v>555950</v>
      </c>
      <c r="I32" s="1">
        <f>+E32*0.9</f>
        <v>50035.5</v>
      </c>
      <c r="J32" s="1">
        <f>+I32*D32</f>
        <v>500355</v>
      </c>
      <c r="K32" s="1"/>
      <c r="L32" s="1" t="str">
        <f t="shared" si="0"/>
        <v>choqua</v>
      </c>
      <c r="M32" s="67"/>
      <c r="N32" s="67"/>
      <c r="O32" s="67"/>
      <c r="P32" s="67"/>
      <c r="Q32" s="1"/>
      <c r="R32" s="63"/>
      <c r="S32" s="64"/>
      <c r="T32" s="1"/>
      <c r="U32" s="1"/>
      <c r="V32" s="1"/>
      <c r="W32" s="5"/>
    </row>
    <row r="33" spans="1:23" s="2" customFormat="1" ht="15.75" x14ac:dyDescent="0.25">
      <c r="A33" s="41"/>
      <c r="B33" s="42"/>
      <c r="C33" s="53" t="s">
        <v>54</v>
      </c>
      <c r="D33" s="54">
        <f>+SUM(D30:D32)</f>
        <v>60</v>
      </c>
      <c r="E33" s="43"/>
      <c r="F33" s="44"/>
      <c r="G33" s="45"/>
      <c r="H33" s="55">
        <f>+SUM(H30:H32)</f>
        <v>5140200</v>
      </c>
      <c r="I33" s="1"/>
      <c r="J33" s="1"/>
      <c r="K33" s="56">
        <f>+SUM(J30:J32)</f>
        <v>4626180</v>
      </c>
      <c r="L33" s="1" t="str">
        <f t="shared" si="0"/>
        <v>choqua</v>
      </c>
      <c r="M33" s="1"/>
      <c r="N33" s="1"/>
      <c r="O33" s="1"/>
      <c r="P33" s="1"/>
      <c r="Q33" s="1"/>
      <c r="R33" s="63"/>
      <c r="S33" s="64"/>
      <c r="T33" s="1"/>
      <c r="U33" s="1"/>
      <c r="V33" s="1"/>
      <c r="W33" s="5"/>
    </row>
    <row r="34" spans="1:23" s="2" customFormat="1" ht="15.75" x14ac:dyDescent="0.25">
      <c r="A34" s="124"/>
      <c r="B34" s="124"/>
      <c r="C34" s="124"/>
      <c r="D34" s="124"/>
      <c r="E34" s="124"/>
      <c r="F34" s="124"/>
      <c r="G34" s="124"/>
      <c r="H34" s="124"/>
      <c r="I34" s="1"/>
      <c r="J34" s="1"/>
      <c r="K34" s="67"/>
      <c r="L34" s="1" t="str">
        <f t="shared" si="0"/>
        <v>choqua</v>
      </c>
      <c r="M34" s="1"/>
      <c r="N34" s="1"/>
      <c r="O34" s="1"/>
      <c r="P34" s="1"/>
      <c r="Q34" s="1"/>
      <c r="R34" s="63"/>
      <c r="S34" s="64"/>
      <c r="T34" s="1"/>
      <c r="U34" s="1"/>
      <c r="V34" s="1"/>
      <c r="W34" s="5"/>
    </row>
    <row r="35" spans="1:23" ht="15.75" x14ac:dyDescent="0.25">
      <c r="L35" s="1" t="str">
        <f t="shared" si="0"/>
        <v>choqua</v>
      </c>
    </row>
    <row r="36" spans="1:23" s="2" customFormat="1" ht="15.75" x14ac:dyDescent="0.25">
      <c r="A36" s="124" t="s">
        <v>0</v>
      </c>
      <c r="B36" s="124"/>
      <c r="C36" s="124"/>
      <c r="D36" s="124"/>
      <c r="E36" s="124"/>
      <c r="F36" s="124"/>
      <c r="G36" s="124"/>
      <c r="H36" s="124"/>
      <c r="I36" s="1"/>
      <c r="J36" s="1"/>
      <c r="K36" s="1"/>
      <c r="L36" s="1" t="str">
        <f t="shared" si="0"/>
        <v>choqua</v>
      </c>
      <c r="M36" s="1"/>
      <c r="N36" s="1"/>
      <c r="O36" s="1"/>
      <c r="P36" s="1"/>
      <c r="Q36" s="1"/>
      <c r="R36" s="63"/>
      <c r="S36" s="64"/>
      <c r="T36" s="1"/>
      <c r="U36" s="1"/>
      <c r="V36" s="1"/>
      <c r="W36" s="5"/>
    </row>
    <row r="37" spans="1:23" s="2" customFormat="1" ht="15.75" x14ac:dyDescent="0.25">
      <c r="A37" s="124" t="s">
        <v>3</v>
      </c>
      <c r="B37" s="124"/>
      <c r="C37" s="124"/>
      <c r="D37" s="124"/>
      <c r="E37" s="124"/>
      <c r="F37" s="124"/>
      <c r="G37" s="124"/>
      <c r="H37" s="124"/>
      <c r="I37" s="1"/>
      <c r="J37" s="1"/>
      <c r="K37" s="1"/>
      <c r="L37" s="1" t="str">
        <f t="shared" si="0"/>
        <v>choqua</v>
      </c>
      <c r="M37" s="1"/>
      <c r="N37" s="1"/>
      <c r="O37" s="1"/>
      <c r="P37" s="1"/>
      <c r="Q37" s="1"/>
      <c r="R37" s="63"/>
      <c r="S37" s="64"/>
      <c r="T37" s="1"/>
      <c r="U37" s="1"/>
      <c r="V37" s="1"/>
      <c r="W37" s="5"/>
    </row>
    <row r="38" spans="1:23" s="2" customFormat="1" ht="15.75" x14ac:dyDescent="0.25">
      <c r="A38" s="124" t="s">
        <v>4</v>
      </c>
      <c r="B38" s="124"/>
      <c r="C38" s="124"/>
      <c r="D38" s="124"/>
      <c r="E38" s="124"/>
      <c r="F38" s="124"/>
      <c r="G38" s="124"/>
      <c r="H38" s="124"/>
      <c r="I38" s="1"/>
      <c r="J38" s="1"/>
      <c r="K38" s="1"/>
      <c r="L38" s="1" t="str">
        <f t="shared" si="0"/>
        <v>choqua</v>
      </c>
      <c r="M38" s="1"/>
      <c r="N38" s="1"/>
      <c r="O38" s="1"/>
      <c r="P38" s="1"/>
      <c r="Q38" s="1"/>
      <c r="R38" s="63"/>
      <c r="S38" s="64"/>
      <c r="T38" s="1"/>
      <c r="U38" s="1"/>
      <c r="V38" s="1"/>
      <c r="W38" s="5"/>
    </row>
    <row r="39" spans="1:23" s="2" customFormat="1" ht="15.75" x14ac:dyDescent="0.25">
      <c r="A39" s="124" t="s">
        <v>9</v>
      </c>
      <c r="B39" s="124"/>
      <c r="C39" s="124"/>
      <c r="D39" s="124"/>
      <c r="E39" s="124"/>
      <c r="F39" s="124"/>
      <c r="G39" s="124"/>
      <c r="H39" s="124"/>
      <c r="I39" s="1"/>
      <c r="J39" s="1"/>
      <c r="K39" s="1"/>
      <c r="L39" s="1" t="str">
        <f t="shared" si="0"/>
        <v>choqua</v>
      </c>
      <c r="M39" s="1"/>
      <c r="N39" s="1"/>
      <c r="O39" s="1"/>
      <c r="P39" s="1"/>
      <c r="Q39" s="1"/>
      <c r="R39" s="63"/>
      <c r="S39" s="64"/>
      <c r="T39" s="1"/>
      <c r="U39" s="1"/>
      <c r="V39" s="1"/>
      <c r="W39" s="5"/>
    </row>
    <row r="40" spans="1:23" s="2" customFormat="1" ht="15.75" x14ac:dyDescent="0.25">
      <c r="A40" s="125" t="s">
        <v>12</v>
      </c>
      <c r="B40" s="125"/>
      <c r="C40" s="125"/>
      <c r="D40" s="125"/>
      <c r="E40" s="125"/>
      <c r="F40" s="125"/>
      <c r="G40" s="125"/>
      <c r="H40" s="125"/>
      <c r="I40" s="1"/>
      <c r="J40" s="1"/>
      <c r="K40" s="1"/>
      <c r="L40" s="1" t="str">
        <f t="shared" si="0"/>
        <v>choqua</v>
      </c>
      <c r="M40" s="1"/>
      <c r="N40" s="1"/>
      <c r="O40" s="1"/>
      <c r="P40" s="1"/>
      <c r="Q40" s="1"/>
      <c r="R40" s="63"/>
      <c r="S40" s="64"/>
      <c r="T40" s="1"/>
      <c r="U40" s="1"/>
      <c r="V40" s="1"/>
      <c r="W40" s="5"/>
    </row>
    <row r="41" spans="1:23" s="2" customFormat="1" ht="15.75" x14ac:dyDescent="0.25">
      <c r="A41" s="14"/>
      <c r="B41" s="15"/>
      <c r="C41" s="14"/>
      <c r="D41" s="98"/>
      <c r="E41" s="14"/>
      <c r="F41" s="14"/>
      <c r="G41" s="16"/>
      <c r="H41" s="14"/>
      <c r="I41" s="1"/>
      <c r="J41" s="1"/>
      <c r="K41" s="1"/>
      <c r="L41" s="1" t="str">
        <f t="shared" si="0"/>
        <v>choqua</v>
      </c>
      <c r="M41" s="1"/>
      <c r="N41" s="1"/>
      <c r="O41" s="1"/>
      <c r="P41" s="1"/>
      <c r="Q41" s="1"/>
      <c r="R41" s="63"/>
      <c r="S41" s="64"/>
      <c r="T41" s="1"/>
      <c r="U41" s="1"/>
      <c r="V41" s="1"/>
      <c r="W41" s="5"/>
    </row>
    <row r="42" spans="1:23" s="2" customFormat="1" ht="15.75" x14ac:dyDescent="0.25">
      <c r="A42" s="20" t="s">
        <v>20</v>
      </c>
      <c r="B42" s="20"/>
      <c r="C42" s="15" t="s">
        <v>61</v>
      </c>
      <c r="D42" s="98"/>
      <c r="E42" s="14"/>
      <c r="F42" s="14"/>
      <c r="G42" s="21" t="s">
        <v>22</v>
      </c>
      <c r="H42" s="22">
        <v>44695</v>
      </c>
      <c r="I42" s="1"/>
      <c r="J42" s="1"/>
      <c r="K42" s="1"/>
      <c r="L42" s="1" t="str">
        <f t="shared" si="0"/>
        <v>CHỊ HÀ - SIÊU THỊ MINH CẦU - TN</v>
      </c>
      <c r="M42" s="23">
        <f>H42</f>
        <v>44695</v>
      </c>
      <c r="N42" s="1"/>
      <c r="O42" s="1"/>
      <c r="P42" s="1"/>
      <c r="Q42" s="1"/>
      <c r="R42" s="63"/>
      <c r="S42" s="64"/>
      <c r="T42" s="1"/>
      <c r="U42" s="1"/>
      <c r="V42" s="1"/>
      <c r="W42" s="5"/>
    </row>
    <row r="43" spans="1:23" s="2" customFormat="1" ht="15.75" x14ac:dyDescent="0.25">
      <c r="A43" s="24" t="s">
        <v>25</v>
      </c>
      <c r="B43" s="24"/>
      <c r="C43" s="25"/>
      <c r="D43" s="26"/>
      <c r="E43" s="27"/>
      <c r="F43" s="28"/>
      <c r="G43" s="126"/>
      <c r="H43" s="126"/>
      <c r="I43" s="1"/>
      <c r="J43" s="1"/>
      <c r="K43" s="1"/>
      <c r="L43" s="1" t="str">
        <f t="shared" si="0"/>
        <v>choqua</v>
      </c>
      <c r="M43" s="1"/>
      <c r="N43" s="1"/>
      <c r="O43" s="1"/>
      <c r="P43" s="1"/>
      <c r="Q43" s="1"/>
      <c r="R43" s="63"/>
      <c r="S43" s="64"/>
      <c r="T43" s="1"/>
      <c r="U43" s="1"/>
      <c r="V43" s="1"/>
      <c r="W43" s="5"/>
    </row>
    <row r="44" spans="1:23" s="2" customFormat="1" ht="15.75" x14ac:dyDescent="0.25">
      <c r="A44" s="24" t="s">
        <v>28</v>
      </c>
      <c r="B44" s="127" t="s">
        <v>29</v>
      </c>
      <c r="C44" s="127"/>
      <c r="D44" s="26"/>
      <c r="E44" s="27"/>
      <c r="F44" s="28"/>
      <c r="G44" s="128" t="s">
        <v>60</v>
      </c>
      <c r="H44" s="128"/>
      <c r="I44" s="1"/>
      <c r="J44" s="1"/>
      <c r="K44" s="1"/>
      <c r="L44" s="1" t="str">
        <f t="shared" si="0"/>
        <v>choqua</v>
      </c>
      <c r="M44" s="1"/>
      <c r="N44" s="1"/>
      <c r="O44" s="1"/>
      <c r="P44" s="1"/>
      <c r="Q44" s="1"/>
      <c r="R44" s="63"/>
      <c r="S44" s="64"/>
      <c r="T44" s="1"/>
      <c r="U44" s="1"/>
      <c r="V44" s="1"/>
      <c r="W44" s="5"/>
    </row>
    <row r="45" spans="1:23" s="2" customFormat="1" ht="15.75" x14ac:dyDescent="0.25">
      <c r="A45" s="6" t="s">
        <v>5</v>
      </c>
      <c r="B45" s="33" t="s">
        <v>34</v>
      </c>
      <c r="C45" s="6" t="s">
        <v>35</v>
      </c>
      <c r="D45" s="101" t="s">
        <v>36</v>
      </c>
      <c r="E45" s="7" t="s">
        <v>37</v>
      </c>
      <c r="F45" s="34" t="s">
        <v>38</v>
      </c>
      <c r="G45" s="6" t="s">
        <v>39</v>
      </c>
      <c r="H45" s="7" t="s">
        <v>40</v>
      </c>
      <c r="I45" s="90" t="s">
        <v>31</v>
      </c>
      <c r="J45" s="1"/>
      <c r="K45" s="1"/>
      <c r="L45" s="1" t="str">
        <f t="shared" si="0"/>
        <v>choqua</v>
      </c>
      <c r="M45" s="1"/>
      <c r="N45" s="1"/>
      <c r="O45" s="1"/>
      <c r="P45" s="1"/>
      <c r="Q45" s="1"/>
      <c r="R45" s="63"/>
      <c r="S45" s="64"/>
      <c r="T45" s="1"/>
      <c r="U45" s="1"/>
      <c r="V45" s="1"/>
      <c r="W45" s="5"/>
    </row>
    <row r="46" spans="1:23" s="2" customFormat="1" ht="15.75" x14ac:dyDescent="0.25">
      <c r="A46" s="8">
        <v>1</v>
      </c>
      <c r="B46" s="35" t="s">
        <v>18</v>
      </c>
      <c r="C46" s="12" t="str">
        <f>VLOOKUP(B46,$S$5:$T$18,2,0)</f>
        <v>Gà muối 500G</v>
      </c>
      <c r="D46" s="87">
        <v>30</v>
      </c>
      <c r="E46" s="65">
        <f>VLOOKUP(C46,$T$5:$U$18,2,0)</f>
        <v>111058</v>
      </c>
      <c r="F46" s="66">
        <f>E46*D46</f>
        <v>3331740</v>
      </c>
      <c r="G46" s="39">
        <v>0</v>
      </c>
      <c r="H46" s="40">
        <f>F46-G46*F46</f>
        <v>3331740</v>
      </c>
      <c r="I46" s="1">
        <f>+E46*0.9</f>
        <v>99952.2</v>
      </c>
      <c r="J46" s="1">
        <f>+I46*D46</f>
        <v>2998566</v>
      </c>
      <c r="K46" s="1"/>
      <c r="L46" s="1" t="str">
        <f t="shared" si="0"/>
        <v>choqua</v>
      </c>
      <c r="M46" s="67"/>
      <c r="N46" s="67"/>
      <c r="O46" s="67"/>
      <c r="P46" s="67"/>
      <c r="Q46" s="1"/>
      <c r="R46" s="63"/>
      <c r="S46" s="64"/>
      <c r="T46" s="1"/>
      <c r="U46" s="1"/>
      <c r="V46" s="1"/>
      <c r="W46" s="5"/>
    </row>
    <row r="47" spans="1:23" s="2" customFormat="1" ht="15.75" x14ac:dyDescent="0.25">
      <c r="A47" s="8">
        <v>2</v>
      </c>
      <c r="B47" s="35" t="s">
        <v>26</v>
      </c>
      <c r="C47" s="12" t="str">
        <f>VLOOKUP(B47,$S$5:$T$18,2,0)</f>
        <v>Bắp bò muối 200G</v>
      </c>
      <c r="D47" s="88">
        <v>15</v>
      </c>
      <c r="E47" s="65">
        <f>VLOOKUP(C47,$T$5:$U$18,2,0)</f>
        <v>87787</v>
      </c>
      <c r="F47" s="66">
        <f>E47*D47</f>
        <v>1316805</v>
      </c>
      <c r="G47" s="39">
        <v>0</v>
      </c>
      <c r="H47" s="40">
        <f>F47-G47*F47</f>
        <v>1316805</v>
      </c>
      <c r="I47" s="1">
        <f>+E47*0.9</f>
        <v>79008.3</v>
      </c>
      <c r="J47" s="1">
        <f>+I47*D47</f>
        <v>1185124.5</v>
      </c>
      <c r="K47" s="1"/>
      <c r="L47" s="1" t="str">
        <f t="shared" si="0"/>
        <v>choqua</v>
      </c>
      <c r="M47" s="1"/>
      <c r="N47" s="1"/>
      <c r="O47" s="1"/>
      <c r="P47" s="1"/>
      <c r="Q47" s="1"/>
      <c r="R47" s="63"/>
      <c r="S47" s="64"/>
      <c r="T47" s="1"/>
      <c r="U47" s="1"/>
      <c r="V47" s="1"/>
      <c r="W47" s="5"/>
    </row>
    <row r="48" spans="1:23" s="2" customFormat="1" ht="15.75" x14ac:dyDescent="0.25">
      <c r="A48" s="41">
        <v>3</v>
      </c>
      <c r="B48" s="42" t="s">
        <v>23</v>
      </c>
      <c r="C48" s="36" t="str">
        <f>VLOOKUP(B48,$S$5:$T$18,2,0)</f>
        <v>Tai Heo muối 200G</v>
      </c>
      <c r="D48" s="88">
        <v>15</v>
      </c>
      <c r="E48" s="65">
        <f>VLOOKUP(C48,$T$5:$U$18,2,0)</f>
        <v>55595</v>
      </c>
      <c r="F48" s="68">
        <f>E48*D48</f>
        <v>833925</v>
      </c>
      <c r="G48" s="45">
        <v>0</v>
      </c>
      <c r="H48" s="37">
        <f>F48-G48*F48</f>
        <v>833925</v>
      </c>
      <c r="I48" s="1">
        <f>+E48*0.9</f>
        <v>50035.5</v>
      </c>
      <c r="J48" s="1">
        <f>+I48*D48</f>
        <v>750532.5</v>
      </c>
      <c r="K48" s="46"/>
      <c r="L48" s="1" t="str">
        <f t="shared" si="0"/>
        <v>choqua</v>
      </c>
      <c r="M48" s="1"/>
      <c r="N48" s="1"/>
      <c r="O48" s="1"/>
      <c r="P48" s="1"/>
      <c r="Q48" s="1"/>
      <c r="R48" s="63"/>
      <c r="S48" s="64"/>
      <c r="T48" s="1"/>
      <c r="U48" s="1"/>
      <c r="V48" s="1"/>
      <c r="W48" s="5"/>
    </row>
    <row r="49" spans="1:23" s="2" customFormat="1" ht="15.75" x14ac:dyDescent="0.25">
      <c r="A49" s="41"/>
      <c r="B49" s="42"/>
      <c r="C49" s="53" t="s">
        <v>54</v>
      </c>
      <c r="D49" s="54">
        <f>+SUM(D46:D48)</f>
        <v>60</v>
      </c>
      <c r="E49" s="43"/>
      <c r="F49" s="44"/>
      <c r="G49" s="45"/>
      <c r="H49" s="55">
        <f>+SUM(H46:H48)</f>
        <v>5482470</v>
      </c>
      <c r="I49" s="1"/>
      <c r="J49" s="1"/>
      <c r="K49" s="56">
        <f>+SUM(J46:J48)</f>
        <v>4934223</v>
      </c>
      <c r="L49" s="1" t="str">
        <f t="shared" si="0"/>
        <v>choqua</v>
      </c>
      <c r="M49" s="1"/>
      <c r="N49" s="1"/>
      <c r="O49" s="1"/>
      <c r="P49" s="1"/>
      <c r="Q49" s="1"/>
      <c r="R49" s="63"/>
      <c r="S49" s="64"/>
      <c r="T49" s="1"/>
      <c r="U49" s="1"/>
      <c r="V49" s="1"/>
      <c r="W49" s="5"/>
    </row>
    <row r="50" spans="1:23" ht="15.75" x14ac:dyDescent="0.25">
      <c r="L50" s="1" t="str">
        <f t="shared" si="0"/>
        <v>choqua</v>
      </c>
    </row>
    <row r="51" spans="1:23" ht="15.75" x14ac:dyDescent="0.25">
      <c r="L51" s="1" t="str">
        <f t="shared" si="0"/>
        <v>choqua</v>
      </c>
    </row>
    <row r="52" spans="1:23" s="2" customFormat="1" ht="15.75" x14ac:dyDescent="0.25">
      <c r="A52" s="124" t="s">
        <v>0</v>
      </c>
      <c r="B52" s="124"/>
      <c r="C52" s="124"/>
      <c r="D52" s="124"/>
      <c r="E52" s="124"/>
      <c r="F52" s="124"/>
      <c r="G52" s="124"/>
      <c r="H52" s="124"/>
      <c r="I52" s="1"/>
      <c r="J52" s="1"/>
      <c r="K52" s="1"/>
      <c r="L52" s="1" t="str">
        <f t="shared" si="0"/>
        <v>choqua</v>
      </c>
      <c r="M52" s="1"/>
      <c r="N52" s="1"/>
      <c r="O52" s="1"/>
      <c r="P52" s="1"/>
      <c r="Q52" s="1"/>
      <c r="R52" s="63"/>
      <c r="S52" s="64"/>
      <c r="T52" s="1"/>
      <c r="U52" s="1"/>
      <c r="V52" s="1"/>
      <c r="W52" s="5"/>
    </row>
    <row r="53" spans="1:23" s="2" customFormat="1" ht="15.75" x14ac:dyDescent="0.25">
      <c r="A53" s="124" t="s">
        <v>3</v>
      </c>
      <c r="B53" s="124"/>
      <c r="C53" s="124"/>
      <c r="D53" s="124"/>
      <c r="E53" s="124"/>
      <c r="F53" s="124"/>
      <c r="G53" s="124"/>
      <c r="H53" s="124"/>
      <c r="I53" s="1"/>
      <c r="J53" s="1"/>
      <c r="K53" s="1"/>
      <c r="L53" s="1" t="str">
        <f t="shared" si="0"/>
        <v>choqua</v>
      </c>
      <c r="M53" s="1"/>
      <c r="N53" s="1"/>
      <c r="O53" s="1"/>
      <c r="P53" s="1"/>
      <c r="Q53" s="1"/>
      <c r="R53" s="63"/>
      <c r="S53" s="64"/>
      <c r="T53" s="1"/>
      <c r="U53" s="1"/>
      <c r="V53" s="1"/>
      <c r="W53" s="5"/>
    </row>
    <row r="54" spans="1:23" s="2" customFormat="1" ht="15.75" x14ac:dyDescent="0.25">
      <c r="A54" s="124" t="s">
        <v>4</v>
      </c>
      <c r="B54" s="124"/>
      <c r="C54" s="124"/>
      <c r="D54" s="124"/>
      <c r="E54" s="124"/>
      <c r="F54" s="124"/>
      <c r="G54" s="124"/>
      <c r="H54" s="124"/>
      <c r="I54" s="1"/>
      <c r="J54" s="1"/>
      <c r="K54" s="1"/>
      <c r="L54" s="1" t="str">
        <f t="shared" si="0"/>
        <v>choqua</v>
      </c>
      <c r="M54" s="1"/>
      <c r="N54" s="1"/>
      <c r="O54" s="1"/>
      <c r="P54" s="1"/>
      <c r="Q54" s="1"/>
      <c r="R54" s="63"/>
      <c r="S54" s="64"/>
      <c r="T54" s="1"/>
      <c r="U54" s="1"/>
      <c r="V54" s="1"/>
      <c r="W54" s="5"/>
    </row>
    <row r="55" spans="1:23" s="2" customFormat="1" ht="15.75" x14ac:dyDescent="0.25">
      <c r="A55" s="124" t="s">
        <v>9</v>
      </c>
      <c r="B55" s="124"/>
      <c r="C55" s="124"/>
      <c r="D55" s="124"/>
      <c r="E55" s="124"/>
      <c r="F55" s="124"/>
      <c r="G55" s="124"/>
      <c r="H55" s="124"/>
      <c r="I55" s="1"/>
      <c r="J55" s="1"/>
      <c r="K55" s="1"/>
      <c r="L55" s="1" t="str">
        <f t="shared" si="0"/>
        <v>choqua</v>
      </c>
      <c r="M55" s="1"/>
      <c r="N55" s="1"/>
      <c r="O55" s="1"/>
      <c r="P55" s="1"/>
      <c r="Q55" s="1"/>
      <c r="R55" s="63"/>
      <c r="S55" s="64"/>
      <c r="T55" s="1"/>
      <c r="U55" s="1"/>
      <c r="V55" s="1"/>
      <c r="W55" s="5"/>
    </row>
    <row r="56" spans="1:23" s="2" customFormat="1" ht="15.75" x14ac:dyDescent="0.25">
      <c r="A56" s="125" t="s">
        <v>12</v>
      </c>
      <c r="B56" s="125"/>
      <c r="C56" s="125"/>
      <c r="D56" s="125"/>
      <c r="E56" s="125"/>
      <c r="F56" s="125"/>
      <c r="G56" s="125"/>
      <c r="H56" s="125"/>
      <c r="I56" s="1"/>
      <c r="J56" s="1"/>
      <c r="K56" s="1"/>
      <c r="L56" s="1" t="str">
        <f t="shared" si="0"/>
        <v>choqua</v>
      </c>
      <c r="M56" s="1"/>
      <c r="N56" s="1"/>
      <c r="O56" s="1"/>
      <c r="P56" s="1"/>
      <c r="Q56" s="1"/>
      <c r="R56" s="63"/>
      <c r="S56" s="64"/>
      <c r="T56" s="1"/>
      <c r="U56" s="1"/>
      <c r="V56" s="1"/>
      <c r="W56" s="5"/>
    </row>
    <row r="57" spans="1:23" s="2" customFormat="1" ht="15.75" x14ac:dyDescent="0.25">
      <c r="A57" s="14"/>
      <c r="B57" s="15"/>
      <c r="C57" s="14"/>
      <c r="D57" s="98"/>
      <c r="E57" s="14"/>
      <c r="F57" s="14"/>
      <c r="G57" s="16"/>
      <c r="H57" s="14"/>
      <c r="I57" s="1"/>
      <c r="J57" s="1"/>
      <c r="K57" s="1"/>
      <c r="L57" s="1" t="str">
        <f t="shared" si="0"/>
        <v>choqua</v>
      </c>
      <c r="M57" s="1"/>
      <c r="N57" s="1"/>
      <c r="O57" s="1"/>
      <c r="P57" s="1"/>
      <c r="Q57" s="1"/>
      <c r="R57" s="63"/>
      <c r="S57" s="64"/>
      <c r="T57" s="1"/>
      <c r="U57" s="1"/>
      <c r="V57" s="1"/>
      <c r="W57" s="5"/>
    </row>
    <row r="58" spans="1:23" s="2" customFormat="1" ht="15.75" x14ac:dyDescent="0.25">
      <c r="A58" s="20" t="s">
        <v>20</v>
      </c>
      <c r="B58" s="20"/>
      <c r="C58" s="15" t="s">
        <v>62</v>
      </c>
      <c r="D58" s="98"/>
      <c r="E58" s="14"/>
      <c r="F58" s="14"/>
      <c r="G58" s="21" t="s">
        <v>22</v>
      </c>
      <c r="H58" s="22">
        <v>44701</v>
      </c>
      <c r="I58" s="1"/>
      <c r="J58" s="1"/>
      <c r="K58" s="1"/>
      <c r="L58" s="1" t="str">
        <f t="shared" si="0"/>
        <v>CHỊ HÀ - SIÊU THỊ MINH CẦU 1</v>
      </c>
      <c r="M58" s="23">
        <f>H58</f>
        <v>44701</v>
      </c>
      <c r="N58" s="1"/>
      <c r="O58" s="1"/>
      <c r="P58" s="1"/>
      <c r="Q58" s="1"/>
      <c r="R58" s="63"/>
      <c r="S58" s="64"/>
      <c r="T58" s="1"/>
      <c r="U58" s="1"/>
      <c r="V58" s="1"/>
      <c r="W58" s="5"/>
    </row>
    <row r="59" spans="1:23" s="2" customFormat="1" ht="15.75" x14ac:dyDescent="0.25">
      <c r="A59" s="24" t="s">
        <v>25</v>
      </c>
      <c r="B59" s="24"/>
      <c r="C59" s="25"/>
      <c r="D59" s="26"/>
      <c r="E59" s="27"/>
      <c r="F59" s="28"/>
      <c r="G59" s="126"/>
      <c r="H59" s="126"/>
      <c r="I59" s="1"/>
      <c r="J59" s="1"/>
      <c r="K59" s="1"/>
      <c r="L59" s="1" t="str">
        <f t="shared" si="0"/>
        <v>choqua</v>
      </c>
      <c r="M59" s="1"/>
      <c r="N59" s="1"/>
      <c r="O59" s="1"/>
      <c r="P59" s="1"/>
      <c r="Q59" s="1"/>
      <c r="R59" s="63"/>
      <c r="S59" s="64"/>
      <c r="T59" s="1"/>
      <c r="U59" s="1"/>
      <c r="V59" s="1"/>
      <c r="W59" s="5"/>
    </row>
    <row r="60" spans="1:23" s="2" customFormat="1" ht="15.75" x14ac:dyDescent="0.25">
      <c r="A60" s="24" t="s">
        <v>28</v>
      </c>
      <c r="B60" s="127" t="s">
        <v>29</v>
      </c>
      <c r="C60" s="127"/>
      <c r="D60" s="26"/>
      <c r="E60" s="27"/>
      <c r="F60" s="28"/>
      <c r="G60" s="128" t="s">
        <v>60</v>
      </c>
      <c r="H60" s="128"/>
      <c r="I60" s="1"/>
      <c r="J60" s="1"/>
      <c r="K60" s="1"/>
      <c r="L60" s="1" t="str">
        <f t="shared" si="0"/>
        <v>choqua</v>
      </c>
      <c r="M60" s="1"/>
      <c r="N60" s="1"/>
      <c r="O60" s="1"/>
      <c r="P60" s="1"/>
      <c r="Q60" s="1"/>
      <c r="R60" s="63"/>
      <c r="S60" s="64"/>
      <c r="T60" s="1"/>
      <c r="U60" s="1"/>
      <c r="V60" s="1"/>
      <c r="W60" s="5"/>
    </row>
    <row r="61" spans="1:23" s="2" customFormat="1" ht="15.75" x14ac:dyDescent="0.25">
      <c r="A61" s="6" t="s">
        <v>5</v>
      </c>
      <c r="B61" s="33" t="s">
        <v>34</v>
      </c>
      <c r="C61" s="6" t="s">
        <v>35</v>
      </c>
      <c r="D61" s="101" t="s">
        <v>36</v>
      </c>
      <c r="E61" s="7" t="s">
        <v>37</v>
      </c>
      <c r="F61" s="34" t="s">
        <v>38</v>
      </c>
      <c r="G61" s="6" t="s">
        <v>39</v>
      </c>
      <c r="H61" s="7" t="s">
        <v>40</v>
      </c>
      <c r="I61" s="90" t="s">
        <v>31</v>
      </c>
      <c r="J61" s="1"/>
      <c r="K61" s="1"/>
      <c r="L61" s="1" t="str">
        <f t="shared" si="0"/>
        <v>choqua</v>
      </c>
      <c r="M61" s="1"/>
      <c r="N61" s="1"/>
      <c r="O61" s="1"/>
      <c r="P61" s="1"/>
      <c r="Q61" s="1"/>
      <c r="R61" s="63"/>
      <c r="S61" s="64"/>
      <c r="T61" s="1"/>
      <c r="U61" s="1"/>
      <c r="V61" s="1"/>
      <c r="W61" s="5"/>
    </row>
    <row r="62" spans="1:23" s="2" customFormat="1" ht="15.75" x14ac:dyDescent="0.25">
      <c r="A62" s="8">
        <v>1</v>
      </c>
      <c r="B62" s="35" t="s">
        <v>18</v>
      </c>
      <c r="C62" s="12" t="str">
        <f>VLOOKUP(B62,$S$5:$T$18,2,0)</f>
        <v>Gà muối 500G</v>
      </c>
      <c r="D62" s="87">
        <v>30</v>
      </c>
      <c r="E62" s="65">
        <f>VLOOKUP(C62,$T$5:$U$18,2,0)</f>
        <v>111058</v>
      </c>
      <c r="F62" s="66">
        <f>E62*D62</f>
        <v>3331740</v>
      </c>
      <c r="G62" s="39">
        <v>0</v>
      </c>
      <c r="H62" s="40">
        <f>F62-G62*F62</f>
        <v>3331740</v>
      </c>
      <c r="I62" s="1">
        <f>+E62*0.9</f>
        <v>99952.2</v>
      </c>
      <c r="J62" s="1">
        <f>+I62*D62</f>
        <v>2998566</v>
      </c>
      <c r="K62" s="1"/>
      <c r="L62" s="1" t="str">
        <f t="shared" si="0"/>
        <v>choqua</v>
      </c>
      <c r="M62" s="67"/>
      <c r="N62" s="67"/>
      <c r="O62" s="67"/>
      <c r="P62" s="67"/>
      <c r="Q62" s="1"/>
      <c r="R62" s="63"/>
      <c r="S62" s="64"/>
      <c r="T62" s="1"/>
      <c r="U62" s="1"/>
      <c r="V62" s="1"/>
      <c r="W62" s="5"/>
    </row>
    <row r="63" spans="1:23" s="2" customFormat="1" ht="15.75" x14ac:dyDescent="0.25">
      <c r="A63" s="8">
        <v>2</v>
      </c>
      <c r="B63" s="35" t="s">
        <v>10</v>
      </c>
      <c r="C63" s="12" t="str">
        <f>VLOOKUP(B63,$S$5:$T$18,2,0)</f>
        <v>Chân giò heo muối 300G</v>
      </c>
      <c r="D63" s="88">
        <v>20</v>
      </c>
      <c r="E63" s="65">
        <f>VLOOKUP(C63,$T$5:$U$18,2,0)</f>
        <v>73431</v>
      </c>
      <c r="F63" s="66">
        <f>E63*D63</f>
        <v>1468620</v>
      </c>
      <c r="G63" s="39">
        <v>0</v>
      </c>
      <c r="H63" s="40">
        <f>F63-G63*F63</f>
        <v>1468620</v>
      </c>
      <c r="I63" s="1">
        <f>+E63*0.9</f>
        <v>66087.900000000009</v>
      </c>
      <c r="J63" s="1">
        <f>+I63*D63</f>
        <v>1321758.0000000002</v>
      </c>
      <c r="K63" s="1"/>
      <c r="L63" s="1" t="str">
        <f t="shared" si="0"/>
        <v>choqua</v>
      </c>
      <c r="M63" s="1"/>
      <c r="N63" s="1"/>
      <c r="O63" s="1"/>
      <c r="P63" s="1"/>
      <c r="Q63" s="1"/>
      <c r="R63" s="63"/>
      <c r="S63" s="64"/>
      <c r="T63" s="1"/>
      <c r="U63" s="1"/>
      <c r="V63" s="1"/>
      <c r="W63" s="5"/>
    </row>
    <row r="64" spans="1:23" s="2" customFormat="1" ht="15.75" x14ac:dyDescent="0.25">
      <c r="A64" s="41">
        <v>3</v>
      </c>
      <c r="B64" s="35" t="s">
        <v>13</v>
      </c>
      <c r="C64" s="36" t="str">
        <f>VLOOKUP(B64,$S$5:$T$18,2,0)</f>
        <v>Chân giò heo muối 500G</v>
      </c>
      <c r="D64" s="88">
        <v>20</v>
      </c>
      <c r="E64" s="65">
        <f>VLOOKUP(C64,$T$5:$U$18,2,0)</f>
        <v>119066</v>
      </c>
      <c r="F64" s="68">
        <f>E64*D64</f>
        <v>2381320</v>
      </c>
      <c r="G64" s="45">
        <v>0</v>
      </c>
      <c r="H64" s="37">
        <f>F64-G64*F64</f>
        <v>2381320</v>
      </c>
      <c r="I64" s="1">
        <f>+E64*0.9</f>
        <v>107159.40000000001</v>
      </c>
      <c r="J64" s="1">
        <f>+I64*D64</f>
        <v>2143188</v>
      </c>
      <c r="K64" s="46"/>
      <c r="L64" s="1" t="str">
        <f t="shared" si="0"/>
        <v>choqua</v>
      </c>
      <c r="M64" s="1"/>
      <c r="N64" s="1"/>
      <c r="O64" s="1"/>
      <c r="P64" s="1"/>
      <c r="Q64" s="1"/>
      <c r="R64" s="63"/>
      <c r="S64" s="64"/>
      <c r="T64" s="1"/>
      <c r="U64" s="1"/>
      <c r="V64" s="1"/>
      <c r="W64" s="5"/>
    </row>
    <row r="65" spans="1:23" s="2" customFormat="1" ht="15.75" x14ac:dyDescent="0.25">
      <c r="A65" s="41">
        <v>4</v>
      </c>
      <c r="B65" s="35" t="s">
        <v>26</v>
      </c>
      <c r="C65" s="36" t="str">
        <f>VLOOKUP(B65,$S$5:$T$18,2,0)</f>
        <v>Bắp bò muối 200G</v>
      </c>
      <c r="D65" s="88">
        <v>10</v>
      </c>
      <c r="E65" s="65">
        <f>VLOOKUP(C65,$T$5:$U$18,2,0)</f>
        <v>87787</v>
      </c>
      <c r="F65" s="68">
        <f>E65*D65</f>
        <v>877870</v>
      </c>
      <c r="G65" s="45">
        <v>0</v>
      </c>
      <c r="H65" s="37">
        <f>F65-G65*F65</f>
        <v>877870</v>
      </c>
      <c r="I65" s="1">
        <f>+E65*0.9</f>
        <v>79008.3</v>
      </c>
      <c r="J65" s="1">
        <f>+I65*D65</f>
        <v>790083</v>
      </c>
      <c r="K65" s="46"/>
      <c r="L65" s="1" t="str">
        <f t="shared" si="0"/>
        <v>choqua</v>
      </c>
      <c r="M65" s="1"/>
      <c r="N65" s="1"/>
      <c r="O65" s="1"/>
      <c r="P65" s="1"/>
      <c r="Q65" s="1"/>
      <c r="R65" s="63"/>
      <c r="S65" s="64"/>
      <c r="T65" s="1"/>
      <c r="U65" s="1"/>
      <c r="V65" s="1"/>
      <c r="W65" s="5"/>
    </row>
    <row r="66" spans="1:23" s="2" customFormat="1" ht="15.75" x14ac:dyDescent="0.25">
      <c r="A66" s="41">
        <v>5</v>
      </c>
      <c r="B66" s="35" t="s">
        <v>23</v>
      </c>
      <c r="C66" s="36" t="str">
        <f>VLOOKUP(B66,$S$5:$T$18,2,0)</f>
        <v>Tai Heo muối 200G</v>
      </c>
      <c r="D66" s="88">
        <v>10</v>
      </c>
      <c r="E66" s="65">
        <f>VLOOKUP(C66,$T$5:$U$18,2,0)</f>
        <v>55595</v>
      </c>
      <c r="F66" s="68">
        <f>E66*D66</f>
        <v>555950</v>
      </c>
      <c r="G66" s="45">
        <v>0</v>
      </c>
      <c r="H66" s="37">
        <f>F66-G66*F66</f>
        <v>555950</v>
      </c>
      <c r="I66" s="1">
        <f>+E66*0.9</f>
        <v>50035.5</v>
      </c>
      <c r="J66" s="1">
        <f>+I66*D66</f>
        <v>500355</v>
      </c>
      <c r="K66" s="46"/>
      <c r="L66" s="1" t="str">
        <f t="shared" si="0"/>
        <v>choqua</v>
      </c>
      <c r="M66" s="1"/>
      <c r="N66" s="1"/>
      <c r="O66" s="1"/>
      <c r="P66" s="1"/>
      <c r="Q66" s="1"/>
      <c r="R66" s="63"/>
      <c r="S66" s="64"/>
      <c r="T66" s="1"/>
      <c r="U66" s="1"/>
      <c r="V66" s="1"/>
      <c r="W66" s="5"/>
    </row>
    <row r="67" spans="1:23" s="2" customFormat="1" ht="15.75" x14ac:dyDescent="0.25">
      <c r="A67" s="41"/>
      <c r="B67" s="42"/>
      <c r="C67" s="53" t="s">
        <v>54</v>
      </c>
      <c r="D67" s="54">
        <f>+SUM(D62:D66)</f>
        <v>90</v>
      </c>
      <c r="E67" s="43"/>
      <c r="F67" s="44"/>
      <c r="G67" s="45"/>
      <c r="H67" s="55">
        <f>+SUM(H62:H66)</f>
        <v>8615500</v>
      </c>
      <c r="I67" s="1"/>
      <c r="J67" s="1"/>
      <c r="K67" s="96">
        <f>+SUM(J62:J66)</f>
        <v>7753950</v>
      </c>
      <c r="L67" s="1" t="str">
        <f t="shared" si="0"/>
        <v>choqua</v>
      </c>
      <c r="M67" s="1"/>
      <c r="N67" s="1"/>
      <c r="O67" s="1"/>
      <c r="P67" s="1"/>
      <c r="Q67" s="1"/>
      <c r="R67" s="63"/>
      <c r="S67" s="64"/>
      <c r="T67" s="1"/>
      <c r="U67" s="1"/>
      <c r="V67" s="1"/>
      <c r="W67" s="5"/>
    </row>
    <row r="68" spans="1:23" ht="15.75" x14ac:dyDescent="0.25">
      <c r="L68" s="1" t="str">
        <f t="shared" si="0"/>
        <v>choqua</v>
      </c>
    </row>
    <row r="69" spans="1:23" ht="15.75" x14ac:dyDescent="0.25">
      <c r="L69" s="1" t="str">
        <f t="shared" si="0"/>
        <v>choqua</v>
      </c>
    </row>
    <row r="70" spans="1:23" s="2" customFormat="1" ht="15.75" x14ac:dyDescent="0.25">
      <c r="A70" s="124" t="s">
        <v>0</v>
      </c>
      <c r="B70" s="124"/>
      <c r="C70" s="124"/>
      <c r="D70" s="124"/>
      <c r="E70" s="124"/>
      <c r="F70" s="124"/>
      <c r="G70" s="124"/>
      <c r="H70" s="124"/>
      <c r="I70" s="1"/>
      <c r="J70" s="1"/>
      <c r="K70" s="1"/>
      <c r="L70" s="1" t="str">
        <f t="shared" si="0"/>
        <v>choqua</v>
      </c>
      <c r="M70" s="1"/>
      <c r="N70" s="1"/>
      <c r="O70" s="1"/>
      <c r="P70" s="1"/>
      <c r="Q70" s="1"/>
      <c r="R70" s="63"/>
      <c r="S70" s="64"/>
      <c r="T70" s="1"/>
      <c r="U70" s="1"/>
      <c r="V70" s="1"/>
      <c r="W70" s="5"/>
    </row>
    <row r="71" spans="1:23" s="2" customFormat="1" ht="15.75" x14ac:dyDescent="0.25">
      <c r="A71" s="124" t="s">
        <v>3</v>
      </c>
      <c r="B71" s="124"/>
      <c r="C71" s="124"/>
      <c r="D71" s="124"/>
      <c r="E71" s="124"/>
      <c r="F71" s="124"/>
      <c r="G71" s="124"/>
      <c r="H71" s="124"/>
      <c r="I71" s="1"/>
      <c r="J71" s="1"/>
      <c r="K71" s="1"/>
      <c r="L71" s="1" t="str">
        <f t="shared" si="0"/>
        <v>choqua</v>
      </c>
      <c r="M71" s="1"/>
      <c r="N71" s="1"/>
      <c r="O71" s="1"/>
      <c r="P71" s="1"/>
      <c r="Q71" s="1"/>
      <c r="R71" s="63"/>
      <c r="S71" s="64"/>
      <c r="T71" s="1"/>
      <c r="U71" s="1"/>
      <c r="V71" s="1"/>
      <c r="W71" s="5"/>
    </row>
    <row r="72" spans="1:23" s="2" customFormat="1" ht="15.75" x14ac:dyDescent="0.25">
      <c r="A72" s="124" t="s">
        <v>4</v>
      </c>
      <c r="B72" s="124"/>
      <c r="C72" s="124"/>
      <c r="D72" s="124"/>
      <c r="E72" s="124"/>
      <c r="F72" s="124"/>
      <c r="G72" s="124"/>
      <c r="H72" s="124"/>
      <c r="I72" s="1"/>
      <c r="J72" s="1"/>
      <c r="K72" s="1"/>
      <c r="L72" s="1" t="str">
        <f t="shared" ref="L72:L166" si="1">IF(LEFT(C72,6)="CHỊ HÀ",C72,"choqua")</f>
        <v>choqua</v>
      </c>
      <c r="M72" s="1"/>
      <c r="N72" s="1"/>
      <c r="O72" s="1"/>
      <c r="P72" s="1"/>
      <c r="Q72" s="1"/>
      <c r="R72" s="63"/>
      <c r="S72" s="64"/>
      <c r="T72" s="1"/>
      <c r="U72" s="1"/>
      <c r="V72" s="1"/>
      <c r="W72" s="5"/>
    </row>
    <row r="73" spans="1:23" s="2" customFormat="1" ht="15.75" x14ac:dyDescent="0.25">
      <c r="A73" s="124" t="s">
        <v>9</v>
      </c>
      <c r="B73" s="124"/>
      <c r="C73" s="124"/>
      <c r="D73" s="124"/>
      <c r="E73" s="124"/>
      <c r="F73" s="124"/>
      <c r="G73" s="124"/>
      <c r="H73" s="124"/>
      <c r="I73" s="1"/>
      <c r="J73" s="1"/>
      <c r="K73" s="1"/>
      <c r="L73" s="1" t="str">
        <f t="shared" si="1"/>
        <v>choqua</v>
      </c>
      <c r="M73" s="1"/>
      <c r="N73" s="1"/>
      <c r="O73" s="1"/>
      <c r="P73" s="1"/>
      <c r="Q73" s="1"/>
      <c r="R73" s="63"/>
      <c r="S73" s="64"/>
      <c r="T73" s="1"/>
      <c r="U73" s="1"/>
      <c r="V73" s="1"/>
      <c r="W73" s="5"/>
    </row>
    <row r="74" spans="1:23" s="2" customFormat="1" ht="15.75" x14ac:dyDescent="0.25">
      <c r="A74" s="125" t="s">
        <v>12</v>
      </c>
      <c r="B74" s="125"/>
      <c r="C74" s="125"/>
      <c r="D74" s="125"/>
      <c r="E74" s="125"/>
      <c r="F74" s="125"/>
      <c r="G74" s="125"/>
      <c r="H74" s="125"/>
      <c r="I74" s="1"/>
      <c r="J74" s="1"/>
      <c r="K74" s="1"/>
      <c r="L74" s="1" t="str">
        <f t="shared" si="1"/>
        <v>choqua</v>
      </c>
      <c r="M74" s="1"/>
      <c r="N74" s="1"/>
      <c r="O74" s="1"/>
      <c r="P74" s="1"/>
      <c r="Q74" s="1"/>
      <c r="R74" s="63"/>
      <c r="S74" s="64"/>
      <c r="T74" s="1"/>
      <c r="U74" s="1"/>
      <c r="V74" s="1"/>
      <c r="W74" s="5"/>
    </row>
    <row r="75" spans="1:23" s="2" customFormat="1" ht="15.75" x14ac:dyDescent="0.25">
      <c r="A75" s="14"/>
      <c r="B75" s="15"/>
      <c r="C75" s="14"/>
      <c r="D75" s="98"/>
      <c r="E75" s="14"/>
      <c r="F75" s="14"/>
      <c r="G75" s="16"/>
      <c r="H75" s="14"/>
      <c r="I75" s="1"/>
      <c r="J75" s="1"/>
      <c r="K75" s="1"/>
      <c r="L75" s="1" t="str">
        <f t="shared" si="1"/>
        <v>choqua</v>
      </c>
      <c r="M75" s="1"/>
      <c r="N75" s="1"/>
      <c r="O75" s="1"/>
      <c r="P75" s="1"/>
      <c r="Q75" s="1"/>
      <c r="R75" s="63"/>
      <c r="S75" s="64"/>
      <c r="T75" s="1"/>
      <c r="U75" s="1"/>
      <c r="V75" s="1"/>
      <c r="W75" s="5"/>
    </row>
    <row r="76" spans="1:23" s="2" customFormat="1" ht="15.75" x14ac:dyDescent="0.25">
      <c r="A76" s="20" t="s">
        <v>20</v>
      </c>
      <c r="B76" s="20"/>
      <c r="C76" s="15" t="s">
        <v>63</v>
      </c>
      <c r="D76" s="98"/>
      <c r="E76" s="14"/>
      <c r="F76" s="14"/>
      <c r="G76" s="21" t="s">
        <v>22</v>
      </c>
      <c r="H76" s="22">
        <v>44707</v>
      </c>
      <c r="I76" s="1"/>
      <c r="J76" s="1"/>
      <c r="K76" s="1"/>
      <c r="L76" s="1" t="str">
        <f t="shared" si="1"/>
        <v>CHỊ HÀ - SIÊU THỊ MINH CẦU GANG THÉP</v>
      </c>
      <c r="M76" s="23">
        <f>H76</f>
        <v>44707</v>
      </c>
      <c r="N76" s="1"/>
      <c r="O76" s="1"/>
      <c r="P76" s="1"/>
      <c r="Q76" s="1"/>
      <c r="R76" s="63"/>
      <c r="S76" s="64"/>
      <c r="T76" s="1"/>
      <c r="U76" s="1"/>
      <c r="V76" s="1"/>
      <c r="W76" s="5"/>
    </row>
    <row r="77" spans="1:23" s="2" customFormat="1" ht="15.75" x14ac:dyDescent="0.25">
      <c r="A77" s="24" t="s">
        <v>25</v>
      </c>
      <c r="B77" s="24"/>
      <c r="C77" s="25"/>
      <c r="D77" s="26"/>
      <c r="E77" s="27"/>
      <c r="F77" s="28"/>
      <c r="G77" s="126"/>
      <c r="H77" s="126"/>
      <c r="I77" s="1"/>
      <c r="J77" s="1"/>
      <c r="K77" s="1"/>
      <c r="L77" s="1" t="str">
        <f t="shared" si="1"/>
        <v>choqua</v>
      </c>
      <c r="M77" s="1"/>
      <c r="N77" s="1"/>
      <c r="O77" s="1"/>
      <c r="P77" s="1"/>
      <c r="Q77" s="1"/>
      <c r="R77" s="63"/>
      <c r="S77" s="64"/>
      <c r="T77" s="1"/>
      <c r="U77" s="1"/>
      <c r="V77" s="1"/>
      <c r="W77" s="5"/>
    </row>
    <row r="78" spans="1:23" s="2" customFormat="1" ht="15.75" x14ac:dyDescent="0.25">
      <c r="A78" s="24" t="s">
        <v>28</v>
      </c>
      <c r="B78" s="127" t="s">
        <v>29</v>
      </c>
      <c r="C78" s="127"/>
      <c r="D78" s="26"/>
      <c r="E78" s="27"/>
      <c r="F78" s="28"/>
      <c r="G78" s="128" t="s">
        <v>60</v>
      </c>
      <c r="H78" s="128"/>
      <c r="I78" s="1"/>
      <c r="J78" s="1"/>
      <c r="K78" s="1"/>
      <c r="L78" s="1" t="str">
        <f t="shared" si="1"/>
        <v>choqua</v>
      </c>
      <c r="M78" s="1"/>
      <c r="N78" s="1"/>
      <c r="O78" s="1"/>
      <c r="P78" s="1"/>
      <c r="Q78" s="1"/>
      <c r="R78" s="63"/>
      <c r="S78" s="64"/>
      <c r="T78" s="1"/>
      <c r="U78" s="1"/>
      <c r="V78" s="1"/>
      <c r="W78" s="5"/>
    </row>
    <row r="79" spans="1:23" s="2" customFormat="1" ht="15.75" x14ac:dyDescent="0.25">
      <c r="A79" s="6" t="s">
        <v>5</v>
      </c>
      <c r="B79" s="33" t="s">
        <v>34</v>
      </c>
      <c r="C79" s="6" t="s">
        <v>35</v>
      </c>
      <c r="D79" s="101" t="s">
        <v>36</v>
      </c>
      <c r="E79" s="7" t="s">
        <v>37</v>
      </c>
      <c r="F79" s="34" t="s">
        <v>38</v>
      </c>
      <c r="G79" s="6" t="s">
        <v>39</v>
      </c>
      <c r="H79" s="7" t="s">
        <v>40</v>
      </c>
      <c r="I79" s="90" t="s">
        <v>31</v>
      </c>
      <c r="J79" s="1"/>
      <c r="K79" s="1"/>
      <c r="L79" s="1" t="str">
        <f t="shared" si="1"/>
        <v>choqua</v>
      </c>
      <c r="M79" s="1"/>
      <c r="N79" s="1"/>
      <c r="O79" s="1"/>
      <c r="P79" s="1"/>
      <c r="Q79" s="1"/>
      <c r="R79" s="63"/>
      <c r="S79" s="64"/>
      <c r="T79" s="1"/>
      <c r="U79" s="1"/>
      <c r="V79" s="1"/>
      <c r="W79" s="5"/>
    </row>
    <row r="80" spans="1:23" s="2" customFormat="1" ht="15.75" x14ac:dyDescent="0.25">
      <c r="A80" s="8">
        <v>1</v>
      </c>
      <c r="B80" s="35" t="s">
        <v>10</v>
      </c>
      <c r="C80" s="12" t="str">
        <f>VLOOKUP(B80,$S$5:$T$18,2,0)</f>
        <v>Chân giò heo muối 300G</v>
      </c>
      <c r="D80" s="87">
        <v>30</v>
      </c>
      <c r="E80" s="65">
        <f>VLOOKUP(C80,$T$5:$U$18,2,0)</f>
        <v>73431</v>
      </c>
      <c r="F80" s="66">
        <f>E80*D80</f>
        <v>2202930</v>
      </c>
      <c r="G80" s="39">
        <v>0</v>
      </c>
      <c r="H80" s="40">
        <f>F80-G80*F80</f>
        <v>2202930</v>
      </c>
      <c r="I80" s="1">
        <f>+E80*0.9</f>
        <v>66087.900000000009</v>
      </c>
      <c r="J80" s="1">
        <f>+I80*D80</f>
        <v>1982637.0000000002</v>
      </c>
      <c r="K80" s="1"/>
      <c r="L80" s="1" t="str">
        <f t="shared" si="1"/>
        <v>choqua</v>
      </c>
      <c r="M80" s="67"/>
      <c r="N80" s="67"/>
      <c r="O80" s="67"/>
      <c r="P80" s="67"/>
      <c r="Q80" s="1"/>
      <c r="R80" s="63"/>
      <c r="S80" s="64"/>
      <c r="T80" s="1"/>
      <c r="U80" s="1"/>
      <c r="V80" s="1"/>
      <c r="W80" s="5"/>
    </row>
    <row r="81" spans="1:23" s="2" customFormat="1" ht="15.75" x14ac:dyDescent="0.25">
      <c r="A81" s="8">
        <v>2</v>
      </c>
      <c r="B81" s="35" t="s">
        <v>13</v>
      </c>
      <c r="C81" s="12" t="str">
        <f>VLOOKUP(B81,$S$5:$T$18,2,0)</f>
        <v>Chân giò heo muối 500G</v>
      </c>
      <c r="D81" s="88">
        <v>10</v>
      </c>
      <c r="E81" s="65">
        <f>VLOOKUP(C81,$T$5:$U$18,2,0)</f>
        <v>119066</v>
      </c>
      <c r="F81" s="66">
        <f>E81*D81</f>
        <v>1190660</v>
      </c>
      <c r="G81" s="39">
        <v>0</v>
      </c>
      <c r="H81" s="40">
        <f>F81-G81*F81</f>
        <v>1190660</v>
      </c>
      <c r="I81" s="1">
        <f>+E81*0.9</f>
        <v>107159.40000000001</v>
      </c>
      <c r="J81" s="1">
        <f>+I81*D81</f>
        <v>1071594</v>
      </c>
      <c r="K81" s="1"/>
      <c r="L81" s="1" t="str">
        <f t="shared" si="1"/>
        <v>choqua</v>
      </c>
      <c r="M81" s="1"/>
      <c r="N81" s="1"/>
      <c r="O81" s="1"/>
      <c r="P81" s="1"/>
      <c r="Q81" s="1"/>
      <c r="R81" s="63"/>
      <c r="S81" s="64"/>
      <c r="T81" s="1"/>
      <c r="U81" s="1"/>
      <c r="V81" s="1"/>
      <c r="W81" s="5"/>
    </row>
    <row r="82" spans="1:23" s="2" customFormat="1" ht="15.75" hidden="1" x14ac:dyDescent="0.25">
      <c r="A82" s="8">
        <v>3</v>
      </c>
      <c r="B82" s="35" t="s">
        <v>23</v>
      </c>
      <c r="C82" s="36" t="str">
        <f>VLOOKUP(B82,$S$5:$T$18,2,0)</f>
        <v>Tai Heo muối 200G</v>
      </c>
      <c r="D82" s="88"/>
      <c r="E82" s="65">
        <f>VLOOKUP(C82,$T$5:$U$18,2,0)</f>
        <v>55595</v>
      </c>
      <c r="F82" s="68">
        <f>E82*D82</f>
        <v>0</v>
      </c>
      <c r="G82" s="45">
        <v>0</v>
      </c>
      <c r="H82" s="37">
        <f>F82-G82*F82</f>
        <v>0</v>
      </c>
      <c r="I82" s="1">
        <f>+E82*0.9</f>
        <v>50035.5</v>
      </c>
      <c r="J82" s="1">
        <f>+I82*D82</f>
        <v>0</v>
      </c>
      <c r="K82" s="46"/>
      <c r="L82" s="1" t="str">
        <f t="shared" si="1"/>
        <v>choqua</v>
      </c>
      <c r="M82" s="1"/>
      <c r="N82" s="1"/>
      <c r="O82" s="1"/>
      <c r="P82" s="1"/>
      <c r="Q82" s="1"/>
      <c r="R82" s="63"/>
      <c r="S82" s="64"/>
      <c r="T82" s="1"/>
      <c r="U82" s="1"/>
      <c r="V82" s="1"/>
      <c r="W82" s="5"/>
    </row>
    <row r="83" spans="1:23" s="2" customFormat="1" ht="15.75" x14ac:dyDescent="0.25">
      <c r="A83" s="8">
        <v>3</v>
      </c>
      <c r="B83" s="35" t="s">
        <v>18</v>
      </c>
      <c r="C83" s="36" t="str">
        <f>VLOOKUP(B83,$S$5:$T$18,2,0)</f>
        <v>Gà muối 500G</v>
      </c>
      <c r="D83" s="88">
        <v>30</v>
      </c>
      <c r="E83" s="65">
        <f>VLOOKUP(C83,$T$5:$U$18,2,0)</f>
        <v>111058</v>
      </c>
      <c r="F83" s="68">
        <f>E83*D83</f>
        <v>3331740</v>
      </c>
      <c r="G83" s="45">
        <v>0</v>
      </c>
      <c r="H83" s="37">
        <f>F83-G83*F83</f>
        <v>3331740</v>
      </c>
      <c r="I83" s="1">
        <f>+E83*0.9</f>
        <v>99952.2</v>
      </c>
      <c r="J83" s="1">
        <f>+I83*D83</f>
        <v>2998566</v>
      </c>
      <c r="K83" s="46"/>
      <c r="L83" s="1" t="str">
        <f t="shared" si="1"/>
        <v>choqua</v>
      </c>
      <c r="M83" s="1"/>
      <c r="N83" s="1"/>
      <c r="O83" s="1"/>
      <c r="P83" s="1"/>
      <c r="Q83" s="1"/>
      <c r="R83" s="63"/>
      <c r="S83" s="64"/>
      <c r="T83" s="1"/>
      <c r="U83" s="1"/>
      <c r="V83" s="1"/>
      <c r="W83" s="5"/>
    </row>
    <row r="84" spans="1:23" s="2" customFormat="1" ht="15.75" x14ac:dyDescent="0.25">
      <c r="A84" s="8">
        <v>4</v>
      </c>
      <c r="B84" s="35" t="s">
        <v>26</v>
      </c>
      <c r="C84" s="36" t="str">
        <f>VLOOKUP(B84,$S$5:$T$18,2,0)</f>
        <v>Bắp bò muối 200G</v>
      </c>
      <c r="D84" s="88">
        <v>10</v>
      </c>
      <c r="E84" s="65">
        <f>VLOOKUP(C84,$T$5:$U$18,2,0)</f>
        <v>87787</v>
      </c>
      <c r="F84" s="68">
        <f>E84*D84</f>
        <v>877870</v>
      </c>
      <c r="G84" s="45">
        <v>0</v>
      </c>
      <c r="H84" s="37">
        <f>F84-G84*F84</f>
        <v>877870</v>
      </c>
      <c r="I84" s="1">
        <f>+E84*0.9</f>
        <v>79008.3</v>
      </c>
      <c r="J84" s="1">
        <f>+I84*D84</f>
        <v>790083</v>
      </c>
      <c r="K84" s="46"/>
      <c r="L84" s="1" t="str">
        <f t="shared" si="1"/>
        <v>choqua</v>
      </c>
      <c r="M84" s="1"/>
      <c r="N84" s="1"/>
      <c r="O84" s="1"/>
      <c r="P84" s="1"/>
      <c r="Q84" s="1"/>
      <c r="R84" s="63"/>
      <c r="S84" s="64"/>
      <c r="T84" s="1"/>
      <c r="U84" s="1"/>
      <c r="V84" s="1"/>
      <c r="W84" s="5"/>
    </row>
    <row r="85" spans="1:23" s="2" customFormat="1" ht="15.75" x14ac:dyDescent="0.25">
      <c r="A85" s="41"/>
      <c r="B85" s="42"/>
      <c r="C85" s="53" t="s">
        <v>54</v>
      </c>
      <c r="D85" s="54">
        <f>+SUM(D80:D84)</f>
        <v>80</v>
      </c>
      <c r="E85" s="43"/>
      <c r="F85" s="44"/>
      <c r="G85" s="45"/>
      <c r="H85" s="55">
        <f>+SUM(H80:H84)</f>
        <v>7603200</v>
      </c>
      <c r="I85" s="1"/>
      <c r="J85" s="1"/>
      <c r="K85" s="96">
        <f>+SUM(J80:J84)</f>
        <v>6842880</v>
      </c>
      <c r="L85" s="1" t="str">
        <f t="shared" si="1"/>
        <v>choqua</v>
      </c>
      <c r="M85" s="1"/>
      <c r="N85" s="1"/>
      <c r="O85" s="1"/>
      <c r="P85" s="1"/>
      <c r="Q85" s="1"/>
      <c r="R85" s="63"/>
      <c r="S85" s="64"/>
      <c r="T85" s="1"/>
      <c r="U85" s="1"/>
      <c r="V85" s="1"/>
      <c r="W85" s="5"/>
    </row>
    <row r="86" spans="1:23" ht="15.75" x14ac:dyDescent="0.25">
      <c r="L86" s="1" t="str">
        <f t="shared" si="1"/>
        <v>choqua</v>
      </c>
    </row>
    <row r="87" spans="1:23" ht="15.75" x14ac:dyDescent="0.25">
      <c r="L87" s="1" t="str">
        <f t="shared" si="1"/>
        <v>choqua</v>
      </c>
    </row>
    <row r="88" spans="1:23" ht="15.75" x14ac:dyDescent="0.25">
      <c r="A88" s="124" t="s">
        <v>0</v>
      </c>
      <c r="B88" s="124"/>
      <c r="C88" s="124"/>
      <c r="D88" s="124"/>
      <c r="E88" s="124"/>
      <c r="F88" s="124"/>
      <c r="G88" s="124"/>
      <c r="H88" s="124"/>
      <c r="I88" s="1"/>
      <c r="J88" s="1"/>
      <c r="K88" s="1"/>
      <c r="L88" s="1"/>
    </row>
    <row r="89" spans="1:23" ht="15.75" x14ac:dyDescent="0.25">
      <c r="A89" s="124" t="s">
        <v>3</v>
      </c>
      <c r="B89" s="124"/>
      <c r="C89" s="124"/>
      <c r="D89" s="124"/>
      <c r="E89" s="124"/>
      <c r="F89" s="124"/>
      <c r="G89" s="124"/>
      <c r="H89" s="124"/>
      <c r="I89" s="1"/>
      <c r="J89" s="1"/>
      <c r="K89" s="1"/>
      <c r="L89" s="1"/>
    </row>
    <row r="90" spans="1:23" ht="15.75" x14ac:dyDescent="0.25">
      <c r="A90" s="124" t="s">
        <v>4</v>
      </c>
      <c r="B90" s="124"/>
      <c r="C90" s="124"/>
      <c r="D90" s="124"/>
      <c r="E90" s="124"/>
      <c r="F90" s="124"/>
      <c r="G90" s="124"/>
      <c r="H90" s="124"/>
      <c r="I90" s="1"/>
      <c r="J90" s="1"/>
      <c r="K90" s="1"/>
      <c r="L90" s="1"/>
    </row>
    <row r="91" spans="1:23" ht="15.75" x14ac:dyDescent="0.25">
      <c r="A91" s="124" t="s">
        <v>9</v>
      </c>
      <c r="B91" s="124"/>
      <c r="C91" s="124"/>
      <c r="D91" s="124"/>
      <c r="E91" s="124"/>
      <c r="F91" s="124"/>
      <c r="G91" s="124"/>
      <c r="H91" s="124"/>
      <c r="I91" s="1"/>
      <c r="J91" s="1"/>
      <c r="K91" s="1"/>
      <c r="L91" s="1"/>
    </row>
    <row r="92" spans="1:23" ht="15.75" x14ac:dyDescent="0.25">
      <c r="A92" s="125" t="s">
        <v>12</v>
      </c>
      <c r="B92" s="125"/>
      <c r="C92" s="125"/>
      <c r="D92" s="125"/>
      <c r="E92" s="125"/>
      <c r="F92" s="125"/>
      <c r="G92" s="125"/>
      <c r="H92" s="125"/>
      <c r="I92" s="1"/>
      <c r="J92" s="1"/>
      <c r="K92" s="1"/>
      <c r="L92" s="1"/>
    </row>
    <row r="93" spans="1:23" ht="15" customHeight="1" x14ac:dyDescent="0.25">
      <c r="A93" s="14"/>
      <c r="B93" s="15"/>
      <c r="C93" s="14"/>
      <c r="D93" s="98"/>
      <c r="E93" s="14"/>
      <c r="F93" s="14"/>
      <c r="G93" s="16"/>
      <c r="H93" s="14"/>
      <c r="I93" s="1"/>
      <c r="J93" s="1"/>
      <c r="K93" s="1"/>
      <c r="L93" s="1"/>
    </row>
    <row r="94" spans="1:23" s="100" customFormat="1" ht="15.75" x14ac:dyDescent="0.25">
      <c r="A94" s="20" t="s">
        <v>20</v>
      </c>
      <c r="B94" s="20"/>
      <c r="C94" s="97" t="s">
        <v>64</v>
      </c>
      <c r="D94" s="98"/>
      <c r="E94" s="98"/>
      <c r="F94" s="98"/>
      <c r="G94" s="99" t="s">
        <v>22</v>
      </c>
      <c r="H94" s="120" t="s">
        <v>74</v>
      </c>
      <c r="I94" s="30"/>
      <c r="J94" s="30"/>
      <c r="K94" s="30"/>
      <c r="L94" s="30"/>
    </row>
    <row r="95" spans="1:23" s="100" customFormat="1" ht="15.75" x14ac:dyDescent="0.25">
      <c r="A95" s="24" t="s">
        <v>25</v>
      </c>
      <c r="B95" s="24"/>
      <c r="C95" s="91"/>
      <c r="D95" s="26"/>
      <c r="E95" s="27"/>
      <c r="F95" s="28"/>
      <c r="G95" s="126"/>
      <c r="H95" s="126"/>
      <c r="I95" s="30"/>
      <c r="J95" s="30"/>
      <c r="K95" s="30"/>
      <c r="L95" s="30"/>
    </row>
    <row r="96" spans="1:23" s="100" customFormat="1" ht="15.75" x14ac:dyDescent="0.25">
      <c r="A96" s="24" t="s">
        <v>28</v>
      </c>
      <c r="B96" s="127" t="s">
        <v>65</v>
      </c>
      <c r="C96" s="127"/>
      <c r="D96" s="26"/>
      <c r="E96" s="27"/>
      <c r="F96" s="28"/>
      <c r="G96" s="129" t="s">
        <v>30</v>
      </c>
      <c r="H96" s="129"/>
      <c r="I96" s="30"/>
      <c r="J96" s="123"/>
      <c r="K96" s="123"/>
      <c r="L96" s="30"/>
    </row>
    <row r="97" spans="1:23" s="100" customFormat="1" ht="15.75" x14ac:dyDescent="0.25">
      <c r="A97" s="101" t="s">
        <v>5</v>
      </c>
      <c r="B97" s="102" t="s">
        <v>34</v>
      </c>
      <c r="C97" s="101" t="s">
        <v>35</v>
      </c>
      <c r="D97" s="101" t="s">
        <v>36</v>
      </c>
      <c r="E97" s="103" t="s">
        <v>37</v>
      </c>
      <c r="F97" s="104" t="s">
        <v>38</v>
      </c>
      <c r="G97" s="101" t="s">
        <v>39</v>
      </c>
      <c r="H97" s="103" t="s">
        <v>40</v>
      </c>
      <c r="I97" s="90" t="s">
        <v>31</v>
      </c>
      <c r="J97" s="123"/>
      <c r="K97" s="123"/>
      <c r="L97" s="30"/>
    </row>
    <row r="98" spans="1:23" s="100" customFormat="1" ht="15.75" x14ac:dyDescent="0.25">
      <c r="A98" s="105">
        <v>1</v>
      </c>
      <c r="B98" s="106" t="s">
        <v>10</v>
      </c>
      <c r="C98" s="107" t="str">
        <f>VLOOKUP(B98,$S$5:$T$18,2,0)</f>
        <v>Chân giò heo muối 300G</v>
      </c>
      <c r="D98" s="87">
        <v>15</v>
      </c>
      <c r="E98" s="108">
        <f>VLOOKUP(C98,$T$5:$U$18,2,0)</f>
        <v>73431</v>
      </c>
      <c r="F98" s="109">
        <f>E98*D98</f>
        <v>1101465</v>
      </c>
      <c r="G98" s="110">
        <v>0</v>
      </c>
      <c r="H98" s="77">
        <f>F98-G98*F98</f>
        <v>1101465</v>
      </c>
      <c r="I98" s="30">
        <f>+E98*0.9</f>
        <v>66087.900000000009</v>
      </c>
      <c r="J98" s="30">
        <f>+I98*D98</f>
        <v>991318.50000000012</v>
      </c>
      <c r="K98" s="30"/>
      <c r="L98" s="30"/>
    </row>
    <row r="99" spans="1:23" s="100" customFormat="1" ht="15.75" x14ac:dyDescent="0.25">
      <c r="A99" s="105">
        <v>2</v>
      </c>
      <c r="B99" s="106" t="s">
        <v>13</v>
      </c>
      <c r="C99" s="107" t="str">
        <f>VLOOKUP(B99,$S$5:$T$18,2,0)</f>
        <v>Chân giò heo muối 500G</v>
      </c>
      <c r="D99" s="88">
        <v>15</v>
      </c>
      <c r="E99" s="108">
        <f>VLOOKUP(C99,$T$5:$U$18,2,0)</f>
        <v>119066</v>
      </c>
      <c r="F99" s="109">
        <f>E99*D99</f>
        <v>1785990</v>
      </c>
      <c r="G99" s="110">
        <v>0</v>
      </c>
      <c r="H99" s="77">
        <f>F99-G99*F99</f>
        <v>1785990</v>
      </c>
      <c r="I99" s="30">
        <f>+E99*0.9</f>
        <v>107159.40000000001</v>
      </c>
      <c r="J99" s="30">
        <f>+I99*D99</f>
        <v>1607391.0000000002</v>
      </c>
      <c r="K99" s="30"/>
      <c r="L99" s="30"/>
    </row>
    <row r="100" spans="1:23" s="100" customFormat="1" ht="15.75" x14ac:dyDescent="0.25">
      <c r="A100" s="111">
        <v>3</v>
      </c>
      <c r="B100" s="106" t="s">
        <v>18</v>
      </c>
      <c r="C100" s="49" t="str">
        <f>VLOOKUP(B100,$S$5:$T$18,2,0)</f>
        <v>Gà muối 500G</v>
      </c>
      <c r="D100" s="88">
        <v>15</v>
      </c>
      <c r="E100" s="108">
        <f>VLOOKUP(C100,$T$5:$U$18,2,0)</f>
        <v>111058</v>
      </c>
      <c r="F100" s="112">
        <f>E100*D100</f>
        <v>1665870</v>
      </c>
      <c r="G100" s="113">
        <v>0</v>
      </c>
      <c r="H100" s="114">
        <f>F100-G100*F100</f>
        <v>1665870</v>
      </c>
      <c r="I100" s="30">
        <f>+E100*0.9</f>
        <v>99952.2</v>
      </c>
      <c r="J100" s="30">
        <f>+I100*D100</f>
        <v>1499283</v>
      </c>
      <c r="K100" s="115"/>
      <c r="L100" s="30"/>
    </row>
    <row r="101" spans="1:23" s="100" customFormat="1" ht="15.75" x14ac:dyDescent="0.25">
      <c r="A101" s="111">
        <v>4</v>
      </c>
      <c r="B101" s="106" t="s">
        <v>26</v>
      </c>
      <c r="C101" s="49" t="str">
        <f>VLOOKUP(B101,$S$5:$T$18,2,0)</f>
        <v>Bắp bò muối 200G</v>
      </c>
      <c r="D101" s="88">
        <v>10</v>
      </c>
      <c r="E101" s="108">
        <f>VLOOKUP(C101,$T$5:$U$18,2,0)</f>
        <v>87787</v>
      </c>
      <c r="F101" s="112">
        <f>E101*D101</f>
        <v>877870</v>
      </c>
      <c r="G101" s="113">
        <v>0</v>
      </c>
      <c r="H101" s="114">
        <f>F101-G101*F101</f>
        <v>877870</v>
      </c>
      <c r="I101" s="30">
        <f>+E101*0.9</f>
        <v>79008.3</v>
      </c>
      <c r="J101" s="30">
        <f>+I101*D101</f>
        <v>790083</v>
      </c>
      <c r="K101" s="115"/>
      <c r="L101" s="30"/>
    </row>
    <row r="102" spans="1:23" ht="15.75" x14ac:dyDescent="0.25">
      <c r="A102" s="111"/>
      <c r="B102" s="116"/>
      <c r="C102" s="117" t="s">
        <v>54</v>
      </c>
      <c r="D102" s="54">
        <f>+SUM(D98:D101)</f>
        <v>55</v>
      </c>
      <c r="E102" s="118"/>
      <c r="F102" s="119"/>
      <c r="G102" s="113"/>
      <c r="H102" s="55">
        <f>+SUM(H98:H101)</f>
        <v>5431195</v>
      </c>
      <c r="I102" s="1"/>
      <c r="J102" s="1"/>
      <c r="K102" s="96">
        <f>+SUM(J98:J101)</f>
        <v>4888075.5</v>
      </c>
      <c r="L102" s="1"/>
    </row>
    <row r="103" spans="1:23" ht="15.75" x14ac:dyDescent="0.25">
      <c r="A103" s="100"/>
      <c r="B103" s="100"/>
      <c r="C103" s="100"/>
      <c r="E103" s="100"/>
      <c r="F103" s="100"/>
      <c r="G103" s="100"/>
      <c r="H103" s="100"/>
      <c r="L103" s="1"/>
    </row>
    <row r="104" spans="1:23" ht="15.75" x14ac:dyDescent="0.25">
      <c r="A104" s="100"/>
      <c r="B104" s="100"/>
      <c r="C104" s="100"/>
      <c r="E104" s="100"/>
      <c r="F104" s="100"/>
      <c r="G104" s="100"/>
      <c r="H104" s="100"/>
      <c r="L104" s="1"/>
    </row>
    <row r="105" spans="1:23" s="2" customFormat="1" ht="15.75" x14ac:dyDescent="0.25">
      <c r="A105" s="124" t="s">
        <v>0</v>
      </c>
      <c r="B105" s="124"/>
      <c r="C105" s="124"/>
      <c r="D105" s="124"/>
      <c r="E105" s="124"/>
      <c r="F105" s="124"/>
      <c r="G105" s="124"/>
      <c r="H105" s="124"/>
      <c r="I105" s="1"/>
      <c r="J105" s="1"/>
      <c r="K105" s="1"/>
      <c r="L105" s="1" t="str">
        <f t="shared" si="1"/>
        <v>choqua</v>
      </c>
      <c r="M105" s="1"/>
      <c r="N105" s="1"/>
      <c r="O105" s="1"/>
      <c r="P105" s="1"/>
      <c r="Q105" s="1"/>
      <c r="R105" s="63"/>
      <c r="S105" s="64"/>
      <c r="T105" s="1"/>
      <c r="U105" s="1"/>
      <c r="V105" s="1"/>
      <c r="W105" s="5"/>
    </row>
    <row r="106" spans="1:23" s="2" customFormat="1" ht="15.75" x14ac:dyDescent="0.25">
      <c r="A106" s="124" t="s">
        <v>3</v>
      </c>
      <c r="B106" s="124"/>
      <c r="C106" s="124"/>
      <c r="D106" s="124"/>
      <c r="E106" s="124"/>
      <c r="F106" s="124"/>
      <c r="G106" s="124"/>
      <c r="H106" s="124"/>
      <c r="I106" s="1"/>
      <c r="J106" s="1"/>
      <c r="K106" s="1"/>
      <c r="L106" s="1" t="str">
        <f t="shared" si="1"/>
        <v>choqua</v>
      </c>
      <c r="M106" s="1"/>
      <c r="N106" s="1"/>
      <c r="O106" s="1"/>
      <c r="P106" s="1"/>
      <c r="Q106" s="1"/>
      <c r="R106" s="63"/>
      <c r="S106" s="64"/>
      <c r="T106" s="1"/>
      <c r="U106" s="1"/>
      <c r="V106" s="1"/>
      <c r="W106" s="5"/>
    </row>
    <row r="107" spans="1:23" s="2" customFormat="1" ht="15.75" x14ac:dyDescent="0.25">
      <c r="A107" s="124" t="s">
        <v>4</v>
      </c>
      <c r="B107" s="124"/>
      <c r="C107" s="124"/>
      <c r="D107" s="124"/>
      <c r="E107" s="124"/>
      <c r="F107" s="124"/>
      <c r="G107" s="124"/>
      <c r="H107" s="124"/>
      <c r="I107" s="1"/>
      <c r="J107" s="1"/>
      <c r="K107" s="1"/>
      <c r="L107" s="1" t="str">
        <f t="shared" si="1"/>
        <v>choqua</v>
      </c>
      <c r="M107" s="1"/>
      <c r="N107" s="1"/>
      <c r="O107" s="1"/>
      <c r="P107" s="1"/>
      <c r="Q107" s="1"/>
      <c r="R107" s="63"/>
      <c r="S107" s="64"/>
      <c r="T107" s="1"/>
      <c r="U107" s="1"/>
      <c r="V107" s="1"/>
      <c r="W107" s="5"/>
    </row>
    <row r="108" spans="1:23" s="2" customFormat="1" ht="15.75" x14ac:dyDescent="0.25">
      <c r="A108" s="124" t="s">
        <v>9</v>
      </c>
      <c r="B108" s="124"/>
      <c r="C108" s="124"/>
      <c r="D108" s="124"/>
      <c r="E108" s="124"/>
      <c r="F108" s="124"/>
      <c r="G108" s="124"/>
      <c r="H108" s="124"/>
      <c r="I108" s="1"/>
      <c r="J108" s="1"/>
      <c r="K108" s="1"/>
      <c r="L108" s="1" t="str">
        <f t="shared" si="1"/>
        <v>choqua</v>
      </c>
      <c r="M108" s="1"/>
      <c r="N108" s="1"/>
      <c r="O108" s="1"/>
      <c r="P108" s="1"/>
      <c r="Q108" s="1"/>
      <c r="R108" s="63"/>
      <c r="S108" s="64"/>
      <c r="T108" s="1"/>
      <c r="U108" s="1"/>
      <c r="V108" s="1"/>
      <c r="W108" s="5"/>
    </row>
    <row r="109" spans="1:23" s="2" customFormat="1" ht="15.75" x14ac:dyDescent="0.25">
      <c r="A109" s="125" t="s">
        <v>12</v>
      </c>
      <c r="B109" s="125"/>
      <c r="C109" s="125"/>
      <c r="D109" s="125"/>
      <c r="E109" s="125"/>
      <c r="F109" s="125"/>
      <c r="G109" s="125"/>
      <c r="H109" s="125"/>
      <c r="I109" s="1"/>
      <c r="J109" s="1"/>
      <c r="K109" s="1"/>
      <c r="L109" s="1" t="str">
        <f t="shared" si="1"/>
        <v>choqua</v>
      </c>
      <c r="M109" s="1"/>
      <c r="N109" s="1"/>
      <c r="O109" s="1"/>
      <c r="P109" s="1"/>
      <c r="Q109" s="1"/>
      <c r="R109" s="63"/>
      <c r="S109" s="64"/>
      <c r="T109" s="1"/>
      <c r="U109" s="1"/>
      <c r="V109" s="1"/>
      <c r="W109" s="5"/>
    </row>
    <row r="110" spans="1:23" s="2" customFormat="1" ht="15.75" x14ac:dyDescent="0.25">
      <c r="A110" s="14"/>
      <c r="B110" s="15"/>
      <c r="C110" s="14"/>
      <c r="D110" s="98"/>
      <c r="E110" s="14"/>
      <c r="F110" s="14"/>
      <c r="G110" s="16"/>
      <c r="H110" s="14"/>
      <c r="I110" s="1"/>
      <c r="J110" s="1"/>
      <c r="K110" s="1"/>
      <c r="L110" s="1" t="str">
        <f t="shared" si="1"/>
        <v>choqua</v>
      </c>
      <c r="M110" s="1"/>
      <c r="N110" s="1"/>
      <c r="O110" s="1"/>
      <c r="P110" s="1"/>
      <c r="Q110" s="1"/>
      <c r="R110" s="63"/>
      <c r="S110" s="64"/>
      <c r="T110" s="1"/>
      <c r="U110" s="1"/>
      <c r="V110" s="1"/>
      <c r="W110" s="5"/>
    </row>
    <row r="111" spans="1:23" s="2" customFormat="1" ht="15.75" x14ac:dyDescent="0.25">
      <c r="A111" s="20" t="s">
        <v>20</v>
      </c>
      <c r="B111" s="20"/>
      <c r="C111" s="15" t="s">
        <v>62</v>
      </c>
      <c r="D111" s="98"/>
      <c r="E111" s="14"/>
      <c r="F111" s="14"/>
      <c r="G111" s="21" t="s">
        <v>22</v>
      </c>
      <c r="H111" s="22">
        <v>44713</v>
      </c>
      <c r="I111" s="1"/>
      <c r="J111" s="1"/>
      <c r="K111" s="1"/>
      <c r="L111" s="1" t="str">
        <f t="shared" si="1"/>
        <v>CHỊ HÀ - SIÊU THỊ MINH CẦU 1</v>
      </c>
      <c r="M111" s="23">
        <f>H111</f>
        <v>44713</v>
      </c>
      <c r="N111" s="1"/>
      <c r="O111" s="1"/>
      <c r="P111" s="1"/>
      <c r="Q111" s="1"/>
      <c r="R111" s="63"/>
      <c r="S111" s="64"/>
      <c r="T111" s="1"/>
      <c r="U111" s="1"/>
      <c r="V111" s="1"/>
      <c r="W111" s="5"/>
    </row>
    <row r="112" spans="1:23" s="2" customFormat="1" ht="15.75" x14ac:dyDescent="0.25">
      <c r="A112" s="24" t="s">
        <v>25</v>
      </c>
      <c r="B112" s="24"/>
      <c r="C112" s="25"/>
      <c r="D112" s="26"/>
      <c r="E112" s="27"/>
      <c r="F112" s="28"/>
      <c r="G112" s="126"/>
      <c r="H112" s="126"/>
      <c r="I112" s="1"/>
      <c r="J112" s="1"/>
      <c r="K112" s="1"/>
      <c r="L112" s="1" t="str">
        <f t="shared" si="1"/>
        <v>choqua</v>
      </c>
      <c r="M112" s="1"/>
      <c r="N112" s="1"/>
      <c r="O112" s="1"/>
      <c r="P112" s="1"/>
      <c r="Q112" s="1"/>
      <c r="R112" s="63"/>
      <c r="S112" s="64"/>
      <c r="T112" s="1"/>
      <c r="U112" s="1"/>
      <c r="V112" s="1"/>
      <c r="W112" s="5"/>
    </row>
    <row r="113" spans="1:23" s="2" customFormat="1" ht="15.75" x14ac:dyDescent="0.25">
      <c r="A113" s="24" t="s">
        <v>28</v>
      </c>
      <c r="B113" s="127" t="s">
        <v>29</v>
      </c>
      <c r="C113" s="127"/>
      <c r="D113" s="26"/>
      <c r="E113" s="27"/>
      <c r="F113" s="28"/>
      <c r="G113" s="128" t="s">
        <v>60</v>
      </c>
      <c r="H113" s="128"/>
      <c r="I113" s="1"/>
      <c r="J113" s="1"/>
      <c r="K113" s="1"/>
      <c r="L113" s="1" t="str">
        <f t="shared" si="1"/>
        <v>choqua</v>
      </c>
      <c r="M113" s="1"/>
      <c r="N113" s="1"/>
      <c r="O113" s="1"/>
      <c r="P113" s="1"/>
      <c r="Q113" s="1"/>
      <c r="R113" s="63"/>
      <c r="S113" s="64"/>
      <c r="T113" s="1"/>
      <c r="U113" s="1"/>
      <c r="V113" s="1"/>
      <c r="W113" s="5"/>
    </row>
    <row r="114" spans="1:23" s="2" customFormat="1" ht="15.75" x14ac:dyDescent="0.25">
      <c r="A114" s="6" t="s">
        <v>5</v>
      </c>
      <c r="B114" s="33" t="s">
        <v>34</v>
      </c>
      <c r="C114" s="6" t="s">
        <v>35</v>
      </c>
      <c r="D114" s="101" t="s">
        <v>36</v>
      </c>
      <c r="E114" s="7" t="s">
        <v>37</v>
      </c>
      <c r="F114" s="34" t="s">
        <v>38</v>
      </c>
      <c r="G114" s="6" t="s">
        <v>39</v>
      </c>
      <c r="H114" s="7" t="s">
        <v>40</v>
      </c>
      <c r="I114" s="90" t="s">
        <v>31</v>
      </c>
      <c r="J114" s="1"/>
      <c r="K114" s="1"/>
      <c r="L114" s="1" t="str">
        <f t="shared" si="1"/>
        <v>choqua</v>
      </c>
      <c r="M114" s="1"/>
      <c r="N114" s="1"/>
      <c r="O114" s="1"/>
      <c r="P114" s="1"/>
      <c r="Q114" s="1"/>
      <c r="R114" s="63"/>
      <c r="S114" s="64"/>
      <c r="T114" s="1"/>
      <c r="U114" s="1"/>
      <c r="V114" s="1"/>
      <c r="W114" s="5"/>
    </row>
    <row r="115" spans="1:23" s="2" customFormat="1" ht="15.75" x14ac:dyDescent="0.25">
      <c r="A115" s="8">
        <v>1</v>
      </c>
      <c r="B115" s="35" t="s">
        <v>43</v>
      </c>
      <c r="C115" s="12" t="str">
        <f>VLOOKUP(B115,$S$5:$T$18,2,0)</f>
        <v>Gà muối 500G</v>
      </c>
      <c r="D115" s="87">
        <v>30</v>
      </c>
      <c r="E115" s="65">
        <f>VLOOKUP(C115,$T$5:$U$18,2,0)</f>
        <v>111058</v>
      </c>
      <c r="F115" s="66">
        <f>E115*D115</f>
        <v>3331740</v>
      </c>
      <c r="G115" s="39">
        <v>0</v>
      </c>
      <c r="H115" s="40">
        <f>F115-G115*F115</f>
        <v>3331740</v>
      </c>
      <c r="I115" s="1">
        <f>+E115*0.9</f>
        <v>99952.2</v>
      </c>
      <c r="J115" s="1">
        <f>+I115*D115</f>
        <v>2998566</v>
      </c>
      <c r="K115" s="1"/>
      <c r="L115" s="1" t="str">
        <f t="shared" si="1"/>
        <v>choqua</v>
      </c>
      <c r="M115" s="67"/>
      <c r="N115" s="67"/>
      <c r="O115" s="67"/>
      <c r="P115" s="67"/>
      <c r="Q115" s="1"/>
      <c r="R115" s="63"/>
      <c r="S115" s="64"/>
      <c r="T115" s="1"/>
      <c r="U115" s="1"/>
      <c r="V115" s="1"/>
      <c r="W115" s="5"/>
    </row>
    <row r="116" spans="1:23" s="2" customFormat="1" ht="15.75" x14ac:dyDescent="0.25">
      <c r="A116" s="8">
        <v>2</v>
      </c>
      <c r="B116" s="35" t="s">
        <v>46</v>
      </c>
      <c r="C116" s="12" t="str">
        <f>VLOOKUP(B116,$S$5:$T$18,2,0)</f>
        <v>Chân giò heo muối 300G</v>
      </c>
      <c r="D116" s="88">
        <v>30</v>
      </c>
      <c r="E116" s="65">
        <f>VLOOKUP(C116,$T$5:$U$18,2,0)</f>
        <v>73431</v>
      </c>
      <c r="F116" s="66">
        <f>E116*D116</f>
        <v>2202930</v>
      </c>
      <c r="G116" s="39">
        <v>0</v>
      </c>
      <c r="H116" s="40">
        <f>F116-G116*F116</f>
        <v>2202930</v>
      </c>
      <c r="I116" s="1">
        <f>+E116*0.9</f>
        <v>66087.900000000009</v>
      </c>
      <c r="J116" s="1">
        <f>+I116*D116</f>
        <v>1982637.0000000002</v>
      </c>
      <c r="K116" s="1"/>
      <c r="L116" s="1" t="str">
        <f t="shared" si="1"/>
        <v>choqua</v>
      </c>
      <c r="M116" s="1"/>
      <c r="N116" s="1"/>
      <c r="O116" s="1"/>
      <c r="P116" s="1"/>
      <c r="Q116" s="1"/>
      <c r="R116" s="63"/>
      <c r="S116" s="64"/>
      <c r="T116" s="1"/>
      <c r="U116" s="1"/>
      <c r="V116" s="1"/>
      <c r="W116" s="5"/>
    </row>
    <row r="117" spans="1:23" s="2" customFormat="1" ht="15.75" x14ac:dyDescent="0.25">
      <c r="A117" s="41">
        <v>3</v>
      </c>
      <c r="B117" s="35" t="s">
        <v>49</v>
      </c>
      <c r="C117" s="36" t="str">
        <f>VLOOKUP(B117,$S$5:$T$18,2,0)</f>
        <v>Chân giò heo muối 500G</v>
      </c>
      <c r="D117" s="88">
        <v>32</v>
      </c>
      <c r="E117" s="65">
        <f>VLOOKUP(C117,$T$5:$U$18,2,0)</f>
        <v>119066</v>
      </c>
      <c r="F117" s="68">
        <f>E117*D117</f>
        <v>3810112</v>
      </c>
      <c r="G117" s="45">
        <v>0</v>
      </c>
      <c r="H117" s="37">
        <f>F117-G117*F117</f>
        <v>3810112</v>
      </c>
      <c r="I117" s="1">
        <f>+E117*0.9</f>
        <v>107159.40000000001</v>
      </c>
      <c r="J117" s="1">
        <f>+I117*D117</f>
        <v>3429100.8000000003</v>
      </c>
      <c r="K117" s="46"/>
      <c r="L117" s="1" t="str">
        <f t="shared" si="1"/>
        <v>choqua</v>
      </c>
      <c r="M117" s="1"/>
      <c r="N117" s="1"/>
      <c r="O117" s="1"/>
      <c r="P117" s="1"/>
      <c r="Q117" s="1"/>
      <c r="R117" s="63"/>
      <c r="S117" s="64"/>
      <c r="T117" s="1"/>
      <c r="U117" s="1"/>
      <c r="V117" s="1"/>
      <c r="W117" s="5"/>
    </row>
    <row r="118" spans="1:23" s="2" customFormat="1" ht="15.75" hidden="1" x14ac:dyDescent="0.25">
      <c r="A118" s="41">
        <v>4</v>
      </c>
      <c r="B118" s="35" t="s">
        <v>52</v>
      </c>
      <c r="C118" s="36" t="str">
        <f>VLOOKUP(B118,$S$5:$T$18,2,0)</f>
        <v>Bắp bò muối 200G</v>
      </c>
      <c r="D118" s="88"/>
      <c r="E118" s="65">
        <f>VLOOKUP(C118,$T$5:$U$18,2,0)</f>
        <v>87787</v>
      </c>
      <c r="F118" s="68">
        <f>E118*D118</f>
        <v>0</v>
      </c>
      <c r="G118" s="45">
        <v>0</v>
      </c>
      <c r="H118" s="37">
        <f>F118-G118*F118</f>
        <v>0</v>
      </c>
      <c r="I118" s="1">
        <f>+E118*0.9</f>
        <v>79008.3</v>
      </c>
      <c r="J118" s="1">
        <f>+I118*D118</f>
        <v>0</v>
      </c>
      <c r="K118" s="46"/>
      <c r="L118" s="1" t="str">
        <f t="shared" si="1"/>
        <v>choqua</v>
      </c>
      <c r="M118" s="1"/>
      <c r="N118" s="1"/>
      <c r="O118" s="1"/>
      <c r="P118" s="1"/>
      <c r="Q118" s="1"/>
      <c r="R118" s="63"/>
      <c r="S118" s="64"/>
      <c r="T118" s="1"/>
      <c r="U118" s="1"/>
      <c r="V118" s="1"/>
      <c r="W118" s="5"/>
    </row>
    <row r="119" spans="1:23" s="2" customFormat="1" ht="15.75" hidden="1" x14ac:dyDescent="0.25">
      <c r="A119" s="41">
        <v>5</v>
      </c>
      <c r="B119" s="35" t="s">
        <v>53</v>
      </c>
      <c r="C119" s="36" t="str">
        <f>VLOOKUP(B119,$S$5:$T$18,2,0)</f>
        <v>Tai Heo muối 200G</v>
      </c>
      <c r="D119" s="88"/>
      <c r="E119" s="65">
        <f>VLOOKUP(C119,$T$5:$U$18,2,0)</f>
        <v>55595</v>
      </c>
      <c r="F119" s="68">
        <f>E119*D119</f>
        <v>0</v>
      </c>
      <c r="G119" s="45">
        <v>0</v>
      </c>
      <c r="H119" s="37">
        <f>F119-G119*F119</f>
        <v>0</v>
      </c>
      <c r="I119" s="1">
        <f>+E119*0.9</f>
        <v>50035.5</v>
      </c>
      <c r="J119" s="1">
        <f>+I119*D119</f>
        <v>0</v>
      </c>
      <c r="K119" s="46"/>
      <c r="L119" s="1" t="str">
        <f t="shared" si="1"/>
        <v>choqua</v>
      </c>
      <c r="M119" s="1"/>
      <c r="N119" s="1"/>
      <c r="O119" s="1"/>
      <c r="P119" s="1"/>
      <c r="Q119" s="1"/>
      <c r="R119" s="63"/>
      <c r="S119" s="64"/>
      <c r="T119" s="1"/>
      <c r="U119" s="1"/>
      <c r="V119" s="1"/>
      <c r="W119" s="5"/>
    </row>
    <row r="120" spans="1:23" s="2" customFormat="1" ht="15.75" x14ac:dyDescent="0.25">
      <c r="A120" s="41"/>
      <c r="B120" s="42"/>
      <c r="C120" s="53" t="s">
        <v>54</v>
      </c>
      <c r="D120" s="54">
        <f>+SUM(D115:D119)</f>
        <v>92</v>
      </c>
      <c r="E120" s="43"/>
      <c r="F120" s="44"/>
      <c r="G120" s="45"/>
      <c r="H120" s="55">
        <f>+SUM(H115:H119)</f>
        <v>9344782</v>
      </c>
      <c r="I120" s="1"/>
      <c r="J120" s="1"/>
      <c r="K120" s="96">
        <f>+SUM(J115:J119)</f>
        <v>8410303.8000000007</v>
      </c>
      <c r="L120" s="1" t="str">
        <f t="shared" si="1"/>
        <v>choqua</v>
      </c>
      <c r="M120" s="1"/>
      <c r="N120" s="1"/>
      <c r="O120" s="1"/>
      <c r="P120" s="1"/>
      <c r="Q120" s="1"/>
      <c r="R120" s="63"/>
      <c r="S120" s="64"/>
      <c r="T120" s="1"/>
      <c r="U120" s="1"/>
      <c r="V120" s="1"/>
      <c r="W120" s="5"/>
    </row>
    <row r="121" spans="1:23" ht="15.75" x14ac:dyDescent="0.25">
      <c r="L121" s="1" t="str">
        <f t="shared" si="1"/>
        <v>choqua</v>
      </c>
    </row>
    <row r="122" spans="1:23" ht="15.75" x14ac:dyDescent="0.25">
      <c r="A122" s="124" t="s">
        <v>0</v>
      </c>
      <c r="B122" s="124"/>
      <c r="C122" s="124"/>
      <c r="D122" s="124"/>
      <c r="E122" s="124"/>
      <c r="F122" s="124"/>
      <c r="G122" s="124"/>
      <c r="H122" s="124"/>
      <c r="I122" s="1"/>
      <c r="J122" s="1"/>
      <c r="K122" s="1"/>
      <c r="L122" s="1"/>
    </row>
    <row r="123" spans="1:23" ht="15.75" x14ac:dyDescent="0.25">
      <c r="A123" s="124" t="s">
        <v>3</v>
      </c>
      <c r="B123" s="124"/>
      <c r="C123" s="124"/>
      <c r="D123" s="124"/>
      <c r="E123" s="124"/>
      <c r="F123" s="124"/>
      <c r="G123" s="124"/>
      <c r="H123" s="124"/>
      <c r="I123" s="1"/>
      <c r="J123" s="1"/>
      <c r="K123" s="1"/>
      <c r="L123" s="1"/>
    </row>
    <row r="124" spans="1:23" ht="15.75" x14ac:dyDescent="0.25">
      <c r="A124" s="124" t="s">
        <v>4</v>
      </c>
      <c r="B124" s="124"/>
      <c r="C124" s="124"/>
      <c r="D124" s="124"/>
      <c r="E124" s="124"/>
      <c r="F124" s="124"/>
      <c r="G124" s="124"/>
      <c r="H124" s="124"/>
      <c r="I124" s="1"/>
      <c r="J124" s="1"/>
      <c r="K124" s="1"/>
      <c r="L124" s="1"/>
    </row>
    <row r="125" spans="1:23" ht="15.75" x14ac:dyDescent="0.25">
      <c r="A125" s="124" t="s">
        <v>9</v>
      </c>
      <c r="B125" s="124"/>
      <c r="C125" s="124"/>
      <c r="D125" s="124"/>
      <c r="E125" s="124"/>
      <c r="F125" s="124"/>
      <c r="G125" s="124"/>
      <c r="H125" s="124"/>
      <c r="I125" s="1"/>
      <c r="J125" s="1"/>
      <c r="K125" s="1"/>
      <c r="L125" s="1"/>
    </row>
    <row r="126" spans="1:23" ht="15.75" x14ac:dyDescent="0.25">
      <c r="A126" s="125" t="s">
        <v>12</v>
      </c>
      <c r="B126" s="125"/>
      <c r="C126" s="125"/>
      <c r="D126" s="125"/>
      <c r="E126" s="125"/>
      <c r="F126" s="125"/>
      <c r="G126" s="125"/>
      <c r="H126" s="125"/>
      <c r="I126" s="1"/>
      <c r="J126" s="1"/>
      <c r="K126" s="1"/>
      <c r="L126" s="1"/>
    </row>
    <row r="127" spans="1:23" ht="15.75" x14ac:dyDescent="0.25">
      <c r="A127" s="14"/>
      <c r="B127" s="15"/>
      <c r="C127" s="14"/>
      <c r="D127" s="98"/>
      <c r="E127" s="14"/>
      <c r="F127" s="14"/>
      <c r="G127" s="16"/>
      <c r="H127" s="14"/>
      <c r="I127" s="1"/>
      <c r="J127" s="1"/>
      <c r="K127" s="1"/>
      <c r="L127" s="1"/>
    </row>
    <row r="128" spans="1:23" ht="15.75" x14ac:dyDescent="0.25">
      <c r="A128" s="20" t="s">
        <v>20</v>
      </c>
      <c r="B128" s="20"/>
      <c r="C128" s="15" t="s">
        <v>64</v>
      </c>
      <c r="D128" s="98"/>
      <c r="E128" s="14"/>
      <c r="F128" s="14"/>
      <c r="G128" s="21" t="s">
        <v>22</v>
      </c>
      <c r="H128" s="22">
        <v>44719</v>
      </c>
      <c r="I128" s="1"/>
      <c r="J128" s="1"/>
      <c r="K128" s="1"/>
      <c r="L128" s="1"/>
    </row>
    <row r="129" spans="1:23" ht="15.75" x14ac:dyDescent="0.25">
      <c r="A129" s="24" t="s">
        <v>25</v>
      </c>
      <c r="B129" s="24"/>
      <c r="C129" s="84"/>
      <c r="D129" s="26"/>
      <c r="E129" s="27"/>
      <c r="F129" s="28"/>
      <c r="G129" s="126"/>
      <c r="H129" s="126"/>
      <c r="I129" s="1"/>
      <c r="J129" s="1"/>
      <c r="K129" s="1"/>
      <c r="L129" s="1"/>
    </row>
    <row r="130" spans="1:23" ht="15.75" x14ac:dyDescent="0.25">
      <c r="A130" s="24" t="s">
        <v>28</v>
      </c>
      <c r="B130" s="127" t="s">
        <v>65</v>
      </c>
      <c r="C130" s="127"/>
      <c r="D130" s="26"/>
      <c r="E130" s="27"/>
      <c r="F130" s="28"/>
      <c r="G130" s="128" t="s">
        <v>60</v>
      </c>
      <c r="H130" s="128"/>
      <c r="I130" s="1"/>
      <c r="J130" s="123"/>
      <c r="K130" s="123"/>
      <c r="L130" s="1"/>
    </row>
    <row r="131" spans="1:23" ht="15.75" x14ac:dyDescent="0.25">
      <c r="A131" s="6" t="s">
        <v>5</v>
      </c>
      <c r="B131" s="33" t="s">
        <v>34</v>
      </c>
      <c r="C131" s="6" t="s">
        <v>35</v>
      </c>
      <c r="D131" s="101" t="s">
        <v>36</v>
      </c>
      <c r="E131" s="7" t="s">
        <v>37</v>
      </c>
      <c r="F131" s="34" t="s">
        <v>38</v>
      </c>
      <c r="G131" s="6" t="s">
        <v>39</v>
      </c>
      <c r="H131" s="7" t="s">
        <v>40</v>
      </c>
      <c r="I131" s="90" t="s">
        <v>31</v>
      </c>
      <c r="J131" s="123"/>
      <c r="K131" s="123"/>
      <c r="L131" s="1"/>
    </row>
    <row r="132" spans="1:23" ht="15.75" x14ac:dyDescent="0.25">
      <c r="A132" s="105">
        <v>1</v>
      </c>
      <c r="B132" s="106" t="s">
        <v>13</v>
      </c>
      <c r="C132" s="107" t="str">
        <f>VLOOKUP(B132,$S$5:$T$18,2,0)</f>
        <v>Chân giò heo muối 500G</v>
      </c>
      <c r="D132" s="88">
        <v>15</v>
      </c>
      <c r="E132" s="108">
        <f>VLOOKUP(C132,$T$5:$U$18,2,0)</f>
        <v>119066</v>
      </c>
      <c r="F132" s="109">
        <f>E132*D132</f>
        <v>1785990</v>
      </c>
      <c r="G132" s="110">
        <v>0</v>
      </c>
      <c r="H132" s="77">
        <f>F132-G132*F132</f>
        <v>1785990</v>
      </c>
      <c r="I132" s="30">
        <f>+E132*0.9</f>
        <v>107159.40000000001</v>
      </c>
      <c r="J132" s="1">
        <f>+I132*D132</f>
        <v>1607391.0000000002</v>
      </c>
      <c r="K132" s="1"/>
      <c r="L132" s="1"/>
    </row>
    <row r="133" spans="1:23" ht="15.75" x14ac:dyDescent="0.25">
      <c r="A133" s="111">
        <v>2</v>
      </c>
      <c r="B133" s="106" t="s">
        <v>18</v>
      </c>
      <c r="C133" s="49" t="str">
        <f>VLOOKUP(B133,$S$5:$T$18,2,0)</f>
        <v>Gà muối 500G</v>
      </c>
      <c r="D133" s="88">
        <v>20</v>
      </c>
      <c r="E133" s="108">
        <f>VLOOKUP(C133,$T$5:$U$18,2,0)</f>
        <v>111058</v>
      </c>
      <c r="F133" s="112">
        <f>E133*D133</f>
        <v>2221160</v>
      </c>
      <c r="G133" s="113">
        <v>0</v>
      </c>
      <c r="H133" s="114">
        <f>F133-G133*F133</f>
        <v>2221160</v>
      </c>
      <c r="I133" s="30">
        <f>+E133*0.9</f>
        <v>99952.2</v>
      </c>
      <c r="J133" s="1">
        <f>+I133*D133</f>
        <v>1999044</v>
      </c>
      <c r="K133" s="46"/>
      <c r="L133" s="1"/>
    </row>
    <row r="134" spans="1:23" ht="15.75" x14ac:dyDescent="0.25">
      <c r="A134" s="111">
        <v>3</v>
      </c>
      <c r="B134" s="106" t="s">
        <v>26</v>
      </c>
      <c r="C134" s="49" t="str">
        <f>VLOOKUP(B134,$S$5:$T$18,2,0)</f>
        <v>Bắp bò muối 200G</v>
      </c>
      <c r="D134" s="88">
        <v>10</v>
      </c>
      <c r="E134" s="108">
        <f>VLOOKUP(C134,$T$5:$U$18,2,0)</f>
        <v>87787</v>
      </c>
      <c r="F134" s="112">
        <f>E134*D134</f>
        <v>877870</v>
      </c>
      <c r="G134" s="113">
        <v>0</v>
      </c>
      <c r="H134" s="114">
        <f>F134-G134*F134</f>
        <v>877870</v>
      </c>
      <c r="I134" s="30">
        <f>+E134*0.9</f>
        <v>79008.3</v>
      </c>
      <c r="J134" s="1">
        <f>+I134*D134</f>
        <v>790083</v>
      </c>
      <c r="K134" s="46"/>
      <c r="L134" s="1"/>
    </row>
    <row r="135" spans="1:23" ht="15.75" x14ac:dyDescent="0.25">
      <c r="A135" s="41"/>
      <c r="B135" s="42"/>
      <c r="C135" s="53" t="s">
        <v>54</v>
      </c>
      <c r="D135" s="54">
        <f>+SUM(D132:D134)</f>
        <v>45</v>
      </c>
      <c r="E135" s="43"/>
      <c r="F135" s="44"/>
      <c r="G135" s="45"/>
      <c r="H135" s="55">
        <f>+SUM(H132:H134)</f>
        <v>4885020</v>
      </c>
      <c r="I135" s="1"/>
      <c r="J135" s="1"/>
      <c r="K135" s="96">
        <f>+SUM(J132:J134)</f>
        <v>4396518</v>
      </c>
      <c r="L135" s="1"/>
    </row>
    <row r="136" spans="1:23" ht="15.75" x14ac:dyDescent="0.25">
      <c r="L136" s="1" t="str">
        <f t="shared" si="1"/>
        <v>choqua</v>
      </c>
    </row>
    <row r="137" spans="1:23" s="2" customFormat="1" ht="15.75" x14ac:dyDescent="0.25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"/>
      <c r="J137" s="1"/>
      <c r="K137" s="1"/>
      <c r="L137" s="1" t="str">
        <f t="shared" si="1"/>
        <v>choqua</v>
      </c>
      <c r="M137" s="1"/>
      <c r="N137" s="1"/>
      <c r="O137" s="1"/>
      <c r="P137" s="1"/>
      <c r="Q137" s="1"/>
      <c r="R137" s="63"/>
      <c r="S137" s="64"/>
      <c r="T137" s="1"/>
      <c r="U137" s="1"/>
      <c r="V137" s="1"/>
      <c r="W137" s="5"/>
    </row>
    <row r="138" spans="1:23" s="2" customFormat="1" ht="15.75" x14ac:dyDescent="0.25">
      <c r="A138" s="124" t="s">
        <v>3</v>
      </c>
      <c r="B138" s="124"/>
      <c r="C138" s="124"/>
      <c r="D138" s="124"/>
      <c r="E138" s="124"/>
      <c r="F138" s="124"/>
      <c r="G138" s="124"/>
      <c r="H138" s="124"/>
      <c r="I138" s="1"/>
      <c r="J138" s="1"/>
      <c r="K138" s="1"/>
      <c r="L138" s="1" t="str">
        <f t="shared" si="1"/>
        <v>choqua</v>
      </c>
      <c r="M138" s="1"/>
      <c r="N138" s="1"/>
      <c r="O138" s="1"/>
      <c r="P138" s="1"/>
      <c r="Q138" s="1"/>
      <c r="R138" s="63"/>
      <c r="S138" s="64"/>
      <c r="T138" s="1"/>
      <c r="U138" s="1"/>
      <c r="V138" s="1"/>
      <c r="W138" s="5"/>
    </row>
    <row r="139" spans="1:23" s="2" customFormat="1" ht="15.75" x14ac:dyDescent="0.25">
      <c r="A139" s="124" t="s">
        <v>4</v>
      </c>
      <c r="B139" s="124"/>
      <c r="C139" s="124"/>
      <c r="D139" s="124"/>
      <c r="E139" s="124"/>
      <c r="F139" s="124"/>
      <c r="G139" s="124"/>
      <c r="H139" s="124"/>
      <c r="I139" s="1"/>
      <c r="J139" s="1"/>
      <c r="K139" s="1"/>
      <c r="L139" s="1" t="str">
        <f t="shared" si="1"/>
        <v>choqua</v>
      </c>
      <c r="M139" s="1"/>
      <c r="N139" s="1"/>
      <c r="O139" s="1"/>
      <c r="P139" s="1"/>
      <c r="Q139" s="1"/>
      <c r="R139" s="63"/>
      <c r="S139" s="64"/>
      <c r="T139" s="1"/>
      <c r="U139" s="1"/>
      <c r="V139" s="1"/>
      <c r="W139" s="5"/>
    </row>
    <row r="140" spans="1:23" s="2" customFormat="1" ht="15.75" x14ac:dyDescent="0.25">
      <c r="A140" s="124" t="s">
        <v>9</v>
      </c>
      <c r="B140" s="124"/>
      <c r="C140" s="124"/>
      <c r="D140" s="124"/>
      <c r="E140" s="124"/>
      <c r="F140" s="124"/>
      <c r="G140" s="124"/>
      <c r="H140" s="124"/>
      <c r="I140" s="1"/>
      <c r="J140" s="1"/>
      <c r="K140" s="1"/>
      <c r="L140" s="1" t="str">
        <f t="shared" si="1"/>
        <v>choqua</v>
      </c>
      <c r="M140" s="1"/>
      <c r="N140" s="1"/>
      <c r="O140" s="1"/>
      <c r="P140" s="1"/>
      <c r="Q140" s="1"/>
      <c r="R140" s="63"/>
      <c r="S140" s="64"/>
      <c r="T140" s="1"/>
      <c r="U140" s="1"/>
      <c r="V140" s="1"/>
      <c r="W140" s="5"/>
    </row>
    <row r="141" spans="1:23" s="2" customFormat="1" ht="15.75" x14ac:dyDescent="0.25">
      <c r="A141" s="125" t="s">
        <v>12</v>
      </c>
      <c r="B141" s="125"/>
      <c r="C141" s="125"/>
      <c r="D141" s="125"/>
      <c r="E141" s="125"/>
      <c r="F141" s="125"/>
      <c r="G141" s="125"/>
      <c r="H141" s="125"/>
      <c r="I141" s="1"/>
      <c r="J141" s="1"/>
      <c r="K141" s="1"/>
      <c r="L141" s="1" t="str">
        <f t="shared" si="1"/>
        <v>choqua</v>
      </c>
      <c r="M141" s="1"/>
      <c r="N141" s="1"/>
      <c r="O141" s="1"/>
      <c r="P141" s="1"/>
      <c r="Q141" s="1"/>
      <c r="R141" s="63"/>
      <c r="S141" s="64"/>
      <c r="T141" s="1"/>
      <c r="U141" s="1"/>
      <c r="V141" s="1"/>
      <c r="W141" s="5"/>
    </row>
    <row r="142" spans="1:23" s="2" customFormat="1" ht="15.75" x14ac:dyDescent="0.25">
      <c r="A142" s="14"/>
      <c r="B142" s="15"/>
      <c r="C142" s="14"/>
      <c r="D142" s="98"/>
      <c r="E142" s="14"/>
      <c r="F142" s="14"/>
      <c r="G142" s="16"/>
      <c r="H142" s="14"/>
      <c r="I142" s="1"/>
      <c r="J142" s="1"/>
      <c r="K142" s="1"/>
      <c r="L142" s="1" t="str">
        <f t="shared" si="1"/>
        <v>choqua</v>
      </c>
      <c r="M142" s="1"/>
      <c r="N142" s="1"/>
      <c r="O142" s="1"/>
      <c r="P142" s="1"/>
      <c r="Q142" s="1"/>
      <c r="R142" s="63"/>
      <c r="S142" s="64"/>
      <c r="T142" s="1"/>
      <c r="U142" s="1"/>
      <c r="V142" s="1"/>
      <c r="W142" s="5"/>
    </row>
    <row r="143" spans="1:23" s="2" customFormat="1" ht="15.75" x14ac:dyDescent="0.25">
      <c r="A143" s="20" t="s">
        <v>20</v>
      </c>
      <c r="B143" s="20"/>
      <c r="C143" s="15" t="s">
        <v>62</v>
      </c>
      <c r="D143" s="98"/>
      <c r="E143" s="14"/>
      <c r="F143" s="14"/>
      <c r="G143" s="21" t="s">
        <v>22</v>
      </c>
      <c r="H143" s="22">
        <v>44727</v>
      </c>
      <c r="I143" s="1"/>
      <c r="J143" s="1"/>
      <c r="K143" s="1"/>
      <c r="L143" s="1" t="str">
        <f t="shared" si="1"/>
        <v>CHỊ HÀ - SIÊU THỊ MINH CẦU 1</v>
      </c>
      <c r="M143" s="23">
        <f>H143</f>
        <v>44727</v>
      </c>
      <c r="N143" s="1"/>
      <c r="O143" s="1"/>
      <c r="P143" s="1"/>
      <c r="Q143" s="1"/>
      <c r="R143" s="63"/>
      <c r="S143" s="64"/>
      <c r="T143" s="1"/>
      <c r="U143" s="1"/>
      <c r="V143" s="1"/>
      <c r="W143" s="5"/>
    </row>
    <row r="144" spans="1:23" s="2" customFormat="1" ht="15.75" x14ac:dyDescent="0.25">
      <c r="A144" s="24" t="s">
        <v>25</v>
      </c>
      <c r="B144" s="24"/>
      <c r="C144" s="25"/>
      <c r="D144" s="26"/>
      <c r="E144" s="27"/>
      <c r="F144" s="28"/>
      <c r="G144" s="126"/>
      <c r="H144" s="126"/>
      <c r="I144" s="1"/>
      <c r="J144" s="1"/>
      <c r="K144" s="1"/>
      <c r="L144" s="1" t="str">
        <f t="shared" si="1"/>
        <v>choqua</v>
      </c>
      <c r="M144" s="1"/>
      <c r="N144" s="1"/>
      <c r="O144" s="1"/>
      <c r="P144" s="1"/>
      <c r="Q144" s="1"/>
      <c r="R144" s="63"/>
      <c r="S144" s="64"/>
      <c r="T144" s="1"/>
      <c r="U144" s="1"/>
      <c r="V144" s="1"/>
      <c r="W144" s="5"/>
    </row>
    <row r="145" spans="1:23" s="2" customFormat="1" ht="15.75" x14ac:dyDescent="0.25">
      <c r="A145" s="24" t="s">
        <v>28</v>
      </c>
      <c r="B145" s="127" t="s">
        <v>29</v>
      </c>
      <c r="C145" s="127"/>
      <c r="D145" s="26"/>
      <c r="E145" s="27"/>
      <c r="F145" s="28"/>
      <c r="G145" s="128" t="s">
        <v>60</v>
      </c>
      <c r="H145" s="128"/>
      <c r="I145" s="1"/>
      <c r="J145" s="1"/>
      <c r="K145" s="1"/>
      <c r="L145" s="1" t="str">
        <f t="shared" si="1"/>
        <v>choqua</v>
      </c>
      <c r="M145" s="1"/>
      <c r="N145" s="1"/>
      <c r="O145" s="1"/>
      <c r="P145" s="1"/>
      <c r="Q145" s="1"/>
      <c r="R145" s="63"/>
      <c r="S145" s="64"/>
      <c r="T145" s="1"/>
      <c r="U145" s="1"/>
      <c r="V145" s="1"/>
      <c r="W145" s="5"/>
    </row>
    <row r="146" spans="1:23" s="2" customFormat="1" ht="15.75" x14ac:dyDescent="0.25">
      <c r="A146" s="6" t="s">
        <v>5</v>
      </c>
      <c r="B146" s="33" t="s">
        <v>34</v>
      </c>
      <c r="C146" s="6" t="s">
        <v>35</v>
      </c>
      <c r="D146" s="101" t="s">
        <v>36</v>
      </c>
      <c r="E146" s="7" t="s">
        <v>37</v>
      </c>
      <c r="F146" s="34" t="s">
        <v>38</v>
      </c>
      <c r="G146" s="6" t="s">
        <v>39</v>
      </c>
      <c r="H146" s="7" t="s">
        <v>40</v>
      </c>
      <c r="I146" s="90" t="s">
        <v>31</v>
      </c>
      <c r="J146" s="1"/>
      <c r="K146" s="1"/>
      <c r="L146" s="1" t="str">
        <f t="shared" si="1"/>
        <v>choqua</v>
      </c>
      <c r="M146" s="1"/>
      <c r="N146" s="1"/>
      <c r="O146" s="1"/>
      <c r="P146" s="1"/>
      <c r="Q146" s="1"/>
      <c r="R146" s="63"/>
      <c r="S146" s="64"/>
      <c r="T146" s="1"/>
      <c r="U146" s="1"/>
      <c r="V146" s="1"/>
      <c r="W146" s="5"/>
    </row>
    <row r="147" spans="1:23" s="2" customFormat="1" ht="15.75" x14ac:dyDescent="0.25">
      <c r="A147" s="8">
        <v>1</v>
      </c>
      <c r="B147" s="35" t="s">
        <v>43</v>
      </c>
      <c r="C147" s="12" t="str">
        <f>VLOOKUP(B147,$S$5:$T$18,2,0)</f>
        <v>Gà muối 500G</v>
      </c>
      <c r="D147" s="87">
        <v>50</v>
      </c>
      <c r="E147" s="65">
        <f>VLOOKUP(C147,$T$5:$U$18,2,0)</f>
        <v>111058</v>
      </c>
      <c r="F147" s="66">
        <f>E147*D147</f>
        <v>5552900</v>
      </c>
      <c r="G147" s="39">
        <v>0</v>
      </c>
      <c r="H147" s="40">
        <f>F147-G147*F147</f>
        <v>5552900</v>
      </c>
      <c r="I147" s="1">
        <f>+E147*0.9</f>
        <v>99952.2</v>
      </c>
      <c r="J147" s="1">
        <f>+I147*D147</f>
        <v>4997610</v>
      </c>
      <c r="K147" s="1"/>
      <c r="L147" s="1" t="str">
        <f t="shared" si="1"/>
        <v>choqua</v>
      </c>
      <c r="M147" s="67"/>
      <c r="N147" s="67"/>
      <c r="O147" s="67"/>
      <c r="P147" s="67"/>
      <c r="Q147" s="1"/>
      <c r="R147" s="63"/>
      <c r="S147" s="64"/>
      <c r="T147" s="1"/>
      <c r="U147" s="1"/>
      <c r="V147" s="1"/>
      <c r="W147" s="5"/>
    </row>
    <row r="148" spans="1:23" s="2" customFormat="1" ht="15.75" x14ac:dyDescent="0.25">
      <c r="A148" s="8">
        <v>2</v>
      </c>
      <c r="B148" s="35" t="s">
        <v>46</v>
      </c>
      <c r="C148" s="12" t="str">
        <f>VLOOKUP(B148,$S$5:$T$18,2,0)</f>
        <v>Chân giò heo muối 300G</v>
      </c>
      <c r="D148" s="88">
        <v>40</v>
      </c>
      <c r="E148" s="65">
        <f>VLOOKUP(C148,$T$5:$U$18,2,0)</f>
        <v>73431</v>
      </c>
      <c r="F148" s="66">
        <f>E148*D148</f>
        <v>2937240</v>
      </c>
      <c r="G148" s="39">
        <v>0</v>
      </c>
      <c r="H148" s="40">
        <f>F148-G148*F148</f>
        <v>2937240</v>
      </c>
      <c r="I148" s="1">
        <f>+E148*0.9</f>
        <v>66087.900000000009</v>
      </c>
      <c r="J148" s="1">
        <f>+I148*D148</f>
        <v>2643516.0000000005</v>
      </c>
      <c r="K148" s="1"/>
      <c r="L148" s="1" t="str">
        <f t="shared" si="1"/>
        <v>choqua</v>
      </c>
      <c r="M148" s="1"/>
      <c r="N148" s="1"/>
      <c r="O148" s="1"/>
      <c r="P148" s="1"/>
      <c r="Q148" s="1"/>
      <c r="R148" s="63"/>
      <c r="S148" s="64"/>
      <c r="T148" s="1"/>
      <c r="U148" s="1"/>
      <c r="V148" s="1"/>
      <c r="W148" s="5"/>
    </row>
    <row r="149" spans="1:23" s="2" customFormat="1" ht="15.75" x14ac:dyDescent="0.25">
      <c r="A149" s="41">
        <v>3</v>
      </c>
      <c r="B149" s="35" t="s">
        <v>49</v>
      </c>
      <c r="C149" s="36" t="str">
        <f>VLOOKUP(B149,$S$5:$T$18,2,0)</f>
        <v>Chân giò heo muối 500G</v>
      </c>
      <c r="D149" s="88">
        <v>40</v>
      </c>
      <c r="E149" s="65">
        <f>VLOOKUP(C149,$T$5:$U$18,2,0)</f>
        <v>119066</v>
      </c>
      <c r="F149" s="68">
        <f>E149*D149</f>
        <v>4762640</v>
      </c>
      <c r="G149" s="45">
        <v>0</v>
      </c>
      <c r="H149" s="37">
        <f>F149-G149*F149</f>
        <v>4762640</v>
      </c>
      <c r="I149" s="1">
        <f>+E149*0.9</f>
        <v>107159.40000000001</v>
      </c>
      <c r="J149" s="1">
        <f>+I149*D149</f>
        <v>4286376</v>
      </c>
      <c r="K149" s="46"/>
      <c r="L149" s="1" t="str">
        <f t="shared" si="1"/>
        <v>choqua</v>
      </c>
      <c r="M149" s="1"/>
      <c r="N149" s="1"/>
      <c r="O149" s="1"/>
      <c r="P149" s="1"/>
      <c r="Q149" s="1"/>
      <c r="R149" s="63"/>
      <c r="S149" s="64"/>
      <c r="T149" s="1"/>
      <c r="U149" s="1"/>
      <c r="V149" s="1"/>
      <c r="W149" s="5"/>
    </row>
    <row r="150" spans="1:23" s="2" customFormat="1" ht="15.75" x14ac:dyDescent="0.25">
      <c r="A150" s="41">
        <v>4</v>
      </c>
      <c r="B150" s="35" t="s">
        <v>26</v>
      </c>
      <c r="C150" s="36" t="str">
        <f>VLOOKUP(B150,$S$5:$T$18,2,0)</f>
        <v>Bắp bò muối 200G</v>
      </c>
      <c r="D150" s="88">
        <v>15</v>
      </c>
      <c r="E150" s="65">
        <f>VLOOKUP(C150,$T$5:$U$18,2,0)</f>
        <v>87787</v>
      </c>
      <c r="F150" s="68">
        <f>E150*D150</f>
        <v>1316805</v>
      </c>
      <c r="G150" s="45">
        <v>0</v>
      </c>
      <c r="H150" s="37">
        <f>F150-G150*F150</f>
        <v>1316805</v>
      </c>
      <c r="I150" s="1">
        <f>+E150*0.9</f>
        <v>79008.3</v>
      </c>
      <c r="J150" s="1">
        <f>+I150*D150</f>
        <v>1185124.5</v>
      </c>
      <c r="K150" s="46"/>
      <c r="L150" s="1" t="str">
        <f t="shared" si="1"/>
        <v>choqua</v>
      </c>
      <c r="M150" s="1"/>
      <c r="N150" s="1"/>
      <c r="O150" s="1"/>
      <c r="P150" s="1"/>
      <c r="Q150" s="1"/>
      <c r="R150" s="63"/>
      <c r="S150" s="64"/>
      <c r="T150" s="1"/>
      <c r="U150" s="1"/>
      <c r="V150" s="1"/>
      <c r="W150" s="5"/>
    </row>
    <row r="151" spans="1:23" s="2" customFormat="1" ht="15.75" x14ac:dyDescent="0.25">
      <c r="A151" s="41">
        <v>5</v>
      </c>
      <c r="B151" s="35" t="s">
        <v>23</v>
      </c>
      <c r="C151" s="36" t="str">
        <f>VLOOKUP(B151,$S$5:$T$18,2,0)</f>
        <v>Tai Heo muối 200G</v>
      </c>
      <c r="D151" s="88">
        <v>15</v>
      </c>
      <c r="E151" s="65">
        <f>VLOOKUP(C151,$T$5:$U$18,2,0)</f>
        <v>55595</v>
      </c>
      <c r="F151" s="68">
        <f>E151*D151</f>
        <v>833925</v>
      </c>
      <c r="G151" s="45">
        <v>0</v>
      </c>
      <c r="H151" s="37">
        <f>F151-G151*F151</f>
        <v>833925</v>
      </c>
      <c r="I151" s="1">
        <f>+E151*0.9</f>
        <v>50035.5</v>
      </c>
      <c r="J151" s="1">
        <f>+I151*D151</f>
        <v>750532.5</v>
      </c>
      <c r="K151" s="46"/>
      <c r="L151" s="1" t="str">
        <f t="shared" si="1"/>
        <v>choqua</v>
      </c>
      <c r="M151" s="1"/>
      <c r="N151" s="1"/>
      <c r="O151" s="1"/>
      <c r="P151" s="1"/>
      <c r="Q151" s="1"/>
      <c r="R151" s="63"/>
      <c r="S151" s="64"/>
      <c r="T151" s="1"/>
      <c r="U151" s="1"/>
      <c r="V151" s="1"/>
      <c r="W151" s="5"/>
    </row>
    <row r="152" spans="1:23" s="2" customFormat="1" ht="15.75" x14ac:dyDescent="0.25">
      <c r="A152" s="41"/>
      <c r="B152" s="42"/>
      <c r="C152" s="53" t="s">
        <v>54</v>
      </c>
      <c r="D152" s="54">
        <f>+SUM(D147:D151)</f>
        <v>160</v>
      </c>
      <c r="E152" s="43"/>
      <c r="F152" s="44"/>
      <c r="G152" s="45"/>
      <c r="H152" s="55">
        <f>+SUM(H147:H151)</f>
        <v>15403510</v>
      </c>
      <c r="I152" s="1"/>
      <c r="J152" s="1"/>
      <c r="K152" s="96">
        <f>+SUM(J147:J151)</f>
        <v>13863159</v>
      </c>
      <c r="L152" s="1" t="str">
        <f t="shared" si="1"/>
        <v>choqua</v>
      </c>
      <c r="M152" s="1"/>
      <c r="N152" s="1"/>
      <c r="O152" s="1"/>
      <c r="P152" s="1"/>
      <c r="Q152" s="1"/>
      <c r="R152" s="63"/>
      <c r="S152" s="64"/>
      <c r="T152" s="1"/>
      <c r="U152" s="1"/>
      <c r="V152" s="1"/>
      <c r="W152" s="5"/>
    </row>
    <row r="153" spans="1:23" ht="15.75" x14ac:dyDescent="0.25">
      <c r="L153" s="1" t="str">
        <f t="shared" si="1"/>
        <v>choqua</v>
      </c>
    </row>
    <row r="154" spans="1:23" ht="15.75" x14ac:dyDescent="0.25">
      <c r="L154" s="1" t="str">
        <f t="shared" si="1"/>
        <v>choqua</v>
      </c>
    </row>
    <row r="155" spans="1:23" s="2" customFormat="1" ht="15.75" x14ac:dyDescent="0.25">
      <c r="A155" s="124" t="s">
        <v>0</v>
      </c>
      <c r="B155" s="124"/>
      <c r="C155" s="124"/>
      <c r="D155" s="124"/>
      <c r="E155" s="124"/>
      <c r="F155" s="124"/>
      <c r="G155" s="124"/>
      <c r="H155" s="124"/>
      <c r="I155" s="1"/>
      <c r="J155" s="1"/>
      <c r="K155" s="1"/>
      <c r="L155" s="1" t="str">
        <f t="shared" si="1"/>
        <v>choqua</v>
      </c>
      <c r="M155" s="1"/>
      <c r="N155" s="1"/>
      <c r="O155" s="1"/>
      <c r="P155" s="1"/>
      <c r="Q155" s="1"/>
      <c r="R155" s="63"/>
      <c r="S155" s="64"/>
      <c r="T155" s="1"/>
      <c r="U155" s="1"/>
      <c r="V155" s="1"/>
      <c r="W155" s="5"/>
    </row>
    <row r="156" spans="1:23" s="2" customFormat="1" ht="15.75" x14ac:dyDescent="0.25">
      <c r="A156" s="124" t="s">
        <v>3</v>
      </c>
      <c r="B156" s="124"/>
      <c r="C156" s="124"/>
      <c r="D156" s="124"/>
      <c r="E156" s="124"/>
      <c r="F156" s="124"/>
      <c r="G156" s="124"/>
      <c r="H156" s="124"/>
      <c r="I156" s="1"/>
      <c r="J156" s="1"/>
      <c r="K156" s="1"/>
      <c r="L156" s="1" t="str">
        <f t="shared" si="1"/>
        <v>choqua</v>
      </c>
      <c r="M156" s="1"/>
      <c r="N156" s="1"/>
      <c r="O156" s="1"/>
      <c r="P156" s="1"/>
      <c r="Q156" s="1"/>
      <c r="R156" s="63"/>
      <c r="S156" s="64"/>
      <c r="T156" s="1"/>
      <c r="U156" s="1"/>
      <c r="V156" s="1"/>
      <c r="W156" s="5"/>
    </row>
    <row r="157" spans="1:23" s="2" customFormat="1" ht="15.75" x14ac:dyDescent="0.25">
      <c r="A157" s="124" t="s">
        <v>4</v>
      </c>
      <c r="B157" s="124"/>
      <c r="C157" s="124"/>
      <c r="D157" s="124"/>
      <c r="E157" s="124"/>
      <c r="F157" s="124"/>
      <c r="G157" s="124"/>
      <c r="H157" s="124"/>
      <c r="I157" s="1"/>
      <c r="J157" s="1"/>
      <c r="K157" s="1"/>
      <c r="L157" s="1" t="str">
        <f t="shared" si="1"/>
        <v>choqua</v>
      </c>
      <c r="M157" s="1"/>
      <c r="N157" s="1"/>
      <c r="O157" s="1"/>
      <c r="P157" s="1"/>
      <c r="Q157" s="1"/>
      <c r="R157" s="63"/>
      <c r="S157" s="64"/>
      <c r="T157" s="1"/>
      <c r="U157" s="1"/>
      <c r="V157" s="1"/>
      <c r="W157" s="5"/>
    </row>
    <row r="158" spans="1:23" s="2" customFormat="1" ht="15.75" x14ac:dyDescent="0.25">
      <c r="A158" s="124" t="s">
        <v>9</v>
      </c>
      <c r="B158" s="124"/>
      <c r="C158" s="124"/>
      <c r="D158" s="124"/>
      <c r="E158" s="124"/>
      <c r="F158" s="124"/>
      <c r="G158" s="124"/>
      <c r="H158" s="124"/>
      <c r="I158" s="1"/>
      <c r="J158" s="1"/>
      <c r="K158" s="1"/>
      <c r="L158" s="1" t="str">
        <f t="shared" si="1"/>
        <v>choqua</v>
      </c>
      <c r="M158" s="1"/>
      <c r="N158" s="1"/>
      <c r="O158" s="1"/>
      <c r="P158" s="1"/>
      <c r="Q158" s="1"/>
      <c r="R158" s="63"/>
      <c r="S158" s="64"/>
      <c r="T158" s="1"/>
      <c r="U158" s="1"/>
      <c r="V158" s="1"/>
      <c r="W158" s="5"/>
    </row>
    <row r="159" spans="1:23" s="2" customFormat="1" ht="15.75" x14ac:dyDescent="0.25">
      <c r="A159" s="125" t="s">
        <v>12</v>
      </c>
      <c r="B159" s="125"/>
      <c r="C159" s="125"/>
      <c r="D159" s="125"/>
      <c r="E159" s="125"/>
      <c r="F159" s="125"/>
      <c r="G159" s="125"/>
      <c r="H159" s="125"/>
      <c r="I159" s="1"/>
      <c r="J159" s="1"/>
      <c r="K159" s="1"/>
      <c r="L159" s="1" t="str">
        <f t="shared" si="1"/>
        <v>choqua</v>
      </c>
      <c r="M159" s="1"/>
      <c r="N159" s="1"/>
      <c r="O159" s="1"/>
      <c r="P159" s="1"/>
      <c r="Q159" s="1"/>
      <c r="R159" s="63"/>
      <c r="S159" s="64"/>
      <c r="T159" s="1"/>
      <c r="U159" s="1"/>
      <c r="V159" s="1"/>
      <c r="W159" s="5"/>
    </row>
    <row r="160" spans="1:23" s="2" customFormat="1" ht="15.75" x14ac:dyDescent="0.25">
      <c r="A160" s="14"/>
      <c r="B160" s="15"/>
      <c r="C160" s="14"/>
      <c r="D160" s="98"/>
      <c r="E160" s="14"/>
      <c r="F160" s="14"/>
      <c r="G160" s="16"/>
      <c r="H160" s="14"/>
      <c r="I160" s="1"/>
      <c r="J160" s="1"/>
      <c r="K160" s="1"/>
      <c r="L160" s="1" t="str">
        <f t="shared" si="1"/>
        <v>choqua</v>
      </c>
      <c r="M160" s="1"/>
      <c r="N160" s="1"/>
      <c r="O160" s="1"/>
      <c r="P160" s="1"/>
      <c r="Q160" s="1"/>
      <c r="R160" s="63"/>
      <c r="S160" s="64"/>
      <c r="T160" s="1"/>
      <c r="U160" s="1"/>
      <c r="V160" s="1"/>
      <c r="W160" s="5"/>
    </row>
    <row r="161" spans="1:23" s="2" customFormat="1" ht="15.75" x14ac:dyDescent="0.25">
      <c r="A161" s="20" t="s">
        <v>20</v>
      </c>
      <c r="B161" s="20"/>
      <c r="C161" s="15" t="s">
        <v>64</v>
      </c>
      <c r="D161" s="98"/>
      <c r="E161" s="14"/>
      <c r="F161" s="14"/>
      <c r="G161" s="21" t="s">
        <v>22</v>
      </c>
      <c r="H161" s="22">
        <v>44728</v>
      </c>
      <c r="I161" s="1"/>
      <c r="J161" s="1"/>
      <c r="K161" s="1"/>
      <c r="L161" s="1" t="str">
        <f>IF(LEFT(C161,7)="CHỊ HOA",C161,"choqua")</f>
        <v>CHỊ HOA - SIÊU THỊ THANH XUYÊN - TN</v>
      </c>
      <c r="M161" s="1">
        <f>H161</f>
        <v>44728</v>
      </c>
      <c r="N161" s="1"/>
      <c r="O161" s="1"/>
      <c r="P161" s="1"/>
      <c r="Q161" s="1"/>
      <c r="R161" s="63"/>
      <c r="S161" s="64"/>
      <c r="T161" s="1"/>
      <c r="U161" s="1"/>
      <c r="V161" s="1"/>
      <c r="W161" s="5"/>
    </row>
    <row r="162" spans="1:23" s="2" customFormat="1" ht="15.75" x14ac:dyDescent="0.25">
      <c r="A162" s="24" t="s">
        <v>25</v>
      </c>
      <c r="B162" s="24"/>
      <c r="C162" s="25"/>
      <c r="D162" s="26"/>
      <c r="E162" s="27"/>
      <c r="F162" s="28"/>
      <c r="G162" s="126"/>
      <c r="H162" s="126"/>
      <c r="I162" s="1"/>
      <c r="J162" s="1"/>
      <c r="K162" s="1"/>
      <c r="L162" s="1" t="str">
        <f t="shared" si="1"/>
        <v>choqua</v>
      </c>
      <c r="M162" s="1"/>
      <c r="N162" s="1"/>
      <c r="O162" s="1"/>
      <c r="P162" s="1"/>
      <c r="Q162" s="1"/>
      <c r="R162" s="63"/>
      <c r="S162" s="64"/>
      <c r="T162" s="1"/>
      <c r="U162" s="1"/>
      <c r="V162" s="1"/>
      <c r="W162" s="5"/>
    </row>
    <row r="163" spans="1:23" s="2" customFormat="1" ht="15.75" x14ac:dyDescent="0.25">
      <c r="A163" s="24" t="s">
        <v>28</v>
      </c>
      <c r="B163" s="127" t="s">
        <v>65</v>
      </c>
      <c r="C163" s="127"/>
      <c r="D163" s="26"/>
      <c r="E163" s="27"/>
      <c r="F163" s="28"/>
      <c r="G163" s="128" t="s">
        <v>60</v>
      </c>
      <c r="H163" s="128"/>
      <c r="I163" s="1"/>
      <c r="J163" s="1"/>
      <c r="K163" s="1"/>
      <c r="L163" s="1" t="str">
        <f t="shared" si="1"/>
        <v>choqua</v>
      </c>
      <c r="M163" s="1"/>
      <c r="N163" s="1"/>
      <c r="O163" s="1"/>
      <c r="P163" s="1"/>
      <c r="Q163" s="1"/>
      <c r="R163" s="63"/>
      <c r="S163" s="64"/>
      <c r="T163" s="1"/>
      <c r="U163" s="1"/>
      <c r="V163" s="1"/>
      <c r="W163" s="5"/>
    </row>
    <row r="164" spans="1:23" s="2" customFormat="1" ht="15.75" x14ac:dyDescent="0.25">
      <c r="A164" s="6" t="s">
        <v>5</v>
      </c>
      <c r="B164" s="33" t="s">
        <v>34</v>
      </c>
      <c r="C164" s="6" t="s">
        <v>35</v>
      </c>
      <c r="D164" s="101" t="s">
        <v>36</v>
      </c>
      <c r="E164" s="7" t="s">
        <v>37</v>
      </c>
      <c r="F164" s="34" t="s">
        <v>38</v>
      </c>
      <c r="G164" s="6" t="s">
        <v>39</v>
      </c>
      <c r="H164" s="7" t="s">
        <v>40</v>
      </c>
      <c r="I164" s="90" t="s">
        <v>31</v>
      </c>
      <c r="J164" s="1"/>
      <c r="K164" s="1"/>
      <c r="L164" s="1" t="str">
        <f t="shared" si="1"/>
        <v>choqua</v>
      </c>
      <c r="M164" s="1"/>
      <c r="N164" s="1"/>
      <c r="O164" s="1"/>
      <c r="P164" s="1"/>
      <c r="Q164" s="1"/>
      <c r="R164" s="63"/>
      <c r="S164" s="64"/>
      <c r="T164" s="1"/>
      <c r="U164" s="1"/>
      <c r="V164" s="1"/>
      <c r="W164" s="5"/>
    </row>
    <row r="165" spans="1:23" s="2" customFormat="1" ht="15.75" x14ac:dyDescent="0.25">
      <c r="A165" s="8">
        <v>1</v>
      </c>
      <c r="B165" s="35" t="s">
        <v>10</v>
      </c>
      <c r="C165" s="12" t="str">
        <f>VLOOKUP(B165,$S$5:$T$18,2,0)</f>
        <v>Chân giò heo muối 300G</v>
      </c>
      <c r="D165" s="87">
        <v>20</v>
      </c>
      <c r="E165" s="65">
        <f>VLOOKUP(C165,$T$5:$U$18,2,0)</f>
        <v>73431</v>
      </c>
      <c r="F165" s="66">
        <f>E165*D165</f>
        <v>1468620</v>
      </c>
      <c r="G165" s="39">
        <v>0</v>
      </c>
      <c r="H165" s="40">
        <f>F165-G165*F165</f>
        <v>1468620</v>
      </c>
      <c r="I165" s="1">
        <f>+E165*0.9</f>
        <v>66087.900000000009</v>
      </c>
      <c r="J165" s="1">
        <f>+I165*D165</f>
        <v>1321758.0000000002</v>
      </c>
      <c r="K165" s="1"/>
      <c r="L165" s="1" t="str">
        <f t="shared" si="1"/>
        <v>choqua</v>
      </c>
      <c r="M165" s="67"/>
      <c r="N165" s="67"/>
      <c r="O165" s="67"/>
      <c r="P165" s="67"/>
      <c r="Q165" s="1"/>
      <c r="R165" s="63"/>
      <c r="S165" s="64"/>
      <c r="T165" s="1"/>
      <c r="U165" s="1"/>
      <c r="V165" s="1"/>
      <c r="W165" s="5"/>
    </row>
    <row r="166" spans="1:23" s="2" customFormat="1" ht="15.75" x14ac:dyDescent="0.25">
      <c r="A166" s="8">
        <v>2</v>
      </c>
      <c r="B166" s="35" t="s">
        <v>13</v>
      </c>
      <c r="C166" s="12" t="str">
        <f>VLOOKUP(B166,$S$5:$T$18,2,0)</f>
        <v>Chân giò heo muối 500G</v>
      </c>
      <c r="D166" s="88">
        <v>15</v>
      </c>
      <c r="E166" s="65">
        <f>VLOOKUP(C166,$T$5:$U$18,2,0)</f>
        <v>119066</v>
      </c>
      <c r="F166" s="66">
        <f>E166*D166</f>
        <v>1785990</v>
      </c>
      <c r="G166" s="39">
        <v>0</v>
      </c>
      <c r="H166" s="40">
        <f>F166-G166*F166</f>
        <v>1785990</v>
      </c>
      <c r="I166" s="1">
        <f>+E166*0.9</f>
        <v>107159.40000000001</v>
      </c>
      <c r="J166" s="1">
        <f>+I166*D166</f>
        <v>1607391.0000000002</v>
      </c>
      <c r="K166" s="1"/>
      <c r="L166" s="1" t="str">
        <f t="shared" si="1"/>
        <v>choqua</v>
      </c>
      <c r="M166" s="1"/>
      <c r="N166" s="1"/>
      <c r="O166" s="1"/>
      <c r="P166" s="1"/>
      <c r="Q166" s="1"/>
      <c r="R166" s="63"/>
      <c r="S166" s="64"/>
      <c r="T166" s="1"/>
      <c r="U166" s="1"/>
      <c r="V166" s="1"/>
      <c r="W166" s="5"/>
    </row>
    <row r="167" spans="1:23" s="2" customFormat="1" ht="15.75" hidden="1" x14ac:dyDescent="0.25">
      <c r="A167" s="41">
        <v>3</v>
      </c>
      <c r="B167" s="35" t="s">
        <v>23</v>
      </c>
      <c r="C167" s="36" t="str">
        <f>VLOOKUP(B167,$S$5:$T$18,2,0)</f>
        <v>Tai Heo muối 200G</v>
      </c>
      <c r="D167" s="88"/>
      <c r="E167" s="65">
        <f>VLOOKUP(C167,$T$5:$U$18,2,0)</f>
        <v>55595</v>
      </c>
      <c r="F167" s="68">
        <f>E167*D167</f>
        <v>0</v>
      </c>
      <c r="G167" s="45">
        <v>0</v>
      </c>
      <c r="H167" s="37">
        <f>F167-G167*F167</f>
        <v>0</v>
      </c>
      <c r="I167" s="1">
        <f>+E167*0.9</f>
        <v>50035.5</v>
      </c>
      <c r="J167" s="1">
        <f>+I167*D167</f>
        <v>0</v>
      </c>
      <c r="K167" s="46"/>
      <c r="L167" s="1" t="str">
        <f t="shared" ref="L167:L247" si="2">IF(LEFT(C167,6)="CHỊ HÀ",C167,"choqua")</f>
        <v>choqua</v>
      </c>
      <c r="M167" s="1"/>
      <c r="N167" s="1"/>
      <c r="O167" s="1"/>
      <c r="P167" s="1"/>
      <c r="Q167" s="1"/>
      <c r="R167" s="63"/>
      <c r="S167" s="64"/>
      <c r="T167" s="1"/>
      <c r="U167" s="1"/>
      <c r="V167" s="1"/>
      <c r="W167" s="5"/>
    </row>
    <row r="168" spans="1:23" s="2" customFormat="1" ht="15.75" x14ac:dyDescent="0.25">
      <c r="A168" s="41">
        <v>3</v>
      </c>
      <c r="B168" s="35" t="s">
        <v>18</v>
      </c>
      <c r="C168" s="36" t="str">
        <f>VLOOKUP(B168,$S$5:$T$18,2,0)</f>
        <v>Gà muối 500G</v>
      </c>
      <c r="D168" s="88">
        <v>10</v>
      </c>
      <c r="E168" s="65">
        <f>VLOOKUP(C168,$T$5:$U$18,2,0)</f>
        <v>111058</v>
      </c>
      <c r="F168" s="68">
        <f>E168*D168</f>
        <v>1110580</v>
      </c>
      <c r="G168" s="45">
        <v>0</v>
      </c>
      <c r="H168" s="37">
        <f>F168-G168*F168</f>
        <v>1110580</v>
      </c>
      <c r="I168" s="1">
        <f>+E168*0.9</f>
        <v>99952.2</v>
      </c>
      <c r="J168" s="1">
        <f>+I168*D168</f>
        <v>999522</v>
      </c>
      <c r="K168" s="46"/>
      <c r="L168" s="1" t="str">
        <f t="shared" si="2"/>
        <v>choqua</v>
      </c>
      <c r="M168" s="1"/>
      <c r="N168" s="1"/>
      <c r="O168" s="1"/>
      <c r="P168" s="1"/>
      <c r="Q168" s="1"/>
      <c r="R168" s="63"/>
      <c r="S168" s="64"/>
      <c r="T168" s="1"/>
      <c r="U168" s="1"/>
      <c r="V168" s="1"/>
      <c r="W168" s="5"/>
    </row>
    <row r="169" spans="1:23" s="2" customFormat="1" ht="15.75" hidden="1" x14ac:dyDescent="0.25">
      <c r="A169" s="41">
        <v>5</v>
      </c>
      <c r="B169" s="35" t="s">
        <v>26</v>
      </c>
      <c r="C169" s="36" t="str">
        <f>VLOOKUP(B169,$S$5:$T$18,2,0)</f>
        <v>Bắp bò muối 200G</v>
      </c>
      <c r="D169" s="88"/>
      <c r="E169" s="65">
        <f>VLOOKUP(C169,$T$5:$U$18,2,0)</f>
        <v>87787</v>
      </c>
      <c r="F169" s="68">
        <f>E169*D169</f>
        <v>0</v>
      </c>
      <c r="G169" s="45">
        <v>0</v>
      </c>
      <c r="H169" s="37">
        <f>F169-G169*F169</f>
        <v>0</v>
      </c>
      <c r="I169" s="1">
        <f>+E169*0.9</f>
        <v>79008.3</v>
      </c>
      <c r="J169" s="1">
        <f>+I169*D169</f>
        <v>0</v>
      </c>
      <c r="K169" s="46"/>
      <c r="L169" s="1" t="str">
        <f t="shared" si="2"/>
        <v>choqua</v>
      </c>
      <c r="M169" s="1"/>
      <c r="N169" s="1"/>
      <c r="O169" s="1"/>
      <c r="P169" s="1"/>
      <c r="Q169" s="1"/>
      <c r="R169" s="63"/>
      <c r="S169" s="64"/>
      <c r="T169" s="1"/>
      <c r="U169" s="1"/>
      <c r="V169" s="1"/>
      <c r="W169" s="5"/>
    </row>
    <row r="170" spans="1:23" s="2" customFormat="1" ht="15.75" x14ac:dyDescent="0.25">
      <c r="A170" s="41"/>
      <c r="B170" s="42"/>
      <c r="C170" s="53" t="s">
        <v>54</v>
      </c>
      <c r="D170" s="54">
        <f>+SUM(D165:D169)</f>
        <v>45</v>
      </c>
      <c r="E170" s="43"/>
      <c r="F170" s="44"/>
      <c r="G170" s="45"/>
      <c r="H170" s="55">
        <f>+SUM(H165:H169)</f>
        <v>4365190</v>
      </c>
      <c r="I170" s="1"/>
      <c r="J170" s="1"/>
      <c r="K170" s="96">
        <f>+SUM(J165:J169)</f>
        <v>3928671.0000000005</v>
      </c>
      <c r="L170" s="1" t="str">
        <f t="shared" si="2"/>
        <v>choqua</v>
      </c>
      <c r="M170" s="1"/>
      <c r="N170" s="1"/>
      <c r="O170" s="1"/>
      <c r="P170" s="1"/>
      <c r="Q170" s="1"/>
      <c r="R170" s="63"/>
      <c r="S170" s="64"/>
      <c r="T170" s="1"/>
      <c r="U170" s="1"/>
      <c r="V170" s="1"/>
      <c r="W170" s="5"/>
    </row>
    <row r="171" spans="1:23" ht="15.75" x14ac:dyDescent="0.25">
      <c r="L171" s="1" t="str">
        <f t="shared" si="2"/>
        <v>choqua</v>
      </c>
    </row>
    <row r="172" spans="1:23" s="2" customFormat="1" ht="15.75" x14ac:dyDescent="0.25">
      <c r="A172" s="124" t="s">
        <v>0</v>
      </c>
      <c r="B172" s="124"/>
      <c r="C172" s="124"/>
      <c r="D172" s="124"/>
      <c r="E172" s="124"/>
      <c r="F172" s="124"/>
      <c r="G172" s="124"/>
      <c r="H172" s="124"/>
      <c r="I172" s="1"/>
      <c r="J172" s="1"/>
      <c r="K172" s="1"/>
      <c r="L172" s="1" t="str">
        <f t="shared" si="2"/>
        <v>choqua</v>
      </c>
      <c r="M172" s="1"/>
      <c r="N172" s="1"/>
      <c r="O172" s="1"/>
      <c r="P172" s="1"/>
      <c r="Q172" s="1"/>
      <c r="R172" s="63"/>
      <c r="S172" s="64"/>
      <c r="T172" s="1"/>
      <c r="U172" s="1"/>
      <c r="V172" s="1"/>
      <c r="W172" s="5"/>
    </row>
    <row r="173" spans="1:23" s="2" customFormat="1" ht="15.75" x14ac:dyDescent="0.25">
      <c r="A173" s="124" t="s">
        <v>3</v>
      </c>
      <c r="B173" s="124"/>
      <c r="C173" s="124"/>
      <c r="D173" s="124"/>
      <c r="E173" s="124"/>
      <c r="F173" s="124"/>
      <c r="G173" s="124"/>
      <c r="H173" s="124"/>
      <c r="I173" s="1"/>
      <c r="J173" s="1"/>
      <c r="K173" s="1"/>
      <c r="L173" s="1" t="str">
        <f t="shared" si="2"/>
        <v>choqua</v>
      </c>
      <c r="M173" s="1"/>
      <c r="N173" s="1"/>
      <c r="O173" s="1"/>
      <c r="P173" s="1"/>
      <c r="Q173" s="1"/>
      <c r="R173" s="63"/>
      <c r="S173" s="64"/>
      <c r="T173" s="1"/>
      <c r="U173" s="1"/>
      <c r="V173" s="1"/>
      <c r="W173" s="5"/>
    </row>
    <row r="174" spans="1:23" s="2" customFormat="1" ht="15.75" x14ac:dyDescent="0.25">
      <c r="A174" s="124" t="s">
        <v>4</v>
      </c>
      <c r="B174" s="124"/>
      <c r="C174" s="124"/>
      <c r="D174" s="124"/>
      <c r="E174" s="124"/>
      <c r="F174" s="124"/>
      <c r="G174" s="124"/>
      <c r="H174" s="124"/>
      <c r="I174" s="1"/>
      <c r="J174" s="1"/>
      <c r="K174" s="1"/>
      <c r="L174" s="1" t="str">
        <f t="shared" si="2"/>
        <v>choqua</v>
      </c>
      <c r="M174" s="1"/>
      <c r="N174" s="1"/>
      <c r="O174" s="1"/>
      <c r="P174" s="1"/>
      <c r="Q174" s="1"/>
      <c r="R174" s="63"/>
      <c r="S174" s="64"/>
      <c r="T174" s="1"/>
      <c r="U174" s="1"/>
      <c r="V174" s="1"/>
      <c r="W174" s="5"/>
    </row>
    <row r="175" spans="1:23" s="2" customFormat="1" ht="15.75" x14ac:dyDescent="0.25">
      <c r="A175" s="124" t="s">
        <v>9</v>
      </c>
      <c r="B175" s="124"/>
      <c r="C175" s="124"/>
      <c r="D175" s="124"/>
      <c r="E175" s="124"/>
      <c r="F175" s="124"/>
      <c r="G175" s="124"/>
      <c r="H175" s="124"/>
      <c r="I175" s="1"/>
      <c r="J175" s="1"/>
      <c r="K175" s="1"/>
      <c r="L175" s="1" t="str">
        <f t="shared" si="2"/>
        <v>choqua</v>
      </c>
      <c r="M175" s="1"/>
      <c r="N175" s="1"/>
      <c r="O175" s="1"/>
      <c r="P175" s="1"/>
      <c r="Q175" s="1"/>
      <c r="R175" s="63"/>
      <c r="S175" s="64"/>
      <c r="T175" s="1"/>
      <c r="U175" s="1"/>
      <c r="V175" s="1"/>
      <c r="W175" s="5"/>
    </row>
    <row r="176" spans="1:23" s="2" customFormat="1" ht="15.75" x14ac:dyDescent="0.25">
      <c r="A176" s="125" t="s">
        <v>12</v>
      </c>
      <c r="B176" s="125"/>
      <c r="C176" s="125"/>
      <c r="D176" s="125"/>
      <c r="E176" s="125"/>
      <c r="F176" s="125"/>
      <c r="G176" s="125"/>
      <c r="H176" s="125"/>
      <c r="I176" s="1"/>
      <c r="J176" s="1"/>
      <c r="K176" s="1"/>
      <c r="L176" s="1" t="str">
        <f t="shared" si="2"/>
        <v>choqua</v>
      </c>
      <c r="M176" s="1"/>
      <c r="N176" s="1"/>
      <c r="O176" s="1"/>
      <c r="P176" s="1"/>
      <c r="Q176" s="1"/>
      <c r="R176" s="63"/>
      <c r="S176" s="64"/>
      <c r="T176" s="1"/>
      <c r="U176" s="1"/>
      <c r="V176" s="1"/>
      <c r="W176" s="5"/>
    </row>
    <row r="177" spans="1:23" s="2" customFormat="1" ht="15.75" x14ac:dyDescent="0.25">
      <c r="A177" s="14"/>
      <c r="B177" s="15"/>
      <c r="C177" s="14"/>
      <c r="D177" s="98"/>
      <c r="E177" s="14"/>
      <c r="F177" s="14"/>
      <c r="G177" s="16"/>
      <c r="H177" s="14"/>
      <c r="I177" s="1"/>
      <c r="J177" s="1"/>
      <c r="K177" s="1"/>
      <c r="L177" s="1" t="str">
        <f t="shared" si="2"/>
        <v>choqua</v>
      </c>
      <c r="M177" s="1"/>
      <c r="N177" s="1"/>
      <c r="O177" s="1"/>
      <c r="P177" s="1"/>
      <c r="Q177" s="1"/>
      <c r="R177" s="63"/>
      <c r="S177" s="64"/>
      <c r="T177" s="1"/>
      <c r="U177" s="1"/>
      <c r="V177" s="1"/>
      <c r="W177" s="5"/>
    </row>
    <row r="178" spans="1:23" s="2" customFormat="1" ht="15.75" x14ac:dyDescent="0.25">
      <c r="A178" s="20" t="s">
        <v>20</v>
      </c>
      <c r="B178" s="20"/>
      <c r="C178" s="15" t="s">
        <v>63</v>
      </c>
      <c r="D178" s="98"/>
      <c r="E178" s="14"/>
      <c r="F178" s="14"/>
      <c r="G178" s="21" t="s">
        <v>22</v>
      </c>
      <c r="H178" s="22">
        <v>44730</v>
      </c>
      <c r="I178" s="1"/>
      <c r="J178" s="1"/>
      <c r="K178" s="1"/>
      <c r="L178" s="1" t="str">
        <f t="shared" si="2"/>
        <v>CHỊ HÀ - SIÊU THỊ MINH CẦU GANG THÉP</v>
      </c>
      <c r="M178" s="23">
        <f>H178</f>
        <v>44730</v>
      </c>
      <c r="N178" s="1"/>
      <c r="O178" s="1"/>
      <c r="P178" s="1"/>
      <c r="Q178" s="1"/>
      <c r="R178" s="63"/>
      <c r="S178" s="64"/>
      <c r="T178" s="1"/>
      <c r="U178" s="1"/>
      <c r="V178" s="1"/>
      <c r="W178" s="5"/>
    </row>
    <row r="179" spans="1:23" s="2" customFormat="1" ht="15.75" x14ac:dyDescent="0.25">
      <c r="A179" s="24" t="s">
        <v>25</v>
      </c>
      <c r="B179" s="24"/>
      <c r="C179" s="25"/>
      <c r="D179" s="26"/>
      <c r="E179" s="27"/>
      <c r="F179" s="28"/>
      <c r="G179" s="126"/>
      <c r="H179" s="126"/>
      <c r="I179" s="1"/>
      <c r="J179" s="1"/>
      <c r="K179" s="1"/>
      <c r="L179" s="1" t="str">
        <f t="shared" si="2"/>
        <v>choqua</v>
      </c>
      <c r="M179" s="1"/>
      <c r="N179" s="1"/>
      <c r="O179" s="1"/>
      <c r="P179" s="1"/>
      <c r="Q179" s="1"/>
      <c r="R179" s="63"/>
      <c r="S179" s="64"/>
      <c r="T179" s="1"/>
      <c r="U179" s="1"/>
      <c r="V179" s="1"/>
      <c r="W179" s="5"/>
    </row>
    <row r="180" spans="1:23" s="2" customFormat="1" ht="15.75" x14ac:dyDescent="0.25">
      <c r="A180" s="24" t="s">
        <v>28</v>
      </c>
      <c r="B180" s="127" t="s">
        <v>29</v>
      </c>
      <c r="C180" s="127"/>
      <c r="D180" s="26"/>
      <c r="E180" s="27"/>
      <c r="F180" s="28"/>
      <c r="G180" s="128" t="s">
        <v>60</v>
      </c>
      <c r="H180" s="128"/>
      <c r="I180" s="1"/>
      <c r="J180" s="1"/>
      <c r="K180" s="1"/>
      <c r="L180" s="1" t="str">
        <f t="shared" si="2"/>
        <v>choqua</v>
      </c>
      <c r="M180" s="1"/>
      <c r="N180" s="1"/>
      <c r="O180" s="1"/>
      <c r="P180" s="1"/>
      <c r="Q180" s="1"/>
      <c r="R180" s="63"/>
      <c r="S180" s="64"/>
      <c r="T180" s="1"/>
      <c r="U180" s="1"/>
      <c r="V180" s="1"/>
      <c r="W180" s="5"/>
    </row>
    <row r="181" spans="1:23" s="2" customFormat="1" ht="15.75" x14ac:dyDescent="0.25">
      <c r="A181" s="6" t="s">
        <v>5</v>
      </c>
      <c r="B181" s="33" t="s">
        <v>34</v>
      </c>
      <c r="C181" s="6" t="s">
        <v>35</v>
      </c>
      <c r="D181" s="101" t="s">
        <v>36</v>
      </c>
      <c r="E181" s="7" t="s">
        <v>37</v>
      </c>
      <c r="F181" s="34" t="s">
        <v>38</v>
      </c>
      <c r="G181" s="6" t="s">
        <v>39</v>
      </c>
      <c r="H181" s="7" t="s">
        <v>40</v>
      </c>
      <c r="I181" s="90" t="s">
        <v>31</v>
      </c>
      <c r="J181" s="1"/>
      <c r="K181" s="1"/>
      <c r="L181" s="1" t="str">
        <f t="shared" si="2"/>
        <v>choqua</v>
      </c>
      <c r="M181" s="1"/>
      <c r="N181" s="1"/>
      <c r="O181" s="1"/>
      <c r="P181" s="1"/>
      <c r="Q181" s="1"/>
      <c r="R181" s="63"/>
      <c r="S181" s="64"/>
      <c r="T181" s="1"/>
      <c r="U181" s="1"/>
      <c r="V181" s="1"/>
      <c r="W181" s="5"/>
    </row>
    <row r="182" spans="1:23" s="2" customFormat="1" ht="15.75" x14ac:dyDescent="0.25">
      <c r="A182" s="8">
        <v>1</v>
      </c>
      <c r="B182" s="35" t="s">
        <v>10</v>
      </c>
      <c r="C182" s="12" t="str">
        <f>VLOOKUP(B182,$S$5:$T$18,2,0)</f>
        <v>Chân giò heo muối 300G</v>
      </c>
      <c r="D182" s="87">
        <v>30</v>
      </c>
      <c r="E182" s="65">
        <f>VLOOKUP(C182,$T$5:$U$18,2,0)</f>
        <v>73431</v>
      </c>
      <c r="F182" s="66">
        <f>E182*D182</f>
        <v>2202930</v>
      </c>
      <c r="G182" s="39">
        <v>0</v>
      </c>
      <c r="H182" s="40">
        <f>F182-G182*F182</f>
        <v>2202930</v>
      </c>
      <c r="I182" s="1">
        <f>+E182*0.9</f>
        <v>66087.900000000009</v>
      </c>
      <c r="J182" s="1">
        <f>+I182*D182</f>
        <v>1982637.0000000002</v>
      </c>
      <c r="K182" s="1"/>
      <c r="L182" s="1" t="str">
        <f t="shared" si="2"/>
        <v>choqua</v>
      </c>
      <c r="M182" s="67"/>
      <c r="N182" s="67"/>
      <c r="O182" s="67"/>
      <c r="P182" s="67"/>
      <c r="Q182" s="1"/>
      <c r="R182" s="63"/>
      <c r="S182" s="64"/>
      <c r="T182" s="1"/>
      <c r="U182" s="1"/>
      <c r="V182" s="1"/>
      <c r="W182" s="5"/>
    </row>
    <row r="183" spans="1:23" s="2" customFormat="1" ht="15.75" x14ac:dyDescent="0.25">
      <c r="A183" s="8">
        <v>2</v>
      </c>
      <c r="B183" s="35" t="s">
        <v>13</v>
      </c>
      <c r="C183" s="12" t="str">
        <f>VLOOKUP(B183,$S$5:$T$18,2,0)</f>
        <v>Chân giò heo muối 500G</v>
      </c>
      <c r="D183" s="88">
        <v>10</v>
      </c>
      <c r="E183" s="65">
        <f>VLOOKUP(C183,$T$5:$U$18,2,0)</f>
        <v>119066</v>
      </c>
      <c r="F183" s="66">
        <f>E183*D183</f>
        <v>1190660</v>
      </c>
      <c r="G183" s="39">
        <v>0</v>
      </c>
      <c r="H183" s="40">
        <f>F183-G183*F183</f>
        <v>1190660</v>
      </c>
      <c r="I183" s="1">
        <f>+E183*0.9</f>
        <v>107159.40000000001</v>
      </c>
      <c r="J183" s="1">
        <f>+I183*D183</f>
        <v>1071594</v>
      </c>
      <c r="K183" s="1"/>
      <c r="L183" s="1" t="str">
        <f t="shared" si="2"/>
        <v>choqua</v>
      </c>
      <c r="M183" s="1"/>
      <c r="N183" s="1"/>
      <c r="O183" s="1"/>
      <c r="P183" s="1"/>
      <c r="Q183" s="1"/>
      <c r="R183" s="63"/>
      <c r="S183" s="64"/>
      <c r="T183" s="1"/>
      <c r="U183" s="1"/>
      <c r="V183" s="1"/>
      <c r="W183" s="5"/>
    </row>
    <row r="184" spans="1:23" s="2" customFormat="1" ht="15.75" x14ac:dyDescent="0.25">
      <c r="A184" s="41">
        <v>3</v>
      </c>
      <c r="B184" s="35" t="s">
        <v>23</v>
      </c>
      <c r="C184" s="36" t="str">
        <f>VLOOKUP(B184,$S$5:$T$18,2,0)</f>
        <v>Tai Heo muối 200G</v>
      </c>
      <c r="D184" s="88">
        <v>10</v>
      </c>
      <c r="E184" s="65">
        <f>VLOOKUP(C184,$T$5:$U$18,2,0)</f>
        <v>55595</v>
      </c>
      <c r="F184" s="68">
        <f>E184*D184</f>
        <v>555950</v>
      </c>
      <c r="G184" s="45">
        <v>0</v>
      </c>
      <c r="H184" s="37">
        <f>F184-G184*F184</f>
        <v>555950</v>
      </c>
      <c r="I184" s="1">
        <f>+E184*0.9</f>
        <v>50035.5</v>
      </c>
      <c r="J184" s="1">
        <f>+I184*D184</f>
        <v>500355</v>
      </c>
      <c r="K184" s="46"/>
      <c r="L184" s="1" t="str">
        <f t="shared" si="2"/>
        <v>choqua</v>
      </c>
      <c r="M184" s="1"/>
      <c r="N184" s="1"/>
      <c r="O184" s="1"/>
      <c r="P184" s="1"/>
      <c r="Q184" s="1"/>
      <c r="R184" s="63"/>
      <c r="S184" s="64"/>
      <c r="T184" s="1"/>
      <c r="U184" s="1"/>
      <c r="V184" s="1"/>
      <c r="W184" s="5"/>
    </row>
    <row r="185" spans="1:23" s="2" customFormat="1" ht="15.75" x14ac:dyDescent="0.25">
      <c r="A185" s="41">
        <v>4</v>
      </c>
      <c r="B185" s="35" t="s">
        <v>18</v>
      </c>
      <c r="C185" s="36" t="str">
        <f>VLOOKUP(B185,$S$5:$T$18,2,0)</f>
        <v>Gà muối 500G</v>
      </c>
      <c r="D185" s="88">
        <v>30</v>
      </c>
      <c r="E185" s="65">
        <f>VLOOKUP(C185,$T$5:$U$18,2,0)</f>
        <v>111058</v>
      </c>
      <c r="F185" s="68">
        <f>E185*D185</f>
        <v>3331740</v>
      </c>
      <c r="G185" s="45">
        <v>0</v>
      </c>
      <c r="H185" s="37">
        <f>F185-G185*F185</f>
        <v>3331740</v>
      </c>
      <c r="I185" s="1">
        <f>+E185*0.9</f>
        <v>99952.2</v>
      </c>
      <c r="J185" s="1">
        <f>+I185*D185</f>
        <v>2998566</v>
      </c>
      <c r="K185" s="46"/>
      <c r="L185" s="1" t="str">
        <f t="shared" si="2"/>
        <v>choqua</v>
      </c>
      <c r="M185" s="1"/>
      <c r="N185" s="1"/>
      <c r="O185" s="1"/>
      <c r="P185" s="1"/>
      <c r="Q185" s="1"/>
      <c r="R185" s="63"/>
      <c r="S185" s="64"/>
      <c r="T185" s="1"/>
      <c r="U185" s="1"/>
      <c r="V185" s="1"/>
      <c r="W185" s="5"/>
    </row>
    <row r="186" spans="1:23" s="2" customFormat="1" ht="15.75" hidden="1" x14ac:dyDescent="0.25">
      <c r="A186" s="41">
        <v>5</v>
      </c>
      <c r="B186" s="35" t="s">
        <v>26</v>
      </c>
      <c r="C186" s="36" t="str">
        <f>VLOOKUP(B186,$S$5:$T$18,2,0)</f>
        <v>Bắp bò muối 200G</v>
      </c>
      <c r="D186" s="88"/>
      <c r="E186" s="65">
        <f>VLOOKUP(C186,$T$5:$U$18,2,0)</f>
        <v>87787</v>
      </c>
      <c r="F186" s="68">
        <f>E186*D186</f>
        <v>0</v>
      </c>
      <c r="G186" s="45">
        <v>0</v>
      </c>
      <c r="H186" s="37">
        <f>F186-G186*F186</f>
        <v>0</v>
      </c>
      <c r="I186" s="1">
        <f>+E186*0.9</f>
        <v>79008.3</v>
      </c>
      <c r="J186" s="1">
        <f>+I186*D186</f>
        <v>0</v>
      </c>
      <c r="K186" s="46"/>
      <c r="L186" s="1" t="str">
        <f t="shared" si="2"/>
        <v>choqua</v>
      </c>
      <c r="M186" s="1"/>
      <c r="N186" s="1"/>
      <c r="O186" s="1"/>
      <c r="P186" s="1"/>
      <c r="Q186" s="1"/>
      <c r="R186" s="63"/>
      <c r="S186" s="64"/>
      <c r="T186" s="1"/>
      <c r="U186" s="1"/>
      <c r="V186" s="1"/>
      <c r="W186" s="5"/>
    </row>
    <row r="187" spans="1:23" s="2" customFormat="1" ht="15.75" x14ac:dyDescent="0.25">
      <c r="A187" s="41"/>
      <c r="B187" s="42"/>
      <c r="C187" s="53" t="s">
        <v>54</v>
      </c>
      <c r="D187" s="54">
        <f>+SUM(D182:D186)</f>
        <v>80</v>
      </c>
      <c r="E187" s="43"/>
      <c r="F187" s="44"/>
      <c r="G187" s="45"/>
      <c r="H187" s="55">
        <f>+SUM(H182:H186)</f>
        <v>7281280</v>
      </c>
      <c r="I187" s="1"/>
      <c r="J187" s="1"/>
      <c r="K187" s="96">
        <f>+SUM(J182:J186)</f>
        <v>6553152</v>
      </c>
      <c r="L187" s="1" t="str">
        <f t="shared" si="2"/>
        <v>choqua</v>
      </c>
      <c r="M187" s="1"/>
      <c r="N187" s="1"/>
      <c r="O187" s="1"/>
      <c r="P187" s="1"/>
      <c r="Q187" s="1"/>
      <c r="R187" s="63"/>
      <c r="S187" s="64"/>
      <c r="T187" s="1"/>
      <c r="U187" s="1"/>
      <c r="V187" s="1"/>
      <c r="W187" s="5"/>
    </row>
    <row r="188" spans="1:23" ht="15.75" x14ac:dyDescent="0.25">
      <c r="L188" s="1" t="str">
        <f t="shared" si="2"/>
        <v>choqua</v>
      </c>
    </row>
    <row r="189" spans="1:23" ht="15.75" x14ac:dyDescent="0.25">
      <c r="L189" s="1" t="str">
        <f t="shared" si="2"/>
        <v>choqua</v>
      </c>
    </row>
    <row r="190" spans="1:23" s="2" customFormat="1" ht="15.75" x14ac:dyDescent="0.25">
      <c r="A190" s="124" t="s">
        <v>0</v>
      </c>
      <c r="B190" s="124"/>
      <c r="C190" s="124"/>
      <c r="D190" s="124"/>
      <c r="E190" s="124"/>
      <c r="F190" s="124"/>
      <c r="G190" s="124"/>
      <c r="H190" s="124"/>
      <c r="I190" s="1"/>
      <c r="J190" s="1"/>
      <c r="K190" s="1"/>
      <c r="L190" s="1" t="str">
        <f t="shared" si="2"/>
        <v>choqua</v>
      </c>
      <c r="M190" s="1"/>
      <c r="N190" s="1"/>
      <c r="O190" s="1"/>
      <c r="P190" s="1"/>
      <c r="Q190" s="1"/>
      <c r="R190" s="63"/>
      <c r="S190" s="64"/>
      <c r="T190" s="1"/>
      <c r="U190" s="1"/>
      <c r="V190" s="1"/>
      <c r="W190" s="5"/>
    </row>
    <row r="191" spans="1:23" s="2" customFormat="1" ht="15.75" x14ac:dyDescent="0.25">
      <c r="A191" s="124" t="s">
        <v>3</v>
      </c>
      <c r="B191" s="124"/>
      <c r="C191" s="124"/>
      <c r="D191" s="124"/>
      <c r="E191" s="124"/>
      <c r="F191" s="124"/>
      <c r="G191" s="124"/>
      <c r="H191" s="124"/>
      <c r="I191" s="1"/>
      <c r="J191" s="1"/>
      <c r="K191" s="1"/>
      <c r="L191" s="1" t="str">
        <f t="shared" si="2"/>
        <v>choqua</v>
      </c>
      <c r="M191" s="1"/>
      <c r="N191" s="1"/>
      <c r="O191" s="1"/>
      <c r="P191" s="1"/>
      <c r="Q191" s="1"/>
      <c r="R191" s="63"/>
      <c r="S191" s="64"/>
      <c r="T191" s="1"/>
      <c r="U191" s="1"/>
      <c r="V191" s="1"/>
      <c r="W191" s="5"/>
    </row>
    <row r="192" spans="1:23" s="2" customFormat="1" ht="15.75" x14ac:dyDescent="0.25">
      <c r="A192" s="124" t="s">
        <v>4</v>
      </c>
      <c r="B192" s="124"/>
      <c r="C192" s="124"/>
      <c r="D192" s="124"/>
      <c r="E192" s="124"/>
      <c r="F192" s="124"/>
      <c r="G192" s="124"/>
      <c r="H192" s="124"/>
      <c r="I192" s="1"/>
      <c r="J192" s="1"/>
      <c r="K192" s="1"/>
      <c r="L192" s="1" t="str">
        <f t="shared" si="2"/>
        <v>choqua</v>
      </c>
      <c r="M192" s="1"/>
      <c r="N192" s="1"/>
      <c r="O192" s="1"/>
      <c r="P192" s="1"/>
      <c r="Q192" s="1"/>
      <c r="R192" s="63"/>
      <c r="S192" s="64"/>
      <c r="T192" s="1"/>
      <c r="U192" s="1"/>
      <c r="V192" s="1"/>
      <c r="W192" s="5"/>
    </row>
    <row r="193" spans="1:23" s="2" customFormat="1" ht="15.75" x14ac:dyDescent="0.25">
      <c r="A193" s="124" t="s">
        <v>9</v>
      </c>
      <c r="B193" s="124"/>
      <c r="C193" s="124"/>
      <c r="D193" s="124"/>
      <c r="E193" s="124"/>
      <c r="F193" s="124"/>
      <c r="G193" s="124"/>
      <c r="H193" s="124"/>
      <c r="I193" s="1"/>
      <c r="J193" s="1"/>
      <c r="K193" s="1"/>
      <c r="L193" s="1" t="str">
        <f t="shared" si="2"/>
        <v>choqua</v>
      </c>
      <c r="M193" s="1"/>
      <c r="N193" s="1"/>
      <c r="O193" s="1"/>
      <c r="P193" s="1"/>
      <c r="Q193" s="1"/>
      <c r="R193" s="63"/>
      <c r="S193" s="64"/>
      <c r="T193" s="1"/>
      <c r="U193" s="1"/>
      <c r="V193" s="1"/>
      <c r="W193" s="5"/>
    </row>
    <row r="194" spans="1:23" s="2" customFormat="1" ht="15.75" x14ac:dyDescent="0.25">
      <c r="A194" s="125" t="s">
        <v>12</v>
      </c>
      <c r="B194" s="125"/>
      <c r="C194" s="125"/>
      <c r="D194" s="125"/>
      <c r="E194" s="125"/>
      <c r="F194" s="125"/>
      <c r="G194" s="125"/>
      <c r="H194" s="125"/>
      <c r="I194" s="1"/>
      <c r="J194" s="1"/>
      <c r="K194" s="1"/>
      <c r="L194" s="1" t="str">
        <f t="shared" si="2"/>
        <v>choqua</v>
      </c>
      <c r="M194" s="1"/>
      <c r="N194" s="1"/>
      <c r="O194" s="1"/>
      <c r="P194" s="1"/>
      <c r="Q194" s="1"/>
      <c r="R194" s="63"/>
      <c r="S194" s="64"/>
      <c r="T194" s="1"/>
      <c r="U194" s="1"/>
      <c r="V194" s="1"/>
      <c r="W194" s="5"/>
    </row>
    <row r="195" spans="1:23" s="2" customFormat="1" ht="15.75" x14ac:dyDescent="0.25">
      <c r="A195" s="14"/>
      <c r="B195" s="15"/>
      <c r="C195" s="14"/>
      <c r="D195" s="98"/>
      <c r="E195" s="14"/>
      <c r="F195" s="14"/>
      <c r="G195" s="16"/>
      <c r="H195" s="14"/>
      <c r="I195" s="1"/>
      <c r="J195" s="1"/>
      <c r="K195" s="1"/>
      <c r="L195" s="1" t="str">
        <f t="shared" si="2"/>
        <v>choqua</v>
      </c>
      <c r="M195" s="1"/>
      <c r="N195" s="1"/>
      <c r="O195" s="1"/>
      <c r="P195" s="1"/>
      <c r="Q195" s="1"/>
      <c r="R195" s="63"/>
      <c r="S195" s="64"/>
      <c r="T195" s="1"/>
      <c r="U195" s="1"/>
      <c r="V195" s="1"/>
      <c r="W195" s="5"/>
    </row>
    <row r="196" spans="1:23" s="2" customFormat="1" ht="15.75" x14ac:dyDescent="0.25">
      <c r="A196" s="20" t="s">
        <v>20</v>
      </c>
      <c r="B196" s="20"/>
      <c r="C196" s="15" t="s">
        <v>62</v>
      </c>
      <c r="D196" s="98"/>
      <c r="E196" s="14"/>
      <c r="F196" s="14"/>
      <c r="G196" s="21" t="s">
        <v>22</v>
      </c>
      <c r="H196" s="22">
        <v>44739</v>
      </c>
      <c r="I196" s="1"/>
      <c r="J196" s="1"/>
      <c r="K196" s="1"/>
      <c r="L196" s="1" t="str">
        <f t="shared" si="2"/>
        <v>CHỊ HÀ - SIÊU THỊ MINH CẦU 1</v>
      </c>
      <c r="M196" s="23">
        <f>H196</f>
        <v>44739</v>
      </c>
      <c r="N196" s="1"/>
      <c r="O196" s="1"/>
      <c r="P196" s="1"/>
      <c r="Q196" s="1"/>
      <c r="R196" s="63"/>
      <c r="S196" s="64"/>
      <c r="T196" s="1"/>
      <c r="U196" s="1"/>
      <c r="V196" s="1"/>
      <c r="W196" s="5"/>
    </row>
    <row r="197" spans="1:23" s="2" customFormat="1" ht="15.75" x14ac:dyDescent="0.25">
      <c r="A197" s="24" t="s">
        <v>25</v>
      </c>
      <c r="B197" s="24"/>
      <c r="C197" s="25"/>
      <c r="D197" s="26"/>
      <c r="E197" s="27"/>
      <c r="F197" s="28"/>
      <c r="G197" s="126"/>
      <c r="H197" s="126"/>
      <c r="I197" s="1"/>
      <c r="J197" s="1"/>
      <c r="K197" s="1"/>
      <c r="L197" s="1" t="str">
        <f t="shared" si="2"/>
        <v>choqua</v>
      </c>
      <c r="M197" s="1"/>
      <c r="N197" s="1"/>
      <c r="O197" s="1"/>
      <c r="P197" s="1"/>
      <c r="Q197" s="1"/>
      <c r="R197" s="63"/>
      <c r="S197" s="64"/>
      <c r="T197" s="1"/>
      <c r="U197" s="1"/>
      <c r="V197" s="1"/>
      <c r="W197" s="5"/>
    </row>
    <row r="198" spans="1:23" s="2" customFormat="1" ht="15.75" x14ac:dyDescent="0.25">
      <c r="A198" s="24" t="s">
        <v>28</v>
      </c>
      <c r="B198" s="127" t="s">
        <v>29</v>
      </c>
      <c r="C198" s="127"/>
      <c r="D198" s="26"/>
      <c r="E198" s="27"/>
      <c r="F198" s="28"/>
      <c r="G198" s="128" t="s">
        <v>60</v>
      </c>
      <c r="H198" s="128"/>
      <c r="I198" s="1"/>
      <c r="J198" s="1"/>
      <c r="K198" s="1"/>
      <c r="L198" s="1" t="str">
        <f t="shared" si="2"/>
        <v>choqua</v>
      </c>
      <c r="M198" s="1"/>
      <c r="N198" s="1"/>
      <c r="O198" s="1"/>
      <c r="P198" s="1"/>
      <c r="Q198" s="1"/>
      <c r="R198" s="63"/>
      <c r="S198" s="64"/>
      <c r="T198" s="1"/>
      <c r="U198" s="1"/>
      <c r="V198" s="1"/>
      <c r="W198" s="5"/>
    </row>
    <row r="199" spans="1:23" s="2" customFormat="1" ht="15.75" x14ac:dyDescent="0.25">
      <c r="A199" s="6" t="s">
        <v>5</v>
      </c>
      <c r="B199" s="33" t="s">
        <v>34</v>
      </c>
      <c r="C199" s="6" t="s">
        <v>35</v>
      </c>
      <c r="D199" s="101" t="s">
        <v>36</v>
      </c>
      <c r="E199" s="7" t="s">
        <v>37</v>
      </c>
      <c r="F199" s="34" t="s">
        <v>38</v>
      </c>
      <c r="G199" s="6" t="s">
        <v>39</v>
      </c>
      <c r="H199" s="7" t="s">
        <v>40</v>
      </c>
      <c r="I199" s="90" t="s">
        <v>31</v>
      </c>
      <c r="J199" s="1"/>
      <c r="K199" s="1"/>
      <c r="L199" s="1" t="str">
        <f t="shared" si="2"/>
        <v>choqua</v>
      </c>
      <c r="M199" s="1"/>
      <c r="N199" s="1"/>
      <c r="O199" s="1"/>
      <c r="P199" s="1"/>
      <c r="Q199" s="1"/>
      <c r="R199" s="63"/>
      <c r="S199" s="64"/>
      <c r="T199" s="1"/>
      <c r="U199" s="1"/>
      <c r="V199" s="1"/>
      <c r="W199" s="5"/>
    </row>
    <row r="200" spans="1:23" s="2" customFormat="1" ht="15.75" x14ac:dyDescent="0.25">
      <c r="A200" s="8">
        <v>1</v>
      </c>
      <c r="B200" s="35" t="s">
        <v>18</v>
      </c>
      <c r="C200" s="12" t="str">
        <f>VLOOKUP(B200,$S$5:$T$18,2,0)</f>
        <v>Gà muối 500G</v>
      </c>
      <c r="D200" s="87">
        <v>10</v>
      </c>
      <c r="E200" s="65">
        <f>VLOOKUP(C200,$T$5:$U$18,2,0)</f>
        <v>111058</v>
      </c>
      <c r="F200" s="66">
        <f>E200*D200</f>
        <v>1110580</v>
      </c>
      <c r="G200" s="39">
        <v>0</v>
      </c>
      <c r="H200" s="40">
        <f>F200-G200*F200</f>
        <v>1110580</v>
      </c>
      <c r="I200" s="1">
        <f>+E200*0.9</f>
        <v>99952.2</v>
      </c>
      <c r="J200" s="1">
        <f>+I200*D200</f>
        <v>999522</v>
      </c>
      <c r="K200" s="1"/>
      <c r="L200" s="1" t="str">
        <f t="shared" si="2"/>
        <v>choqua</v>
      </c>
      <c r="M200" s="67"/>
      <c r="N200" s="67"/>
      <c r="O200" s="67"/>
      <c r="P200" s="67"/>
      <c r="Q200" s="1"/>
      <c r="R200" s="63"/>
      <c r="S200" s="64"/>
      <c r="T200" s="1"/>
      <c r="U200" s="1"/>
      <c r="V200" s="1"/>
      <c r="W200" s="5"/>
    </row>
    <row r="201" spans="1:23" s="2" customFormat="1" ht="15.75" x14ac:dyDescent="0.25">
      <c r="A201" s="8">
        <v>2</v>
      </c>
      <c r="B201" s="35" t="s">
        <v>10</v>
      </c>
      <c r="C201" s="12" t="str">
        <f>VLOOKUP(B201,$S$5:$T$18,2,0)</f>
        <v>Chân giò heo muối 300G</v>
      </c>
      <c r="D201" s="88">
        <v>30</v>
      </c>
      <c r="E201" s="65">
        <f>VLOOKUP(C201,$T$5:$U$18,2,0)</f>
        <v>73431</v>
      </c>
      <c r="F201" s="66">
        <f>E201*D201</f>
        <v>2202930</v>
      </c>
      <c r="G201" s="39">
        <v>0</v>
      </c>
      <c r="H201" s="40">
        <f>F201-G201*F201</f>
        <v>2202930</v>
      </c>
      <c r="I201" s="1">
        <f>+E201*0.9</f>
        <v>66087.900000000009</v>
      </c>
      <c r="J201" s="1">
        <f>+I201*D201</f>
        <v>1982637.0000000002</v>
      </c>
      <c r="K201" s="1"/>
      <c r="L201" s="1" t="str">
        <f t="shared" si="2"/>
        <v>choqua</v>
      </c>
      <c r="M201" s="1"/>
      <c r="N201" s="1"/>
      <c r="O201" s="1"/>
      <c r="P201" s="1"/>
      <c r="Q201" s="1"/>
      <c r="R201" s="63"/>
      <c r="S201" s="64"/>
      <c r="T201" s="1"/>
      <c r="U201" s="1"/>
      <c r="V201" s="1"/>
      <c r="W201" s="5"/>
    </row>
    <row r="202" spans="1:23" s="2" customFormat="1" ht="15.75" x14ac:dyDescent="0.25">
      <c r="A202" s="41">
        <v>3</v>
      </c>
      <c r="B202" s="35" t="s">
        <v>13</v>
      </c>
      <c r="C202" s="36" t="str">
        <f>VLOOKUP(B202,$S$5:$T$18,2,0)</f>
        <v>Chân giò heo muối 500G</v>
      </c>
      <c r="D202" s="88">
        <v>30</v>
      </c>
      <c r="E202" s="65">
        <f>VLOOKUP(C202,$T$5:$U$18,2,0)</f>
        <v>119066</v>
      </c>
      <c r="F202" s="68">
        <f>E202*D202</f>
        <v>3571980</v>
      </c>
      <c r="G202" s="45">
        <v>0</v>
      </c>
      <c r="H202" s="37">
        <f>F202-G202*F202</f>
        <v>3571980</v>
      </c>
      <c r="I202" s="1">
        <f>+E202*0.9</f>
        <v>107159.40000000001</v>
      </c>
      <c r="J202" s="1">
        <f>+I202*D202</f>
        <v>3214782.0000000005</v>
      </c>
      <c r="K202" s="46"/>
      <c r="L202" s="1" t="str">
        <f t="shared" si="2"/>
        <v>choqua</v>
      </c>
      <c r="M202" s="1"/>
      <c r="N202" s="1"/>
      <c r="O202" s="1"/>
      <c r="P202" s="1"/>
      <c r="Q202" s="1"/>
      <c r="R202" s="63"/>
      <c r="S202" s="64"/>
      <c r="T202" s="1"/>
      <c r="U202" s="1"/>
      <c r="V202" s="1"/>
      <c r="W202" s="5"/>
    </row>
    <row r="203" spans="1:23" s="2" customFormat="1" ht="15.75" hidden="1" x14ac:dyDescent="0.25">
      <c r="A203" s="41">
        <v>4</v>
      </c>
      <c r="B203" s="35" t="s">
        <v>26</v>
      </c>
      <c r="C203" s="36" t="str">
        <f>VLOOKUP(B203,$S$5:$T$18,2,0)</f>
        <v>Bắp bò muối 200G</v>
      </c>
      <c r="D203" s="88"/>
      <c r="E203" s="65">
        <f>VLOOKUP(C203,$T$5:$U$18,2,0)</f>
        <v>87787</v>
      </c>
      <c r="F203" s="68">
        <f>E203*D203</f>
        <v>0</v>
      </c>
      <c r="G203" s="45">
        <v>0</v>
      </c>
      <c r="H203" s="37">
        <f>F203-G203*F203</f>
        <v>0</v>
      </c>
      <c r="I203" s="1">
        <f>+E203*0.9</f>
        <v>79008.3</v>
      </c>
      <c r="J203" s="1">
        <f>+I203*D203</f>
        <v>0</v>
      </c>
      <c r="K203" s="46"/>
      <c r="L203" s="1" t="str">
        <f t="shared" si="2"/>
        <v>choqua</v>
      </c>
      <c r="M203" s="1"/>
      <c r="N203" s="1"/>
      <c r="O203" s="1"/>
      <c r="P203" s="1"/>
      <c r="Q203" s="1"/>
      <c r="R203" s="63"/>
      <c r="S203" s="64"/>
      <c r="T203" s="1"/>
      <c r="U203" s="1"/>
      <c r="V203" s="1"/>
      <c r="W203" s="5"/>
    </row>
    <row r="204" spans="1:23" s="2" customFormat="1" ht="15.75" x14ac:dyDescent="0.25">
      <c r="A204" s="41">
        <v>4</v>
      </c>
      <c r="B204" s="35" t="s">
        <v>23</v>
      </c>
      <c r="C204" s="36" t="str">
        <f>VLOOKUP(B204,$S$5:$T$18,2,0)</f>
        <v>Tai Heo muối 200G</v>
      </c>
      <c r="D204" s="88">
        <v>10</v>
      </c>
      <c r="E204" s="65">
        <f>VLOOKUP(C204,$T$5:$U$18,2,0)</f>
        <v>55595</v>
      </c>
      <c r="F204" s="68">
        <f>E204*D204</f>
        <v>555950</v>
      </c>
      <c r="G204" s="45">
        <v>0</v>
      </c>
      <c r="H204" s="37">
        <f>F204-G204*F204</f>
        <v>555950</v>
      </c>
      <c r="I204" s="1">
        <f>+E204*0.9</f>
        <v>50035.5</v>
      </c>
      <c r="J204" s="1">
        <f>+I204*D204</f>
        <v>500355</v>
      </c>
      <c r="K204" s="46"/>
      <c r="L204" s="1" t="str">
        <f t="shared" si="2"/>
        <v>choqua</v>
      </c>
      <c r="M204" s="1"/>
      <c r="N204" s="1"/>
      <c r="O204" s="1"/>
      <c r="P204" s="1"/>
      <c r="Q204" s="1"/>
      <c r="R204" s="63"/>
      <c r="S204" s="64"/>
      <c r="T204" s="1"/>
      <c r="U204" s="1"/>
      <c r="V204" s="1"/>
      <c r="W204" s="5"/>
    </row>
    <row r="205" spans="1:23" s="2" customFormat="1" ht="15.75" x14ac:dyDescent="0.25">
      <c r="A205" s="41"/>
      <c r="B205" s="42"/>
      <c r="C205" s="53" t="s">
        <v>54</v>
      </c>
      <c r="D205" s="54">
        <f>+SUM(D200:D204)</f>
        <v>80</v>
      </c>
      <c r="E205" s="43"/>
      <c r="F205" s="44"/>
      <c r="G205" s="45"/>
      <c r="H205" s="55">
        <f>+SUM(H200:H204)</f>
        <v>7441440</v>
      </c>
      <c r="I205" s="1"/>
      <c r="J205" s="1"/>
      <c r="K205" s="96">
        <f>+SUM(J200:J204)</f>
        <v>6697296</v>
      </c>
      <c r="L205" s="1" t="str">
        <f t="shared" si="2"/>
        <v>choqua</v>
      </c>
      <c r="M205" s="1"/>
      <c r="N205" s="1"/>
      <c r="O205" s="1"/>
      <c r="P205" s="1"/>
      <c r="Q205" s="1"/>
      <c r="R205" s="63"/>
      <c r="S205" s="64"/>
      <c r="T205" s="1"/>
      <c r="U205" s="1"/>
      <c r="V205" s="1"/>
      <c r="W205" s="5"/>
    </row>
    <row r="206" spans="1:23" ht="15.75" x14ac:dyDescent="0.25">
      <c r="L206" s="1" t="str">
        <f t="shared" si="2"/>
        <v>choqua</v>
      </c>
    </row>
    <row r="207" spans="1:23" ht="15.75" x14ac:dyDescent="0.25">
      <c r="L207" s="1" t="str">
        <f t="shared" si="2"/>
        <v>choqua</v>
      </c>
    </row>
    <row r="208" spans="1:23" ht="15.75" x14ac:dyDescent="0.25">
      <c r="A208" s="124" t="s">
        <v>0</v>
      </c>
      <c r="B208" s="124"/>
      <c r="C208" s="124"/>
      <c r="D208" s="124"/>
      <c r="E208" s="124"/>
      <c r="F208" s="124"/>
      <c r="G208" s="124"/>
      <c r="H208" s="124"/>
      <c r="I208" s="1"/>
      <c r="J208" s="1"/>
      <c r="K208" s="1"/>
      <c r="L208" s="1"/>
    </row>
    <row r="209" spans="1:12" ht="15.75" x14ac:dyDescent="0.25">
      <c r="A209" s="124" t="s">
        <v>3</v>
      </c>
      <c r="B209" s="124"/>
      <c r="C209" s="124"/>
      <c r="D209" s="124"/>
      <c r="E209" s="124"/>
      <c r="F209" s="124"/>
      <c r="G209" s="124"/>
      <c r="H209" s="124"/>
      <c r="I209" s="1"/>
      <c r="J209" s="1"/>
      <c r="K209" s="1"/>
      <c r="L209" s="1"/>
    </row>
    <row r="210" spans="1:12" ht="15.75" x14ac:dyDescent="0.25">
      <c r="A210" s="124" t="s">
        <v>4</v>
      </c>
      <c r="B210" s="124"/>
      <c r="C210" s="124"/>
      <c r="D210" s="124"/>
      <c r="E210" s="124"/>
      <c r="F210" s="124"/>
      <c r="G210" s="124"/>
      <c r="H210" s="124"/>
      <c r="I210" s="1"/>
      <c r="J210" s="1"/>
      <c r="K210" s="1"/>
      <c r="L210" s="1"/>
    </row>
    <row r="211" spans="1:12" ht="15.75" x14ac:dyDescent="0.25">
      <c r="A211" s="124" t="s">
        <v>9</v>
      </c>
      <c r="B211" s="124"/>
      <c r="C211" s="124"/>
      <c r="D211" s="124"/>
      <c r="E211" s="124"/>
      <c r="F211" s="124"/>
      <c r="G211" s="124"/>
      <c r="H211" s="124"/>
      <c r="I211" s="1"/>
      <c r="J211" s="1"/>
      <c r="K211" s="1"/>
      <c r="L211" s="1"/>
    </row>
    <row r="212" spans="1:12" ht="15.75" x14ac:dyDescent="0.25">
      <c r="A212" s="125" t="s">
        <v>12</v>
      </c>
      <c r="B212" s="125"/>
      <c r="C212" s="125"/>
      <c r="D212" s="125"/>
      <c r="E212" s="125"/>
      <c r="F212" s="125"/>
      <c r="G212" s="125"/>
      <c r="H212" s="125"/>
      <c r="I212" s="1"/>
      <c r="J212" s="1"/>
      <c r="K212" s="1"/>
      <c r="L212" s="1"/>
    </row>
    <row r="213" spans="1:12" ht="15.75" x14ac:dyDescent="0.25">
      <c r="A213" s="14"/>
      <c r="B213" s="15"/>
      <c r="C213" s="14"/>
      <c r="D213" s="98"/>
      <c r="E213" s="14"/>
      <c r="F213" s="14"/>
      <c r="G213" s="16"/>
      <c r="H213" s="14"/>
      <c r="I213" s="1"/>
      <c r="J213" s="1"/>
      <c r="K213" s="1"/>
      <c r="L213" s="1"/>
    </row>
    <row r="214" spans="1:12" ht="15.75" x14ac:dyDescent="0.25">
      <c r="A214" s="20" t="s">
        <v>20</v>
      </c>
      <c r="B214" s="20"/>
      <c r="C214" s="15" t="s">
        <v>64</v>
      </c>
      <c r="D214" s="98"/>
      <c r="E214" s="14"/>
      <c r="F214" s="14"/>
      <c r="G214" s="21" t="s">
        <v>22</v>
      </c>
      <c r="H214" s="22" t="s">
        <v>75</v>
      </c>
      <c r="I214" s="1"/>
      <c r="J214" s="1"/>
      <c r="K214" s="1"/>
      <c r="L214" s="1"/>
    </row>
    <row r="215" spans="1:12" ht="15.75" x14ac:dyDescent="0.25">
      <c r="A215" s="24" t="s">
        <v>25</v>
      </c>
      <c r="B215" s="24"/>
      <c r="C215" s="84"/>
      <c r="D215" s="26"/>
      <c r="E215" s="27"/>
      <c r="F215" s="28"/>
      <c r="G215" s="126"/>
      <c r="H215" s="126"/>
      <c r="I215" s="1"/>
      <c r="J215" s="1"/>
      <c r="K215" s="1"/>
      <c r="L215" s="1"/>
    </row>
    <row r="216" spans="1:12" ht="15.75" x14ac:dyDescent="0.25">
      <c r="A216" s="24" t="s">
        <v>28</v>
      </c>
      <c r="B216" s="127" t="s">
        <v>65</v>
      </c>
      <c r="C216" s="127"/>
      <c r="D216" s="26"/>
      <c r="E216" s="27"/>
      <c r="F216" s="28"/>
      <c r="G216" s="128" t="s">
        <v>60</v>
      </c>
      <c r="H216" s="128"/>
      <c r="I216" s="1"/>
      <c r="J216" s="123"/>
      <c r="K216" s="123"/>
      <c r="L216" s="1"/>
    </row>
    <row r="217" spans="1:12" ht="15.75" x14ac:dyDescent="0.25">
      <c r="A217" s="6" t="s">
        <v>5</v>
      </c>
      <c r="B217" s="33" t="s">
        <v>34</v>
      </c>
      <c r="C217" s="6" t="s">
        <v>35</v>
      </c>
      <c r="D217" s="101" t="s">
        <v>36</v>
      </c>
      <c r="E217" s="7" t="s">
        <v>37</v>
      </c>
      <c r="F217" s="34" t="s">
        <v>38</v>
      </c>
      <c r="G217" s="6" t="s">
        <v>39</v>
      </c>
      <c r="H217" s="7" t="s">
        <v>40</v>
      </c>
      <c r="I217" s="90" t="s">
        <v>31</v>
      </c>
      <c r="J217" s="123"/>
      <c r="K217" s="123"/>
      <c r="L217" s="1"/>
    </row>
    <row r="218" spans="1:12" s="100" customFormat="1" ht="15.75" x14ac:dyDescent="0.25">
      <c r="A218" s="105">
        <v>1</v>
      </c>
      <c r="B218" s="106" t="s">
        <v>10</v>
      </c>
      <c r="C218" s="107" t="str">
        <f>VLOOKUP(B218,$S$5:$T$18,2,0)</f>
        <v>Chân giò heo muối 300G</v>
      </c>
      <c r="D218" s="87">
        <v>10</v>
      </c>
      <c r="E218" s="108">
        <f>VLOOKUP(C218,$T$5:$U$18,2,0)</f>
        <v>73431</v>
      </c>
      <c r="F218" s="109">
        <f>E218*D218</f>
        <v>734310</v>
      </c>
      <c r="G218" s="110">
        <v>0</v>
      </c>
      <c r="H218" s="77">
        <f>F218-G218*F218</f>
        <v>734310</v>
      </c>
      <c r="I218" s="30">
        <f>+E218*0.9</f>
        <v>66087.900000000009</v>
      </c>
      <c r="J218" s="30">
        <f>+I218*D218</f>
        <v>660879.00000000012</v>
      </c>
      <c r="K218" s="30"/>
      <c r="L218" s="30"/>
    </row>
    <row r="219" spans="1:12" s="100" customFormat="1" ht="15.75" x14ac:dyDescent="0.25">
      <c r="A219" s="105">
        <v>2</v>
      </c>
      <c r="B219" s="106" t="s">
        <v>13</v>
      </c>
      <c r="C219" s="107" t="str">
        <f>VLOOKUP(B219,$S$5:$T$18,2,0)</f>
        <v>Chân giò heo muối 500G</v>
      </c>
      <c r="D219" s="88">
        <v>15</v>
      </c>
      <c r="E219" s="108">
        <f>VLOOKUP(C219,$T$5:$U$18,2,0)</f>
        <v>119066</v>
      </c>
      <c r="F219" s="109">
        <f>E219*D219</f>
        <v>1785990</v>
      </c>
      <c r="G219" s="110">
        <v>0</v>
      </c>
      <c r="H219" s="77">
        <f>F219-G219*F219</f>
        <v>1785990</v>
      </c>
      <c r="I219" s="30">
        <f>+E219*0.9</f>
        <v>107159.40000000001</v>
      </c>
      <c r="J219" s="30">
        <f>+I219*D219</f>
        <v>1607391.0000000002</v>
      </c>
      <c r="K219" s="30"/>
      <c r="L219" s="30"/>
    </row>
    <row r="220" spans="1:12" s="100" customFormat="1" ht="15.75" x14ac:dyDescent="0.25">
      <c r="A220" s="111">
        <v>3</v>
      </c>
      <c r="B220" s="106" t="s">
        <v>18</v>
      </c>
      <c r="C220" s="49" t="str">
        <f>VLOOKUP(B220,$S$5:$T$18,2,0)</f>
        <v>Gà muối 500G</v>
      </c>
      <c r="D220" s="88">
        <v>10</v>
      </c>
      <c r="E220" s="108">
        <f>VLOOKUP(C220,$T$5:$U$18,2,0)</f>
        <v>111058</v>
      </c>
      <c r="F220" s="112">
        <f>E220*D220</f>
        <v>1110580</v>
      </c>
      <c r="G220" s="113">
        <v>0</v>
      </c>
      <c r="H220" s="114">
        <f>F220-G220*F220</f>
        <v>1110580</v>
      </c>
      <c r="I220" s="30">
        <f>+E220*0.9</f>
        <v>99952.2</v>
      </c>
      <c r="J220" s="30">
        <f>+I220*D220</f>
        <v>999522</v>
      </c>
      <c r="K220" s="115"/>
      <c r="L220" s="30"/>
    </row>
    <row r="221" spans="1:12" s="100" customFormat="1" ht="15.75" x14ac:dyDescent="0.25">
      <c r="A221" s="111">
        <v>4</v>
      </c>
      <c r="B221" s="106" t="s">
        <v>26</v>
      </c>
      <c r="C221" s="49" t="str">
        <f>VLOOKUP(B221,$S$5:$T$18,2,0)</f>
        <v>Bắp bò muối 200G</v>
      </c>
      <c r="D221" s="88">
        <v>10</v>
      </c>
      <c r="E221" s="108">
        <f>VLOOKUP(C221,$T$5:$U$18,2,0)</f>
        <v>87787</v>
      </c>
      <c r="F221" s="112">
        <f>E221*D221</f>
        <v>877870</v>
      </c>
      <c r="G221" s="113">
        <v>0</v>
      </c>
      <c r="H221" s="114">
        <f>F221-G221*F221</f>
        <v>877870</v>
      </c>
      <c r="I221" s="30">
        <f>+E221*0.9</f>
        <v>79008.3</v>
      </c>
      <c r="J221" s="30">
        <f>+I221*D221</f>
        <v>790083</v>
      </c>
      <c r="K221" s="115"/>
      <c r="L221" s="30"/>
    </row>
    <row r="222" spans="1:12" ht="15.75" x14ac:dyDescent="0.25">
      <c r="A222" s="41"/>
      <c r="B222" s="42"/>
      <c r="C222" s="53" t="s">
        <v>54</v>
      </c>
      <c r="D222" s="54">
        <f>+SUM(D218:D221)</f>
        <v>45</v>
      </c>
      <c r="E222" s="43"/>
      <c r="F222" s="44"/>
      <c r="G222" s="45"/>
      <c r="H222" s="55">
        <f>+SUM(H218:H221)</f>
        <v>4508750</v>
      </c>
      <c r="I222" s="1"/>
      <c r="J222" s="1"/>
      <c r="K222" s="96">
        <f>+SUM(J218:J221)</f>
        <v>4057875.0000000005</v>
      </c>
      <c r="L222" s="1"/>
    </row>
    <row r="223" spans="1:12" ht="15.75" x14ac:dyDescent="0.25">
      <c r="L223" s="1"/>
    </row>
    <row r="224" spans="1:12" ht="15.75" x14ac:dyDescent="0.25">
      <c r="L224" s="1"/>
    </row>
    <row r="225" spans="1:23" s="2" customFormat="1" ht="15.75" x14ac:dyDescent="0.25">
      <c r="A225" s="124" t="s">
        <v>0</v>
      </c>
      <c r="B225" s="124"/>
      <c r="C225" s="124"/>
      <c r="D225" s="124"/>
      <c r="E225" s="124"/>
      <c r="F225" s="124"/>
      <c r="G225" s="124"/>
      <c r="H225" s="124"/>
      <c r="I225" s="1"/>
      <c r="J225" s="1"/>
      <c r="K225" s="1"/>
      <c r="L225" s="1" t="str">
        <f t="shared" si="2"/>
        <v>choqua</v>
      </c>
      <c r="M225" s="1"/>
      <c r="N225" s="1"/>
      <c r="O225" s="1"/>
      <c r="P225" s="1"/>
      <c r="Q225" s="1"/>
      <c r="R225" s="63"/>
      <c r="S225" s="64"/>
      <c r="T225" s="1"/>
      <c r="U225" s="1"/>
      <c r="V225" s="1"/>
      <c r="W225" s="5"/>
    </row>
    <row r="226" spans="1:23" s="2" customFormat="1" ht="15.75" x14ac:dyDescent="0.25">
      <c r="A226" s="124" t="s">
        <v>3</v>
      </c>
      <c r="B226" s="124"/>
      <c r="C226" s="124"/>
      <c r="D226" s="124"/>
      <c r="E226" s="124"/>
      <c r="F226" s="124"/>
      <c r="G226" s="124"/>
      <c r="H226" s="124"/>
      <c r="I226" s="1"/>
      <c r="J226" s="1"/>
      <c r="K226" s="1"/>
      <c r="L226" s="1" t="str">
        <f t="shared" si="2"/>
        <v>choqua</v>
      </c>
      <c r="M226" s="1"/>
      <c r="N226" s="1"/>
      <c r="O226" s="1"/>
      <c r="P226" s="1"/>
      <c r="Q226" s="1"/>
      <c r="R226" s="63"/>
      <c r="S226" s="64"/>
      <c r="T226" s="1"/>
      <c r="U226" s="1"/>
      <c r="V226" s="1"/>
      <c r="W226" s="5"/>
    </row>
    <row r="227" spans="1:23" s="2" customFormat="1" ht="15.75" x14ac:dyDescent="0.25">
      <c r="A227" s="124" t="s">
        <v>4</v>
      </c>
      <c r="B227" s="124"/>
      <c r="C227" s="124"/>
      <c r="D227" s="124"/>
      <c r="E227" s="124"/>
      <c r="F227" s="124"/>
      <c r="G227" s="124"/>
      <c r="H227" s="124"/>
      <c r="I227" s="1"/>
      <c r="J227" s="1"/>
      <c r="K227" s="1"/>
      <c r="L227" s="1" t="str">
        <f t="shared" si="2"/>
        <v>choqua</v>
      </c>
      <c r="M227" s="1"/>
      <c r="N227" s="1"/>
      <c r="O227" s="1"/>
      <c r="P227" s="1"/>
      <c r="Q227" s="1"/>
      <c r="R227" s="63"/>
      <c r="S227" s="64"/>
      <c r="T227" s="1"/>
      <c r="U227" s="1"/>
      <c r="V227" s="1"/>
      <c r="W227" s="5"/>
    </row>
    <row r="228" spans="1:23" s="2" customFormat="1" ht="15.75" x14ac:dyDescent="0.25">
      <c r="A228" s="124" t="s">
        <v>9</v>
      </c>
      <c r="B228" s="124"/>
      <c r="C228" s="124"/>
      <c r="D228" s="124"/>
      <c r="E228" s="124"/>
      <c r="F228" s="124"/>
      <c r="G228" s="124"/>
      <c r="H228" s="124"/>
      <c r="I228" s="1"/>
      <c r="J228" s="1"/>
      <c r="K228" s="1"/>
      <c r="L228" s="1" t="str">
        <f t="shared" si="2"/>
        <v>choqua</v>
      </c>
      <c r="M228" s="1"/>
      <c r="N228" s="1"/>
      <c r="O228" s="1"/>
      <c r="P228" s="1"/>
      <c r="Q228" s="1"/>
      <c r="R228" s="63"/>
      <c r="S228" s="64"/>
      <c r="T228" s="1"/>
      <c r="U228" s="1"/>
      <c r="V228" s="1"/>
      <c r="W228" s="5"/>
    </row>
    <row r="229" spans="1:23" s="2" customFormat="1" ht="15.75" x14ac:dyDescent="0.25">
      <c r="A229" s="125" t="s">
        <v>12</v>
      </c>
      <c r="B229" s="125"/>
      <c r="C229" s="125"/>
      <c r="D229" s="125"/>
      <c r="E229" s="125"/>
      <c r="F229" s="125"/>
      <c r="G229" s="125"/>
      <c r="H229" s="125"/>
      <c r="I229" s="1"/>
      <c r="J229" s="1"/>
      <c r="K229" s="1"/>
      <c r="L229" s="1" t="str">
        <f t="shared" si="2"/>
        <v>choqua</v>
      </c>
      <c r="M229" s="1"/>
      <c r="N229" s="1"/>
      <c r="O229" s="1"/>
      <c r="P229" s="1"/>
      <c r="Q229" s="1"/>
      <c r="R229" s="63"/>
      <c r="S229" s="64"/>
      <c r="T229" s="1"/>
      <c r="U229" s="1"/>
      <c r="V229" s="1"/>
      <c r="W229" s="5"/>
    </row>
    <row r="230" spans="1:23" s="2" customFormat="1" ht="15.75" x14ac:dyDescent="0.25">
      <c r="A230" s="14"/>
      <c r="B230" s="15"/>
      <c r="C230" s="14"/>
      <c r="D230" s="98"/>
      <c r="E230" s="14"/>
      <c r="F230" s="14"/>
      <c r="G230" s="16"/>
      <c r="H230" s="14"/>
      <c r="I230" s="1"/>
      <c r="J230" s="1"/>
      <c r="K230" s="1"/>
      <c r="L230" s="1" t="str">
        <f t="shared" si="2"/>
        <v>choqua</v>
      </c>
      <c r="M230" s="1"/>
      <c r="N230" s="1"/>
      <c r="O230" s="1"/>
      <c r="P230" s="1"/>
      <c r="Q230" s="1"/>
      <c r="R230" s="63"/>
      <c r="S230" s="64"/>
      <c r="T230" s="1"/>
      <c r="U230" s="1"/>
      <c r="V230" s="1"/>
      <c r="W230" s="5"/>
    </row>
    <row r="231" spans="1:23" s="2" customFormat="1" ht="15.75" x14ac:dyDescent="0.25">
      <c r="A231" s="20" t="s">
        <v>20</v>
      </c>
      <c r="B231" s="20"/>
      <c r="C231" s="15" t="s">
        <v>21</v>
      </c>
      <c r="D231" s="98"/>
      <c r="E231" s="14"/>
      <c r="F231" s="14"/>
      <c r="G231" s="21" t="s">
        <v>22</v>
      </c>
      <c r="H231" s="22">
        <v>44748</v>
      </c>
      <c r="I231" s="1"/>
      <c r="J231" s="1"/>
      <c r="K231" s="1"/>
      <c r="L231" s="1" t="str">
        <f t="shared" si="2"/>
        <v>CHỊ HÀ - SIÊU THỊ MINH CẦU 1 - TN</v>
      </c>
      <c r="M231" s="23">
        <f>H231</f>
        <v>44748</v>
      </c>
      <c r="N231" s="1"/>
      <c r="O231" s="1"/>
      <c r="P231" s="1"/>
      <c r="Q231" s="1"/>
      <c r="R231" s="63"/>
      <c r="S231" s="64"/>
      <c r="T231" s="1"/>
      <c r="U231" s="1"/>
      <c r="V231" s="1"/>
      <c r="W231" s="5"/>
    </row>
    <row r="232" spans="1:23" s="2" customFormat="1" ht="15.75" x14ac:dyDescent="0.25">
      <c r="A232" s="24" t="s">
        <v>25</v>
      </c>
      <c r="B232" s="24"/>
      <c r="C232" s="25"/>
      <c r="D232" s="26"/>
      <c r="E232" s="27"/>
      <c r="F232" s="28"/>
      <c r="G232" s="126"/>
      <c r="H232" s="126"/>
      <c r="I232" s="1"/>
      <c r="J232" s="1"/>
      <c r="K232" s="1"/>
      <c r="L232" s="1" t="str">
        <f t="shared" si="2"/>
        <v>choqua</v>
      </c>
      <c r="M232" s="1"/>
      <c r="N232" s="1"/>
      <c r="O232" s="1"/>
      <c r="P232" s="1"/>
      <c r="Q232" s="1"/>
      <c r="R232" s="63"/>
      <c r="S232" s="64"/>
      <c r="T232" s="1"/>
      <c r="U232" s="1"/>
      <c r="V232" s="1"/>
      <c r="W232" s="5"/>
    </row>
    <row r="233" spans="1:23" s="2" customFormat="1" ht="15.75" x14ac:dyDescent="0.25">
      <c r="A233" s="24" t="s">
        <v>28</v>
      </c>
      <c r="B233" s="127" t="s">
        <v>29</v>
      </c>
      <c r="C233" s="127"/>
      <c r="D233" s="26"/>
      <c r="E233" s="27"/>
      <c r="F233" s="28"/>
      <c r="G233" s="128" t="s">
        <v>60</v>
      </c>
      <c r="H233" s="128"/>
      <c r="I233" s="1"/>
      <c r="J233" s="1"/>
      <c r="K233" s="1"/>
      <c r="L233" s="1" t="str">
        <f t="shared" si="2"/>
        <v>choqua</v>
      </c>
      <c r="M233" s="1"/>
      <c r="N233" s="1"/>
      <c r="O233" s="1"/>
      <c r="P233" s="1"/>
      <c r="Q233" s="1"/>
      <c r="R233" s="63"/>
      <c r="S233" s="64"/>
      <c r="T233" s="1"/>
      <c r="U233" s="1"/>
      <c r="V233" s="1"/>
      <c r="W233" s="5"/>
    </row>
    <row r="234" spans="1:23" s="2" customFormat="1" ht="15.75" x14ac:dyDescent="0.25">
      <c r="A234" s="6" t="s">
        <v>5</v>
      </c>
      <c r="B234" s="33" t="s">
        <v>34</v>
      </c>
      <c r="C234" s="6" t="s">
        <v>35</v>
      </c>
      <c r="D234" s="101" t="s">
        <v>36</v>
      </c>
      <c r="E234" s="7" t="s">
        <v>37</v>
      </c>
      <c r="F234" s="34" t="s">
        <v>38</v>
      </c>
      <c r="G234" s="6" t="s">
        <v>39</v>
      </c>
      <c r="H234" s="7" t="s">
        <v>40</v>
      </c>
      <c r="I234" s="90" t="s">
        <v>31</v>
      </c>
      <c r="J234" s="1"/>
      <c r="K234" s="1"/>
      <c r="L234" s="1" t="str">
        <f t="shared" si="2"/>
        <v>choqua</v>
      </c>
      <c r="M234" s="1"/>
      <c r="N234" s="1"/>
      <c r="O234" s="1"/>
      <c r="P234" s="1"/>
      <c r="Q234" s="1"/>
      <c r="R234" s="63"/>
      <c r="S234" s="64"/>
      <c r="T234" s="1"/>
      <c r="U234" s="1"/>
      <c r="V234" s="1"/>
      <c r="W234" s="5"/>
    </row>
    <row r="235" spans="1:23" s="2" customFormat="1" ht="15.75" x14ac:dyDescent="0.25">
      <c r="A235" s="8">
        <v>1</v>
      </c>
      <c r="B235" s="35" t="s">
        <v>43</v>
      </c>
      <c r="C235" s="12" t="str">
        <f>VLOOKUP(B235,$S$5:$T$18,2,0)</f>
        <v>Gà muối 500G</v>
      </c>
      <c r="D235" s="87">
        <v>40</v>
      </c>
      <c r="E235" s="65">
        <f>VLOOKUP(C235,$T$5:$U$18,2,0)</f>
        <v>111058</v>
      </c>
      <c r="F235" s="66">
        <f>E235*D235</f>
        <v>4442320</v>
      </c>
      <c r="G235" s="39">
        <v>0</v>
      </c>
      <c r="H235" s="40">
        <f>F235-G235*F235</f>
        <v>4442320</v>
      </c>
      <c r="I235" s="1">
        <f>+E235*0.9</f>
        <v>99952.2</v>
      </c>
      <c r="J235" s="1">
        <f>+I235*D235</f>
        <v>3998088</v>
      </c>
      <c r="K235" s="1"/>
      <c r="L235" s="1" t="str">
        <f t="shared" si="2"/>
        <v>choqua</v>
      </c>
      <c r="M235" s="67"/>
      <c r="N235" s="67"/>
      <c r="O235" s="67"/>
      <c r="P235" s="67"/>
      <c r="Q235" s="1"/>
      <c r="R235" s="63"/>
      <c r="S235" s="64"/>
      <c r="T235" s="1"/>
      <c r="U235" s="1"/>
      <c r="V235" s="1"/>
      <c r="W235" s="5"/>
    </row>
    <row r="236" spans="1:23" s="2" customFormat="1" ht="15.75" x14ac:dyDescent="0.25">
      <c r="A236" s="8">
        <v>2</v>
      </c>
      <c r="B236" s="35" t="s">
        <v>46</v>
      </c>
      <c r="C236" s="12" t="str">
        <f>VLOOKUP(B236,$S$5:$T$18,2,0)</f>
        <v>Chân giò heo muối 300G</v>
      </c>
      <c r="D236" s="88">
        <v>30</v>
      </c>
      <c r="E236" s="65">
        <f>VLOOKUP(C236,$T$5:$U$18,2,0)</f>
        <v>73431</v>
      </c>
      <c r="F236" s="66">
        <f>E236*D236</f>
        <v>2202930</v>
      </c>
      <c r="G236" s="39">
        <v>0</v>
      </c>
      <c r="H236" s="40">
        <f>F236-G236*F236</f>
        <v>2202930</v>
      </c>
      <c r="I236" s="1">
        <f>+E236*0.9</f>
        <v>66087.900000000009</v>
      </c>
      <c r="J236" s="1">
        <f>+I236*D236</f>
        <v>1982637.0000000002</v>
      </c>
      <c r="K236" s="1"/>
      <c r="L236" s="1" t="str">
        <f t="shared" si="2"/>
        <v>choqua</v>
      </c>
      <c r="M236" s="1"/>
      <c r="N236" s="1"/>
      <c r="O236" s="1"/>
      <c r="P236" s="1"/>
      <c r="Q236" s="1"/>
      <c r="R236" s="63"/>
      <c r="S236" s="64"/>
      <c r="T236" s="1"/>
      <c r="U236" s="1"/>
      <c r="V236" s="1"/>
      <c r="W236" s="5"/>
    </row>
    <row r="237" spans="1:23" s="2" customFormat="1" ht="15.75" x14ac:dyDescent="0.25">
      <c r="A237" s="41">
        <v>3</v>
      </c>
      <c r="B237" s="35" t="s">
        <v>49</v>
      </c>
      <c r="C237" s="36" t="str">
        <f>VLOOKUP(B237,$S$5:$T$18,2,0)</f>
        <v>Chân giò heo muối 500G</v>
      </c>
      <c r="D237" s="88">
        <v>20</v>
      </c>
      <c r="E237" s="65">
        <f>VLOOKUP(C237,$T$5:$U$18,2,0)</f>
        <v>119066</v>
      </c>
      <c r="F237" s="68">
        <f>E237*D237</f>
        <v>2381320</v>
      </c>
      <c r="G237" s="45">
        <v>0</v>
      </c>
      <c r="H237" s="37">
        <f>F237-G237*F237</f>
        <v>2381320</v>
      </c>
      <c r="I237" s="1">
        <f>+E237*0.9</f>
        <v>107159.40000000001</v>
      </c>
      <c r="J237" s="1">
        <f>+I237*D237</f>
        <v>2143188</v>
      </c>
      <c r="K237" s="46"/>
      <c r="L237" s="1" t="str">
        <f t="shared" si="2"/>
        <v>choqua</v>
      </c>
      <c r="M237" s="1"/>
      <c r="N237" s="1"/>
      <c r="O237" s="1"/>
      <c r="P237" s="1"/>
      <c r="Q237" s="1"/>
      <c r="R237" s="63"/>
      <c r="S237" s="64"/>
      <c r="T237" s="1"/>
      <c r="U237" s="1"/>
      <c r="V237" s="1"/>
      <c r="W237" s="5"/>
    </row>
    <row r="238" spans="1:23" s="2" customFormat="1" ht="15.75" hidden="1" x14ac:dyDescent="0.25">
      <c r="A238" s="41">
        <v>4</v>
      </c>
      <c r="B238" s="35" t="s">
        <v>52</v>
      </c>
      <c r="C238" s="36" t="str">
        <f>VLOOKUP(B238,$S$5:$T$18,2,0)</f>
        <v>Bắp bò muối 200G</v>
      </c>
      <c r="D238" s="88"/>
      <c r="E238" s="65">
        <f>VLOOKUP(C238,$T$5:$U$18,2,0)</f>
        <v>87787</v>
      </c>
      <c r="F238" s="68">
        <f>E238*D238</f>
        <v>0</v>
      </c>
      <c r="G238" s="45">
        <v>0</v>
      </c>
      <c r="H238" s="37">
        <f>F238-G238*F238</f>
        <v>0</v>
      </c>
      <c r="I238" s="1">
        <f>+E238*0.9</f>
        <v>79008.3</v>
      </c>
      <c r="J238" s="1">
        <f>+I238*D238</f>
        <v>0</v>
      </c>
      <c r="K238" s="46"/>
      <c r="L238" s="1" t="str">
        <f t="shared" si="2"/>
        <v>choqua</v>
      </c>
      <c r="M238" s="1"/>
      <c r="N238" s="1"/>
      <c r="O238" s="1"/>
      <c r="P238" s="1"/>
      <c r="Q238" s="1"/>
      <c r="R238" s="63"/>
      <c r="S238" s="64"/>
      <c r="T238" s="1"/>
      <c r="U238" s="1"/>
      <c r="V238" s="1"/>
      <c r="W238" s="5"/>
    </row>
    <row r="239" spans="1:23" s="2" customFormat="1" ht="15.75" hidden="1" x14ac:dyDescent="0.25">
      <c r="A239" s="41">
        <v>5</v>
      </c>
      <c r="B239" s="35" t="s">
        <v>53</v>
      </c>
      <c r="C239" s="36" t="str">
        <f>VLOOKUP(B239,$S$5:$T$18,2,0)</f>
        <v>Tai Heo muối 200G</v>
      </c>
      <c r="D239" s="88"/>
      <c r="E239" s="65">
        <f>VLOOKUP(C239,$T$5:$U$18,2,0)</f>
        <v>55595</v>
      </c>
      <c r="F239" s="68">
        <f>E239*D239</f>
        <v>0</v>
      </c>
      <c r="G239" s="45">
        <v>0</v>
      </c>
      <c r="H239" s="37">
        <f>F239-G239*F239</f>
        <v>0</v>
      </c>
      <c r="I239" s="1">
        <f>+E239*0.9</f>
        <v>50035.5</v>
      </c>
      <c r="J239" s="1">
        <f>+I239*D239</f>
        <v>0</v>
      </c>
      <c r="K239" s="46"/>
      <c r="L239" s="1" t="str">
        <f t="shared" si="2"/>
        <v>choqua</v>
      </c>
      <c r="M239" s="1"/>
      <c r="N239" s="1"/>
      <c r="O239" s="1"/>
      <c r="P239" s="1"/>
      <c r="Q239" s="1"/>
      <c r="R239" s="63"/>
      <c r="S239" s="64"/>
      <c r="T239" s="1"/>
      <c r="U239" s="1"/>
      <c r="V239" s="1"/>
      <c r="W239" s="5"/>
    </row>
    <row r="240" spans="1:23" s="2" customFormat="1" ht="15.75" x14ac:dyDescent="0.25">
      <c r="A240" s="41"/>
      <c r="B240" s="42"/>
      <c r="C240" s="53" t="s">
        <v>54</v>
      </c>
      <c r="D240" s="54">
        <f>+SUM(D235:D239)</f>
        <v>90</v>
      </c>
      <c r="E240" s="43"/>
      <c r="F240" s="44"/>
      <c r="G240" s="45"/>
      <c r="H240" s="55">
        <f>+SUM(H235:H239)</f>
        <v>9026570</v>
      </c>
      <c r="I240" s="1"/>
      <c r="J240" s="1"/>
      <c r="K240" s="96">
        <f>+SUM(J235:J239)</f>
        <v>8123913</v>
      </c>
      <c r="L240" s="1" t="str">
        <f t="shared" si="2"/>
        <v>choqua</v>
      </c>
      <c r="M240" s="1"/>
      <c r="N240" s="1"/>
      <c r="O240" s="1"/>
      <c r="P240" s="1"/>
      <c r="Q240" s="1"/>
      <c r="R240" s="63"/>
      <c r="S240" s="64"/>
      <c r="T240" s="1"/>
      <c r="U240" s="1"/>
      <c r="V240" s="1"/>
      <c r="W240" s="5"/>
    </row>
    <row r="241" spans="1:23" ht="15.75" x14ac:dyDescent="0.25">
      <c r="L241" s="1" t="str">
        <f t="shared" si="2"/>
        <v>choqua</v>
      </c>
    </row>
    <row r="242" spans="1:23" ht="15.75" x14ac:dyDescent="0.25">
      <c r="L242" s="1" t="str">
        <f t="shared" si="2"/>
        <v>choqua</v>
      </c>
    </row>
    <row r="243" spans="1:23" s="2" customFormat="1" ht="15.75" x14ac:dyDescent="0.25">
      <c r="A243" s="124" t="s">
        <v>0</v>
      </c>
      <c r="B243" s="124"/>
      <c r="C243" s="124"/>
      <c r="D243" s="124"/>
      <c r="E243" s="124"/>
      <c r="F243" s="124"/>
      <c r="G243" s="124"/>
      <c r="H243" s="124"/>
      <c r="I243" s="1"/>
      <c r="J243" s="1"/>
      <c r="K243" s="1"/>
      <c r="L243" s="1" t="str">
        <f t="shared" si="2"/>
        <v>choqua</v>
      </c>
      <c r="M243" s="1"/>
      <c r="N243" s="1"/>
      <c r="O243" s="1"/>
      <c r="P243" s="1"/>
      <c r="Q243" s="1"/>
      <c r="R243" s="63"/>
      <c r="S243" s="64"/>
      <c r="T243" s="1"/>
      <c r="U243" s="1"/>
      <c r="V243" s="1"/>
      <c r="W243" s="5"/>
    </row>
    <row r="244" spans="1:23" s="2" customFormat="1" ht="15.75" x14ac:dyDescent="0.25">
      <c r="A244" s="124" t="s">
        <v>3</v>
      </c>
      <c r="B244" s="124"/>
      <c r="C244" s="124"/>
      <c r="D244" s="124"/>
      <c r="E244" s="124"/>
      <c r="F244" s="124"/>
      <c r="G244" s="124"/>
      <c r="H244" s="124"/>
      <c r="I244" s="1"/>
      <c r="J244" s="1"/>
      <c r="K244" s="1"/>
      <c r="L244" s="1" t="str">
        <f t="shared" si="2"/>
        <v>choqua</v>
      </c>
      <c r="M244" s="1"/>
      <c r="N244" s="1"/>
      <c r="O244" s="1"/>
      <c r="P244" s="1"/>
      <c r="Q244" s="1"/>
      <c r="R244" s="63"/>
      <c r="S244" s="64"/>
      <c r="T244" s="1"/>
      <c r="U244" s="1"/>
      <c r="V244" s="1"/>
      <c r="W244" s="5"/>
    </row>
    <row r="245" spans="1:23" s="2" customFormat="1" ht="15.75" x14ac:dyDescent="0.25">
      <c r="A245" s="124" t="s">
        <v>4</v>
      </c>
      <c r="B245" s="124"/>
      <c r="C245" s="124"/>
      <c r="D245" s="124"/>
      <c r="E245" s="124"/>
      <c r="F245" s="124"/>
      <c r="G245" s="124"/>
      <c r="H245" s="124"/>
      <c r="I245" s="1"/>
      <c r="J245" s="1"/>
      <c r="K245" s="1"/>
      <c r="L245" s="1" t="str">
        <f t="shared" si="2"/>
        <v>choqua</v>
      </c>
      <c r="M245" s="1"/>
      <c r="N245" s="1"/>
      <c r="O245" s="1"/>
      <c r="P245" s="1"/>
      <c r="Q245" s="1"/>
      <c r="R245" s="63"/>
      <c r="S245" s="64"/>
      <c r="T245" s="1"/>
      <c r="U245" s="1"/>
      <c r="V245" s="1"/>
      <c r="W245" s="5"/>
    </row>
    <row r="246" spans="1:23" s="2" customFormat="1" ht="15.75" x14ac:dyDescent="0.25">
      <c r="A246" s="124" t="s">
        <v>9</v>
      </c>
      <c r="B246" s="124"/>
      <c r="C246" s="124"/>
      <c r="D246" s="124"/>
      <c r="E246" s="124"/>
      <c r="F246" s="124"/>
      <c r="G246" s="124"/>
      <c r="H246" s="124"/>
      <c r="I246" s="1"/>
      <c r="J246" s="1"/>
      <c r="K246" s="1"/>
      <c r="L246" s="1" t="str">
        <f t="shared" si="2"/>
        <v>choqua</v>
      </c>
      <c r="M246" s="1"/>
      <c r="N246" s="1"/>
      <c r="O246" s="1"/>
      <c r="P246" s="1"/>
      <c r="Q246" s="1"/>
      <c r="R246" s="63"/>
      <c r="S246" s="64"/>
      <c r="T246" s="1"/>
      <c r="U246" s="1"/>
      <c r="V246" s="1"/>
      <c r="W246" s="5"/>
    </row>
    <row r="247" spans="1:23" s="2" customFormat="1" ht="15.75" x14ac:dyDescent="0.25">
      <c r="A247" s="125" t="s">
        <v>12</v>
      </c>
      <c r="B247" s="125"/>
      <c r="C247" s="125"/>
      <c r="D247" s="125"/>
      <c r="E247" s="125"/>
      <c r="F247" s="125"/>
      <c r="G247" s="125"/>
      <c r="H247" s="125"/>
      <c r="I247" s="1"/>
      <c r="J247" s="1"/>
      <c r="K247" s="1"/>
      <c r="L247" s="1" t="str">
        <f t="shared" si="2"/>
        <v>choqua</v>
      </c>
      <c r="M247" s="1"/>
      <c r="N247" s="1"/>
      <c r="O247" s="1"/>
      <c r="P247" s="1"/>
      <c r="Q247" s="1"/>
      <c r="R247" s="63"/>
      <c r="S247" s="64"/>
      <c r="T247" s="1"/>
      <c r="U247" s="1"/>
      <c r="V247" s="1"/>
      <c r="W247" s="5"/>
    </row>
    <row r="248" spans="1:23" s="2" customFormat="1" ht="15.75" x14ac:dyDescent="0.25">
      <c r="A248" s="14"/>
      <c r="B248" s="15"/>
      <c r="C248" s="14"/>
      <c r="D248" s="98"/>
      <c r="E248" s="14"/>
      <c r="F248" s="14"/>
      <c r="G248" s="16"/>
      <c r="H248" s="14"/>
      <c r="I248" s="1"/>
      <c r="J248" s="1"/>
      <c r="K248" s="1"/>
      <c r="L248" s="1" t="str">
        <f t="shared" ref="L248:L311" si="3">IF(LEFT(C248,6)="CHỊ HÀ",C248,"choqua")</f>
        <v>choqua</v>
      </c>
      <c r="M248" s="1"/>
      <c r="N248" s="1"/>
      <c r="O248" s="1"/>
      <c r="P248" s="1"/>
      <c r="Q248" s="1"/>
      <c r="R248" s="63"/>
      <c r="S248" s="64"/>
      <c r="T248" s="1"/>
      <c r="U248" s="1"/>
      <c r="V248" s="1"/>
      <c r="W248" s="5"/>
    </row>
    <row r="249" spans="1:23" s="2" customFormat="1" ht="15.75" x14ac:dyDescent="0.25">
      <c r="A249" s="20" t="s">
        <v>20</v>
      </c>
      <c r="B249" s="20"/>
      <c r="C249" s="15" t="s">
        <v>59</v>
      </c>
      <c r="D249" s="98"/>
      <c r="E249" s="14"/>
      <c r="F249" s="14"/>
      <c r="G249" s="21" t="s">
        <v>22</v>
      </c>
      <c r="H249" s="22">
        <v>44754</v>
      </c>
      <c r="I249" s="1"/>
      <c r="J249" s="1"/>
      <c r="K249" s="1"/>
      <c r="L249" s="1" t="str">
        <f t="shared" si="3"/>
        <v>CHỊ HÀ - SIÊU THỊ MINH CẦU GANG THÉP - TN</v>
      </c>
      <c r="M249" s="23">
        <f>H249</f>
        <v>44754</v>
      </c>
      <c r="N249" s="1"/>
      <c r="O249" s="1"/>
      <c r="P249" s="1"/>
      <c r="Q249" s="1"/>
      <c r="R249" s="63"/>
      <c r="S249" s="64"/>
      <c r="T249" s="1"/>
      <c r="U249" s="1"/>
      <c r="V249" s="1"/>
      <c r="W249" s="5"/>
    </row>
    <row r="250" spans="1:23" s="2" customFormat="1" ht="15.75" x14ac:dyDescent="0.25">
      <c r="A250" s="24" t="s">
        <v>25</v>
      </c>
      <c r="B250" s="24"/>
      <c r="C250" s="25"/>
      <c r="D250" s="26"/>
      <c r="E250" s="27"/>
      <c r="F250" s="28"/>
      <c r="G250" s="126"/>
      <c r="H250" s="126"/>
      <c r="I250" s="1"/>
      <c r="J250" s="1"/>
      <c r="K250" s="1"/>
      <c r="L250" s="1" t="str">
        <f t="shared" si="3"/>
        <v>choqua</v>
      </c>
      <c r="M250" s="1"/>
      <c r="N250" s="1"/>
      <c r="O250" s="1"/>
      <c r="P250" s="1"/>
      <c r="Q250" s="1"/>
      <c r="R250" s="63"/>
      <c r="S250" s="64"/>
      <c r="T250" s="1"/>
      <c r="U250" s="1"/>
      <c r="V250" s="1"/>
      <c r="W250" s="5"/>
    </row>
    <row r="251" spans="1:23" s="2" customFormat="1" ht="15.75" x14ac:dyDescent="0.25">
      <c r="A251" s="24" t="s">
        <v>28</v>
      </c>
      <c r="B251" s="127" t="s">
        <v>29</v>
      </c>
      <c r="C251" s="127"/>
      <c r="D251" s="26"/>
      <c r="E251" s="27"/>
      <c r="F251" s="28"/>
      <c r="G251" s="128" t="s">
        <v>60</v>
      </c>
      <c r="H251" s="128"/>
      <c r="I251" s="1"/>
      <c r="J251" s="1"/>
      <c r="K251" s="1"/>
      <c r="L251" s="1" t="str">
        <f t="shared" si="3"/>
        <v>choqua</v>
      </c>
      <c r="M251" s="1"/>
      <c r="N251" s="1"/>
      <c r="O251" s="1"/>
      <c r="P251" s="1"/>
      <c r="Q251" s="1"/>
      <c r="R251" s="63"/>
      <c r="S251" s="64"/>
      <c r="T251" s="1"/>
      <c r="U251" s="1"/>
      <c r="V251" s="1"/>
      <c r="W251" s="5"/>
    </row>
    <row r="252" spans="1:23" s="2" customFormat="1" ht="15.75" x14ac:dyDescent="0.25">
      <c r="A252" s="6" t="s">
        <v>5</v>
      </c>
      <c r="B252" s="33" t="s">
        <v>34</v>
      </c>
      <c r="C252" s="6" t="s">
        <v>35</v>
      </c>
      <c r="D252" s="101" t="s">
        <v>36</v>
      </c>
      <c r="E252" s="7" t="s">
        <v>37</v>
      </c>
      <c r="F252" s="34" t="s">
        <v>38</v>
      </c>
      <c r="G252" s="6" t="s">
        <v>39</v>
      </c>
      <c r="H252" s="7" t="s">
        <v>40</v>
      </c>
      <c r="I252" s="90" t="s">
        <v>31</v>
      </c>
      <c r="J252" s="1"/>
      <c r="K252" s="1"/>
      <c r="L252" s="1" t="str">
        <f t="shared" si="3"/>
        <v>choqua</v>
      </c>
      <c r="M252" s="1"/>
      <c r="N252" s="1"/>
      <c r="O252" s="1"/>
      <c r="P252" s="1"/>
      <c r="Q252" s="1"/>
      <c r="R252" s="63"/>
      <c r="S252" s="64"/>
      <c r="T252" s="1"/>
      <c r="U252" s="1"/>
      <c r="V252" s="1"/>
      <c r="W252" s="5"/>
    </row>
    <row r="253" spans="1:23" s="2" customFormat="1" ht="15.75" x14ac:dyDescent="0.25">
      <c r="A253" s="8">
        <v>1</v>
      </c>
      <c r="B253" s="35" t="s">
        <v>43</v>
      </c>
      <c r="C253" s="12" t="str">
        <f>VLOOKUP(B253,$S$5:$T$18,2,0)</f>
        <v>Gà muối 500G</v>
      </c>
      <c r="D253" s="87">
        <v>20</v>
      </c>
      <c r="E253" s="65">
        <f>VLOOKUP(C253,$T$5:$U$18,2,0)</f>
        <v>111058</v>
      </c>
      <c r="F253" s="66">
        <f>E253*D253</f>
        <v>2221160</v>
      </c>
      <c r="G253" s="39">
        <v>0</v>
      </c>
      <c r="H253" s="40">
        <f>F253-G253*F253</f>
        <v>2221160</v>
      </c>
      <c r="I253" s="1">
        <f>+E253*0.9</f>
        <v>99952.2</v>
      </c>
      <c r="J253" s="1">
        <f>+I253*D253</f>
        <v>1999044</v>
      </c>
      <c r="K253" s="1"/>
      <c r="L253" s="1" t="str">
        <f t="shared" si="3"/>
        <v>choqua</v>
      </c>
      <c r="M253" s="67"/>
      <c r="N253" s="67"/>
      <c r="O253" s="67"/>
      <c r="P253" s="67"/>
      <c r="Q253" s="1"/>
      <c r="R253" s="63"/>
      <c r="S253" s="64"/>
      <c r="T253" s="1"/>
      <c r="U253" s="1"/>
      <c r="V253" s="1"/>
      <c r="W253" s="5"/>
    </row>
    <row r="254" spans="1:23" s="2" customFormat="1" ht="15.75" x14ac:dyDescent="0.25">
      <c r="A254" s="8">
        <v>2</v>
      </c>
      <c r="B254" s="35" t="s">
        <v>46</v>
      </c>
      <c r="C254" s="12" t="str">
        <f>VLOOKUP(B254,$S$5:$T$18,2,0)</f>
        <v>Chân giò heo muối 300G</v>
      </c>
      <c r="D254" s="88">
        <v>15</v>
      </c>
      <c r="E254" s="65">
        <f>VLOOKUP(C254,$T$5:$U$18,2,0)</f>
        <v>73431</v>
      </c>
      <c r="F254" s="66">
        <f>E254*D254</f>
        <v>1101465</v>
      </c>
      <c r="G254" s="39">
        <v>0</v>
      </c>
      <c r="H254" s="40">
        <f>F254-G254*F254</f>
        <v>1101465</v>
      </c>
      <c r="I254" s="1">
        <f>+E254*0.9</f>
        <v>66087.900000000009</v>
      </c>
      <c r="J254" s="1">
        <f>+I254*D254</f>
        <v>991318.50000000012</v>
      </c>
      <c r="K254" s="1"/>
      <c r="L254" s="1" t="str">
        <f t="shared" si="3"/>
        <v>choqua</v>
      </c>
      <c r="M254" s="1"/>
      <c r="N254" s="1"/>
      <c r="O254" s="1"/>
      <c r="P254" s="1"/>
      <c r="Q254" s="1"/>
      <c r="R254" s="63"/>
      <c r="S254" s="64"/>
      <c r="T254" s="1"/>
      <c r="U254" s="1"/>
      <c r="V254" s="1"/>
      <c r="W254" s="5"/>
    </row>
    <row r="255" spans="1:23" s="2" customFormat="1" ht="15.75" x14ac:dyDescent="0.25">
      <c r="A255" s="41">
        <v>3</v>
      </c>
      <c r="B255" s="35" t="s">
        <v>49</v>
      </c>
      <c r="C255" s="36" t="str">
        <f>VLOOKUP(B255,$S$5:$T$18,2,0)</f>
        <v>Chân giò heo muối 500G</v>
      </c>
      <c r="D255" s="88">
        <v>15</v>
      </c>
      <c r="E255" s="65">
        <f>VLOOKUP(C255,$T$5:$U$18,2,0)</f>
        <v>119066</v>
      </c>
      <c r="F255" s="68">
        <f>E255*D255</f>
        <v>1785990</v>
      </c>
      <c r="G255" s="45">
        <v>0</v>
      </c>
      <c r="H255" s="37">
        <f>F255-G255*F255</f>
        <v>1785990</v>
      </c>
      <c r="I255" s="1">
        <f>+E255*0.9</f>
        <v>107159.40000000001</v>
      </c>
      <c r="J255" s="1">
        <f>+I255*D255</f>
        <v>1607391.0000000002</v>
      </c>
      <c r="K255" s="46"/>
      <c r="L255" s="1" t="str">
        <f t="shared" si="3"/>
        <v>choqua</v>
      </c>
      <c r="M255" s="1"/>
      <c r="N255" s="1"/>
      <c r="O255" s="1"/>
      <c r="P255" s="1"/>
      <c r="Q255" s="1"/>
      <c r="R255" s="63"/>
      <c r="S255" s="64"/>
      <c r="T255" s="1"/>
      <c r="U255" s="1"/>
      <c r="V255" s="1"/>
      <c r="W255" s="5"/>
    </row>
    <row r="256" spans="1:23" s="2" customFormat="1" ht="15.75" x14ac:dyDescent="0.25">
      <c r="A256" s="41">
        <v>4</v>
      </c>
      <c r="B256" s="35" t="s">
        <v>52</v>
      </c>
      <c r="C256" s="36" t="str">
        <f>VLOOKUP(B256,$S$5:$T$18,2,0)</f>
        <v>Bắp bò muối 200G</v>
      </c>
      <c r="D256" s="88">
        <v>10</v>
      </c>
      <c r="E256" s="65">
        <f>VLOOKUP(C256,$T$5:$U$18,2,0)</f>
        <v>87787</v>
      </c>
      <c r="F256" s="68">
        <f>E256*D256</f>
        <v>877870</v>
      </c>
      <c r="G256" s="45">
        <v>0</v>
      </c>
      <c r="H256" s="37">
        <f>F256-G256*F256</f>
        <v>877870</v>
      </c>
      <c r="I256" s="1">
        <f>+E256*0.9</f>
        <v>79008.3</v>
      </c>
      <c r="J256" s="1">
        <f>+I256*D256</f>
        <v>790083</v>
      </c>
      <c r="K256" s="46"/>
      <c r="L256" s="1" t="str">
        <f t="shared" si="3"/>
        <v>choqua</v>
      </c>
      <c r="M256" s="1"/>
      <c r="N256" s="1"/>
      <c r="O256" s="1"/>
      <c r="P256" s="1"/>
      <c r="Q256" s="1"/>
      <c r="R256" s="63"/>
      <c r="S256" s="64"/>
      <c r="T256" s="1"/>
      <c r="U256" s="1"/>
      <c r="V256" s="1"/>
      <c r="W256" s="5"/>
    </row>
    <row r="257" spans="1:23" s="2" customFormat="1" ht="15.75" hidden="1" x14ac:dyDescent="0.25">
      <c r="A257" s="41">
        <v>5</v>
      </c>
      <c r="B257" s="35" t="s">
        <v>53</v>
      </c>
      <c r="C257" s="36" t="str">
        <f>VLOOKUP(B257,$S$5:$T$18,2,0)</f>
        <v>Tai Heo muối 200G</v>
      </c>
      <c r="D257" s="88"/>
      <c r="E257" s="65">
        <f>VLOOKUP(C257,$T$5:$U$18,2,0)</f>
        <v>55595</v>
      </c>
      <c r="F257" s="68">
        <f>E257*D257</f>
        <v>0</v>
      </c>
      <c r="G257" s="45">
        <v>0</v>
      </c>
      <c r="H257" s="37">
        <f>F257-G257*F257</f>
        <v>0</v>
      </c>
      <c r="I257" s="1">
        <f>+E257*0.9</f>
        <v>50035.5</v>
      </c>
      <c r="J257" s="1">
        <f>+I257*D257</f>
        <v>0</v>
      </c>
      <c r="K257" s="46"/>
      <c r="L257" s="1" t="str">
        <f t="shared" si="3"/>
        <v>choqua</v>
      </c>
      <c r="M257" s="1"/>
      <c r="N257" s="1"/>
      <c r="O257" s="1"/>
      <c r="P257" s="1"/>
      <c r="Q257" s="1"/>
      <c r="R257" s="63"/>
      <c r="S257" s="64"/>
      <c r="T257" s="1"/>
      <c r="U257" s="1"/>
      <c r="V257" s="1"/>
      <c r="W257" s="5"/>
    </row>
    <row r="258" spans="1:23" s="2" customFormat="1" ht="15.75" x14ac:dyDescent="0.25">
      <c r="A258" s="41"/>
      <c r="B258" s="42"/>
      <c r="C258" s="53" t="s">
        <v>54</v>
      </c>
      <c r="D258" s="54">
        <f>+SUM(D253:D257)</f>
        <v>60</v>
      </c>
      <c r="E258" s="43"/>
      <c r="F258" s="44"/>
      <c r="G258" s="45"/>
      <c r="H258" s="55">
        <f>+SUM(H253:H257)</f>
        <v>5986485</v>
      </c>
      <c r="I258" s="1"/>
      <c r="J258" s="1"/>
      <c r="K258" s="96">
        <f>+SUM(J253:J257)</f>
        <v>5387836.5</v>
      </c>
      <c r="L258" s="1" t="str">
        <f t="shared" si="3"/>
        <v>choqua</v>
      </c>
      <c r="M258" s="1"/>
      <c r="N258" s="1"/>
      <c r="O258" s="1"/>
      <c r="P258" s="1"/>
      <c r="Q258" s="1"/>
      <c r="R258" s="63"/>
      <c r="S258" s="64"/>
      <c r="T258" s="1"/>
      <c r="U258" s="1"/>
      <c r="V258" s="1"/>
      <c r="W258" s="5"/>
    </row>
    <row r="259" spans="1:23" ht="15.75" x14ac:dyDescent="0.25">
      <c r="L259" s="1" t="str">
        <f t="shared" si="3"/>
        <v>choqua</v>
      </c>
    </row>
    <row r="260" spans="1:23" ht="15.75" x14ac:dyDescent="0.25">
      <c r="L260" s="1" t="str">
        <f t="shared" si="3"/>
        <v>choqua</v>
      </c>
    </row>
    <row r="261" spans="1:23" s="2" customFormat="1" ht="15.75" x14ac:dyDescent="0.25">
      <c r="A261" s="124" t="s">
        <v>0</v>
      </c>
      <c r="B261" s="124"/>
      <c r="C261" s="124"/>
      <c r="D261" s="124"/>
      <c r="E261" s="124"/>
      <c r="F261" s="124"/>
      <c r="G261" s="124"/>
      <c r="H261" s="124"/>
      <c r="I261" s="1"/>
      <c r="J261" s="1"/>
      <c r="K261" s="1"/>
      <c r="L261" s="1" t="str">
        <f t="shared" si="3"/>
        <v>choqua</v>
      </c>
      <c r="M261" s="1"/>
      <c r="N261" s="1"/>
      <c r="O261" s="1"/>
      <c r="P261" s="1"/>
      <c r="Q261" s="1"/>
      <c r="R261" s="63"/>
      <c r="S261" s="64"/>
      <c r="T261" s="1"/>
      <c r="U261" s="1"/>
      <c r="V261" s="1"/>
      <c r="W261" s="5"/>
    </row>
    <row r="262" spans="1:23" s="2" customFormat="1" ht="15.75" x14ac:dyDescent="0.25">
      <c r="A262" s="124" t="s">
        <v>3</v>
      </c>
      <c r="B262" s="124"/>
      <c r="C262" s="124"/>
      <c r="D262" s="124"/>
      <c r="E262" s="124"/>
      <c r="F262" s="124"/>
      <c r="G262" s="124"/>
      <c r="H262" s="124"/>
      <c r="I262" s="1"/>
      <c r="J262" s="1"/>
      <c r="K262" s="1"/>
      <c r="L262" s="1" t="str">
        <f t="shared" si="3"/>
        <v>choqua</v>
      </c>
      <c r="M262" s="1"/>
      <c r="N262" s="1"/>
      <c r="O262" s="1"/>
      <c r="P262" s="1"/>
      <c r="Q262" s="1"/>
      <c r="R262" s="63"/>
      <c r="S262" s="64"/>
      <c r="T262" s="1"/>
      <c r="U262" s="1"/>
      <c r="V262" s="1"/>
      <c r="W262" s="5"/>
    </row>
    <row r="263" spans="1:23" s="2" customFormat="1" ht="15.75" x14ac:dyDescent="0.25">
      <c r="A263" s="124" t="s">
        <v>4</v>
      </c>
      <c r="B263" s="124"/>
      <c r="C263" s="124"/>
      <c r="D263" s="124"/>
      <c r="E263" s="124"/>
      <c r="F263" s="124"/>
      <c r="G263" s="124"/>
      <c r="H263" s="124"/>
      <c r="I263" s="1"/>
      <c r="J263" s="1"/>
      <c r="K263" s="1"/>
      <c r="L263" s="1" t="str">
        <f t="shared" si="3"/>
        <v>choqua</v>
      </c>
      <c r="M263" s="1"/>
      <c r="N263" s="1"/>
      <c r="O263" s="1"/>
      <c r="P263" s="1"/>
      <c r="Q263" s="1"/>
      <c r="R263" s="63"/>
      <c r="S263" s="64"/>
      <c r="T263" s="1"/>
      <c r="U263" s="1"/>
      <c r="V263" s="1"/>
      <c r="W263" s="5"/>
    </row>
    <row r="264" spans="1:23" s="2" customFormat="1" ht="15.75" x14ac:dyDescent="0.25">
      <c r="A264" s="124" t="s">
        <v>9</v>
      </c>
      <c r="B264" s="124"/>
      <c r="C264" s="124"/>
      <c r="D264" s="124"/>
      <c r="E264" s="124"/>
      <c r="F264" s="124"/>
      <c r="G264" s="124"/>
      <c r="H264" s="124"/>
      <c r="I264" s="1"/>
      <c r="J264" s="1"/>
      <c r="K264" s="1"/>
      <c r="L264" s="1" t="str">
        <f t="shared" si="3"/>
        <v>choqua</v>
      </c>
      <c r="M264" s="1"/>
      <c r="N264" s="1"/>
      <c r="O264" s="1"/>
      <c r="P264" s="1"/>
      <c r="Q264" s="1"/>
      <c r="R264" s="63"/>
      <c r="S264" s="64"/>
      <c r="T264" s="1"/>
      <c r="U264" s="1"/>
      <c r="V264" s="1"/>
      <c r="W264" s="5"/>
    </row>
    <row r="265" spans="1:23" s="2" customFormat="1" ht="15.75" x14ac:dyDescent="0.25">
      <c r="A265" s="125" t="s">
        <v>12</v>
      </c>
      <c r="B265" s="125"/>
      <c r="C265" s="125"/>
      <c r="D265" s="125"/>
      <c r="E265" s="125"/>
      <c r="F265" s="125"/>
      <c r="G265" s="125"/>
      <c r="H265" s="125"/>
      <c r="I265" s="1"/>
      <c r="J265" s="1"/>
      <c r="K265" s="1"/>
      <c r="L265" s="1" t="str">
        <f t="shared" si="3"/>
        <v>choqua</v>
      </c>
      <c r="M265" s="1"/>
      <c r="N265" s="1"/>
      <c r="O265" s="1"/>
      <c r="P265" s="1"/>
      <c r="Q265" s="1"/>
      <c r="R265" s="63"/>
      <c r="S265" s="64"/>
      <c r="T265" s="1"/>
      <c r="U265" s="1"/>
      <c r="V265" s="1"/>
      <c r="W265" s="5"/>
    </row>
    <row r="266" spans="1:23" s="2" customFormat="1" ht="15.75" x14ac:dyDescent="0.25">
      <c r="A266" s="14"/>
      <c r="B266" s="15"/>
      <c r="C266" s="14"/>
      <c r="D266" s="98"/>
      <c r="E266" s="14"/>
      <c r="F266" s="14"/>
      <c r="G266" s="16"/>
      <c r="H266" s="14"/>
      <c r="I266" s="1"/>
      <c r="J266" s="1"/>
      <c r="K266" s="1"/>
      <c r="L266" s="1" t="str">
        <f t="shared" si="3"/>
        <v>choqua</v>
      </c>
      <c r="M266" s="1"/>
      <c r="N266" s="1"/>
      <c r="O266" s="1"/>
      <c r="P266" s="1"/>
      <c r="Q266" s="1"/>
      <c r="R266" s="63"/>
      <c r="S266" s="64"/>
      <c r="T266" s="1"/>
      <c r="U266" s="1"/>
      <c r="V266" s="1"/>
      <c r="W266" s="5"/>
    </row>
    <row r="267" spans="1:23" s="2" customFormat="1" ht="15.75" x14ac:dyDescent="0.25">
      <c r="A267" s="20" t="s">
        <v>20</v>
      </c>
      <c r="B267" s="20"/>
      <c r="C267" s="15" t="s">
        <v>66</v>
      </c>
      <c r="D267" s="98"/>
      <c r="E267" s="14"/>
      <c r="F267" s="14"/>
      <c r="G267" s="21" t="s">
        <v>22</v>
      </c>
      <c r="H267" s="22">
        <v>44760</v>
      </c>
      <c r="I267" s="1"/>
      <c r="J267" s="1"/>
      <c r="K267" s="1"/>
      <c r="L267" s="1" t="str">
        <f t="shared" si="3"/>
        <v>CHỊ HÀ - SIÊU THỊ MINH CẦU GIA SÀNG - TN</v>
      </c>
      <c r="M267" s="23">
        <f>H267</f>
        <v>44760</v>
      </c>
      <c r="N267" s="1"/>
      <c r="O267" s="1"/>
      <c r="P267" s="1"/>
      <c r="Q267" s="1"/>
      <c r="R267" s="63"/>
      <c r="S267" s="64"/>
      <c r="T267" s="1"/>
      <c r="U267" s="1"/>
      <c r="V267" s="1"/>
      <c r="W267" s="5"/>
    </row>
    <row r="268" spans="1:23" s="2" customFormat="1" ht="15.75" x14ac:dyDescent="0.25">
      <c r="A268" s="24" t="s">
        <v>25</v>
      </c>
      <c r="B268" s="24"/>
      <c r="C268" s="25"/>
      <c r="D268" s="26"/>
      <c r="E268" s="27"/>
      <c r="F268" s="28"/>
      <c r="G268" s="126"/>
      <c r="H268" s="126"/>
      <c r="I268" s="1"/>
      <c r="J268" s="1"/>
      <c r="K268" s="1"/>
      <c r="L268" s="1" t="str">
        <f t="shared" si="3"/>
        <v>choqua</v>
      </c>
      <c r="M268" s="1"/>
      <c r="N268" s="1"/>
      <c r="O268" s="1"/>
      <c r="P268" s="1"/>
      <c r="Q268" s="1"/>
      <c r="R268" s="63"/>
      <c r="S268" s="64"/>
      <c r="T268" s="1"/>
      <c r="U268" s="1"/>
      <c r="V268" s="1"/>
      <c r="W268" s="5"/>
    </row>
    <row r="269" spans="1:23" s="2" customFormat="1" ht="15.75" x14ac:dyDescent="0.25">
      <c r="A269" s="24" t="s">
        <v>28</v>
      </c>
      <c r="B269" s="127" t="s">
        <v>29</v>
      </c>
      <c r="C269" s="127"/>
      <c r="D269" s="26"/>
      <c r="E269" s="27"/>
      <c r="F269" s="28"/>
      <c r="G269" s="128" t="s">
        <v>60</v>
      </c>
      <c r="H269" s="128"/>
      <c r="I269" s="1"/>
      <c r="J269" s="1"/>
      <c r="K269" s="1"/>
      <c r="L269" s="1" t="str">
        <f t="shared" si="3"/>
        <v>choqua</v>
      </c>
      <c r="M269" s="1"/>
      <c r="N269" s="1"/>
      <c r="O269" s="1"/>
      <c r="P269" s="1"/>
      <c r="Q269" s="1"/>
      <c r="R269" s="63"/>
      <c r="S269" s="64"/>
      <c r="T269" s="1"/>
      <c r="U269" s="1"/>
      <c r="V269" s="1"/>
      <c r="W269" s="5"/>
    </row>
    <row r="270" spans="1:23" s="2" customFormat="1" ht="15.75" x14ac:dyDescent="0.25">
      <c r="A270" s="6" t="s">
        <v>5</v>
      </c>
      <c r="B270" s="33" t="s">
        <v>34</v>
      </c>
      <c r="C270" s="6" t="s">
        <v>35</v>
      </c>
      <c r="D270" s="101" t="s">
        <v>36</v>
      </c>
      <c r="E270" s="7" t="s">
        <v>37</v>
      </c>
      <c r="F270" s="34" t="s">
        <v>38</v>
      </c>
      <c r="G270" s="6" t="s">
        <v>39</v>
      </c>
      <c r="H270" s="7" t="s">
        <v>40</v>
      </c>
      <c r="I270" s="90" t="s">
        <v>31</v>
      </c>
      <c r="J270" s="1"/>
      <c r="K270" s="1"/>
      <c r="L270" s="1" t="str">
        <f t="shared" si="3"/>
        <v>choqua</v>
      </c>
      <c r="M270" s="1"/>
      <c r="N270" s="1"/>
      <c r="O270" s="1"/>
      <c r="P270" s="1"/>
      <c r="Q270" s="1"/>
      <c r="R270" s="63"/>
      <c r="S270" s="64"/>
      <c r="T270" s="1"/>
      <c r="U270" s="1"/>
      <c r="V270" s="1"/>
      <c r="W270" s="5"/>
    </row>
    <row r="271" spans="1:23" s="2" customFormat="1" ht="15.75" x14ac:dyDescent="0.25">
      <c r="A271" s="8">
        <v>1</v>
      </c>
      <c r="B271" s="35" t="s">
        <v>43</v>
      </c>
      <c r="C271" s="12" t="str">
        <f>VLOOKUP(B271,$S$5:$T$18,2,0)</f>
        <v>Gà muối 500G</v>
      </c>
      <c r="D271" s="87">
        <v>30</v>
      </c>
      <c r="E271" s="65">
        <f>VLOOKUP(C271,$T$5:$U$18,2,0)</f>
        <v>111058</v>
      </c>
      <c r="F271" s="66">
        <f>E271*D271</f>
        <v>3331740</v>
      </c>
      <c r="G271" s="39">
        <v>0</v>
      </c>
      <c r="H271" s="40">
        <f>F271-G271*F271</f>
        <v>3331740</v>
      </c>
      <c r="I271" s="1">
        <f>+E271*0.9</f>
        <v>99952.2</v>
      </c>
      <c r="J271" s="1">
        <f>+I271*D271</f>
        <v>2998566</v>
      </c>
      <c r="K271" s="1"/>
      <c r="L271" s="1" t="str">
        <f t="shared" si="3"/>
        <v>choqua</v>
      </c>
      <c r="M271" s="67"/>
      <c r="N271" s="67"/>
      <c r="O271" s="67"/>
      <c r="P271" s="67"/>
      <c r="Q271" s="1"/>
      <c r="R271" s="63"/>
      <c r="S271" s="64"/>
      <c r="T271" s="1"/>
      <c r="U271" s="1"/>
      <c r="V271" s="1"/>
      <c r="W271" s="5"/>
    </row>
    <row r="272" spans="1:23" s="2" customFormat="1" ht="15.75" x14ac:dyDescent="0.25">
      <c r="A272" s="8">
        <v>2</v>
      </c>
      <c r="B272" s="35" t="s">
        <v>46</v>
      </c>
      <c r="C272" s="12" t="str">
        <f>VLOOKUP(B272,$S$5:$T$18,2,0)</f>
        <v>Chân giò heo muối 300G</v>
      </c>
      <c r="D272" s="88">
        <v>10</v>
      </c>
      <c r="E272" s="65">
        <f>VLOOKUP(C272,$T$5:$U$18,2,0)</f>
        <v>73431</v>
      </c>
      <c r="F272" s="66">
        <f>E272*D272</f>
        <v>734310</v>
      </c>
      <c r="G272" s="39">
        <v>0</v>
      </c>
      <c r="H272" s="40">
        <f>F272-G272*F272</f>
        <v>734310</v>
      </c>
      <c r="I272" s="1">
        <f>+E272*0.9</f>
        <v>66087.900000000009</v>
      </c>
      <c r="J272" s="1">
        <f>+I272*D272</f>
        <v>660879.00000000012</v>
      </c>
      <c r="K272" s="1"/>
      <c r="L272" s="1" t="str">
        <f t="shared" si="3"/>
        <v>choqua</v>
      </c>
      <c r="M272" s="1"/>
      <c r="N272" s="1"/>
      <c r="O272" s="1"/>
      <c r="P272" s="1"/>
      <c r="Q272" s="1"/>
      <c r="R272" s="63"/>
      <c r="S272" s="64"/>
      <c r="T272" s="1"/>
      <c r="U272" s="1"/>
      <c r="V272" s="1"/>
      <c r="W272" s="5"/>
    </row>
    <row r="273" spans="1:23" s="2" customFormat="1" ht="15.75" hidden="1" x14ac:dyDescent="0.25">
      <c r="A273" s="41">
        <v>3</v>
      </c>
      <c r="B273" s="35" t="s">
        <v>49</v>
      </c>
      <c r="C273" s="36" t="str">
        <f>VLOOKUP(B273,$S$5:$T$18,2,0)</f>
        <v>Chân giò heo muối 500G</v>
      </c>
      <c r="D273" s="88"/>
      <c r="E273" s="65">
        <f>VLOOKUP(C273,$T$5:$U$18,2,0)</f>
        <v>119066</v>
      </c>
      <c r="F273" s="68">
        <f>E273*D273</f>
        <v>0</v>
      </c>
      <c r="G273" s="45">
        <v>0</v>
      </c>
      <c r="H273" s="37">
        <f>F273-G273*F273</f>
        <v>0</v>
      </c>
      <c r="I273" s="1">
        <f>+E273*0.9</f>
        <v>107159.40000000001</v>
      </c>
      <c r="J273" s="1">
        <f>+I273*D273</f>
        <v>0</v>
      </c>
      <c r="K273" s="46"/>
      <c r="L273" s="1" t="str">
        <f t="shared" si="3"/>
        <v>choqua</v>
      </c>
      <c r="M273" s="1"/>
      <c r="N273" s="1"/>
      <c r="O273" s="1"/>
      <c r="P273" s="1"/>
      <c r="Q273" s="1"/>
      <c r="R273" s="63"/>
      <c r="S273" s="64"/>
      <c r="T273" s="1"/>
      <c r="U273" s="1"/>
      <c r="V273" s="1"/>
      <c r="W273" s="5"/>
    </row>
    <row r="274" spans="1:23" s="2" customFormat="1" ht="15.75" hidden="1" x14ac:dyDescent="0.25">
      <c r="A274" s="41">
        <v>4</v>
      </c>
      <c r="B274" s="35" t="s">
        <v>52</v>
      </c>
      <c r="C274" s="36" t="str">
        <f>VLOOKUP(B274,$S$5:$T$18,2,0)</f>
        <v>Bắp bò muối 200G</v>
      </c>
      <c r="D274" s="88"/>
      <c r="E274" s="65">
        <f>VLOOKUP(C274,$T$5:$U$18,2,0)</f>
        <v>87787</v>
      </c>
      <c r="F274" s="68">
        <f>E274*D274</f>
        <v>0</v>
      </c>
      <c r="G274" s="45">
        <v>0</v>
      </c>
      <c r="H274" s="37">
        <f>F274-G274*F274</f>
        <v>0</v>
      </c>
      <c r="I274" s="1">
        <f>+E274*0.9</f>
        <v>79008.3</v>
      </c>
      <c r="J274" s="1">
        <f>+I274*D274</f>
        <v>0</v>
      </c>
      <c r="K274" s="46"/>
      <c r="L274" s="1" t="str">
        <f t="shared" si="3"/>
        <v>choqua</v>
      </c>
      <c r="M274" s="1"/>
      <c r="N274" s="1"/>
      <c r="O274" s="1"/>
      <c r="P274" s="1"/>
      <c r="Q274" s="1"/>
      <c r="R274" s="63"/>
      <c r="S274" s="64"/>
      <c r="T274" s="1"/>
      <c r="U274" s="1"/>
      <c r="V274" s="1"/>
      <c r="W274" s="5"/>
    </row>
    <row r="275" spans="1:23" s="2" customFormat="1" ht="15.75" hidden="1" x14ac:dyDescent="0.25">
      <c r="A275" s="41">
        <v>5</v>
      </c>
      <c r="B275" s="35" t="s">
        <v>53</v>
      </c>
      <c r="C275" s="36" t="str">
        <f>VLOOKUP(B275,$S$5:$T$18,2,0)</f>
        <v>Tai Heo muối 200G</v>
      </c>
      <c r="D275" s="88"/>
      <c r="E275" s="65">
        <f>VLOOKUP(C275,$T$5:$U$18,2,0)</f>
        <v>55595</v>
      </c>
      <c r="F275" s="68">
        <f>E275*D275</f>
        <v>0</v>
      </c>
      <c r="G275" s="45">
        <v>0</v>
      </c>
      <c r="H275" s="37">
        <f>F275-G275*F275</f>
        <v>0</v>
      </c>
      <c r="I275" s="1">
        <f>+E275*0.9</f>
        <v>50035.5</v>
      </c>
      <c r="J275" s="1">
        <f>+I275*D275</f>
        <v>0</v>
      </c>
      <c r="K275" s="46"/>
      <c r="L275" s="1" t="str">
        <f t="shared" si="3"/>
        <v>choqua</v>
      </c>
      <c r="M275" s="1"/>
      <c r="N275" s="1"/>
      <c r="O275" s="1"/>
      <c r="P275" s="1"/>
      <c r="Q275" s="1"/>
      <c r="R275" s="63"/>
      <c r="S275" s="64"/>
      <c r="T275" s="1"/>
      <c r="U275" s="1"/>
      <c r="V275" s="1"/>
      <c r="W275" s="5"/>
    </row>
    <row r="276" spans="1:23" s="2" customFormat="1" ht="15.75" x14ac:dyDescent="0.25">
      <c r="A276" s="41"/>
      <c r="B276" s="42"/>
      <c r="C276" s="53" t="s">
        <v>54</v>
      </c>
      <c r="D276" s="54">
        <f>+SUM(D271:D275)</f>
        <v>40</v>
      </c>
      <c r="E276" s="43"/>
      <c r="F276" s="44"/>
      <c r="G276" s="45"/>
      <c r="H276" s="55">
        <f>+SUM(H271:H275)</f>
        <v>4066050</v>
      </c>
      <c r="I276" s="1"/>
      <c r="J276" s="1"/>
      <c r="K276" s="96">
        <f>+SUM(J271:J275)</f>
        <v>3659445</v>
      </c>
      <c r="L276" s="1" t="str">
        <f t="shared" si="3"/>
        <v>choqua</v>
      </c>
      <c r="M276" s="1"/>
      <c r="N276" s="1"/>
      <c r="O276" s="1"/>
      <c r="P276" s="1"/>
      <c r="Q276" s="1"/>
      <c r="R276" s="63"/>
      <c r="S276" s="64"/>
      <c r="T276" s="1"/>
      <c r="U276" s="1"/>
      <c r="V276" s="1"/>
      <c r="W276" s="5"/>
    </row>
    <row r="277" spans="1:23" ht="15.75" x14ac:dyDescent="0.25">
      <c r="L277" s="1" t="str">
        <f t="shared" si="3"/>
        <v>choqua</v>
      </c>
    </row>
    <row r="278" spans="1:23" ht="15.75" x14ac:dyDescent="0.25">
      <c r="L278" s="1" t="str">
        <f t="shared" si="3"/>
        <v>choqua</v>
      </c>
    </row>
    <row r="279" spans="1:23" s="2" customFormat="1" ht="15.75" x14ac:dyDescent="0.25">
      <c r="A279" s="124" t="s">
        <v>0</v>
      </c>
      <c r="B279" s="124"/>
      <c r="C279" s="124"/>
      <c r="D279" s="124"/>
      <c r="E279" s="124"/>
      <c r="F279" s="124"/>
      <c r="G279" s="124"/>
      <c r="H279" s="124"/>
      <c r="I279" s="1"/>
      <c r="J279" s="1"/>
      <c r="K279" s="1"/>
      <c r="L279" s="1" t="str">
        <f t="shared" si="3"/>
        <v>choqua</v>
      </c>
      <c r="M279" s="1"/>
      <c r="N279" s="1"/>
      <c r="O279" s="1"/>
      <c r="P279" s="1"/>
      <c r="Q279" s="1"/>
      <c r="R279" s="63"/>
      <c r="S279" s="64"/>
      <c r="T279" s="1"/>
      <c r="U279" s="1"/>
      <c r="V279" s="1"/>
      <c r="W279" s="5"/>
    </row>
    <row r="280" spans="1:23" s="2" customFormat="1" ht="15.75" x14ac:dyDescent="0.25">
      <c r="A280" s="124" t="s">
        <v>3</v>
      </c>
      <c r="B280" s="124"/>
      <c r="C280" s="124"/>
      <c r="D280" s="124"/>
      <c r="E280" s="124"/>
      <c r="F280" s="124"/>
      <c r="G280" s="124"/>
      <c r="H280" s="124"/>
      <c r="I280" s="1"/>
      <c r="J280" s="1"/>
      <c r="K280" s="1"/>
      <c r="L280" s="1" t="str">
        <f t="shared" si="3"/>
        <v>choqua</v>
      </c>
      <c r="M280" s="1"/>
      <c r="N280" s="1"/>
      <c r="O280" s="1"/>
      <c r="P280" s="1"/>
      <c r="Q280" s="1"/>
      <c r="R280" s="63"/>
      <c r="S280" s="64"/>
      <c r="T280" s="1"/>
      <c r="U280" s="1"/>
      <c r="V280" s="1"/>
      <c r="W280" s="5"/>
    </row>
    <row r="281" spans="1:23" s="2" customFormat="1" ht="15.75" x14ac:dyDescent="0.25">
      <c r="A281" s="124" t="s">
        <v>4</v>
      </c>
      <c r="B281" s="124"/>
      <c r="C281" s="124"/>
      <c r="D281" s="124"/>
      <c r="E281" s="124"/>
      <c r="F281" s="124"/>
      <c r="G281" s="124"/>
      <c r="H281" s="124"/>
      <c r="I281" s="1"/>
      <c r="J281" s="1"/>
      <c r="K281" s="1"/>
      <c r="L281" s="1" t="str">
        <f t="shared" si="3"/>
        <v>choqua</v>
      </c>
      <c r="M281" s="1"/>
      <c r="N281" s="1"/>
      <c r="O281" s="1"/>
      <c r="P281" s="1"/>
      <c r="Q281" s="1"/>
      <c r="R281" s="63"/>
      <c r="S281" s="64"/>
      <c r="T281" s="1"/>
      <c r="U281" s="1"/>
      <c r="V281" s="1"/>
      <c r="W281" s="5"/>
    </row>
    <row r="282" spans="1:23" s="2" customFormat="1" ht="15.75" x14ac:dyDescent="0.25">
      <c r="A282" s="124" t="s">
        <v>9</v>
      </c>
      <c r="B282" s="124"/>
      <c r="C282" s="124"/>
      <c r="D282" s="124"/>
      <c r="E282" s="124"/>
      <c r="F282" s="124"/>
      <c r="G282" s="124"/>
      <c r="H282" s="124"/>
      <c r="I282" s="1"/>
      <c r="J282" s="1"/>
      <c r="K282" s="1"/>
      <c r="L282" s="1" t="str">
        <f t="shared" si="3"/>
        <v>choqua</v>
      </c>
      <c r="M282" s="1"/>
      <c r="N282" s="1"/>
      <c r="O282" s="1"/>
      <c r="P282" s="1"/>
      <c r="Q282" s="1"/>
      <c r="R282" s="63"/>
      <c r="S282" s="64"/>
      <c r="T282" s="1"/>
      <c r="U282" s="1"/>
      <c r="V282" s="1"/>
      <c r="W282" s="5"/>
    </row>
    <row r="283" spans="1:23" s="2" customFormat="1" ht="15.75" x14ac:dyDescent="0.25">
      <c r="A283" s="125" t="s">
        <v>12</v>
      </c>
      <c r="B283" s="125"/>
      <c r="C283" s="125"/>
      <c r="D283" s="125"/>
      <c r="E283" s="125"/>
      <c r="F283" s="125"/>
      <c r="G283" s="125"/>
      <c r="H283" s="125"/>
      <c r="I283" s="1"/>
      <c r="J283" s="1"/>
      <c r="K283" s="1"/>
      <c r="L283" s="1" t="str">
        <f t="shared" si="3"/>
        <v>choqua</v>
      </c>
      <c r="M283" s="1"/>
      <c r="N283" s="1"/>
      <c r="O283" s="1"/>
      <c r="P283" s="1"/>
      <c r="Q283" s="1"/>
      <c r="R283" s="63"/>
      <c r="S283" s="64"/>
      <c r="T283" s="1"/>
      <c r="U283" s="1"/>
      <c r="V283" s="1"/>
      <c r="W283" s="5"/>
    </row>
    <row r="284" spans="1:23" s="2" customFormat="1" ht="15.75" x14ac:dyDescent="0.25">
      <c r="A284" s="14"/>
      <c r="B284" s="15"/>
      <c r="C284" s="14"/>
      <c r="D284" s="98"/>
      <c r="E284" s="14"/>
      <c r="F284" s="14"/>
      <c r="G284" s="16"/>
      <c r="H284" s="14"/>
      <c r="I284" s="1"/>
      <c r="J284" s="1"/>
      <c r="K284" s="1"/>
      <c r="L284" s="1" t="str">
        <f t="shared" si="3"/>
        <v>choqua</v>
      </c>
      <c r="M284" s="1"/>
      <c r="N284" s="1"/>
      <c r="O284" s="1"/>
      <c r="P284" s="1"/>
      <c r="Q284" s="1"/>
      <c r="R284" s="63"/>
      <c r="S284" s="64"/>
      <c r="T284" s="1"/>
      <c r="U284" s="1"/>
      <c r="V284" s="1"/>
      <c r="W284" s="5"/>
    </row>
    <row r="285" spans="1:23" s="2" customFormat="1" ht="15.75" x14ac:dyDescent="0.25">
      <c r="A285" s="20" t="s">
        <v>20</v>
      </c>
      <c r="B285" s="20"/>
      <c r="C285" s="15" t="s">
        <v>21</v>
      </c>
      <c r="D285" s="98"/>
      <c r="E285" s="14"/>
      <c r="F285" s="14"/>
      <c r="G285" s="21" t="s">
        <v>22</v>
      </c>
      <c r="H285" s="22">
        <v>44761</v>
      </c>
      <c r="I285" s="1"/>
      <c r="J285" s="1"/>
      <c r="K285" s="1"/>
      <c r="L285" s="1" t="str">
        <f t="shared" si="3"/>
        <v>CHỊ HÀ - SIÊU THỊ MINH CẦU 1 - TN</v>
      </c>
      <c r="M285" s="23">
        <f>H285</f>
        <v>44761</v>
      </c>
      <c r="N285" s="1"/>
      <c r="O285" s="1"/>
      <c r="P285" s="1"/>
      <c r="Q285" s="1"/>
      <c r="R285" s="63"/>
      <c r="S285" s="64"/>
      <c r="T285" s="1"/>
      <c r="U285" s="1"/>
      <c r="V285" s="1"/>
      <c r="W285" s="5"/>
    </row>
    <row r="286" spans="1:23" s="2" customFormat="1" ht="15.75" x14ac:dyDescent="0.25">
      <c r="A286" s="24" t="s">
        <v>25</v>
      </c>
      <c r="B286" s="24"/>
      <c r="C286" s="25"/>
      <c r="D286" s="26"/>
      <c r="E286" s="27"/>
      <c r="F286" s="28"/>
      <c r="G286" s="126"/>
      <c r="H286" s="126"/>
      <c r="I286" s="1"/>
      <c r="J286" s="1"/>
      <c r="K286" s="1"/>
      <c r="L286" s="1" t="str">
        <f t="shared" si="3"/>
        <v>choqua</v>
      </c>
      <c r="M286" s="1"/>
      <c r="N286" s="1"/>
      <c r="O286" s="1"/>
      <c r="P286" s="1"/>
      <c r="Q286" s="1"/>
      <c r="R286" s="63"/>
      <c r="S286" s="64"/>
      <c r="T286" s="1"/>
      <c r="U286" s="1"/>
      <c r="V286" s="1"/>
      <c r="W286" s="5"/>
    </row>
    <row r="287" spans="1:23" s="2" customFormat="1" ht="15.75" x14ac:dyDescent="0.25">
      <c r="A287" s="24" t="s">
        <v>28</v>
      </c>
      <c r="B287" s="127" t="s">
        <v>29</v>
      </c>
      <c r="C287" s="127"/>
      <c r="D287" s="26"/>
      <c r="E287" s="27"/>
      <c r="F287" s="28"/>
      <c r="G287" s="128" t="s">
        <v>60</v>
      </c>
      <c r="H287" s="128"/>
      <c r="I287" s="1"/>
      <c r="J287" s="1"/>
      <c r="K287" s="1"/>
      <c r="L287" s="1" t="str">
        <f t="shared" si="3"/>
        <v>choqua</v>
      </c>
      <c r="M287" s="1"/>
      <c r="N287" s="1"/>
      <c r="O287" s="1"/>
      <c r="P287" s="1"/>
      <c r="Q287" s="1"/>
      <c r="R287" s="63"/>
      <c r="S287" s="64"/>
      <c r="T287" s="1"/>
      <c r="U287" s="1"/>
      <c r="V287" s="1"/>
      <c r="W287" s="5"/>
    </row>
    <row r="288" spans="1:23" s="2" customFormat="1" ht="15.75" x14ac:dyDescent="0.25">
      <c r="A288" s="6" t="s">
        <v>5</v>
      </c>
      <c r="B288" s="33" t="s">
        <v>34</v>
      </c>
      <c r="C288" s="6" t="s">
        <v>35</v>
      </c>
      <c r="D288" s="101" t="s">
        <v>36</v>
      </c>
      <c r="E288" s="7" t="s">
        <v>37</v>
      </c>
      <c r="F288" s="34" t="s">
        <v>38</v>
      </c>
      <c r="G288" s="6" t="s">
        <v>39</v>
      </c>
      <c r="H288" s="7" t="s">
        <v>40</v>
      </c>
      <c r="I288" s="90" t="s">
        <v>31</v>
      </c>
      <c r="J288" s="1"/>
      <c r="K288" s="1"/>
      <c r="L288" s="1" t="str">
        <f t="shared" si="3"/>
        <v>choqua</v>
      </c>
      <c r="M288" s="1"/>
      <c r="N288" s="1"/>
      <c r="O288" s="1"/>
      <c r="P288" s="1"/>
      <c r="Q288" s="1"/>
      <c r="R288" s="63"/>
      <c r="S288" s="64"/>
      <c r="T288" s="1"/>
      <c r="U288" s="1"/>
      <c r="V288" s="1"/>
      <c r="W288" s="5"/>
    </row>
    <row r="289" spans="1:23" s="2" customFormat="1" ht="15.75" x14ac:dyDescent="0.25">
      <c r="A289" s="8">
        <v>1</v>
      </c>
      <c r="B289" s="35" t="s">
        <v>43</v>
      </c>
      <c r="C289" s="12" t="str">
        <f>VLOOKUP(B289,$S$5:$T$18,2,0)</f>
        <v>Gà muối 500G</v>
      </c>
      <c r="D289" s="87">
        <v>50</v>
      </c>
      <c r="E289" s="65">
        <f>VLOOKUP(C289,$T$5:$U$18,2,0)</f>
        <v>111058</v>
      </c>
      <c r="F289" s="66">
        <f>E289*D289</f>
        <v>5552900</v>
      </c>
      <c r="G289" s="39">
        <v>0</v>
      </c>
      <c r="H289" s="40">
        <f>F289-G289*F289</f>
        <v>5552900</v>
      </c>
      <c r="I289" s="1">
        <f>+E289*0.9</f>
        <v>99952.2</v>
      </c>
      <c r="J289" s="1">
        <f>+I289*D289</f>
        <v>4997610</v>
      </c>
      <c r="K289" s="1"/>
      <c r="L289" s="1" t="str">
        <f t="shared" si="3"/>
        <v>choqua</v>
      </c>
      <c r="M289" s="67"/>
      <c r="N289" s="67"/>
      <c r="O289" s="67"/>
      <c r="P289" s="67"/>
      <c r="Q289" s="1"/>
      <c r="R289" s="63"/>
      <c r="S289" s="64"/>
      <c r="T289" s="1"/>
      <c r="U289" s="1"/>
      <c r="V289" s="1"/>
      <c r="W289" s="5"/>
    </row>
    <row r="290" spans="1:23" s="2" customFormat="1" ht="15.75" x14ac:dyDescent="0.25">
      <c r="A290" s="8">
        <v>2</v>
      </c>
      <c r="B290" s="35" t="s">
        <v>46</v>
      </c>
      <c r="C290" s="12" t="str">
        <f>VLOOKUP(B290,$S$5:$T$18,2,0)</f>
        <v>Chân giò heo muối 300G</v>
      </c>
      <c r="D290" s="88">
        <v>10</v>
      </c>
      <c r="E290" s="65">
        <f>VLOOKUP(C290,$T$5:$U$18,2,0)</f>
        <v>73431</v>
      </c>
      <c r="F290" s="66">
        <f>E290*D290</f>
        <v>734310</v>
      </c>
      <c r="G290" s="39">
        <v>0</v>
      </c>
      <c r="H290" s="40">
        <f>F290-G290*F290</f>
        <v>734310</v>
      </c>
      <c r="I290" s="1">
        <f>+E290*0.9</f>
        <v>66087.900000000009</v>
      </c>
      <c r="J290" s="1">
        <f>+I290*D290</f>
        <v>660879.00000000012</v>
      </c>
      <c r="K290" s="1"/>
      <c r="L290" s="1" t="str">
        <f t="shared" si="3"/>
        <v>choqua</v>
      </c>
      <c r="M290" s="1"/>
      <c r="N290" s="1"/>
      <c r="O290" s="1"/>
      <c r="P290" s="1"/>
      <c r="Q290" s="1"/>
      <c r="R290" s="63"/>
      <c r="S290" s="64"/>
      <c r="T290" s="1"/>
      <c r="U290" s="1"/>
      <c r="V290" s="1"/>
      <c r="W290" s="5"/>
    </row>
    <row r="291" spans="1:23" s="2" customFormat="1" ht="15.75" x14ac:dyDescent="0.25">
      <c r="A291" s="8">
        <v>3</v>
      </c>
      <c r="B291" s="35" t="s">
        <v>49</v>
      </c>
      <c r="C291" s="36" t="str">
        <f>VLOOKUP(B291,$S$5:$T$18,2,0)</f>
        <v>Chân giò heo muối 500G</v>
      </c>
      <c r="D291" s="88">
        <v>20</v>
      </c>
      <c r="E291" s="65">
        <f>VLOOKUP(C291,$T$5:$U$18,2,0)</f>
        <v>119066</v>
      </c>
      <c r="F291" s="68">
        <f>E291*D291</f>
        <v>2381320</v>
      </c>
      <c r="G291" s="45">
        <v>0</v>
      </c>
      <c r="H291" s="37">
        <f>F291-G291*F291</f>
        <v>2381320</v>
      </c>
      <c r="I291" s="1">
        <f>+E291*0.9</f>
        <v>107159.40000000001</v>
      </c>
      <c r="J291" s="1">
        <f>+I291*D291</f>
        <v>2143188</v>
      </c>
      <c r="K291" s="46"/>
      <c r="L291" s="1" t="str">
        <f t="shared" si="3"/>
        <v>choqua</v>
      </c>
      <c r="M291" s="1"/>
      <c r="N291" s="1"/>
      <c r="O291" s="1"/>
      <c r="P291" s="1"/>
      <c r="Q291" s="1"/>
      <c r="R291" s="63"/>
      <c r="S291" s="64"/>
      <c r="T291" s="1"/>
      <c r="U291" s="1"/>
      <c r="V291" s="1"/>
      <c r="W291" s="5"/>
    </row>
    <row r="292" spans="1:23" s="2" customFormat="1" ht="15.75" hidden="1" x14ac:dyDescent="0.25">
      <c r="A292" s="8">
        <v>4</v>
      </c>
      <c r="B292" s="35" t="s">
        <v>52</v>
      </c>
      <c r="C292" s="36" t="str">
        <f>VLOOKUP(B292,$S$5:$T$18,2,0)</f>
        <v>Bắp bò muối 200G</v>
      </c>
      <c r="D292" s="88"/>
      <c r="E292" s="65">
        <f>VLOOKUP(C292,$T$5:$U$18,2,0)</f>
        <v>87787</v>
      </c>
      <c r="F292" s="68">
        <f>E292*D292</f>
        <v>0</v>
      </c>
      <c r="G292" s="45">
        <v>0</v>
      </c>
      <c r="H292" s="37">
        <f>F292-G292*F292</f>
        <v>0</v>
      </c>
      <c r="I292" s="1">
        <f>+E292*0.9</f>
        <v>79008.3</v>
      </c>
      <c r="J292" s="1">
        <f>+I292*D292</f>
        <v>0</v>
      </c>
      <c r="K292" s="46"/>
      <c r="L292" s="1" t="str">
        <f t="shared" si="3"/>
        <v>choqua</v>
      </c>
      <c r="M292" s="1"/>
      <c r="N292" s="1"/>
      <c r="O292" s="1"/>
      <c r="P292" s="1"/>
      <c r="Q292" s="1"/>
      <c r="R292" s="63"/>
      <c r="S292" s="64"/>
      <c r="T292" s="1"/>
      <c r="U292" s="1"/>
      <c r="V292" s="1"/>
      <c r="W292" s="5"/>
    </row>
    <row r="293" spans="1:23" s="2" customFormat="1" ht="15.75" x14ac:dyDescent="0.25">
      <c r="A293" s="8">
        <v>4</v>
      </c>
      <c r="B293" s="35" t="s">
        <v>53</v>
      </c>
      <c r="C293" s="36" t="str">
        <f>VLOOKUP(B293,$S$5:$T$18,2,0)</f>
        <v>Tai Heo muối 200G</v>
      </c>
      <c r="D293" s="88">
        <v>20</v>
      </c>
      <c r="E293" s="65">
        <f>VLOOKUP(C293,$T$5:$U$18,2,0)</f>
        <v>55595</v>
      </c>
      <c r="F293" s="68">
        <f>E293*D293</f>
        <v>1111900</v>
      </c>
      <c r="G293" s="45">
        <v>0</v>
      </c>
      <c r="H293" s="37">
        <f>F293-G293*F293</f>
        <v>1111900</v>
      </c>
      <c r="I293" s="1">
        <f>+E293*0.9</f>
        <v>50035.5</v>
      </c>
      <c r="J293" s="1">
        <f>+I293*D293</f>
        <v>1000710</v>
      </c>
      <c r="K293" s="46"/>
      <c r="L293" s="1" t="str">
        <f t="shared" si="3"/>
        <v>choqua</v>
      </c>
      <c r="M293" s="1"/>
      <c r="N293" s="1"/>
      <c r="O293" s="1"/>
      <c r="P293" s="1"/>
      <c r="Q293" s="1"/>
      <c r="R293" s="63"/>
      <c r="S293" s="64"/>
      <c r="T293" s="1"/>
      <c r="U293" s="1"/>
      <c r="V293" s="1"/>
      <c r="W293" s="5"/>
    </row>
    <row r="294" spans="1:23" s="2" customFormat="1" ht="15.75" x14ac:dyDescent="0.25">
      <c r="A294" s="41"/>
      <c r="B294" s="42"/>
      <c r="C294" s="53" t="s">
        <v>54</v>
      </c>
      <c r="D294" s="54">
        <f>+SUM(D289:D293)</f>
        <v>100</v>
      </c>
      <c r="E294" s="43"/>
      <c r="F294" s="44"/>
      <c r="G294" s="45"/>
      <c r="H294" s="55">
        <f>+SUM(H289:H293)</f>
        <v>9780430</v>
      </c>
      <c r="I294" s="1"/>
      <c r="J294" s="1"/>
      <c r="K294" s="96">
        <f>+SUM(J289:J293)</f>
        <v>8802387</v>
      </c>
      <c r="L294" s="1" t="str">
        <f t="shared" si="3"/>
        <v>choqua</v>
      </c>
      <c r="M294" s="1"/>
      <c r="N294" s="1"/>
      <c r="O294" s="1"/>
      <c r="P294" s="1"/>
      <c r="Q294" s="1"/>
      <c r="R294" s="63"/>
      <c r="S294" s="64"/>
      <c r="T294" s="1"/>
      <c r="U294" s="1"/>
      <c r="V294" s="1"/>
      <c r="W294" s="5"/>
    </row>
    <row r="295" spans="1:23" ht="15.75" x14ac:dyDescent="0.25">
      <c r="L295" s="1" t="str">
        <f t="shared" si="3"/>
        <v>choqua</v>
      </c>
    </row>
    <row r="296" spans="1:23" ht="15.75" x14ac:dyDescent="0.25">
      <c r="L296" s="1" t="str">
        <f t="shared" si="3"/>
        <v>choqua</v>
      </c>
    </row>
    <row r="297" spans="1:23" s="2" customFormat="1" ht="15.75" x14ac:dyDescent="0.25">
      <c r="A297" s="124" t="s">
        <v>0</v>
      </c>
      <c r="B297" s="124"/>
      <c r="C297" s="124"/>
      <c r="D297" s="124"/>
      <c r="E297" s="124"/>
      <c r="F297" s="124"/>
      <c r="G297" s="124"/>
      <c r="H297" s="124"/>
      <c r="I297" s="1"/>
      <c r="J297" s="1"/>
      <c r="K297" s="1"/>
      <c r="L297" s="1" t="str">
        <f t="shared" si="3"/>
        <v>choqua</v>
      </c>
      <c r="M297" s="1"/>
      <c r="N297" s="1"/>
      <c r="O297" s="1"/>
      <c r="P297" s="1"/>
      <c r="Q297" s="1"/>
      <c r="R297" s="63"/>
      <c r="S297" s="64"/>
      <c r="T297" s="1"/>
      <c r="U297" s="1"/>
      <c r="V297" s="1"/>
      <c r="W297" s="5"/>
    </row>
    <row r="298" spans="1:23" s="2" customFormat="1" ht="15.75" x14ac:dyDescent="0.25">
      <c r="A298" s="124" t="s">
        <v>3</v>
      </c>
      <c r="B298" s="124"/>
      <c r="C298" s="124"/>
      <c r="D298" s="124"/>
      <c r="E298" s="124"/>
      <c r="F298" s="124"/>
      <c r="G298" s="124"/>
      <c r="H298" s="124"/>
      <c r="I298" s="1"/>
      <c r="J298" s="1"/>
      <c r="K298" s="1"/>
      <c r="L298" s="1" t="str">
        <f t="shared" si="3"/>
        <v>choqua</v>
      </c>
      <c r="M298" s="1"/>
      <c r="N298" s="1"/>
      <c r="O298" s="1"/>
      <c r="P298" s="1"/>
      <c r="Q298" s="1"/>
      <c r="R298" s="63"/>
      <c r="S298" s="64"/>
      <c r="T298" s="1"/>
      <c r="U298" s="1"/>
      <c r="V298" s="1"/>
      <c r="W298" s="5"/>
    </row>
    <row r="299" spans="1:23" s="2" customFormat="1" ht="15.75" x14ac:dyDescent="0.25">
      <c r="A299" s="124" t="s">
        <v>4</v>
      </c>
      <c r="B299" s="124"/>
      <c r="C299" s="124"/>
      <c r="D299" s="124"/>
      <c r="E299" s="124"/>
      <c r="F299" s="124"/>
      <c r="G299" s="124"/>
      <c r="H299" s="124"/>
      <c r="I299" s="1"/>
      <c r="J299" s="1"/>
      <c r="K299" s="1"/>
      <c r="L299" s="1" t="str">
        <f t="shared" si="3"/>
        <v>choqua</v>
      </c>
      <c r="M299" s="1"/>
      <c r="N299" s="1"/>
      <c r="O299" s="1"/>
      <c r="P299" s="1"/>
      <c r="Q299" s="1"/>
      <c r="R299" s="63"/>
      <c r="S299" s="64"/>
      <c r="T299" s="1"/>
      <c r="U299" s="1"/>
      <c r="V299" s="1"/>
      <c r="W299" s="5"/>
    </row>
    <row r="300" spans="1:23" s="2" customFormat="1" ht="15.75" x14ac:dyDescent="0.25">
      <c r="A300" s="124" t="s">
        <v>9</v>
      </c>
      <c r="B300" s="124"/>
      <c r="C300" s="124"/>
      <c r="D300" s="124"/>
      <c r="E300" s="124"/>
      <c r="F300" s="124"/>
      <c r="G300" s="124"/>
      <c r="H300" s="124"/>
      <c r="I300" s="1"/>
      <c r="J300" s="1"/>
      <c r="K300" s="1"/>
      <c r="L300" s="1" t="str">
        <f t="shared" si="3"/>
        <v>choqua</v>
      </c>
      <c r="M300" s="1"/>
      <c r="N300" s="1"/>
      <c r="O300" s="1"/>
      <c r="P300" s="1"/>
      <c r="Q300" s="1"/>
      <c r="R300" s="63"/>
      <c r="S300" s="64"/>
      <c r="T300" s="1"/>
      <c r="U300" s="1"/>
      <c r="V300" s="1"/>
      <c r="W300" s="5"/>
    </row>
    <row r="301" spans="1:23" s="2" customFormat="1" ht="15.75" x14ac:dyDescent="0.25">
      <c r="A301" s="125" t="s">
        <v>12</v>
      </c>
      <c r="B301" s="125"/>
      <c r="C301" s="125"/>
      <c r="D301" s="125"/>
      <c r="E301" s="125"/>
      <c r="F301" s="125"/>
      <c r="G301" s="125"/>
      <c r="H301" s="125"/>
      <c r="I301" s="1"/>
      <c r="J301" s="1"/>
      <c r="K301" s="1"/>
      <c r="L301" s="1" t="str">
        <f t="shared" si="3"/>
        <v>choqua</v>
      </c>
      <c r="M301" s="1"/>
      <c r="N301" s="1"/>
      <c r="O301" s="1"/>
      <c r="P301" s="1"/>
      <c r="Q301" s="1"/>
      <c r="R301" s="63"/>
      <c r="S301" s="64"/>
      <c r="T301" s="1"/>
      <c r="U301" s="1"/>
      <c r="V301" s="1"/>
      <c r="W301" s="5"/>
    </row>
    <row r="302" spans="1:23" s="2" customFormat="1" ht="15.75" x14ac:dyDescent="0.25">
      <c r="A302" s="14"/>
      <c r="B302" s="15"/>
      <c r="C302" s="14"/>
      <c r="D302" s="98"/>
      <c r="E302" s="14"/>
      <c r="F302" s="14"/>
      <c r="G302" s="16"/>
      <c r="H302" s="14"/>
      <c r="I302" s="1"/>
      <c r="J302" s="1"/>
      <c r="K302" s="1"/>
      <c r="L302" s="1" t="str">
        <f t="shared" si="3"/>
        <v>choqua</v>
      </c>
      <c r="M302" s="1"/>
      <c r="N302" s="1"/>
      <c r="O302" s="1"/>
      <c r="P302" s="1"/>
      <c r="Q302" s="1"/>
      <c r="R302" s="63"/>
      <c r="S302" s="64"/>
      <c r="T302" s="1"/>
      <c r="U302" s="1"/>
      <c r="V302" s="1"/>
      <c r="W302" s="5"/>
    </row>
    <row r="303" spans="1:23" s="2" customFormat="1" ht="15.75" x14ac:dyDescent="0.25">
      <c r="A303" s="20" t="s">
        <v>20</v>
      </c>
      <c r="B303" s="20"/>
      <c r="C303" s="15" t="s">
        <v>59</v>
      </c>
      <c r="D303" s="98"/>
      <c r="E303" s="14"/>
      <c r="F303" s="14"/>
      <c r="G303" s="21" t="s">
        <v>22</v>
      </c>
      <c r="H303" s="22">
        <v>44765</v>
      </c>
      <c r="I303" s="1"/>
      <c r="J303" s="1"/>
      <c r="K303" s="1"/>
      <c r="L303" s="1" t="str">
        <f t="shared" si="3"/>
        <v>CHỊ HÀ - SIÊU THỊ MINH CẦU GANG THÉP - TN</v>
      </c>
      <c r="M303" s="23">
        <f>H303</f>
        <v>44765</v>
      </c>
      <c r="N303" s="1"/>
      <c r="O303" s="1"/>
      <c r="P303" s="1"/>
      <c r="Q303" s="1"/>
      <c r="R303" s="63"/>
      <c r="S303" s="64"/>
      <c r="T303" s="1"/>
      <c r="U303" s="1"/>
      <c r="V303" s="1"/>
      <c r="W303" s="5"/>
    </row>
    <row r="304" spans="1:23" s="2" customFormat="1" ht="15.75" x14ac:dyDescent="0.25">
      <c r="A304" s="24" t="s">
        <v>25</v>
      </c>
      <c r="B304" s="24"/>
      <c r="C304" s="25"/>
      <c r="D304" s="26"/>
      <c r="E304" s="27"/>
      <c r="F304" s="28"/>
      <c r="G304" s="126"/>
      <c r="H304" s="126"/>
      <c r="I304" s="1"/>
      <c r="J304" s="1"/>
      <c r="K304" s="1"/>
      <c r="L304" s="1" t="str">
        <f t="shared" si="3"/>
        <v>choqua</v>
      </c>
      <c r="M304" s="1"/>
      <c r="N304" s="1"/>
      <c r="O304" s="1"/>
      <c r="P304" s="1"/>
      <c r="Q304" s="1"/>
      <c r="R304" s="63"/>
      <c r="S304" s="64"/>
      <c r="T304" s="1"/>
      <c r="U304" s="1"/>
      <c r="V304" s="1"/>
      <c r="W304" s="5"/>
    </row>
    <row r="305" spans="1:23" s="2" customFormat="1" ht="15.75" x14ac:dyDescent="0.25">
      <c r="A305" s="24" t="s">
        <v>28</v>
      </c>
      <c r="B305" s="127" t="s">
        <v>29</v>
      </c>
      <c r="C305" s="127"/>
      <c r="D305" s="26"/>
      <c r="E305" s="27"/>
      <c r="F305" s="28"/>
      <c r="G305" s="128" t="s">
        <v>60</v>
      </c>
      <c r="H305" s="128"/>
      <c r="I305" s="1"/>
      <c r="J305" s="1"/>
      <c r="K305" s="1"/>
      <c r="L305" s="1" t="str">
        <f t="shared" si="3"/>
        <v>choqua</v>
      </c>
      <c r="M305" s="1"/>
      <c r="N305" s="1"/>
      <c r="O305" s="1"/>
      <c r="P305" s="1"/>
      <c r="Q305" s="1"/>
      <c r="R305" s="63"/>
      <c r="S305" s="64"/>
      <c r="T305" s="1"/>
      <c r="U305" s="1"/>
      <c r="V305" s="1"/>
      <c r="W305" s="5"/>
    </row>
    <row r="306" spans="1:23" s="2" customFormat="1" ht="15.75" x14ac:dyDescent="0.25">
      <c r="A306" s="6" t="s">
        <v>5</v>
      </c>
      <c r="B306" s="33" t="s">
        <v>34</v>
      </c>
      <c r="C306" s="6" t="s">
        <v>35</v>
      </c>
      <c r="D306" s="101" t="s">
        <v>36</v>
      </c>
      <c r="E306" s="7" t="s">
        <v>37</v>
      </c>
      <c r="F306" s="34" t="s">
        <v>38</v>
      </c>
      <c r="G306" s="6" t="s">
        <v>39</v>
      </c>
      <c r="H306" s="7" t="s">
        <v>40</v>
      </c>
      <c r="I306" s="90" t="s">
        <v>31</v>
      </c>
      <c r="J306" s="1"/>
      <c r="K306" s="1"/>
      <c r="L306" s="1" t="str">
        <f t="shared" si="3"/>
        <v>choqua</v>
      </c>
      <c r="M306" s="1"/>
      <c r="N306" s="1"/>
      <c r="O306" s="1"/>
      <c r="P306" s="1"/>
      <c r="Q306" s="1"/>
      <c r="R306" s="63"/>
      <c r="S306" s="64"/>
      <c r="T306" s="1"/>
      <c r="U306" s="1"/>
      <c r="V306" s="1"/>
      <c r="W306" s="5"/>
    </row>
    <row r="307" spans="1:23" s="2" customFormat="1" ht="15.75" x14ac:dyDescent="0.25">
      <c r="A307" s="8">
        <v>1</v>
      </c>
      <c r="B307" s="35" t="s">
        <v>43</v>
      </c>
      <c r="C307" s="12" t="str">
        <f>VLOOKUP(B307,$S$5:$T$18,2,0)</f>
        <v>Gà muối 500G</v>
      </c>
      <c r="D307" s="87">
        <v>20</v>
      </c>
      <c r="E307" s="65">
        <f>VLOOKUP(C307,$T$5:$U$18,2,0)</f>
        <v>111058</v>
      </c>
      <c r="F307" s="66">
        <f>E307*D307</f>
        <v>2221160</v>
      </c>
      <c r="G307" s="39">
        <v>0</v>
      </c>
      <c r="H307" s="40">
        <f>F307-G307*F307</f>
        <v>2221160</v>
      </c>
      <c r="I307" s="1">
        <f>+E307*0.9</f>
        <v>99952.2</v>
      </c>
      <c r="J307" s="1">
        <f>+I307*D307</f>
        <v>1999044</v>
      </c>
      <c r="K307" s="1"/>
      <c r="L307" s="1" t="str">
        <f t="shared" si="3"/>
        <v>choqua</v>
      </c>
      <c r="M307" s="67"/>
      <c r="N307" s="67"/>
      <c r="O307" s="67"/>
      <c r="P307" s="67"/>
      <c r="Q307" s="1"/>
      <c r="R307" s="63"/>
      <c r="S307" s="64"/>
      <c r="T307" s="1"/>
      <c r="U307" s="1"/>
      <c r="V307" s="1"/>
      <c r="W307" s="5"/>
    </row>
    <row r="308" spans="1:23" s="2" customFormat="1" ht="15.75" x14ac:dyDescent="0.25">
      <c r="A308" s="8">
        <v>2</v>
      </c>
      <c r="B308" s="35" t="s">
        <v>46</v>
      </c>
      <c r="C308" s="12" t="str">
        <f>VLOOKUP(B308,$S$5:$T$18,2,0)</f>
        <v>Chân giò heo muối 300G</v>
      </c>
      <c r="D308" s="88">
        <v>20</v>
      </c>
      <c r="E308" s="65">
        <f>VLOOKUP(C308,$T$5:$U$18,2,0)</f>
        <v>73431</v>
      </c>
      <c r="F308" s="66">
        <f>E308*D308</f>
        <v>1468620</v>
      </c>
      <c r="G308" s="39">
        <v>0</v>
      </c>
      <c r="H308" s="40">
        <f>F308-G308*F308</f>
        <v>1468620</v>
      </c>
      <c r="I308" s="1">
        <f>+E308*0.9</f>
        <v>66087.900000000009</v>
      </c>
      <c r="J308" s="1">
        <f>+I308*D308</f>
        <v>1321758.0000000002</v>
      </c>
      <c r="K308" s="1"/>
      <c r="L308" s="1" t="str">
        <f t="shared" si="3"/>
        <v>choqua</v>
      </c>
      <c r="M308" s="1"/>
      <c r="N308" s="1"/>
      <c r="O308" s="1"/>
      <c r="P308" s="1"/>
      <c r="Q308" s="1"/>
      <c r="R308" s="63"/>
      <c r="S308" s="64"/>
      <c r="T308" s="1"/>
      <c r="U308" s="1"/>
      <c r="V308" s="1"/>
      <c r="W308" s="5"/>
    </row>
    <row r="309" spans="1:23" s="2" customFormat="1" ht="15.75" x14ac:dyDescent="0.25">
      <c r="A309" s="8">
        <v>3</v>
      </c>
      <c r="B309" s="35" t="s">
        <v>49</v>
      </c>
      <c r="C309" s="36" t="str">
        <f>VLOOKUP(B309,$S$5:$T$18,2,0)</f>
        <v>Chân giò heo muối 500G</v>
      </c>
      <c r="D309" s="88">
        <v>15</v>
      </c>
      <c r="E309" s="65">
        <f>VLOOKUP(C309,$T$5:$U$18,2,0)</f>
        <v>119066</v>
      </c>
      <c r="F309" s="68">
        <f>E309*D309</f>
        <v>1785990</v>
      </c>
      <c r="G309" s="45">
        <v>0</v>
      </c>
      <c r="H309" s="37">
        <f>F309-G309*F309</f>
        <v>1785990</v>
      </c>
      <c r="I309" s="1">
        <f>+E309*0.9</f>
        <v>107159.40000000001</v>
      </c>
      <c r="J309" s="1">
        <f>+I309*D309</f>
        <v>1607391.0000000002</v>
      </c>
      <c r="K309" s="46"/>
      <c r="L309" s="1" t="str">
        <f t="shared" si="3"/>
        <v>choqua</v>
      </c>
      <c r="M309" s="1"/>
      <c r="N309" s="1"/>
      <c r="O309" s="1"/>
      <c r="P309" s="1"/>
      <c r="Q309" s="1"/>
      <c r="R309" s="63"/>
      <c r="S309" s="64"/>
      <c r="T309" s="1"/>
      <c r="U309" s="1"/>
      <c r="V309" s="1"/>
      <c r="W309" s="5"/>
    </row>
    <row r="310" spans="1:23" s="2" customFormat="1" ht="15.75" hidden="1" x14ac:dyDescent="0.25">
      <c r="A310" s="8">
        <v>4</v>
      </c>
      <c r="B310" s="35" t="s">
        <v>52</v>
      </c>
      <c r="C310" s="36" t="str">
        <f>VLOOKUP(B310,$S$5:$T$18,2,0)</f>
        <v>Bắp bò muối 200G</v>
      </c>
      <c r="D310" s="88"/>
      <c r="E310" s="65">
        <f>VLOOKUP(C310,$T$5:$U$18,2,0)</f>
        <v>87787</v>
      </c>
      <c r="F310" s="68">
        <f>E310*D310</f>
        <v>0</v>
      </c>
      <c r="G310" s="45">
        <v>0</v>
      </c>
      <c r="H310" s="37">
        <f>F310-G310*F310</f>
        <v>0</v>
      </c>
      <c r="I310" s="1">
        <f>+E310*0.9</f>
        <v>79008.3</v>
      </c>
      <c r="J310" s="1">
        <f>+I310*D310</f>
        <v>0</v>
      </c>
      <c r="K310" s="46"/>
      <c r="L310" s="1" t="str">
        <f t="shared" si="3"/>
        <v>choqua</v>
      </c>
      <c r="M310" s="1"/>
      <c r="N310" s="1"/>
      <c r="O310" s="1"/>
      <c r="P310" s="1"/>
      <c r="Q310" s="1"/>
      <c r="R310" s="63"/>
      <c r="S310" s="64"/>
      <c r="T310" s="1"/>
      <c r="U310" s="1"/>
      <c r="V310" s="1"/>
      <c r="W310" s="5"/>
    </row>
    <row r="311" spans="1:23" s="2" customFormat="1" ht="15.75" x14ac:dyDescent="0.25">
      <c r="A311" s="8">
        <v>4</v>
      </c>
      <c r="B311" s="35" t="s">
        <v>53</v>
      </c>
      <c r="C311" s="36" t="str">
        <f>VLOOKUP(B311,$S$5:$T$18,2,0)</f>
        <v>Tai Heo muối 200G</v>
      </c>
      <c r="D311" s="88">
        <v>10</v>
      </c>
      <c r="E311" s="65">
        <f>VLOOKUP(C311,$T$5:$U$18,2,0)</f>
        <v>55595</v>
      </c>
      <c r="F311" s="68">
        <f>E311*D311</f>
        <v>555950</v>
      </c>
      <c r="G311" s="45">
        <v>0</v>
      </c>
      <c r="H311" s="37">
        <f>F311-G311*F311</f>
        <v>555950</v>
      </c>
      <c r="I311" s="1">
        <f>+E311*0.9</f>
        <v>50035.5</v>
      </c>
      <c r="J311" s="1">
        <f>+I311*D311</f>
        <v>500355</v>
      </c>
      <c r="K311" s="46"/>
      <c r="L311" s="1" t="str">
        <f t="shared" si="3"/>
        <v>choqua</v>
      </c>
      <c r="M311" s="1"/>
      <c r="N311" s="1"/>
      <c r="O311" s="1"/>
      <c r="P311" s="1"/>
      <c r="Q311" s="1"/>
      <c r="R311" s="63"/>
      <c r="S311" s="64"/>
      <c r="T311" s="1"/>
      <c r="U311" s="1"/>
      <c r="V311" s="1"/>
      <c r="W311" s="5"/>
    </row>
    <row r="312" spans="1:23" s="2" customFormat="1" ht="15.75" x14ac:dyDescent="0.25">
      <c r="A312" s="41"/>
      <c r="B312" s="42"/>
      <c r="C312" s="53" t="s">
        <v>54</v>
      </c>
      <c r="D312" s="54">
        <f>+SUM(D307:D311)</f>
        <v>65</v>
      </c>
      <c r="E312" s="43"/>
      <c r="F312" s="44"/>
      <c r="G312" s="45"/>
      <c r="H312" s="55">
        <f>+SUM(H307:H311)</f>
        <v>6031720</v>
      </c>
      <c r="I312" s="1"/>
      <c r="J312" s="1"/>
      <c r="K312" s="96">
        <f>+SUM(J307:J311)</f>
        <v>5428548</v>
      </c>
      <c r="L312" s="1" t="str">
        <f t="shared" ref="L312:L330" si="4">IF(LEFT(C312,6)="CHỊ HÀ",C312,"choqua")</f>
        <v>choqua</v>
      </c>
      <c r="M312" s="1"/>
      <c r="N312" s="1"/>
      <c r="O312" s="1"/>
      <c r="P312" s="1"/>
      <c r="Q312" s="1"/>
      <c r="R312" s="63"/>
      <c r="S312" s="64"/>
      <c r="T312" s="1"/>
      <c r="U312" s="1"/>
      <c r="V312" s="1"/>
      <c r="W312" s="5"/>
    </row>
    <row r="313" spans="1:23" ht="15.75" x14ac:dyDescent="0.25">
      <c r="L313" s="1" t="str">
        <f t="shared" si="4"/>
        <v>choqua</v>
      </c>
    </row>
    <row r="314" spans="1:23" ht="15.75" x14ac:dyDescent="0.25">
      <c r="L314" s="1" t="str">
        <f t="shared" si="4"/>
        <v>choqua</v>
      </c>
    </row>
    <row r="315" spans="1:23" s="2" customFormat="1" ht="15.75" x14ac:dyDescent="0.25">
      <c r="A315" s="124" t="s">
        <v>0</v>
      </c>
      <c r="B315" s="124"/>
      <c r="C315" s="124"/>
      <c r="D315" s="124"/>
      <c r="E315" s="124"/>
      <c r="F315" s="124"/>
      <c r="G315" s="124"/>
      <c r="H315" s="124"/>
      <c r="I315" s="1"/>
      <c r="J315" s="1"/>
      <c r="K315" s="1"/>
      <c r="L315" s="1" t="str">
        <f t="shared" si="4"/>
        <v>choqua</v>
      </c>
      <c r="M315" s="1"/>
      <c r="N315" s="1"/>
      <c r="O315" s="1"/>
      <c r="P315" s="1"/>
      <c r="Q315" s="1"/>
      <c r="R315" s="63"/>
      <c r="S315" s="64"/>
      <c r="T315" s="1"/>
      <c r="U315" s="1"/>
      <c r="V315" s="1"/>
      <c r="W315" s="5"/>
    </row>
    <row r="316" spans="1:23" s="2" customFormat="1" ht="15.75" x14ac:dyDescent="0.25">
      <c r="A316" s="124" t="s">
        <v>3</v>
      </c>
      <c r="B316" s="124"/>
      <c r="C316" s="124"/>
      <c r="D316" s="124"/>
      <c r="E316" s="124"/>
      <c r="F316" s="124"/>
      <c r="G316" s="124"/>
      <c r="H316" s="124"/>
      <c r="I316" s="1"/>
      <c r="J316" s="1"/>
      <c r="K316" s="1"/>
      <c r="L316" s="1" t="str">
        <f t="shared" si="4"/>
        <v>choqua</v>
      </c>
      <c r="M316" s="1"/>
      <c r="N316" s="1"/>
      <c r="O316" s="1"/>
      <c r="P316" s="1"/>
      <c r="Q316" s="1"/>
      <c r="R316" s="63"/>
      <c r="S316" s="64"/>
      <c r="T316" s="1"/>
      <c r="U316" s="1"/>
      <c r="V316" s="1"/>
      <c r="W316" s="5"/>
    </row>
    <row r="317" spans="1:23" s="2" customFormat="1" ht="15.75" x14ac:dyDescent="0.25">
      <c r="A317" s="124" t="s">
        <v>4</v>
      </c>
      <c r="B317" s="124"/>
      <c r="C317" s="124"/>
      <c r="D317" s="124"/>
      <c r="E317" s="124"/>
      <c r="F317" s="124"/>
      <c r="G317" s="124"/>
      <c r="H317" s="124"/>
      <c r="I317" s="1"/>
      <c r="J317" s="1"/>
      <c r="K317" s="1"/>
      <c r="L317" s="1" t="str">
        <f t="shared" si="4"/>
        <v>choqua</v>
      </c>
      <c r="M317" s="1"/>
      <c r="N317" s="1"/>
      <c r="O317" s="1"/>
      <c r="P317" s="1"/>
      <c r="Q317" s="1"/>
      <c r="R317" s="63"/>
      <c r="S317" s="64"/>
      <c r="T317" s="1"/>
      <c r="U317" s="1"/>
      <c r="V317" s="1"/>
      <c r="W317" s="5"/>
    </row>
    <row r="318" spans="1:23" s="2" customFormat="1" ht="15.75" x14ac:dyDescent="0.25">
      <c r="A318" s="124" t="s">
        <v>9</v>
      </c>
      <c r="B318" s="124"/>
      <c r="C318" s="124"/>
      <c r="D318" s="124"/>
      <c r="E318" s="124"/>
      <c r="F318" s="124"/>
      <c r="G318" s="124"/>
      <c r="H318" s="124"/>
      <c r="I318" s="1"/>
      <c r="J318" s="1"/>
      <c r="K318" s="1"/>
      <c r="L318" s="1" t="str">
        <f t="shared" si="4"/>
        <v>choqua</v>
      </c>
      <c r="M318" s="1"/>
      <c r="N318" s="1"/>
      <c r="O318" s="1"/>
      <c r="P318" s="1"/>
      <c r="Q318" s="1"/>
      <c r="R318" s="63"/>
      <c r="S318" s="64"/>
      <c r="T318" s="1"/>
      <c r="U318" s="1"/>
      <c r="V318" s="1"/>
      <c r="W318" s="5"/>
    </row>
    <row r="319" spans="1:23" s="2" customFormat="1" ht="15.75" x14ac:dyDescent="0.25">
      <c r="A319" s="125" t="s">
        <v>12</v>
      </c>
      <c r="B319" s="125"/>
      <c r="C319" s="125"/>
      <c r="D319" s="125"/>
      <c r="E319" s="125"/>
      <c r="F319" s="125"/>
      <c r="G319" s="125"/>
      <c r="H319" s="125"/>
      <c r="I319" s="1"/>
      <c r="J319" s="1"/>
      <c r="K319" s="1"/>
      <c r="L319" s="1" t="str">
        <f t="shared" si="4"/>
        <v>choqua</v>
      </c>
      <c r="M319" s="1"/>
      <c r="N319" s="1"/>
      <c r="O319" s="1"/>
      <c r="P319" s="1"/>
      <c r="Q319" s="1"/>
      <c r="R319" s="63"/>
      <c r="S319" s="64"/>
      <c r="T319" s="1"/>
      <c r="U319" s="1"/>
      <c r="V319" s="1"/>
      <c r="W319" s="5"/>
    </row>
    <row r="320" spans="1:23" s="2" customFormat="1" ht="15.75" x14ac:dyDescent="0.25">
      <c r="A320" s="14"/>
      <c r="B320" s="15"/>
      <c r="C320" s="14"/>
      <c r="D320" s="98"/>
      <c r="E320" s="14"/>
      <c r="F320" s="14"/>
      <c r="G320" s="16"/>
      <c r="H320" s="14"/>
      <c r="I320" s="1"/>
      <c r="J320" s="1"/>
      <c r="K320" s="1"/>
      <c r="L320" s="1" t="str">
        <f t="shared" si="4"/>
        <v>choqua</v>
      </c>
      <c r="M320" s="1"/>
      <c r="N320" s="1"/>
      <c r="O320" s="1"/>
      <c r="P320" s="1"/>
      <c r="Q320" s="1"/>
      <c r="R320" s="63"/>
      <c r="S320" s="64"/>
      <c r="T320" s="1"/>
      <c r="U320" s="1"/>
      <c r="V320" s="1"/>
      <c r="W320" s="5"/>
    </row>
    <row r="321" spans="1:23" s="2" customFormat="1" ht="15.75" x14ac:dyDescent="0.25">
      <c r="A321" s="20" t="s">
        <v>20</v>
      </c>
      <c r="B321" s="20"/>
      <c r="C321" s="15" t="s">
        <v>21</v>
      </c>
      <c r="D321" s="98"/>
      <c r="E321" s="14"/>
      <c r="F321" s="14"/>
      <c r="G321" s="21" t="s">
        <v>22</v>
      </c>
      <c r="H321" s="22">
        <v>44770</v>
      </c>
      <c r="I321" s="1"/>
      <c r="J321" s="1"/>
      <c r="K321" s="1"/>
      <c r="L321" s="1" t="str">
        <f t="shared" si="4"/>
        <v>CHỊ HÀ - SIÊU THỊ MINH CẦU 1 - TN</v>
      </c>
      <c r="M321" s="23">
        <f>H321</f>
        <v>44770</v>
      </c>
      <c r="N321" s="1"/>
      <c r="O321" s="1"/>
      <c r="P321" s="1"/>
      <c r="Q321" s="1"/>
      <c r="R321" s="63"/>
      <c r="S321" s="64"/>
      <c r="T321" s="1"/>
      <c r="U321" s="1"/>
      <c r="V321" s="1"/>
      <c r="W321" s="5"/>
    </row>
    <row r="322" spans="1:23" s="2" customFormat="1" ht="15.75" x14ac:dyDescent="0.25">
      <c r="A322" s="24" t="s">
        <v>25</v>
      </c>
      <c r="B322" s="24"/>
      <c r="C322" s="25"/>
      <c r="D322" s="26"/>
      <c r="E322" s="27"/>
      <c r="F322" s="28"/>
      <c r="G322" s="126"/>
      <c r="H322" s="126"/>
      <c r="I322" s="1"/>
      <c r="J322" s="1"/>
      <c r="K322" s="1"/>
      <c r="L322" s="1" t="str">
        <f t="shared" si="4"/>
        <v>choqua</v>
      </c>
      <c r="M322" s="1"/>
      <c r="N322" s="1"/>
      <c r="O322" s="1"/>
      <c r="P322" s="1"/>
      <c r="Q322" s="1"/>
      <c r="R322" s="63"/>
      <c r="S322" s="64"/>
      <c r="T322" s="1"/>
      <c r="U322" s="1"/>
      <c r="V322" s="1"/>
      <c r="W322" s="5"/>
    </row>
    <row r="323" spans="1:23" s="2" customFormat="1" ht="15.75" x14ac:dyDescent="0.25">
      <c r="A323" s="24" t="s">
        <v>28</v>
      </c>
      <c r="B323" s="127" t="s">
        <v>29</v>
      </c>
      <c r="C323" s="127"/>
      <c r="D323" s="26"/>
      <c r="E323" s="27"/>
      <c r="F323" s="28"/>
      <c r="G323" s="128" t="s">
        <v>60</v>
      </c>
      <c r="H323" s="128"/>
      <c r="I323" s="1"/>
      <c r="J323" s="1"/>
      <c r="K323" s="1"/>
      <c r="L323" s="1" t="str">
        <f t="shared" si="4"/>
        <v>choqua</v>
      </c>
      <c r="M323" s="1"/>
      <c r="N323" s="1"/>
      <c r="O323" s="1"/>
      <c r="P323" s="1"/>
      <c r="Q323" s="1"/>
      <c r="R323" s="63"/>
      <c r="S323" s="64"/>
      <c r="T323" s="1"/>
      <c r="U323" s="1"/>
      <c r="V323" s="1"/>
      <c r="W323" s="5"/>
    </row>
    <row r="324" spans="1:23" s="2" customFormat="1" ht="15.75" x14ac:dyDescent="0.25">
      <c r="A324" s="6" t="s">
        <v>5</v>
      </c>
      <c r="B324" s="33" t="s">
        <v>34</v>
      </c>
      <c r="C324" s="6" t="s">
        <v>35</v>
      </c>
      <c r="D324" s="101" t="s">
        <v>36</v>
      </c>
      <c r="E324" s="7" t="s">
        <v>37</v>
      </c>
      <c r="F324" s="34" t="s">
        <v>38</v>
      </c>
      <c r="G324" s="6" t="s">
        <v>39</v>
      </c>
      <c r="H324" s="7" t="s">
        <v>40</v>
      </c>
      <c r="I324" s="90" t="s">
        <v>31</v>
      </c>
      <c r="J324" s="1"/>
      <c r="K324" s="1"/>
      <c r="L324" s="1" t="str">
        <f t="shared" si="4"/>
        <v>choqua</v>
      </c>
      <c r="M324" s="1"/>
      <c r="N324" s="1"/>
      <c r="O324" s="1"/>
      <c r="P324" s="1"/>
      <c r="Q324" s="1"/>
      <c r="R324" s="63"/>
      <c r="S324" s="64"/>
      <c r="T324" s="1"/>
      <c r="U324" s="1"/>
      <c r="V324" s="1"/>
      <c r="W324" s="5"/>
    </row>
    <row r="325" spans="1:23" s="2" customFormat="1" ht="15.75" hidden="1" x14ac:dyDescent="0.25">
      <c r="A325" s="8">
        <v>1</v>
      </c>
      <c r="B325" s="35" t="s">
        <v>43</v>
      </c>
      <c r="C325" s="12" t="str">
        <f>VLOOKUP(B325,$S$5:$T$18,2,0)</f>
        <v>Gà muối 500G</v>
      </c>
      <c r="D325" s="87"/>
      <c r="E325" s="65">
        <f>VLOOKUP(C325,$T$5:$U$18,2,0)</f>
        <v>111058</v>
      </c>
      <c r="F325" s="66">
        <f>E325*D325</f>
        <v>0</v>
      </c>
      <c r="G325" s="39">
        <v>0</v>
      </c>
      <c r="H325" s="40">
        <f>F325-G325*F325</f>
        <v>0</v>
      </c>
      <c r="I325" s="1">
        <f>+E325*0.9</f>
        <v>99952.2</v>
      </c>
      <c r="J325" s="1">
        <f>+I325*D325</f>
        <v>0</v>
      </c>
      <c r="K325" s="1"/>
      <c r="L325" s="1" t="str">
        <f t="shared" si="4"/>
        <v>choqua</v>
      </c>
      <c r="M325" s="67"/>
      <c r="N325" s="67"/>
      <c r="O325" s="67"/>
      <c r="P325" s="67"/>
      <c r="Q325" s="1"/>
      <c r="R325" s="63"/>
      <c r="S325" s="64"/>
      <c r="T325" s="1"/>
      <c r="U325" s="1"/>
      <c r="V325" s="1"/>
      <c r="W325" s="5"/>
    </row>
    <row r="326" spans="1:23" s="2" customFormat="1" ht="15.75" x14ac:dyDescent="0.25">
      <c r="A326" s="8">
        <v>1</v>
      </c>
      <c r="B326" s="35" t="s">
        <v>46</v>
      </c>
      <c r="C326" s="12" t="str">
        <f>VLOOKUP(B326,$S$5:$T$18,2,0)</f>
        <v>Chân giò heo muối 300G</v>
      </c>
      <c r="D326" s="88">
        <v>40</v>
      </c>
      <c r="E326" s="65">
        <f>VLOOKUP(C326,$T$5:$U$18,2,0)</f>
        <v>73431</v>
      </c>
      <c r="F326" s="66">
        <f>E326*D326</f>
        <v>2937240</v>
      </c>
      <c r="G326" s="39">
        <v>0</v>
      </c>
      <c r="H326" s="40">
        <f>F326-G326*F326</f>
        <v>2937240</v>
      </c>
      <c r="I326" s="1">
        <f>+E326*0.9</f>
        <v>66087.900000000009</v>
      </c>
      <c r="J326" s="1">
        <f>+I326*D326</f>
        <v>2643516.0000000005</v>
      </c>
      <c r="K326" s="1"/>
      <c r="L326" s="1" t="str">
        <f t="shared" si="4"/>
        <v>choqua</v>
      </c>
      <c r="M326" s="1"/>
      <c r="N326" s="1"/>
      <c r="O326" s="1"/>
      <c r="P326" s="1"/>
      <c r="Q326" s="1"/>
      <c r="R326" s="63"/>
      <c r="S326" s="64"/>
      <c r="T326" s="1"/>
      <c r="U326" s="1"/>
      <c r="V326" s="1"/>
      <c r="W326" s="5"/>
    </row>
    <row r="327" spans="1:23" s="2" customFormat="1" ht="15.75" x14ac:dyDescent="0.25">
      <c r="A327" s="41">
        <v>2</v>
      </c>
      <c r="B327" s="35" t="s">
        <v>49</v>
      </c>
      <c r="C327" s="36" t="str">
        <f>VLOOKUP(B327,$S$5:$T$18,2,0)</f>
        <v>Chân giò heo muối 500G</v>
      </c>
      <c r="D327" s="88">
        <v>40</v>
      </c>
      <c r="E327" s="65">
        <f>VLOOKUP(C327,$T$5:$U$18,2,0)</f>
        <v>119066</v>
      </c>
      <c r="F327" s="68">
        <f>E327*D327</f>
        <v>4762640</v>
      </c>
      <c r="G327" s="45">
        <v>0</v>
      </c>
      <c r="H327" s="37">
        <f>F327-G327*F327</f>
        <v>4762640</v>
      </c>
      <c r="I327" s="1">
        <f>+E327*0.9</f>
        <v>107159.40000000001</v>
      </c>
      <c r="J327" s="1">
        <f>+I327*D327</f>
        <v>4286376</v>
      </c>
      <c r="K327" s="46"/>
      <c r="L327" s="1" t="str">
        <f t="shared" si="4"/>
        <v>choqua</v>
      </c>
      <c r="M327" s="1"/>
      <c r="N327" s="1"/>
      <c r="O327" s="1"/>
      <c r="P327" s="1"/>
      <c r="Q327" s="1"/>
      <c r="R327" s="63"/>
      <c r="S327" s="64"/>
      <c r="T327" s="1"/>
      <c r="U327" s="1"/>
      <c r="V327" s="1"/>
      <c r="W327" s="5"/>
    </row>
    <row r="328" spans="1:23" s="2" customFormat="1" ht="15.75" x14ac:dyDescent="0.25">
      <c r="A328" s="41">
        <v>3</v>
      </c>
      <c r="B328" s="35" t="s">
        <v>52</v>
      </c>
      <c r="C328" s="36" t="str">
        <f>VLOOKUP(B328,$S$5:$T$18,2,0)</f>
        <v>Bắp bò muối 200G</v>
      </c>
      <c r="D328" s="88">
        <v>10</v>
      </c>
      <c r="E328" s="65">
        <f>VLOOKUP(C328,$T$5:$U$18,2,0)</f>
        <v>87787</v>
      </c>
      <c r="F328" s="68">
        <f>E328*D328</f>
        <v>877870</v>
      </c>
      <c r="G328" s="45">
        <v>0</v>
      </c>
      <c r="H328" s="37">
        <f>F328-G328*F328</f>
        <v>877870</v>
      </c>
      <c r="I328" s="1">
        <f>+E328*0.9</f>
        <v>79008.3</v>
      </c>
      <c r="J328" s="1">
        <f>+I328*D328</f>
        <v>790083</v>
      </c>
      <c r="K328" s="46"/>
      <c r="L328" s="1" t="str">
        <f t="shared" si="4"/>
        <v>choqua</v>
      </c>
      <c r="M328" s="1"/>
      <c r="N328" s="1"/>
      <c r="O328" s="1"/>
      <c r="P328" s="1"/>
      <c r="Q328" s="1"/>
      <c r="R328" s="63"/>
      <c r="S328" s="64"/>
      <c r="T328" s="1"/>
      <c r="U328" s="1"/>
      <c r="V328" s="1"/>
      <c r="W328" s="5"/>
    </row>
    <row r="329" spans="1:23" s="2" customFormat="1" ht="15.75" hidden="1" x14ac:dyDescent="0.25">
      <c r="A329" s="41">
        <v>5</v>
      </c>
      <c r="B329" s="35" t="s">
        <v>53</v>
      </c>
      <c r="C329" s="36" t="str">
        <f>VLOOKUP(B329,$S$5:$T$18,2,0)</f>
        <v>Tai Heo muối 200G</v>
      </c>
      <c r="D329" s="88"/>
      <c r="E329" s="65">
        <f>VLOOKUP(C329,$T$5:$U$18,2,0)</f>
        <v>55595</v>
      </c>
      <c r="F329" s="68">
        <f>E329*D329</f>
        <v>0</v>
      </c>
      <c r="G329" s="45">
        <v>0</v>
      </c>
      <c r="H329" s="37">
        <f>F329-G329*F329</f>
        <v>0</v>
      </c>
      <c r="I329" s="1">
        <f>+E329*0.9</f>
        <v>50035.5</v>
      </c>
      <c r="J329" s="1">
        <f>+I329*D329</f>
        <v>0</v>
      </c>
      <c r="K329" s="46"/>
      <c r="L329" s="1" t="str">
        <f t="shared" si="4"/>
        <v>choqua</v>
      </c>
      <c r="M329" s="1"/>
      <c r="N329" s="1"/>
      <c r="O329" s="1"/>
      <c r="P329" s="1"/>
      <c r="Q329" s="1"/>
      <c r="R329" s="63"/>
      <c r="S329" s="64"/>
      <c r="T329" s="1"/>
      <c r="U329" s="1"/>
      <c r="V329" s="1"/>
      <c r="W329" s="5"/>
    </row>
    <row r="330" spans="1:23" s="2" customFormat="1" ht="15.75" x14ac:dyDescent="0.25">
      <c r="A330" s="41"/>
      <c r="B330" s="42"/>
      <c r="C330" s="53" t="s">
        <v>54</v>
      </c>
      <c r="D330" s="54">
        <f>+SUM(D325:D329)</f>
        <v>90</v>
      </c>
      <c r="E330" s="43"/>
      <c r="F330" s="44"/>
      <c r="G330" s="45"/>
      <c r="H330" s="55">
        <f>+SUM(H325:H329)</f>
        <v>8577750</v>
      </c>
      <c r="I330" s="1"/>
      <c r="J330" s="1"/>
      <c r="K330" s="96">
        <f>+SUM(J325:J329)</f>
        <v>7719975</v>
      </c>
      <c r="L330" s="1" t="str">
        <f t="shared" si="4"/>
        <v>choqua</v>
      </c>
      <c r="M330" s="1"/>
      <c r="N330" s="1"/>
      <c r="O330" s="1"/>
      <c r="P330" s="1"/>
      <c r="Q330" s="1"/>
      <c r="R330" s="63"/>
      <c r="S330" s="64"/>
      <c r="T330" s="1"/>
      <c r="U330" s="1"/>
      <c r="V330" s="1"/>
      <c r="W330" s="5"/>
    </row>
  </sheetData>
  <mergeCells count="157">
    <mergeCell ref="A1:H1"/>
    <mergeCell ref="A2:H2"/>
    <mergeCell ref="A3:H3"/>
    <mergeCell ref="A4:H4"/>
    <mergeCell ref="A5:H5"/>
    <mergeCell ref="A6:H6"/>
    <mergeCell ref="G9:H9"/>
    <mergeCell ref="A24:H24"/>
    <mergeCell ref="G27:H27"/>
    <mergeCell ref="B28:C28"/>
    <mergeCell ref="G28:H28"/>
    <mergeCell ref="A34:H34"/>
    <mergeCell ref="A36:H36"/>
    <mergeCell ref="B10:C10"/>
    <mergeCell ref="G10:H10"/>
    <mergeCell ref="A20:H20"/>
    <mergeCell ref="A21:H21"/>
    <mergeCell ref="A22:H22"/>
    <mergeCell ref="A23:H23"/>
    <mergeCell ref="A52:H52"/>
    <mergeCell ref="A53:H53"/>
    <mergeCell ref="A54:H54"/>
    <mergeCell ref="A55:H55"/>
    <mergeCell ref="A56:H56"/>
    <mergeCell ref="G59:H59"/>
    <mergeCell ref="A37:H37"/>
    <mergeCell ref="A38:H38"/>
    <mergeCell ref="A39:H39"/>
    <mergeCell ref="A40:H40"/>
    <mergeCell ref="G43:H43"/>
    <mergeCell ref="B44:C44"/>
    <mergeCell ref="G44:H44"/>
    <mergeCell ref="B60:C60"/>
    <mergeCell ref="G60:H60"/>
    <mergeCell ref="A70:H70"/>
    <mergeCell ref="A71:H71"/>
    <mergeCell ref="A72:H72"/>
    <mergeCell ref="A73:H73"/>
    <mergeCell ref="A88:H88"/>
    <mergeCell ref="A89:H89"/>
    <mergeCell ref="A90:H90"/>
    <mergeCell ref="A74:H74"/>
    <mergeCell ref="G77:H77"/>
    <mergeCell ref="B78:C78"/>
    <mergeCell ref="G78:H78"/>
    <mergeCell ref="A105:H105"/>
    <mergeCell ref="A106:H106"/>
    <mergeCell ref="A91:H91"/>
    <mergeCell ref="A92:H92"/>
    <mergeCell ref="G95:H95"/>
    <mergeCell ref="B96:C96"/>
    <mergeCell ref="G96:H96"/>
    <mergeCell ref="A140:H140"/>
    <mergeCell ref="A141:H141"/>
    <mergeCell ref="G144:H144"/>
    <mergeCell ref="A107:H107"/>
    <mergeCell ref="A108:H108"/>
    <mergeCell ref="A109:H109"/>
    <mergeCell ref="G112:H112"/>
    <mergeCell ref="B113:C113"/>
    <mergeCell ref="G113:H113"/>
    <mergeCell ref="A243:H243"/>
    <mergeCell ref="A244:H244"/>
    <mergeCell ref="B198:C198"/>
    <mergeCell ref="G198:H198"/>
    <mergeCell ref="A225:H225"/>
    <mergeCell ref="A226:H226"/>
    <mergeCell ref="A227:H227"/>
    <mergeCell ref="A228:H228"/>
    <mergeCell ref="A122:H122"/>
    <mergeCell ref="A123:H123"/>
    <mergeCell ref="A124:H124"/>
    <mergeCell ref="A125:H125"/>
    <mergeCell ref="A126:H126"/>
    <mergeCell ref="G129:H129"/>
    <mergeCell ref="B130:C130"/>
    <mergeCell ref="G130:H130"/>
    <mergeCell ref="G179:H179"/>
    <mergeCell ref="B180:C180"/>
    <mergeCell ref="G180:H180"/>
    <mergeCell ref="A159:H159"/>
    <mergeCell ref="G162:H162"/>
    <mergeCell ref="B163:C163"/>
    <mergeCell ref="G163:H163"/>
    <mergeCell ref="A172:H172"/>
    <mergeCell ref="A261:H261"/>
    <mergeCell ref="A262:H262"/>
    <mergeCell ref="A229:H229"/>
    <mergeCell ref="G232:H232"/>
    <mergeCell ref="B233:C233"/>
    <mergeCell ref="G233:H233"/>
    <mergeCell ref="A190:H190"/>
    <mergeCell ref="A191:H191"/>
    <mergeCell ref="A192:H192"/>
    <mergeCell ref="A193:H193"/>
    <mergeCell ref="A194:H194"/>
    <mergeCell ref="G197:H197"/>
    <mergeCell ref="A263:H263"/>
    <mergeCell ref="A264:H264"/>
    <mergeCell ref="A265:H265"/>
    <mergeCell ref="G268:H268"/>
    <mergeCell ref="A245:H245"/>
    <mergeCell ref="A246:H246"/>
    <mergeCell ref="A247:H247"/>
    <mergeCell ref="G250:H250"/>
    <mergeCell ref="B251:C251"/>
    <mergeCell ref="G251:H251"/>
    <mergeCell ref="A283:H283"/>
    <mergeCell ref="G286:H286"/>
    <mergeCell ref="B287:C287"/>
    <mergeCell ref="G287:H287"/>
    <mergeCell ref="A297:H297"/>
    <mergeCell ref="A298:H298"/>
    <mergeCell ref="B269:C269"/>
    <mergeCell ref="G269:H269"/>
    <mergeCell ref="A279:H279"/>
    <mergeCell ref="A280:H280"/>
    <mergeCell ref="A281:H281"/>
    <mergeCell ref="A282:H282"/>
    <mergeCell ref="B323:C323"/>
    <mergeCell ref="G323:H323"/>
    <mergeCell ref="A315:H315"/>
    <mergeCell ref="A316:H316"/>
    <mergeCell ref="A317:H317"/>
    <mergeCell ref="A318:H318"/>
    <mergeCell ref="A319:H319"/>
    <mergeCell ref="G322:H322"/>
    <mergeCell ref="A299:H299"/>
    <mergeCell ref="A300:H300"/>
    <mergeCell ref="A301:H301"/>
    <mergeCell ref="G304:H304"/>
    <mergeCell ref="B305:C305"/>
    <mergeCell ref="G305:H305"/>
    <mergeCell ref="J130:K131"/>
    <mergeCell ref="J96:K97"/>
    <mergeCell ref="A208:H208"/>
    <mergeCell ref="A209:H209"/>
    <mergeCell ref="A210:H210"/>
    <mergeCell ref="A211:H211"/>
    <mergeCell ref="A212:H212"/>
    <mergeCell ref="G215:H215"/>
    <mergeCell ref="B216:C216"/>
    <mergeCell ref="G216:H216"/>
    <mergeCell ref="J216:K217"/>
    <mergeCell ref="A174:H174"/>
    <mergeCell ref="A175:H175"/>
    <mergeCell ref="A176:H176"/>
    <mergeCell ref="A173:H173"/>
    <mergeCell ref="B145:C145"/>
    <mergeCell ref="G145:H145"/>
    <mergeCell ref="A155:H155"/>
    <mergeCell ref="A156:H156"/>
    <mergeCell ref="A157:H157"/>
    <mergeCell ref="A158:H158"/>
    <mergeCell ref="A137:H137"/>
    <mergeCell ref="A138:H138"/>
    <mergeCell ref="A139:H1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tabSelected="1" zoomScale="85" zoomScaleNormal="85" workbookViewId="0">
      <selection activeCell="D25" sqref="D25"/>
    </sheetView>
  </sheetViews>
  <sheetFormatPr defaultRowHeight="15.75" x14ac:dyDescent="0.25"/>
  <cols>
    <col min="1" max="1" width="5.85546875" style="2" customWidth="1"/>
    <col min="2" max="2" width="54.140625" style="2" customWidth="1"/>
    <col min="3" max="3" width="25.140625" style="70" customWidth="1"/>
    <col min="4" max="4" width="28" style="71" customWidth="1"/>
    <col min="5" max="5" width="9.140625" style="2"/>
    <col min="6" max="6" width="18.5703125" style="1" customWidth="1"/>
    <col min="7" max="256" width="9.140625" style="2"/>
    <col min="257" max="257" width="5.85546875" style="2" customWidth="1"/>
    <col min="258" max="258" width="50.28515625" style="2" customWidth="1"/>
    <col min="259" max="259" width="18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50.28515625" style="2" customWidth="1"/>
    <col min="515" max="515" width="18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50.28515625" style="2" customWidth="1"/>
    <col min="771" max="771" width="18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50.28515625" style="2" customWidth="1"/>
    <col min="1027" max="1027" width="18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50.28515625" style="2" customWidth="1"/>
    <col min="1283" max="1283" width="18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50.28515625" style="2" customWidth="1"/>
    <col min="1539" max="1539" width="18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50.28515625" style="2" customWidth="1"/>
    <col min="1795" max="1795" width="18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50.28515625" style="2" customWidth="1"/>
    <col min="2051" max="2051" width="18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50.28515625" style="2" customWidth="1"/>
    <col min="2307" max="2307" width="18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50.28515625" style="2" customWidth="1"/>
    <col min="2563" max="2563" width="18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50.28515625" style="2" customWidth="1"/>
    <col min="2819" max="2819" width="18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50.28515625" style="2" customWidth="1"/>
    <col min="3075" max="3075" width="18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50.28515625" style="2" customWidth="1"/>
    <col min="3331" max="3331" width="18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50.28515625" style="2" customWidth="1"/>
    <col min="3587" max="3587" width="18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50.28515625" style="2" customWidth="1"/>
    <col min="3843" max="3843" width="18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50.28515625" style="2" customWidth="1"/>
    <col min="4099" max="4099" width="18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50.28515625" style="2" customWidth="1"/>
    <col min="4355" max="4355" width="18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50.28515625" style="2" customWidth="1"/>
    <col min="4611" max="4611" width="18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50.28515625" style="2" customWidth="1"/>
    <col min="4867" max="4867" width="18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50.28515625" style="2" customWidth="1"/>
    <col min="5123" max="5123" width="18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50.28515625" style="2" customWidth="1"/>
    <col min="5379" max="5379" width="18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50.28515625" style="2" customWidth="1"/>
    <col min="5635" max="5635" width="18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50.28515625" style="2" customWidth="1"/>
    <col min="5891" max="5891" width="18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50.28515625" style="2" customWidth="1"/>
    <col min="6147" max="6147" width="18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50.28515625" style="2" customWidth="1"/>
    <col min="6403" max="6403" width="18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50.28515625" style="2" customWidth="1"/>
    <col min="6659" max="6659" width="18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50.28515625" style="2" customWidth="1"/>
    <col min="6915" max="6915" width="18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50.28515625" style="2" customWidth="1"/>
    <col min="7171" max="7171" width="18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50.28515625" style="2" customWidth="1"/>
    <col min="7427" max="7427" width="18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50.28515625" style="2" customWidth="1"/>
    <col min="7683" max="7683" width="18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50.28515625" style="2" customWidth="1"/>
    <col min="7939" max="7939" width="18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50.28515625" style="2" customWidth="1"/>
    <col min="8195" max="8195" width="18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50.28515625" style="2" customWidth="1"/>
    <col min="8451" max="8451" width="18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50.28515625" style="2" customWidth="1"/>
    <col min="8707" max="8707" width="18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50.28515625" style="2" customWidth="1"/>
    <col min="8963" max="8963" width="18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50.28515625" style="2" customWidth="1"/>
    <col min="9219" max="9219" width="18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50.28515625" style="2" customWidth="1"/>
    <col min="9475" max="9475" width="18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50.28515625" style="2" customWidth="1"/>
    <col min="9731" max="9731" width="18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50.28515625" style="2" customWidth="1"/>
    <col min="9987" max="9987" width="18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50.28515625" style="2" customWidth="1"/>
    <col min="10243" max="10243" width="18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50.28515625" style="2" customWidth="1"/>
    <col min="10499" max="10499" width="18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50.28515625" style="2" customWidth="1"/>
    <col min="10755" max="10755" width="18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50.28515625" style="2" customWidth="1"/>
    <col min="11011" max="11011" width="18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50.28515625" style="2" customWidth="1"/>
    <col min="11267" max="11267" width="18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50.28515625" style="2" customWidth="1"/>
    <col min="11523" max="11523" width="18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50.28515625" style="2" customWidth="1"/>
    <col min="11779" max="11779" width="18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50.28515625" style="2" customWidth="1"/>
    <col min="12035" max="12035" width="18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50.28515625" style="2" customWidth="1"/>
    <col min="12291" max="12291" width="18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50.28515625" style="2" customWidth="1"/>
    <col min="12547" max="12547" width="18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50.28515625" style="2" customWidth="1"/>
    <col min="12803" max="12803" width="18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50.28515625" style="2" customWidth="1"/>
    <col min="13059" max="13059" width="18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50.28515625" style="2" customWidth="1"/>
    <col min="13315" max="13315" width="18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50.28515625" style="2" customWidth="1"/>
    <col min="13571" max="13571" width="18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50.28515625" style="2" customWidth="1"/>
    <col min="13827" max="13827" width="18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50.28515625" style="2" customWidth="1"/>
    <col min="14083" max="14083" width="18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50.28515625" style="2" customWidth="1"/>
    <col min="14339" max="14339" width="18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50.28515625" style="2" customWidth="1"/>
    <col min="14595" max="14595" width="18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50.28515625" style="2" customWidth="1"/>
    <col min="14851" max="14851" width="18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50.28515625" style="2" customWidth="1"/>
    <col min="15107" max="15107" width="18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50.28515625" style="2" customWidth="1"/>
    <col min="15363" max="15363" width="18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50.28515625" style="2" customWidth="1"/>
    <col min="15619" max="15619" width="18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50.28515625" style="2" customWidth="1"/>
    <col min="15875" max="15875" width="18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50.28515625" style="2" customWidth="1"/>
    <col min="16131" max="16131" width="18.42578125" style="2" customWidth="1"/>
    <col min="16132" max="16132" width="21.140625" style="2" customWidth="1"/>
    <col min="16133" max="16384" width="9.140625" style="2"/>
  </cols>
  <sheetData>
    <row r="1" spans="1:6" s="69" customFormat="1" ht="18.75" x14ac:dyDescent="0.3">
      <c r="A1" s="135" t="s">
        <v>67</v>
      </c>
      <c r="B1" s="135"/>
      <c r="C1" s="135"/>
      <c r="D1" s="135"/>
      <c r="F1" s="92"/>
    </row>
    <row r="2" spans="1:6" s="69" customFormat="1" ht="18.75" x14ac:dyDescent="0.3">
      <c r="A2" s="135" t="s">
        <v>68</v>
      </c>
      <c r="B2" s="135"/>
      <c r="C2" s="135"/>
      <c r="D2" s="135"/>
      <c r="F2" s="92"/>
    </row>
    <row r="3" spans="1:6" s="69" customFormat="1" ht="19.5" x14ac:dyDescent="0.35">
      <c r="A3" s="136" t="s">
        <v>77</v>
      </c>
      <c r="B3" s="136"/>
      <c r="C3" s="136"/>
      <c r="D3" s="136"/>
      <c r="F3" s="92"/>
    </row>
    <row r="5" spans="1:6" x14ac:dyDescent="0.25">
      <c r="A5" s="72" t="s">
        <v>5</v>
      </c>
      <c r="B5" s="73" t="s">
        <v>69</v>
      </c>
      <c r="C5" s="74" t="s">
        <v>16</v>
      </c>
      <c r="D5" s="75" t="s">
        <v>70</v>
      </c>
    </row>
    <row r="6" spans="1:6" x14ac:dyDescent="0.25">
      <c r="A6" s="89">
        <v>1</v>
      </c>
      <c r="B6" s="11" t="s">
        <v>62</v>
      </c>
      <c r="C6" s="76">
        <v>44684</v>
      </c>
      <c r="D6" s="77">
        <v>3054231</v>
      </c>
    </row>
    <row r="7" spans="1:6" x14ac:dyDescent="0.25">
      <c r="A7" s="89">
        <v>2</v>
      </c>
      <c r="B7" s="11" t="s">
        <v>63</v>
      </c>
      <c r="C7" s="76">
        <v>44684</v>
      </c>
      <c r="D7" s="77">
        <v>4626180</v>
      </c>
    </row>
    <row r="8" spans="1:6" x14ac:dyDescent="0.25">
      <c r="A8" s="89">
        <v>3</v>
      </c>
      <c r="B8" s="11" t="s">
        <v>62</v>
      </c>
      <c r="C8" s="76">
        <v>44695</v>
      </c>
      <c r="D8" s="77">
        <v>4934223</v>
      </c>
    </row>
    <row r="9" spans="1:6" x14ac:dyDescent="0.25">
      <c r="A9" s="89">
        <v>4</v>
      </c>
      <c r="B9" s="11" t="s">
        <v>62</v>
      </c>
      <c r="C9" s="76">
        <v>44701</v>
      </c>
      <c r="D9" s="77">
        <v>7753950</v>
      </c>
    </row>
    <row r="10" spans="1:6" x14ac:dyDescent="0.25">
      <c r="A10" s="89">
        <v>5</v>
      </c>
      <c r="B10" s="11" t="s">
        <v>63</v>
      </c>
      <c r="C10" s="76">
        <v>44707</v>
      </c>
      <c r="D10" s="77">
        <v>6842880</v>
      </c>
    </row>
    <row r="11" spans="1:6" x14ac:dyDescent="0.25">
      <c r="A11" s="89">
        <v>6</v>
      </c>
      <c r="B11" s="11" t="s">
        <v>64</v>
      </c>
      <c r="C11" s="76">
        <v>44712</v>
      </c>
      <c r="D11" s="77">
        <v>4888075.5</v>
      </c>
    </row>
    <row r="12" spans="1:6" x14ac:dyDescent="0.25">
      <c r="A12" s="89">
        <v>7</v>
      </c>
      <c r="B12" s="11" t="s">
        <v>62</v>
      </c>
      <c r="C12" s="76">
        <v>44713</v>
      </c>
      <c r="D12" s="77">
        <v>8410303.8000000007</v>
      </c>
    </row>
    <row r="13" spans="1:6" x14ac:dyDescent="0.25">
      <c r="A13" s="89">
        <v>8</v>
      </c>
      <c r="B13" s="11" t="s">
        <v>64</v>
      </c>
      <c r="C13" s="76">
        <v>44719</v>
      </c>
      <c r="D13" s="77">
        <v>4396518</v>
      </c>
    </row>
    <row r="14" spans="1:6" x14ac:dyDescent="0.25">
      <c r="A14" s="89">
        <v>9</v>
      </c>
      <c r="B14" s="11" t="s">
        <v>62</v>
      </c>
      <c r="C14" s="76">
        <v>44727</v>
      </c>
      <c r="D14" s="77">
        <v>13863159</v>
      </c>
    </row>
    <row r="15" spans="1:6" x14ac:dyDescent="0.25">
      <c r="A15" s="89">
        <v>10</v>
      </c>
      <c r="B15" s="11" t="s">
        <v>64</v>
      </c>
      <c r="C15" s="76">
        <v>44728</v>
      </c>
      <c r="D15" s="77">
        <v>3928671.0000000005</v>
      </c>
    </row>
    <row r="16" spans="1:6" x14ac:dyDescent="0.25">
      <c r="A16" s="89">
        <v>11</v>
      </c>
      <c r="B16" s="11" t="s">
        <v>63</v>
      </c>
      <c r="C16" s="76">
        <v>44730</v>
      </c>
      <c r="D16" s="77">
        <v>6553152</v>
      </c>
    </row>
    <row r="17" spans="1:6" x14ac:dyDescent="0.25">
      <c r="A17" s="89">
        <v>12</v>
      </c>
      <c r="B17" s="11" t="s">
        <v>62</v>
      </c>
      <c r="C17" s="76">
        <v>44739</v>
      </c>
      <c r="D17" s="77">
        <v>6697296</v>
      </c>
    </row>
    <row r="18" spans="1:6" x14ac:dyDescent="0.25">
      <c r="A18" s="89">
        <v>13</v>
      </c>
      <c r="B18" s="11" t="s">
        <v>64</v>
      </c>
      <c r="C18" s="76">
        <v>44740</v>
      </c>
      <c r="D18" s="77">
        <v>4057875.0000000005</v>
      </c>
    </row>
    <row r="19" spans="1:6" x14ac:dyDescent="0.25">
      <c r="A19" s="89">
        <v>14</v>
      </c>
      <c r="B19" s="11" t="s">
        <v>21</v>
      </c>
      <c r="C19" s="76">
        <v>44748</v>
      </c>
      <c r="D19" s="77">
        <v>8123913</v>
      </c>
    </row>
    <row r="20" spans="1:6" x14ac:dyDescent="0.25">
      <c r="A20" s="89">
        <v>15</v>
      </c>
      <c r="B20" s="11" t="s">
        <v>59</v>
      </c>
      <c r="C20" s="76">
        <v>44754</v>
      </c>
      <c r="D20" s="77">
        <v>5387836.5</v>
      </c>
    </row>
    <row r="21" spans="1:6" x14ac:dyDescent="0.25">
      <c r="A21" s="89">
        <v>16</v>
      </c>
      <c r="B21" s="11" t="s">
        <v>66</v>
      </c>
      <c r="C21" s="76">
        <v>44760</v>
      </c>
      <c r="D21" s="77">
        <v>3659445</v>
      </c>
    </row>
    <row r="22" spans="1:6" x14ac:dyDescent="0.25">
      <c r="A22" s="89">
        <v>17</v>
      </c>
      <c r="B22" s="11" t="s">
        <v>21</v>
      </c>
      <c r="C22" s="76">
        <v>44761</v>
      </c>
      <c r="D22" s="77">
        <v>8802387</v>
      </c>
    </row>
    <row r="23" spans="1:6" x14ac:dyDescent="0.25">
      <c r="A23" s="89">
        <v>18</v>
      </c>
      <c r="B23" s="11" t="s">
        <v>59</v>
      </c>
      <c r="C23" s="76">
        <v>44765</v>
      </c>
      <c r="D23" s="77">
        <v>5428548</v>
      </c>
    </row>
    <row r="24" spans="1:6" x14ac:dyDescent="0.25">
      <c r="A24" s="89">
        <v>19</v>
      </c>
      <c r="B24" s="78" t="s">
        <v>21</v>
      </c>
      <c r="C24" s="79">
        <v>44770</v>
      </c>
      <c r="D24" s="77">
        <v>7719975</v>
      </c>
    </row>
    <row r="25" spans="1:6" x14ac:dyDescent="0.25">
      <c r="A25" s="131" t="s">
        <v>71</v>
      </c>
      <c r="B25" s="132"/>
      <c r="C25" s="133"/>
      <c r="D25" s="94">
        <f>+SUM(D6:D24)</f>
        <v>119128618.8</v>
      </c>
    </row>
    <row r="26" spans="1:6" s="5" customFormat="1" x14ac:dyDescent="0.25">
      <c r="C26" s="80"/>
      <c r="D26" s="81"/>
      <c r="F26" s="93"/>
    </row>
    <row r="27" spans="1:6" x14ac:dyDescent="0.25">
      <c r="B27" s="134" t="s">
        <v>76</v>
      </c>
      <c r="C27" s="134"/>
      <c r="D27" s="134"/>
    </row>
    <row r="28" spans="1:6" x14ac:dyDescent="0.25">
      <c r="B28" s="130" t="s">
        <v>72</v>
      </c>
      <c r="C28" s="130"/>
      <c r="D28" s="130"/>
    </row>
    <row r="29" spans="1:6" x14ac:dyDescent="0.25">
      <c r="C29" s="83"/>
    </row>
    <row r="30" spans="1:6" x14ac:dyDescent="0.25">
      <c r="B30" s="82"/>
      <c r="C30" s="83"/>
    </row>
    <row r="31" spans="1:6" x14ac:dyDescent="0.25">
      <c r="B31" s="130" t="s">
        <v>73</v>
      </c>
      <c r="C31" s="130"/>
      <c r="D31" s="130"/>
    </row>
    <row r="33" spans="3:4" x14ac:dyDescent="0.25">
      <c r="C33" s="122"/>
      <c r="D33" s="121"/>
    </row>
    <row r="34" spans="3:4" x14ac:dyDescent="0.25">
      <c r="C34" s="122"/>
      <c r="D34" s="121"/>
    </row>
    <row r="35" spans="3:4" x14ac:dyDescent="0.25">
      <c r="C35" s="122"/>
      <c r="D35" s="1"/>
    </row>
    <row r="36" spans="3:4" x14ac:dyDescent="0.25">
      <c r="C36" s="122"/>
      <c r="D36" s="121"/>
    </row>
  </sheetData>
  <mergeCells count="7">
    <mergeCell ref="B31:D31"/>
    <mergeCell ref="A1:D1"/>
    <mergeCell ref="A2:D2"/>
    <mergeCell ref="A25:C25"/>
    <mergeCell ref="B27:D27"/>
    <mergeCell ref="B28:D28"/>
    <mergeCell ref="A3:D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ĐH lần 16_T5 đến T7-22</vt:lpstr>
      <vt:lpstr>Công nợ lần thứ 16_T5 đến T7-22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2022-08-03T09:56:08Z</dcterms:created>
  <dcterms:modified xsi:type="dcterms:W3CDTF">2022-08-10T02:27:06Z</dcterms:modified>
</cp:coreProperties>
</file>