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 CÔNG NỢ\MINH CẦU\"/>
    </mc:Choice>
  </mc:AlternateContent>
  <bookViews>
    <workbookView xWindow="0" yWindow="0" windowWidth="21600" windowHeight="9630" activeTab="1"/>
  </bookViews>
  <sheets>
    <sheet name="Chi tiết đơn hàng lần 16_T4-22" sheetId="1" r:id="rId1"/>
    <sheet name="Công nợ lần thứ 16_T4-2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C9" i="2" l="1"/>
  <c r="B9" i="2"/>
  <c r="D8" i="2"/>
  <c r="C8" i="2"/>
  <c r="B8" i="2"/>
  <c r="C7" i="2"/>
  <c r="B7" i="2"/>
  <c r="D6" i="2"/>
  <c r="C6" i="2"/>
  <c r="B6" i="2"/>
  <c r="D10" i="2" l="1"/>
  <c r="D28" i="1"/>
  <c r="D63" i="1"/>
  <c r="C62" i="1"/>
  <c r="E62" i="1" s="1"/>
  <c r="I62" i="1" s="1"/>
  <c r="J62" i="1" s="1"/>
  <c r="C61" i="1"/>
  <c r="E61" i="1" s="1"/>
  <c r="I61" i="1" s="1"/>
  <c r="J61" i="1" s="1"/>
  <c r="C60" i="1"/>
  <c r="E60" i="1" s="1"/>
  <c r="I60" i="1" s="1"/>
  <c r="J60" i="1" s="1"/>
  <c r="C59" i="1"/>
  <c r="E59" i="1" s="1"/>
  <c r="I59" i="1" s="1"/>
  <c r="J59" i="1" s="1"/>
  <c r="D46" i="1"/>
  <c r="C45" i="1"/>
  <c r="E45" i="1" s="1"/>
  <c r="C44" i="1"/>
  <c r="E44" i="1" s="1"/>
  <c r="C43" i="1"/>
  <c r="E43" i="1" s="1"/>
  <c r="C42" i="1"/>
  <c r="E42" i="1" s="1"/>
  <c r="I42" i="1" s="1"/>
  <c r="J42" i="1" s="1"/>
  <c r="C27" i="1"/>
  <c r="E27" i="1" s="1"/>
  <c r="D14" i="1"/>
  <c r="C13" i="1"/>
  <c r="E13" i="1" s="1"/>
  <c r="C12" i="1"/>
  <c r="E12" i="1" s="1"/>
  <c r="C11" i="1"/>
  <c r="E11" i="1" s="1"/>
  <c r="K63" i="1" l="1"/>
  <c r="F61" i="1"/>
  <c r="H61" i="1" s="1"/>
  <c r="I27" i="1"/>
  <c r="J27" i="1" s="1"/>
  <c r="K28" i="1" s="1"/>
  <c r="F27" i="1"/>
  <c r="H27" i="1" s="1"/>
  <c r="H28" i="1" s="1"/>
  <c r="F62" i="1"/>
  <c r="H62" i="1" s="1"/>
  <c r="F43" i="1"/>
  <c r="H43" i="1" s="1"/>
  <c r="I43" i="1"/>
  <c r="J43" i="1" s="1"/>
  <c r="I44" i="1"/>
  <c r="J44" i="1" s="1"/>
  <c r="F44" i="1"/>
  <c r="H44" i="1" s="1"/>
  <c r="F45" i="1"/>
  <c r="H45" i="1" s="1"/>
  <c r="I45" i="1"/>
  <c r="J45" i="1" s="1"/>
  <c r="F11" i="1"/>
  <c r="H11" i="1" s="1"/>
  <c r="I11" i="1"/>
  <c r="J11" i="1" s="1"/>
  <c r="I12" i="1"/>
  <c r="J12" i="1" s="1"/>
  <c r="F12" i="1"/>
  <c r="H12" i="1" s="1"/>
  <c r="I13" i="1"/>
  <c r="J13" i="1" s="1"/>
  <c r="F13" i="1"/>
  <c r="H13" i="1" s="1"/>
  <c r="F59" i="1"/>
  <c r="H59" i="1" s="1"/>
  <c r="F60" i="1"/>
  <c r="H60" i="1" s="1"/>
  <c r="F42" i="1"/>
  <c r="H42" i="1" s="1"/>
  <c r="K46" i="1" l="1"/>
  <c r="K14" i="1"/>
  <c r="H46" i="1"/>
  <c r="H14" i="1"/>
  <c r="H63" i="1"/>
</calcChain>
</file>

<file path=xl/comments1.xml><?xml version="1.0" encoding="utf-8"?>
<comments xmlns="http://schemas.openxmlformats.org/spreadsheetml/2006/main">
  <authors>
    <author>NTPC01</author>
  </authors>
  <commentList>
    <comment ref="E1" authorId="0" shapeId="0">
      <text>
        <r>
          <rPr>
            <sz val="9"/>
            <color indexed="81"/>
            <rFont val="Tahoma"/>
            <family val="2"/>
          </rPr>
          <t xml:space="preserve">Minh Cau 1, Minh Cau Gang Thep, Minh Cau Thanh Xuyen, Minh Cau Gia Sang
</t>
        </r>
      </text>
    </comment>
  </commentList>
</comments>
</file>

<file path=xl/sharedStrings.xml><?xml version="1.0" encoding="utf-8"?>
<sst xmlns="http://schemas.openxmlformats.org/spreadsheetml/2006/main" count="137" uniqueCount="62">
  <si>
    <t>CÔNG TY TNHH MỘT THÀNH VIÊN TM VÀ DV NGỌC THƠM</t>
  </si>
  <si>
    <t>TỔNG CỘNG</t>
  </si>
  <si>
    <t xml:space="preserve">BẢNG GIÁ </t>
  </si>
  <si>
    <t>12/14/18 ĐƯỜNG 49, KP7, P. HIỆP BÌNH CHÁNH, TP.THỦ ĐỨC, TP.HỒ CHÍ MINH</t>
  </si>
  <si>
    <t>MST: 0 3 0 9391503</t>
  </si>
  <si>
    <t>STT</t>
  </si>
  <si>
    <t xml:space="preserve">Mã </t>
  </si>
  <si>
    <t xml:space="preserve">Tên mặt hàng </t>
  </si>
  <si>
    <t>Đơn giá</t>
  </si>
  <si>
    <t>ĐT: 08.62906631      FAX: 08.62906624</t>
  </si>
  <si>
    <t>CGM300</t>
  </si>
  <si>
    <t>Chân giò heo muối 300G</t>
  </si>
  <si>
    <t xml:space="preserve">PHIẾU XUẤT KHO </t>
  </si>
  <si>
    <t>CGM500</t>
  </si>
  <si>
    <t>Chân giò heo muối 500G</t>
  </si>
  <si>
    <t>Ngày giao hàng</t>
  </si>
  <si>
    <t>GM500</t>
  </si>
  <si>
    <t>Gà muối 500G</t>
  </si>
  <si>
    <t xml:space="preserve">Ngày </t>
  </si>
  <si>
    <t>TH200</t>
  </si>
  <si>
    <t>Tai Heo muối 200G</t>
  </si>
  <si>
    <t xml:space="preserve">Cửa hàng: </t>
  </si>
  <si>
    <t>BBM200</t>
  </si>
  <si>
    <t>Bắp bò muối 200G</t>
  </si>
  <si>
    <t>ĐƠN HÀNG : 01</t>
  </si>
  <si>
    <t>OK</t>
  </si>
  <si>
    <t>ML450</t>
  </si>
  <si>
    <t>Mực lá câu làm sạch 450g</t>
  </si>
  <si>
    <t>Mã</t>
  </si>
  <si>
    <t>Tên mặt hàng</t>
  </si>
  <si>
    <t>SL</t>
  </si>
  <si>
    <t>DG</t>
  </si>
  <si>
    <t>TT</t>
  </si>
  <si>
    <t xml:space="preserve">CK </t>
  </si>
  <si>
    <t>TT SAU CK</t>
  </si>
  <si>
    <t>MO450</t>
  </si>
  <si>
    <t>Mực ống tươi 450g</t>
  </si>
  <si>
    <t>TNC450</t>
  </si>
  <si>
    <t>Tôm mũ ni nguyên con 450g</t>
  </si>
  <si>
    <t>TBĐ450</t>
  </si>
  <si>
    <t>Tôm mũ ni bỏ đầu 450g</t>
  </si>
  <si>
    <t>GHEFARCI150</t>
  </si>
  <si>
    <t>Ghẹ  farci 150</t>
  </si>
  <si>
    <t>TỔNG</t>
  </si>
  <si>
    <t>CGCH250</t>
  </si>
  <si>
    <t>Càng ghẹ cốm hoa 250g</t>
  </si>
  <si>
    <t>CGPMG250</t>
  </si>
  <si>
    <t>Chả giò phô mai ghẹ 250g</t>
  </si>
  <si>
    <t>ĐƠN HÀNG : 02</t>
  </si>
  <si>
    <t>CHỊ HÀ - SIÊU THỊ MINH CẦU 1</t>
  </si>
  <si>
    <t>CHỊ HÀ - SIÊU THỊ MINH CẦU GANG THÉP</t>
  </si>
  <si>
    <t>CÔNG NỢ MINH CẦU</t>
  </si>
  <si>
    <t>Siêu thị</t>
  </si>
  <si>
    <t>Tổng tiền</t>
  </si>
  <si>
    <t>Tổng Cộng</t>
  </si>
  <si>
    <t xml:space="preserve">                                                                            Người lập</t>
  </si>
  <si>
    <t xml:space="preserve">                                                                             Dương Việt Hoàng</t>
  </si>
  <si>
    <t>NHAN VIEN: MR TIEN</t>
  </si>
  <si>
    <t>ĐC:</t>
  </si>
  <si>
    <t xml:space="preserve">                                                                             Tp. Hồ Chí Minh, ngày 10 háng 08 năm 2022</t>
  </si>
  <si>
    <t>Tháng 04/2022</t>
  </si>
  <si>
    <t>LẦN THỨ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</si>
</sst>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  <numFmt numFmtId="166" formatCode="[$-1010000]d/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164" fontId="4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2" borderId="1" xfId="3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6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164" fontId="4" fillId="0" borderId="1" xfId="1" applyNumberFormat="1" applyFont="1" applyBorder="1"/>
    <xf numFmtId="0" fontId="6" fillId="3" borderId="1" xfId="0" applyFont="1" applyFill="1" applyBorder="1" applyAlignment="1">
      <alignment horizontal="left" vertical="top" wrapText="1"/>
    </xf>
    <xf numFmtId="164" fontId="6" fillId="3" borderId="1" xfId="4" applyNumberFormat="1" applyFont="1" applyFill="1" applyBorder="1" applyAlignment="1">
      <alignment horizontal="center" vertical="center"/>
    </xf>
    <xf numFmtId="0" fontId="6" fillId="0" borderId="0" xfId="2" applyFont="1"/>
    <xf numFmtId="0" fontId="3" fillId="0" borderId="0" xfId="2" applyFont="1"/>
    <xf numFmtId="0" fontId="6" fillId="0" borderId="0" xfId="2" applyFont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165" fontId="6" fillId="3" borderId="1" xfId="4" applyNumberFormat="1" applyFont="1" applyFill="1" applyBorder="1"/>
    <xf numFmtId="0" fontId="3" fillId="0" borderId="0" xfId="3" applyFont="1" applyFill="1" applyBorder="1"/>
    <xf numFmtId="0" fontId="3" fillId="0" borderId="0" xfId="2" applyFont="1" applyAlignment="1">
      <alignment horizontal="center"/>
    </xf>
    <xf numFmtId="14" fontId="3" fillId="4" borderId="0" xfId="2" applyNumberFormat="1" applyFont="1" applyFill="1"/>
    <xf numFmtId="0" fontId="3" fillId="0" borderId="0" xfId="3" applyFont="1" applyFill="1" applyBorder="1" applyAlignment="1"/>
    <xf numFmtId="3" fontId="6" fillId="0" borderId="0" xfId="3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164" fontId="4" fillId="6" borderId="0" xfId="1" applyNumberFormat="1" applyFont="1" applyFill="1"/>
    <xf numFmtId="164" fontId="4" fillId="0" borderId="0" xfId="1" applyNumberFormat="1" applyFont="1" applyFill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9" fillId="2" borderId="1" xfId="3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  <xf numFmtId="0" fontId="10" fillId="2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3" fontId="6" fillId="3" borderId="1" xfId="3" applyNumberFormat="1" applyFont="1" applyFill="1" applyBorder="1" applyAlignment="1">
      <alignment horizontal="right"/>
    </xf>
    <xf numFmtId="9" fontId="6" fillId="3" borderId="1" xfId="3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9" fontId="6" fillId="3" borderId="1" xfId="3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3" borderId="1" xfId="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164" fontId="5" fillId="4" borderId="0" xfId="1" applyNumberFormat="1" applyFont="1" applyFill="1"/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6" fillId="0" borderId="1" xfId="0" applyFont="1" applyFill="1" applyBorder="1" applyAlignment="1">
      <alignment vertical="center" wrapText="1"/>
    </xf>
    <xf numFmtId="164" fontId="12" fillId="0" borderId="0" xfId="1" applyNumberFormat="1" applyFont="1"/>
    <xf numFmtId="164" fontId="12" fillId="0" borderId="0" xfId="1" applyNumberFormat="1" applyFont="1" applyAlignment="1">
      <alignment horizontal="center"/>
    </xf>
    <xf numFmtId="164" fontId="6" fillId="3" borderId="1" xfId="1" applyNumberFormat="1" applyFont="1" applyFill="1" applyBorder="1" applyAlignment="1">
      <alignment vertical="center"/>
    </xf>
    <xf numFmtId="3" fontId="6" fillId="3" borderId="1" xfId="3" applyNumberFormat="1" applyFont="1" applyFill="1" applyBorder="1" applyAlignment="1"/>
    <xf numFmtId="164" fontId="5" fillId="0" borderId="0" xfId="1" applyNumberFormat="1" applyFont="1" applyFill="1"/>
    <xf numFmtId="3" fontId="6" fillId="3" borderId="1" xfId="3" applyNumberFormat="1" applyFont="1" applyFill="1" applyBorder="1" applyAlignment="1">
      <alignment vertical="center"/>
    </xf>
    <xf numFmtId="0" fontId="5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1" xfId="5" applyNumberFormat="1" applyFont="1" applyBorder="1" applyAlignment="1">
      <alignment horizontal="center" vertical="center" wrapText="1"/>
    </xf>
    <xf numFmtId="164" fontId="5" fillId="0" borderId="1" xfId="5" applyNumberFormat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>
      <alignment horizontal="right"/>
    </xf>
    <xf numFmtId="14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3" fontId="3" fillId="0" borderId="0" xfId="2" applyNumberFormat="1" applyFont="1" applyFill="1" applyBorder="1" applyAlignment="1" applyProtection="1">
      <alignment horizontal="center"/>
      <protection locked="0"/>
    </xf>
    <xf numFmtId="0" fontId="3" fillId="0" borderId="0" xfId="3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4" fillId="8" borderId="0" xfId="1" applyNumberFormat="1" applyFont="1" applyFill="1"/>
    <xf numFmtId="3" fontId="3" fillId="0" borderId="0" xfId="2" applyNumberFormat="1" applyFont="1" applyFill="1" applyBorder="1" applyAlignment="1" applyProtection="1">
      <alignment horizontal="center"/>
      <protection locked="0"/>
    </xf>
    <xf numFmtId="164" fontId="5" fillId="0" borderId="0" xfId="1" applyNumberFormat="1" applyFont="1"/>
    <xf numFmtId="164" fontId="4" fillId="0" borderId="0" xfId="1" applyNumberFormat="1" applyFont="1" applyFill="1" applyBorder="1"/>
    <xf numFmtId="164" fontId="5" fillId="7" borderId="1" xfId="1" applyNumberFormat="1" applyFont="1" applyFill="1" applyBorder="1" applyAlignment="1">
      <alignment horizontal="right"/>
    </xf>
    <xf numFmtId="164" fontId="0" fillId="0" borderId="0" xfId="1" applyNumberFormat="1" applyFont="1"/>
    <xf numFmtId="164" fontId="11" fillId="4" borderId="0" xfId="1" applyNumberFormat="1" applyFont="1" applyFill="1" applyBorder="1" applyAlignment="1">
      <alignment horizontal="right" vertical="center" wrapText="1"/>
    </xf>
    <xf numFmtId="0" fontId="6" fillId="0" borderId="0" xfId="2" applyFont="1" applyFill="1"/>
    <xf numFmtId="0" fontId="0" fillId="0" borderId="0" xfId="0" applyFill="1"/>
    <xf numFmtId="0" fontId="3" fillId="0" borderId="1" xfId="3" applyFont="1" applyFill="1" applyBorder="1" applyAlignment="1">
      <alignment horizontal="center"/>
    </xf>
    <xf numFmtId="164" fontId="4" fillId="0" borderId="0" xfId="1" applyNumberFormat="1" applyFont="1" applyFill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64" fontId="6" fillId="3" borderId="0" xfId="1" applyNumberFormat="1" applyFont="1" applyFill="1" applyBorder="1" applyAlignment="1">
      <alignment horizontal="right" vertical="center"/>
    </xf>
    <xf numFmtId="3" fontId="6" fillId="3" borderId="0" xfId="3" applyNumberFormat="1" applyFont="1" applyFill="1" applyBorder="1" applyAlignment="1">
      <alignment horizontal="right" vertical="center"/>
    </xf>
    <xf numFmtId="9" fontId="6" fillId="3" borderId="0" xfId="3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0" borderId="0" xfId="1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3" fontId="3" fillId="0" borderId="0" xfId="2" applyNumberFormat="1" applyFont="1" applyFill="1" applyBorder="1" applyAlignment="1" applyProtection="1">
      <alignment horizontal="center"/>
      <protection locked="0"/>
    </xf>
    <xf numFmtId="3" fontId="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5" borderId="2" xfId="3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7" borderId="4" xfId="0" applyNumberFormat="1" applyFont="1" applyFill="1" applyBorder="1" applyAlignment="1">
      <alignment horizontal="center"/>
    </xf>
    <xf numFmtId="0" fontId="5" fillId="7" borderId="5" xfId="0" applyNumberFormat="1" applyFont="1" applyFill="1" applyBorder="1" applyAlignment="1">
      <alignment horizontal="center"/>
    </xf>
    <xf numFmtId="0" fontId="5" fillId="7" borderId="6" xfId="0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6">
    <cellStyle name="Comma" xfId="1" builtinId="3"/>
    <cellStyle name="Comma 2" xfId="4"/>
    <cellStyle name="Comma 3" xfId="5"/>
    <cellStyle name="Normal" xfId="0" builtinId="0"/>
    <cellStyle name="Normal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CHU02\NgocThom\Ngoc%20Thom%201\TAI%20LIEU%20THUC%20PHAM\CONG%20NO%20SIEU%20THI\BI&#202;N%20B&#7842;N%20GIAO%20HD%20ST%20(&#272;&#218;NG)\C&#212;NG%20N&#7906;%20MINH%20C&#7846;U\C&#212;NG%20N&#416;&#803;%20MINH%20C&#194;&#768;U_UPD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tiết đơn hàng"/>
      <sheetName val="BẢNG TỔNG HỢP"/>
      <sheetName val="Chốt Công nợ lần 2"/>
      <sheetName val="bảng tổng hợp lần 2"/>
      <sheetName val="Chốt Công nợ lần 3"/>
      <sheetName val="bảng tổng hợp lần 3"/>
      <sheetName val="Công nợ lần 4"/>
      <sheetName val="Công nợ lần 5"/>
      <sheetName val="Công nợ lần 6"/>
      <sheetName val="Công nợ lần 7"/>
      <sheetName val="cong nợ lần 8"/>
      <sheetName val="Công nợ lần 9"/>
      <sheetName val="Công nợ lần 10"/>
      <sheetName val="Công nợ lần 11"/>
      <sheetName val="HH chị Hà 24-13.9.2021_Xong 21"/>
      <sheetName val="Công nợ chi tiết_Đơn hàng"/>
      <sheetName val="Chi tiết đơn hàng lần 13"/>
      <sheetName val="Công nợ lần 12"/>
      <sheetName val="Công nợ lần 13"/>
      <sheetName val="Chi tiết đơn hàng lần 14"/>
      <sheetName val="Công nợ lần thứ 14"/>
      <sheetName val="Chi tiết đơn hàng lần 15"/>
      <sheetName val="Công nợ lần thứ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H7">
            <v>44653</v>
          </cell>
        </row>
        <row r="9">
          <cell r="B9" t="str">
            <v>CHỊ HÀ - SIÊU THỊ MINH CẦU 1</v>
          </cell>
        </row>
        <row r="14">
          <cell r="K14">
            <v>6382543.5000000009</v>
          </cell>
        </row>
        <row r="23">
          <cell r="H23">
            <v>44658</v>
          </cell>
        </row>
        <row r="25">
          <cell r="B25" t="str">
            <v>CHỊ HÀ - SIÊU THỊ MINH CẦU 1</v>
          </cell>
        </row>
        <row r="39">
          <cell r="H39">
            <v>44665</v>
          </cell>
        </row>
        <row r="41">
          <cell r="B41" t="str">
            <v>CHỊ HÀ - SIÊU THỊ MINH CẦU GANG THÉP</v>
          </cell>
        </row>
        <row r="47">
          <cell r="K47">
            <v>7624746</v>
          </cell>
        </row>
        <row r="56">
          <cell r="H56">
            <v>44673</v>
          </cell>
        </row>
        <row r="58">
          <cell r="B58" t="str">
            <v>CHỊ HÀ - SIÊU THỊ MINH CẦU 1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selection activeCell="K13" sqref="K13"/>
    </sheetView>
  </sheetViews>
  <sheetFormatPr defaultRowHeight="15" x14ac:dyDescent="0.25"/>
  <cols>
    <col min="2" max="2" width="10.5703125" hidden="1" customWidth="1"/>
    <col min="3" max="3" width="36" customWidth="1"/>
    <col min="4" max="4" width="9.140625" style="97"/>
    <col min="5" max="6" width="11.140625" customWidth="1"/>
    <col min="8" max="8" width="13.42578125" customWidth="1"/>
    <col min="9" max="9" width="14.140625" customWidth="1"/>
    <col min="10" max="10" width="17.28515625" customWidth="1"/>
    <col min="11" max="11" width="14.140625" style="94" customWidth="1"/>
    <col min="12" max="12" width="44.7109375" hidden="1" customWidth="1"/>
    <col min="13" max="14" width="18.42578125" hidden="1" customWidth="1"/>
    <col min="15" max="17" width="0" hidden="1" customWidth="1"/>
    <col min="18" max="18" width="9.140625" hidden="1" customWidth="1"/>
    <col min="19" max="19" width="14" hidden="1" customWidth="1"/>
    <col min="20" max="20" width="26.140625" hidden="1" customWidth="1"/>
    <col min="21" max="21" width="14.7109375" hidden="1" customWidth="1"/>
    <col min="258" max="258" width="0" hidden="1" customWidth="1"/>
    <col min="259" max="259" width="36" customWidth="1"/>
    <col min="261" max="262" width="11.140625" customWidth="1"/>
    <col min="264" max="264" width="13.42578125" customWidth="1"/>
    <col min="265" max="265" width="14.140625" customWidth="1"/>
    <col min="266" max="266" width="17.28515625" customWidth="1"/>
    <col min="267" max="267" width="14.140625" customWidth="1"/>
    <col min="268" max="277" width="0" hidden="1" customWidth="1"/>
    <col min="514" max="514" width="0" hidden="1" customWidth="1"/>
    <col min="515" max="515" width="36" customWidth="1"/>
    <col min="517" max="518" width="11.140625" customWidth="1"/>
    <col min="520" max="520" width="13.42578125" customWidth="1"/>
    <col min="521" max="521" width="14.140625" customWidth="1"/>
    <col min="522" max="522" width="17.28515625" customWidth="1"/>
    <col min="523" max="523" width="14.140625" customWidth="1"/>
    <col min="524" max="533" width="0" hidden="1" customWidth="1"/>
    <col min="770" max="770" width="0" hidden="1" customWidth="1"/>
    <col min="771" max="771" width="36" customWidth="1"/>
    <col min="773" max="774" width="11.140625" customWidth="1"/>
    <col min="776" max="776" width="13.42578125" customWidth="1"/>
    <col min="777" max="777" width="14.140625" customWidth="1"/>
    <col min="778" max="778" width="17.28515625" customWidth="1"/>
    <col min="779" max="779" width="14.140625" customWidth="1"/>
    <col min="780" max="789" width="0" hidden="1" customWidth="1"/>
    <col min="1026" max="1026" width="0" hidden="1" customWidth="1"/>
    <col min="1027" max="1027" width="36" customWidth="1"/>
    <col min="1029" max="1030" width="11.140625" customWidth="1"/>
    <col min="1032" max="1032" width="13.42578125" customWidth="1"/>
    <col min="1033" max="1033" width="14.140625" customWidth="1"/>
    <col min="1034" max="1034" width="17.28515625" customWidth="1"/>
    <col min="1035" max="1035" width="14.140625" customWidth="1"/>
    <col min="1036" max="1045" width="0" hidden="1" customWidth="1"/>
    <col min="1282" max="1282" width="0" hidden="1" customWidth="1"/>
    <col min="1283" max="1283" width="36" customWidth="1"/>
    <col min="1285" max="1286" width="11.140625" customWidth="1"/>
    <col min="1288" max="1288" width="13.42578125" customWidth="1"/>
    <col min="1289" max="1289" width="14.140625" customWidth="1"/>
    <col min="1290" max="1290" width="17.28515625" customWidth="1"/>
    <col min="1291" max="1291" width="14.140625" customWidth="1"/>
    <col min="1292" max="1301" width="0" hidden="1" customWidth="1"/>
    <col min="1538" max="1538" width="0" hidden="1" customWidth="1"/>
    <col min="1539" max="1539" width="36" customWidth="1"/>
    <col min="1541" max="1542" width="11.140625" customWidth="1"/>
    <col min="1544" max="1544" width="13.42578125" customWidth="1"/>
    <col min="1545" max="1545" width="14.140625" customWidth="1"/>
    <col min="1546" max="1546" width="17.28515625" customWidth="1"/>
    <col min="1547" max="1547" width="14.140625" customWidth="1"/>
    <col min="1548" max="1557" width="0" hidden="1" customWidth="1"/>
    <col min="1794" max="1794" width="0" hidden="1" customWidth="1"/>
    <col min="1795" max="1795" width="36" customWidth="1"/>
    <col min="1797" max="1798" width="11.140625" customWidth="1"/>
    <col min="1800" max="1800" width="13.42578125" customWidth="1"/>
    <col min="1801" max="1801" width="14.140625" customWidth="1"/>
    <col min="1802" max="1802" width="17.28515625" customWidth="1"/>
    <col min="1803" max="1803" width="14.140625" customWidth="1"/>
    <col min="1804" max="1813" width="0" hidden="1" customWidth="1"/>
    <col min="2050" max="2050" width="0" hidden="1" customWidth="1"/>
    <col min="2051" max="2051" width="36" customWidth="1"/>
    <col min="2053" max="2054" width="11.140625" customWidth="1"/>
    <col min="2056" max="2056" width="13.42578125" customWidth="1"/>
    <col min="2057" max="2057" width="14.140625" customWidth="1"/>
    <col min="2058" max="2058" width="17.28515625" customWidth="1"/>
    <col min="2059" max="2059" width="14.140625" customWidth="1"/>
    <col min="2060" max="2069" width="0" hidden="1" customWidth="1"/>
    <col min="2306" max="2306" width="0" hidden="1" customWidth="1"/>
    <col min="2307" max="2307" width="36" customWidth="1"/>
    <col min="2309" max="2310" width="11.140625" customWidth="1"/>
    <col min="2312" max="2312" width="13.42578125" customWidth="1"/>
    <col min="2313" max="2313" width="14.140625" customWidth="1"/>
    <col min="2314" max="2314" width="17.28515625" customWidth="1"/>
    <col min="2315" max="2315" width="14.140625" customWidth="1"/>
    <col min="2316" max="2325" width="0" hidden="1" customWidth="1"/>
    <col min="2562" max="2562" width="0" hidden="1" customWidth="1"/>
    <col min="2563" max="2563" width="36" customWidth="1"/>
    <col min="2565" max="2566" width="11.140625" customWidth="1"/>
    <col min="2568" max="2568" width="13.42578125" customWidth="1"/>
    <col min="2569" max="2569" width="14.140625" customWidth="1"/>
    <col min="2570" max="2570" width="17.28515625" customWidth="1"/>
    <col min="2571" max="2571" width="14.140625" customWidth="1"/>
    <col min="2572" max="2581" width="0" hidden="1" customWidth="1"/>
    <col min="2818" max="2818" width="0" hidden="1" customWidth="1"/>
    <col min="2819" max="2819" width="36" customWidth="1"/>
    <col min="2821" max="2822" width="11.140625" customWidth="1"/>
    <col min="2824" max="2824" width="13.42578125" customWidth="1"/>
    <col min="2825" max="2825" width="14.140625" customWidth="1"/>
    <col min="2826" max="2826" width="17.28515625" customWidth="1"/>
    <col min="2827" max="2827" width="14.140625" customWidth="1"/>
    <col min="2828" max="2837" width="0" hidden="1" customWidth="1"/>
    <col min="3074" max="3074" width="0" hidden="1" customWidth="1"/>
    <col min="3075" max="3075" width="36" customWidth="1"/>
    <col min="3077" max="3078" width="11.140625" customWidth="1"/>
    <col min="3080" max="3080" width="13.42578125" customWidth="1"/>
    <col min="3081" max="3081" width="14.140625" customWidth="1"/>
    <col min="3082" max="3082" width="17.28515625" customWidth="1"/>
    <col min="3083" max="3083" width="14.140625" customWidth="1"/>
    <col min="3084" max="3093" width="0" hidden="1" customWidth="1"/>
    <col min="3330" max="3330" width="0" hidden="1" customWidth="1"/>
    <col min="3331" max="3331" width="36" customWidth="1"/>
    <col min="3333" max="3334" width="11.140625" customWidth="1"/>
    <col min="3336" max="3336" width="13.42578125" customWidth="1"/>
    <col min="3337" max="3337" width="14.140625" customWidth="1"/>
    <col min="3338" max="3338" width="17.28515625" customWidth="1"/>
    <col min="3339" max="3339" width="14.140625" customWidth="1"/>
    <col min="3340" max="3349" width="0" hidden="1" customWidth="1"/>
    <col min="3586" max="3586" width="0" hidden="1" customWidth="1"/>
    <col min="3587" max="3587" width="36" customWidth="1"/>
    <col min="3589" max="3590" width="11.140625" customWidth="1"/>
    <col min="3592" max="3592" width="13.42578125" customWidth="1"/>
    <col min="3593" max="3593" width="14.140625" customWidth="1"/>
    <col min="3594" max="3594" width="17.28515625" customWidth="1"/>
    <col min="3595" max="3595" width="14.140625" customWidth="1"/>
    <col min="3596" max="3605" width="0" hidden="1" customWidth="1"/>
    <col min="3842" max="3842" width="0" hidden="1" customWidth="1"/>
    <col min="3843" max="3843" width="36" customWidth="1"/>
    <col min="3845" max="3846" width="11.140625" customWidth="1"/>
    <col min="3848" max="3848" width="13.42578125" customWidth="1"/>
    <col min="3849" max="3849" width="14.140625" customWidth="1"/>
    <col min="3850" max="3850" width="17.28515625" customWidth="1"/>
    <col min="3851" max="3851" width="14.140625" customWidth="1"/>
    <col min="3852" max="3861" width="0" hidden="1" customWidth="1"/>
    <col min="4098" max="4098" width="0" hidden="1" customWidth="1"/>
    <col min="4099" max="4099" width="36" customWidth="1"/>
    <col min="4101" max="4102" width="11.140625" customWidth="1"/>
    <col min="4104" max="4104" width="13.42578125" customWidth="1"/>
    <col min="4105" max="4105" width="14.140625" customWidth="1"/>
    <col min="4106" max="4106" width="17.28515625" customWidth="1"/>
    <col min="4107" max="4107" width="14.140625" customWidth="1"/>
    <col min="4108" max="4117" width="0" hidden="1" customWidth="1"/>
    <col min="4354" max="4354" width="0" hidden="1" customWidth="1"/>
    <col min="4355" max="4355" width="36" customWidth="1"/>
    <col min="4357" max="4358" width="11.140625" customWidth="1"/>
    <col min="4360" max="4360" width="13.42578125" customWidth="1"/>
    <col min="4361" max="4361" width="14.140625" customWidth="1"/>
    <col min="4362" max="4362" width="17.28515625" customWidth="1"/>
    <col min="4363" max="4363" width="14.140625" customWidth="1"/>
    <col min="4364" max="4373" width="0" hidden="1" customWidth="1"/>
    <col min="4610" max="4610" width="0" hidden="1" customWidth="1"/>
    <col min="4611" max="4611" width="36" customWidth="1"/>
    <col min="4613" max="4614" width="11.140625" customWidth="1"/>
    <col min="4616" max="4616" width="13.42578125" customWidth="1"/>
    <col min="4617" max="4617" width="14.140625" customWidth="1"/>
    <col min="4618" max="4618" width="17.28515625" customWidth="1"/>
    <col min="4619" max="4619" width="14.140625" customWidth="1"/>
    <col min="4620" max="4629" width="0" hidden="1" customWidth="1"/>
    <col min="4866" max="4866" width="0" hidden="1" customWidth="1"/>
    <col min="4867" max="4867" width="36" customWidth="1"/>
    <col min="4869" max="4870" width="11.140625" customWidth="1"/>
    <col min="4872" max="4872" width="13.42578125" customWidth="1"/>
    <col min="4873" max="4873" width="14.140625" customWidth="1"/>
    <col min="4874" max="4874" width="17.28515625" customWidth="1"/>
    <col min="4875" max="4875" width="14.140625" customWidth="1"/>
    <col min="4876" max="4885" width="0" hidden="1" customWidth="1"/>
    <col min="5122" max="5122" width="0" hidden="1" customWidth="1"/>
    <col min="5123" max="5123" width="36" customWidth="1"/>
    <col min="5125" max="5126" width="11.140625" customWidth="1"/>
    <col min="5128" max="5128" width="13.42578125" customWidth="1"/>
    <col min="5129" max="5129" width="14.140625" customWidth="1"/>
    <col min="5130" max="5130" width="17.28515625" customWidth="1"/>
    <col min="5131" max="5131" width="14.140625" customWidth="1"/>
    <col min="5132" max="5141" width="0" hidden="1" customWidth="1"/>
    <col min="5378" max="5378" width="0" hidden="1" customWidth="1"/>
    <col min="5379" max="5379" width="36" customWidth="1"/>
    <col min="5381" max="5382" width="11.140625" customWidth="1"/>
    <col min="5384" max="5384" width="13.42578125" customWidth="1"/>
    <col min="5385" max="5385" width="14.140625" customWidth="1"/>
    <col min="5386" max="5386" width="17.28515625" customWidth="1"/>
    <col min="5387" max="5387" width="14.140625" customWidth="1"/>
    <col min="5388" max="5397" width="0" hidden="1" customWidth="1"/>
    <col min="5634" max="5634" width="0" hidden="1" customWidth="1"/>
    <col min="5635" max="5635" width="36" customWidth="1"/>
    <col min="5637" max="5638" width="11.140625" customWidth="1"/>
    <col min="5640" max="5640" width="13.42578125" customWidth="1"/>
    <col min="5641" max="5641" width="14.140625" customWidth="1"/>
    <col min="5642" max="5642" width="17.28515625" customWidth="1"/>
    <col min="5643" max="5643" width="14.140625" customWidth="1"/>
    <col min="5644" max="5653" width="0" hidden="1" customWidth="1"/>
    <col min="5890" max="5890" width="0" hidden="1" customWidth="1"/>
    <col min="5891" max="5891" width="36" customWidth="1"/>
    <col min="5893" max="5894" width="11.140625" customWidth="1"/>
    <col min="5896" max="5896" width="13.42578125" customWidth="1"/>
    <col min="5897" max="5897" width="14.140625" customWidth="1"/>
    <col min="5898" max="5898" width="17.28515625" customWidth="1"/>
    <col min="5899" max="5899" width="14.140625" customWidth="1"/>
    <col min="5900" max="5909" width="0" hidden="1" customWidth="1"/>
    <col min="6146" max="6146" width="0" hidden="1" customWidth="1"/>
    <col min="6147" max="6147" width="36" customWidth="1"/>
    <col min="6149" max="6150" width="11.140625" customWidth="1"/>
    <col min="6152" max="6152" width="13.42578125" customWidth="1"/>
    <col min="6153" max="6153" width="14.140625" customWidth="1"/>
    <col min="6154" max="6154" width="17.28515625" customWidth="1"/>
    <col min="6155" max="6155" width="14.140625" customWidth="1"/>
    <col min="6156" max="6165" width="0" hidden="1" customWidth="1"/>
    <col min="6402" max="6402" width="0" hidden="1" customWidth="1"/>
    <col min="6403" max="6403" width="36" customWidth="1"/>
    <col min="6405" max="6406" width="11.140625" customWidth="1"/>
    <col min="6408" max="6408" width="13.42578125" customWidth="1"/>
    <col min="6409" max="6409" width="14.140625" customWidth="1"/>
    <col min="6410" max="6410" width="17.28515625" customWidth="1"/>
    <col min="6411" max="6411" width="14.140625" customWidth="1"/>
    <col min="6412" max="6421" width="0" hidden="1" customWidth="1"/>
    <col min="6658" max="6658" width="0" hidden="1" customWidth="1"/>
    <col min="6659" max="6659" width="36" customWidth="1"/>
    <col min="6661" max="6662" width="11.140625" customWidth="1"/>
    <col min="6664" max="6664" width="13.42578125" customWidth="1"/>
    <col min="6665" max="6665" width="14.140625" customWidth="1"/>
    <col min="6666" max="6666" width="17.28515625" customWidth="1"/>
    <col min="6667" max="6667" width="14.140625" customWidth="1"/>
    <col min="6668" max="6677" width="0" hidden="1" customWidth="1"/>
    <col min="6914" max="6914" width="0" hidden="1" customWidth="1"/>
    <col min="6915" max="6915" width="36" customWidth="1"/>
    <col min="6917" max="6918" width="11.140625" customWidth="1"/>
    <col min="6920" max="6920" width="13.42578125" customWidth="1"/>
    <col min="6921" max="6921" width="14.140625" customWidth="1"/>
    <col min="6922" max="6922" width="17.28515625" customWidth="1"/>
    <col min="6923" max="6923" width="14.140625" customWidth="1"/>
    <col min="6924" max="6933" width="0" hidden="1" customWidth="1"/>
    <col min="7170" max="7170" width="0" hidden="1" customWidth="1"/>
    <col min="7171" max="7171" width="36" customWidth="1"/>
    <col min="7173" max="7174" width="11.140625" customWidth="1"/>
    <col min="7176" max="7176" width="13.42578125" customWidth="1"/>
    <col min="7177" max="7177" width="14.140625" customWidth="1"/>
    <col min="7178" max="7178" width="17.28515625" customWidth="1"/>
    <col min="7179" max="7179" width="14.140625" customWidth="1"/>
    <col min="7180" max="7189" width="0" hidden="1" customWidth="1"/>
    <col min="7426" max="7426" width="0" hidden="1" customWidth="1"/>
    <col min="7427" max="7427" width="36" customWidth="1"/>
    <col min="7429" max="7430" width="11.140625" customWidth="1"/>
    <col min="7432" max="7432" width="13.42578125" customWidth="1"/>
    <col min="7433" max="7433" width="14.140625" customWidth="1"/>
    <col min="7434" max="7434" width="17.28515625" customWidth="1"/>
    <col min="7435" max="7435" width="14.140625" customWidth="1"/>
    <col min="7436" max="7445" width="0" hidden="1" customWidth="1"/>
    <col min="7682" max="7682" width="0" hidden="1" customWidth="1"/>
    <col min="7683" max="7683" width="36" customWidth="1"/>
    <col min="7685" max="7686" width="11.140625" customWidth="1"/>
    <col min="7688" max="7688" width="13.42578125" customWidth="1"/>
    <col min="7689" max="7689" width="14.140625" customWidth="1"/>
    <col min="7690" max="7690" width="17.28515625" customWidth="1"/>
    <col min="7691" max="7691" width="14.140625" customWidth="1"/>
    <col min="7692" max="7701" width="0" hidden="1" customWidth="1"/>
    <col min="7938" max="7938" width="0" hidden="1" customWidth="1"/>
    <col min="7939" max="7939" width="36" customWidth="1"/>
    <col min="7941" max="7942" width="11.140625" customWidth="1"/>
    <col min="7944" max="7944" width="13.42578125" customWidth="1"/>
    <col min="7945" max="7945" width="14.140625" customWidth="1"/>
    <col min="7946" max="7946" width="17.28515625" customWidth="1"/>
    <col min="7947" max="7947" width="14.140625" customWidth="1"/>
    <col min="7948" max="7957" width="0" hidden="1" customWidth="1"/>
    <col min="8194" max="8194" width="0" hidden="1" customWidth="1"/>
    <col min="8195" max="8195" width="36" customWidth="1"/>
    <col min="8197" max="8198" width="11.140625" customWidth="1"/>
    <col min="8200" max="8200" width="13.42578125" customWidth="1"/>
    <col min="8201" max="8201" width="14.140625" customWidth="1"/>
    <col min="8202" max="8202" width="17.28515625" customWidth="1"/>
    <col min="8203" max="8203" width="14.140625" customWidth="1"/>
    <col min="8204" max="8213" width="0" hidden="1" customWidth="1"/>
    <col min="8450" max="8450" width="0" hidden="1" customWidth="1"/>
    <col min="8451" max="8451" width="36" customWidth="1"/>
    <col min="8453" max="8454" width="11.140625" customWidth="1"/>
    <col min="8456" max="8456" width="13.42578125" customWidth="1"/>
    <col min="8457" max="8457" width="14.140625" customWidth="1"/>
    <col min="8458" max="8458" width="17.28515625" customWidth="1"/>
    <col min="8459" max="8459" width="14.140625" customWidth="1"/>
    <col min="8460" max="8469" width="0" hidden="1" customWidth="1"/>
    <col min="8706" max="8706" width="0" hidden="1" customWidth="1"/>
    <col min="8707" max="8707" width="36" customWidth="1"/>
    <col min="8709" max="8710" width="11.140625" customWidth="1"/>
    <col min="8712" max="8712" width="13.42578125" customWidth="1"/>
    <col min="8713" max="8713" width="14.140625" customWidth="1"/>
    <col min="8714" max="8714" width="17.28515625" customWidth="1"/>
    <col min="8715" max="8715" width="14.140625" customWidth="1"/>
    <col min="8716" max="8725" width="0" hidden="1" customWidth="1"/>
    <col min="8962" max="8962" width="0" hidden="1" customWidth="1"/>
    <col min="8963" max="8963" width="36" customWidth="1"/>
    <col min="8965" max="8966" width="11.140625" customWidth="1"/>
    <col min="8968" max="8968" width="13.42578125" customWidth="1"/>
    <col min="8969" max="8969" width="14.140625" customWidth="1"/>
    <col min="8970" max="8970" width="17.28515625" customWidth="1"/>
    <col min="8971" max="8971" width="14.140625" customWidth="1"/>
    <col min="8972" max="8981" width="0" hidden="1" customWidth="1"/>
    <col min="9218" max="9218" width="0" hidden="1" customWidth="1"/>
    <col min="9219" max="9219" width="36" customWidth="1"/>
    <col min="9221" max="9222" width="11.140625" customWidth="1"/>
    <col min="9224" max="9224" width="13.42578125" customWidth="1"/>
    <col min="9225" max="9225" width="14.140625" customWidth="1"/>
    <col min="9226" max="9226" width="17.28515625" customWidth="1"/>
    <col min="9227" max="9227" width="14.140625" customWidth="1"/>
    <col min="9228" max="9237" width="0" hidden="1" customWidth="1"/>
    <col min="9474" max="9474" width="0" hidden="1" customWidth="1"/>
    <col min="9475" max="9475" width="36" customWidth="1"/>
    <col min="9477" max="9478" width="11.140625" customWidth="1"/>
    <col min="9480" max="9480" width="13.42578125" customWidth="1"/>
    <col min="9481" max="9481" width="14.140625" customWidth="1"/>
    <col min="9482" max="9482" width="17.28515625" customWidth="1"/>
    <col min="9483" max="9483" width="14.140625" customWidth="1"/>
    <col min="9484" max="9493" width="0" hidden="1" customWidth="1"/>
    <col min="9730" max="9730" width="0" hidden="1" customWidth="1"/>
    <col min="9731" max="9731" width="36" customWidth="1"/>
    <col min="9733" max="9734" width="11.140625" customWidth="1"/>
    <col min="9736" max="9736" width="13.42578125" customWidth="1"/>
    <col min="9737" max="9737" width="14.140625" customWidth="1"/>
    <col min="9738" max="9738" width="17.28515625" customWidth="1"/>
    <col min="9739" max="9739" width="14.140625" customWidth="1"/>
    <col min="9740" max="9749" width="0" hidden="1" customWidth="1"/>
    <col min="9986" max="9986" width="0" hidden="1" customWidth="1"/>
    <col min="9987" max="9987" width="36" customWidth="1"/>
    <col min="9989" max="9990" width="11.140625" customWidth="1"/>
    <col min="9992" max="9992" width="13.42578125" customWidth="1"/>
    <col min="9993" max="9993" width="14.140625" customWidth="1"/>
    <col min="9994" max="9994" width="17.28515625" customWidth="1"/>
    <col min="9995" max="9995" width="14.140625" customWidth="1"/>
    <col min="9996" max="10005" width="0" hidden="1" customWidth="1"/>
    <col min="10242" max="10242" width="0" hidden="1" customWidth="1"/>
    <col min="10243" max="10243" width="36" customWidth="1"/>
    <col min="10245" max="10246" width="11.140625" customWidth="1"/>
    <col min="10248" max="10248" width="13.42578125" customWidth="1"/>
    <col min="10249" max="10249" width="14.140625" customWidth="1"/>
    <col min="10250" max="10250" width="17.28515625" customWidth="1"/>
    <col min="10251" max="10251" width="14.140625" customWidth="1"/>
    <col min="10252" max="10261" width="0" hidden="1" customWidth="1"/>
    <col min="10498" max="10498" width="0" hidden="1" customWidth="1"/>
    <col min="10499" max="10499" width="36" customWidth="1"/>
    <col min="10501" max="10502" width="11.140625" customWidth="1"/>
    <col min="10504" max="10504" width="13.42578125" customWidth="1"/>
    <col min="10505" max="10505" width="14.140625" customWidth="1"/>
    <col min="10506" max="10506" width="17.28515625" customWidth="1"/>
    <col min="10507" max="10507" width="14.140625" customWidth="1"/>
    <col min="10508" max="10517" width="0" hidden="1" customWidth="1"/>
    <col min="10754" max="10754" width="0" hidden="1" customWidth="1"/>
    <col min="10755" max="10755" width="36" customWidth="1"/>
    <col min="10757" max="10758" width="11.140625" customWidth="1"/>
    <col min="10760" max="10760" width="13.42578125" customWidth="1"/>
    <col min="10761" max="10761" width="14.140625" customWidth="1"/>
    <col min="10762" max="10762" width="17.28515625" customWidth="1"/>
    <col min="10763" max="10763" width="14.140625" customWidth="1"/>
    <col min="10764" max="10773" width="0" hidden="1" customWidth="1"/>
    <col min="11010" max="11010" width="0" hidden="1" customWidth="1"/>
    <col min="11011" max="11011" width="36" customWidth="1"/>
    <col min="11013" max="11014" width="11.140625" customWidth="1"/>
    <col min="11016" max="11016" width="13.42578125" customWidth="1"/>
    <col min="11017" max="11017" width="14.140625" customWidth="1"/>
    <col min="11018" max="11018" width="17.28515625" customWidth="1"/>
    <col min="11019" max="11019" width="14.140625" customWidth="1"/>
    <col min="11020" max="11029" width="0" hidden="1" customWidth="1"/>
    <col min="11266" max="11266" width="0" hidden="1" customWidth="1"/>
    <col min="11267" max="11267" width="36" customWidth="1"/>
    <col min="11269" max="11270" width="11.140625" customWidth="1"/>
    <col min="11272" max="11272" width="13.42578125" customWidth="1"/>
    <col min="11273" max="11273" width="14.140625" customWidth="1"/>
    <col min="11274" max="11274" width="17.28515625" customWidth="1"/>
    <col min="11275" max="11275" width="14.140625" customWidth="1"/>
    <col min="11276" max="11285" width="0" hidden="1" customWidth="1"/>
    <col min="11522" max="11522" width="0" hidden="1" customWidth="1"/>
    <col min="11523" max="11523" width="36" customWidth="1"/>
    <col min="11525" max="11526" width="11.140625" customWidth="1"/>
    <col min="11528" max="11528" width="13.42578125" customWidth="1"/>
    <col min="11529" max="11529" width="14.140625" customWidth="1"/>
    <col min="11530" max="11530" width="17.28515625" customWidth="1"/>
    <col min="11531" max="11531" width="14.140625" customWidth="1"/>
    <col min="11532" max="11541" width="0" hidden="1" customWidth="1"/>
    <col min="11778" max="11778" width="0" hidden="1" customWidth="1"/>
    <col min="11779" max="11779" width="36" customWidth="1"/>
    <col min="11781" max="11782" width="11.140625" customWidth="1"/>
    <col min="11784" max="11784" width="13.42578125" customWidth="1"/>
    <col min="11785" max="11785" width="14.140625" customWidth="1"/>
    <col min="11786" max="11786" width="17.28515625" customWidth="1"/>
    <col min="11787" max="11787" width="14.140625" customWidth="1"/>
    <col min="11788" max="11797" width="0" hidden="1" customWidth="1"/>
    <col min="12034" max="12034" width="0" hidden="1" customWidth="1"/>
    <col min="12035" max="12035" width="36" customWidth="1"/>
    <col min="12037" max="12038" width="11.140625" customWidth="1"/>
    <col min="12040" max="12040" width="13.42578125" customWidth="1"/>
    <col min="12041" max="12041" width="14.140625" customWidth="1"/>
    <col min="12042" max="12042" width="17.28515625" customWidth="1"/>
    <col min="12043" max="12043" width="14.140625" customWidth="1"/>
    <col min="12044" max="12053" width="0" hidden="1" customWidth="1"/>
    <col min="12290" max="12290" width="0" hidden="1" customWidth="1"/>
    <col min="12291" max="12291" width="36" customWidth="1"/>
    <col min="12293" max="12294" width="11.140625" customWidth="1"/>
    <col min="12296" max="12296" width="13.42578125" customWidth="1"/>
    <col min="12297" max="12297" width="14.140625" customWidth="1"/>
    <col min="12298" max="12298" width="17.28515625" customWidth="1"/>
    <col min="12299" max="12299" width="14.140625" customWidth="1"/>
    <col min="12300" max="12309" width="0" hidden="1" customWidth="1"/>
    <col min="12546" max="12546" width="0" hidden="1" customWidth="1"/>
    <col min="12547" max="12547" width="36" customWidth="1"/>
    <col min="12549" max="12550" width="11.140625" customWidth="1"/>
    <col min="12552" max="12552" width="13.42578125" customWidth="1"/>
    <col min="12553" max="12553" width="14.140625" customWidth="1"/>
    <col min="12554" max="12554" width="17.28515625" customWidth="1"/>
    <col min="12555" max="12555" width="14.140625" customWidth="1"/>
    <col min="12556" max="12565" width="0" hidden="1" customWidth="1"/>
    <col min="12802" max="12802" width="0" hidden="1" customWidth="1"/>
    <col min="12803" max="12803" width="36" customWidth="1"/>
    <col min="12805" max="12806" width="11.140625" customWidth="1"/>
    <col min="12808" max="12808" width="13.42578125" customWidth="1"/>
    <col min="12809" max="12809" width="14.140625" customWidth="1"/>
    <col min="12810" max="12810" width="17.28515625" customWidth="1"/>
    <col min="12811" max="12811" width="14.140625" customWidth="1"/>
    <col min="12812" max="12821" width="0" hidden="1" customWidth="1"/>
    <col min="13058" max="13058" width="0" hidden="1" customWidth="1"/>
    <col min="13059" max="13059" width="36" customWidth="1"/>
    <col min="13061" max="13062" width="11.140625" customWidth="1"/>
    <col min="13064" max="13064" width="13.42578125" customWidth="1"/>
    <col min="13065" max="13065" width="14.140625" customWidth="1"/>
    <col min="13066" max="13066" width="17.28515625" customWidth="1"/>
    <col min="13067" max="13067" width="14.140625" customWidth="1"/>
    <col min="13068" max="13077" width="0" hidden="1" customWidth="1"/>
    <col min="13314" max="13314" width="0" hidden="1" customWidth="1"/>
    <col min="13315" max="13315" width="36" customWidth="1"/>
    <col min="13317" max="13318" width="11.140625" customWidth="1"/>
    <col min="13320" max="13320" width="13.42578125" customWidth="1"/>
    <col min="13321" max="13321" width="14.140625" customWidth="1"/>
    <col min="13322" max="13322" width="17.28515625" customWidth="1"/>
    <col min="13323" max="13323" width="14.140625" customWidth="1"/>
    <col min="13324" max="13333" width="0" hidden="1" customWidth="1"/>
    <col min="13570" max="13570" width="0" hidden="1" customWidth="1"/>
    <col min="13571" max="13571" width="36" customWidth="1"/>
    <col min="13573" max="13574" width="11.140625" customWidth="1"/>
    <col min="13576" max="13576" width="13.42578125" customWidth="1"/>
    <col min="13577" max="13577" width="14.140625" customWidth="1"/>
    <col min="13578" max="13578" width="17.28515625" customWidth="1"/>
    <col min="13579" max="13579" width="14.140625" customWidth="1"/>
    <col min="13580" max="13589" width="0" hidden="1" customWidth="1"/>
    <col min="13826" max="13826" width="0" hidden="1" customWidth="1"/>
    <col min="13827" max="13827" width="36" customWidth="1"/>
    <col min="13829" max="13830" width="11.140625" customWidth="1"/>
    <col min="13832" max="13832" width="13.42578125" customWidth="1"/>
    <col min="13833" max="13833" width="14.140625" customWidth="1"/>
    <col min="13834" max="13834" width="17.28515625" customWidth="1"/>
    <col min="13835" max="13835" width="14.140625" customWidth="1"/>
    <col min="13836" max="13845" width="0" hidden="1" customWidth="1"/>
    <col min="14082" max="14082" width="0" hidden="1" customWidth="1"/>
    <col min="14083" max="14083" width="36" customWidth="1"/>
    <col min="14085" max="14086" width="11.140625" customWidth="1"/>
    <col min="14088" max="14088" width="13.42578125" customWidth="1"/>
    <col min="14089" max="14089" width="14.140625" customWidth="1"/>
    <col min="14090" max="14090" width="17.28515625" customWidth="1"/>
    <col min="14091" max="14091" width="14.140625" customWidth="1"/>
    <col min="14092" max="14101" width="0" hidden="1" customWidth="1"/>
    <col min="14338" max="14338" width="0" hidden="1" customWidth="1"/>
    <col min="14339" max="14339" width="36" customWidth="1"/>
    <col min="14341" max="14342" width="11.140625" customWidth="1"/>
    <col min="14344" max="14344" width="13.42578125" customWidth="1"/>
    <col min="14345" max="14345" width="14.140625" customWidth="1"/>
    <col min="14346" max="14346" width="17.28515625" customWidth="1"/>
    <col min="14347" max="14347" width="14.140625" customWidth="1"/>
    <col min="14348" max="14357" width="0" hidden="1" customWidth="1"/>
    <col min="14594" max="14594" width="0" hidden="1" customWidth="1"/>
    <col min="14595" max="14595" width="36" customWidth="1"/>
    <col min="14597" max="14598" width="11.140625" customWidth="1"/>
    <col min="14600" max="14600" width="13.42578125" customWidth="1"/>
    <col min="14601" max="14601" width="14.140625" customWidth="1"/>
    <col min="14602" max="14602" width="17.28515625" customWidth="1"/>
    <col min="14603" max="14603" width="14.140625" customWidth="1"/>
    <col min="14604" max="14613" width="0" hidden="1" customWidth="1"/>
    <col min="14850" max="14850" width="0" hidden="1" customWidth="1"/>
    <col min="14851" max="14851" width="36" customWidth="1"/>
    <col min="14853" max="14854" width="11.140625" customWidth="1"/>
    <col min="14856" max="14856" width="13.42578125" customWidth="1"/>
    <col min="14857" max="14857" width="14.140625" customWidth="1"/>
    <col min="14858" max="14858" width="17.28515625" customWidth="1"/>
    <col min="14859" max="14859" width="14.140625" customWidth="1"/>
    <col min="14860" max="14869" width="0" hidden="1" customWidth="1"/>
    <col min="15106" max="15106" width="0" hidden="1" customWidth="1"/>
    <col min="15107" max="15107" width="36" customWidth="1"/>
    <col min="15109" max="15110" width="11.140625" customWidth="1"/>
    <col min="15112" max="15112" width="13.42578125" customWidth="1"/>
    <col min="15113" max="15113" width="14.140625" customWidth="1"/>
    <col min="15114" max="15114" width="17.28515625" customWidth="1"/>
    <col min="15115" max="15115" width="14.140625" customWidth="1"/>
    <col min="15116" max="15125" width="0" hidden="1" customWidth="1"/>
    <col min="15362" max="15362" width="0" hidden="1" customWidth="1"/>
    <col min="15363" max="15363" width="36" customWidth="1"/>
    <col min="15365" max="15366" width="11.140625" customWidth="1"/>
    <col min="15368" max="15368" width="13.42578125" customWidth="1"/>
    <col min="15369" max="15369" width="14.140625" customWidth="1"/>
    <col min="15370" max="15370" width="17.28515625" customWidth="1"/>
    <col min="15371" max="15371" width="14.140625" customWidth="1"/>
    <col min="15372" max="15381" width="0" hidden="1" customWidth="1"/>
    <col min="15618" max="15618" width="0" hidden="1" customWidth="1"/>
    <col min="15619" max="15619" width="36" customWidth="1"/>
    <col min="15621" max="15622" width="11.140625" customWidth="1"/>
    <col min="15624" max="15624" width="13.42578125" customWidth="1"/>
    <col min="15625" max="15625" width="14.140625" customWidth="1"/>
    <col min="15626" max="15626" width="17.28515625" customWidth="1"/>
    <col min="15627" max="15627" width="14.140625" customWidth="1"/>
    <col min="15628" max="15637" width="0" hidden="1" customWidth="1"/>
    <col min="15874" max="15874" width="0" hidden="1" customWidth="1"/>
    <col min="15875" max="15875" width="36" customWidth="1"/>
    <col min="15877" max="15878" width="11.140625" customWidth="1"/>
    <col min="15880" max="15880" width="13.42578125" customWidth="1"/>
    <col min="15881" max="15881" width="14.140625" customWidth="1"/>
    <col min="15882" max="15882" width="17.28515625" customWidth="1"/>
    <col min="15883" max="15883" width="14.140625" customWidth="1"/>
    <col min="15884" max="15893" width="0" hidden="1" customWidth="1"/>
    <col min="16130" max="16130" width="0" hidden="1" customWidth="1"/>
    <col min="16131" max="16131" width="36" customWidth="1"/>
    <col min="16133" max="16134" width="11.140625" customWidth="1"/>
    <col min="16136" max="16136" width="13.42578125" customWidth="1"/>
    <col min="16137" max="16137" width="14.140625" customWidth="1"/>
    <col min="16138" max="16138" width="17.28515625" customWidth="1"/>
    <col min="16139" max="16139" width="14.140625" customWidth="1"/>
    <col min="16140" max="16149" width="0" hidden="1" customWidth="1"/>
  </cols>
  <sheetData>
    <row r="1" spans="1:19" s="2" customFormat="1" ht="15.7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"/>
      <c r="J1" s="1" t="s">
        <v>1</v>
      </c>
      <c r="K1" s="1">
        <f>SUM(K14:K63)</f>
        <v>26629645.5</v>
      </c>
      <c r="L1" s="1"/>
      <c r="M1" s="1"/>
      <c r="O1" s="3"/>
      <c r="P1" s="4" t="s">
        <v>2</v>
      </c>
      <c r="Q1" s="5"/>
      <c r="R1" s="1"/>
      <c r="S1" s="5"/>
    </row>
    <row r="2" spans="1:19" s="2" customFormat="1" ht="15.75" customHeight="1" x14ac:dyDescent="0.25">
      <c r="A2" s="111" t="s">
        <v>3</v>
      </c>
      <c r="B2" s="111"/>
      <c r="C2" s="111"/>
      <c r="D2" s="111"/>
      <c r="E2" s="111"/>
      <c r="F2" s="111"/>
      <c r="G2" s="111"/>
      <c r="H2" s="111"/>
      <c r="I2" s="1"/>
      <c r="J2" s="1"/>
      <c r="K2" s="1"/>
      <c r="L2" s="1"/>
      <c r="M2" s="1"/>
      <c r="O2" s="3"/>
      <c r="P2" s="5"/>
      <c r="Q2" s="5"/>
      <c r="R2" s="1"/>
      <c r="S2" s="5"/>
    </row>
    <row r="3" spans="1:19" s="2" customFormat="1" ht="15.75" customHeight="1" x14ac:dyDescent="0.25">
      <c r="A3" s="111" t="s">
        <v>4</v>
      </c>
      <c r="B3" s="111"/>
      <c r="C3" s="111"/>
      <c r="D3" s="111"/>
      <c r="E3" s="111"/>
      <c r="F3" s="111"/>
      <c r="G3" s="111"/>
      <c r="H3" s="111"/>
      <c r="I3" s="1"/>
      <c r="J3" s="1"/>
      <c r="K3" s="1"/>
      <c r="L3" s="1"/>
      <c r="M3" s="1"/>
      <c r="N3" s="6" t="s">
        <v>5</v>
      </c>
      <c r="O3" s="6" t="s">
        <v>6</v>
      </c>
      <c r="P3" s="6" t="s">
        <v>7</v>
      </c>
      <c r="Q3" s="7" t="s">
        <v>8</v>
      </c>
      <c r="R3" s="1"/>
      <c r="S3" s="5"/>
    </row>
    <row r="4" spans="1:19" s="2" customFormat="1" ht="15.75" customHeight="1" x14ac:dyDescent="0.25">
      <c r="A4" s="111" t="s">
        <v>9</v>
      </c>
      <c r="B4" s="111"/>
      <c r="C4" s="111"/>
      <c r="D4" s="111"/>
      <c r="E4" s="111"/>
      <c r="F4" s="111"/>
      <c r="G4" s="111"/>
      <c r="H4" s="111"/>
      <c r="I4" s="1"/>
      <c r="J4" s="1"/>
      <c r="K4" s="1"/>
      <c r="L4" s="1"/>
      <c r="M4" s="1"/>
      <c r="N4" s="8">
        <v>1</v>
      </c>
      <c r="O4" s="9" t="s">
        <v>10</v>
      </c>
      <c r="P4" s="10" t="s">
        <v>11</v>
      </c>
      <c r="Q4" s="11">
        <v>73431</v>
      </c>
      <c r="R4" s="1"/>
      <c r="S4" s="5"/>
    </row>
    <row r="5" spans="1:19" s="2" customFormat="1" ht="15.75" customHeight="1" x14ac:dyDescent="0.25">
      <c r="A5" s="112" t="s">
        <v>12</v>
      </c>
      <c r="B5" s="112"/>
      <c r="C5" s="112"/>
      <c r="D5" s="112"/>
      <c r="E5" s="112"/>
      <c r="F5" s="112"/>
      <c r="G5" s="112"/>
      <c r="H5" s="112"/>
      <c r="I5" s="1"/>
      <c r="J5" s="1"/>
      <c r="K5" s="1"/>
      <c r="L5" s="1"/>
      <c r="M5" s="1"/>
      <c r="N5" s="8">
        <v>2</v>
      </c>
      <c r="O5" s="9" t="s">
        <v>13</v>
      </c>
      <c r="P5" s="12" t="s">
        <v>14</v>
      </c>
      <c r="Q5" s="13">
        <v>119066</v>
      </c>
      <c r="R5" s="1"/>
      <c r="S5" s="5"/>
    </row>
    <row r="6" spans="1:19" s="2" customFormat="1" ht="15.75" customHeight="1" x14ac:dyDescent="0.25">
      <c r="A6" s="14"/>
      <c r="B6" s="15"/>
      <c r="C6" s="14"/>
      <c r="D6" s="96"/>
      <c r="E6" s="14"/>
      <c r="F6" s="14"/>
      <c r="G6" s="16"/>
      <c r="H6" s="14"/>
      <c r="I6" s="1"/>
      <c r="J6" s="1"/>
      <c r="K6" s="1"/>
      <c r="L6" s="1"/>
      <c r="M6" s="1"/>
      <c r="N6" s="8">
        <v>3</v>
      </c>
      <c r="O6" s="9" t="s">
        <v>16</v>
      </c>
      <c r="P6" s="17" t="s">
        <v>17</v>
      </c>
      <c r="Q6" s="18">
        <v>111058</v>
      </c>
      <c r="R6" s="1"/>
      <c r="S6" s="5"/>
    </row>
    <row r="7" spans="1:19" s="2" customFormat="1" ht="15.75" customHeight="1" x14ac:dyDescent="0.25">
      <c r="A7" s="19" t="s">
        <v>57</v>
      </c>
      <c r="B7" s="19"/>
      <c r="C7" s="14"/>
      <c r="D7" s="96"/>
      <c r="E7" s="14"/>
      <c r="F7" s="14"/>
      <c r="G7" s="20" t="s">
        <v>18</v>
      </c>
      <c r="H7" s="21">
        <v>44653</v>
      </c>
      <c r="I7" s="1"/>
      <c r="J7" s="1"/>
      <c r="K7" s="1"/>
      <c r="L7" s="1"/>
      <c r="M7" s="1"/>
      <c r="N7" s="8">
        <v>4</v>
      </c>
      <c r="O7" s="9" t="s">
        <v>19</v>
      </c>
      <c r="P7" s="17" t="s">
        <v>20</v>
      </c>
      <c r="Q7" s="18">
        <v>55595</v>
      </c>
      <c r="R7" s="1"/>
      <c r="S7" s="5"/>
    </row>
    <row r="8" spans="1:19" s="2" customFormat="1" ht="15.75" customHeight="1" x14ac:dyDescent="0.25">
      <c r="A8" s="22" t="s">
        <v>21</v>
      </c>
      <c r="B8" s="22"/>
      <c r="C8" s="80"/>
      <c r="D8" s="23"/>
      <c r="E8" s="24"/>
      <c r="F8" s="25"/>
      <c r="G8" s="113"/>
      <c r="H8" s="113"/>
      <c r="I8" s="1"/>
      <c r="J8" s="1"/>
      <c r="K8" s="1"/>
      <c r="L8" s="1"/>
      <c r="M8" s="1"/>
      <c r="N8" s="8">
        <v>5</v>
      </c>
      <c r="O8" s="9" t="s">
        <v>22</v>
      </c>
      <c r="P8" s="26" t="s">
        <v>23</v>
      </c>
      <c r="Q8" s="18">
        <v>87787</v>
      </c>
      <c r="R8" s="1"/>
      <c r="S8" s="5"/>
    </row>
    <row r="9" spans="1:19" s="2" customFormat="1" ht="15.75" customHeight="1" x14ac:dyDescent="0.25">
      <c r="A9" s="22" t="s">
        <v>58</v>
      </c>
      <c r="B9" s="114" t="s">
        <v>49</v>
      </c>
      <c r="C9" s="114"/>
      <c r="D9" s="23"/>
      <c r="E9" s="24"/>
      <c r="F9" s="25"/>
      <c r="G9" s="115" t="s">
        <v>24</v>
      </c>
      <c r="H9" s="115"/>
      <c r="I9" s="89" t="s">
        <v>25</v>
      </c>
      <c r="J9" s="28"/>
      <c r="K9" s="28"/>
      <c r="L9" s="28"/>
      <c r="M9" s="1"/>
      <c r="N9" s="8">
        <v>6</v>
      </c>
      <c r="O9" s="29" t="s">
        <v>26</v>
      </c>
      <c r="P9" s="30" t="s">
        <v>27</v>
      </c>
      <c r="Q9" s="13">
        <v>177188</v>
      </c>
      <c r="R9" s="1"/>
      <c r="S9" s="5"/>
    </row>
    <row r="10" spans="1:19" s="2" customFormat="1" ht="15.75" customHeight="1" x14ac:dyDescent="0.25">
      <c r="A10" s="6" t="s">
        <v>5</v>
      </c>
      <c r="B10" s="31" t="s">
        <v>28</v>
      </c>
      <c r="C10" s="6" t="s">
        <v>29</v>
      </c>
      <c r="D10" s="98" t="s">
        <v>30</v>
      </c>
      <c r="E10" s="7" t="s">
        <v>31</v>
      </c>
      <c r="F10" s="32" t="s">
        <v>32</v>
      </c>
      <c r="G10" s="6" t="s">
        <v>33</v>
      </c>
      <c r="H10" s="7" t="s">
        <v>34</v>
      </c>
      <c r="I10" s="1"/>
      <c r="J10" s="1"/>
      <c r="K10" s="1"/>
      <c r="L10" s="1"/>
      <c r="M10" s="1"/>
      <c r="N10" s="8">
        <v>7</v>
      </c>
      <c r="O10" s="29" t="s">
        <v>35</v>
      </c>
      <c r="P10" s="30" t="s">
        <v>36</v>
      </c>
      <c r="Q10" s="13">
        <v>174150</v>
      </c>
      <c r="R10" s="1"/>
      <c r="S10" s="5"/>
    </row>
    <row r="11" spans="1:19" s="2" customFormat="1" ht="15.75" customHeight="1" x14ac:dyDescent="0.25">
      <c r="A11" s="8">
        <v>1</v>
      </c>
      <c r="B11" s="33" t="s">
        <v>10</v>
      </c>
      <c r="C11" s="34" t="str">
        <f>VLOOKUP(B11,$O$4:$P$15,2,0)</f>
        <v>Chân giò heo muối 300G</v>
      </c>
      <c r="D11" s="81">
        <v>30</v>
      </c>
      <c r="E11" s="35">
        <f>VLOOKUP(C11,$P$4:$Q$15,2,0)</f>
        <v>73431</v>
      </c>
      <c r="F11" s="36">
        <f>E11*D11</f>
        <v>2202930</v>
      </c>
      <c r="G11" s="37">
        <v>0</v>
      </c>
      <c r="H11" s="38">
        <f>F11-G11*F11</f>
        <v>2202930</v>
      </c>
      <c r="I11" s="1">
        <f>+E11*0.9</f>
        <v>66087.900000000009</v>
      </c>
      <c r="J11" s="1">
        <f>+I11*D11</f>
        <v>1982637.0000000002</v>
      </c>
      <c r="K11" s="1"/>
      <c r="L11" s="1"/>
      <c r="M11" s="1"/>
      <c r="N11" s="8">
        <v>8</v>
      </c>
      <c r="O11" s="29" t="s">
        <v>37</v>
      </c>
      <c r="P11" s="30" t="s">
        <v>38</v>
      </c>
      <c r="Q11" s="18">
        <v>198450</v>
      </c>
      <c r="R11" s="1"/>
      <c r="S11" s="5"/>
    </row>
    <row r="12" spans="1:19" s="2" customFormat="1" ht="15.75" customHeight="1" x14ac:dyDescent="0.25">
      <c r="A12" s="8">
        <v>2</v>
      </c>
      <c r="B12" s="33" t="s">
        <v>13</v>
      </c>
      <c r="C12" s="34" t="str">
        <f>VLOOKUP(B12,$O$4:$P$15,2,0)</f>
        <v>Chân giò heo muối 500G</v>
      </c>
      <c r="D12" s="82">
        <v>30</v>
      </c>
      <c r="E12" s="35">
        <f>VLOOKUP(C12,$P$4:$Q$15,2,0)</f>
        <v>119066</v>
      </c>
      <c r="F12" s="36">
        <f>E12*D12</f>
        <v>3571980</v>
      </c>
      <c r="G12" s="37">
        <v>0</v>
      </c>
      <c r="H12" s="38">
        <f>F12-G12*F12</f>
        <v>3571980</v>
      </c>
      <c r="I12" s="1">
        <f>+E12*0.9</f>
        <v>107159.40000000001</v>
      </c>
      <c r="J12" s="1">
        <f>+I12*D12</f>
        <v>3214782.0000000005</v>
      </c>
      <c r="K12" s="1"/>
      <c r="L12" s="1"/>
      <c r="M12" s="1"/>
      <c r="N12" s="8">
        <v>9</v>
      </c>
      <c r="O12" s="29" t="s">
        <v>39</v>
      </c>
      <c r="P12" s="30" t="s">
        <v>40</v>
      </c>
      <c r="Q12" s="18">
        <v>352350</v>
      </c>
      <c r="R12" s="1"/>
      <c r="S12" s="5"/>
    </row>
    <row r="13" spans="1:19" s="50" customFormat="1" ht="15.75" customHeight="1" x14ac:dyDescent="0.25">
      <c r="A13" s="39">
        <v>3</v>
      </c>
      <c r="B13" s="40" t="s">
        <v>22</v>
      </c>
      <c r="C13" s="34" t="str">
        <f>VLOOKUP(B13,$O$4:$P$15,2,0)</f>
        <v>Bắp bò muối 200G</v>
      </c>
      <c r="D13" s="82">
        <v>15</v>
      </c>
      <c r="E13" s="41">
        <f>VLOOKUP(C13,$P$4:$Q$15,2,0)</f>
        <v>87787</v>
      </c>
      <c r="F13" s="42">
        <f>E13*D13</f>
        <v>1316805</v>
      </c>
      <c r="G13" s="43">
        <v>0</v>
      </c>
      <c r="H13" s="35">
        <f>F13-G13*F13</f>
        <v>1316805</v>
      </c>
      <c r="I13" s="1">
        <f>+E13*0.9</f>
        <v>79008.3</v>
      </c>
      <c r="J13" s="1">
        <f>+I13*D13</f>
        <v>1185124.5</v>
      </c>
      <c r="K13" s="44"/>
      <c r="L13" s="44"/>
      <c r="M13" s="44"/>
      <c r="N13" s="45">
        <v>10</v>
      </c>
      <c r="O13" s="46" t="s">
        <v>41</v>
      </c>
      <c r="P13" s="47" t="s">
        <v>42</v>
      </c>
      <c r="Q13" s="48">
        <v>61250</v>
      </c>
      <c r="R13" s="44"/>
      <c r="S13" s="49"/>
    </row>
    <row r="14" spans="1:19" s="2" customFormat="1" ht="15.75" customHeight="1" x14ac:dyDescent="0.25">
      <c r="A14" s="39"/>
      <c r="B14" s="40"/>
      <c r="C14" s="83" t="s">
        <v>43</v>
      </c>
      <c r="D14" s="51">
        <f>+SUM(D11:D13)</f>
        <v>75</v>
      </c>
      <c r="E14" s="41"/>
      <c r="F14" s="42"/>
      <c r="G14" s="43"/>
      <c r="H14" s="52">
        <f>+SUM(H11:H13)</f>
        <v>7091715</v>
      </c>
      <c r="I14" s="1"/>
      <c r="J14" s="1"/>
      <c r="K14" s="53">
        <f>+SUM(J11:J13)</f>
        <v>6382543.5000000009</v>
      </c>
      <c r="L14" s="1"/>
      <c r="M14" s="1"/>
      <c r="N14" s="8">
        <v>11</v>
      </c>
      <c r="O14" s="29" t="s">
        <v>44</v>
      </c>
      <c r="P14" s="54" t="s">
        <v>45</v>
      </c>
      <c r="Q14" s="18">
        <v>61250</v>
      </c>
      <c r="R14" s="1"/>
      <c r="S14" s="5"/>
    </row>
    <row r="15" spans="1:19" s="2" customFormat="1" ht="15.75" customHeight="1" x14ac:dyDescent="0.25">
      <c r="A15" s="55"/>
      <c r="B15" s="56"/>
      <c r="C15" s="55"/>
      <c r="D15" s="5"/>
      <c r="E15" s="55"/>
      <c r="F15" s="55"/>
      <c r="G15" s="57"/>
      <c r="H15" s="58"/>
      <c r="I15" s="1"/>
      <c r="J15" s="1"/>
      <c r="K15" s="1"/>
      <c r="L15" s="1"/>
      <c r="M15" s="1"/>
      <c r="N15" s="8">
        <v>12</v>
      </c>
      <c r="O15" s="29" t="s">
        <v>46</v>
      </c>
      <c r="P15" s="59" t="s">
        <v>47</v>
      </c>
      <c r="Q15" s="18">
        <v>61250</v>
      </c>
      <c r="R15" s="1"/>
      <c r="S15" s="5"/>
    </row>
    <row r="16" spans="1:19" ht="15.75" customHeight="1" x14ac:dyDescent="0.25"/>
    <row r="17" spans="1:19" s="2" customFormat="1" ht="15.75" customHeight="1" x14ac:dyDescent="0.25">
      <c r="A17" s="111" t="s">
        <v>0</v>
      </c>
      <c r="B17" s="111"/>
      <c r="C17" s="111"/>
      <c r="D17" s="111"/>
      <c r="E17" s="111"/>
      <c r="F17" s="111"/>
      <c r="G17" s="111"/>
      <c r="H17" s="111"/>
      <c r="I17" s="1"/>
      <c r="J17" s="1"/>
      <c r="K17" s="1"/>
      <c r="L17" s="1"/>
      <c r="M17" s="1"/>
      <c r="N17" s="60"/>
      <c r="O17" s="61"/>
      <c r="P17" s="1"/>
      <c r="Q17" s="1"/>
      <c r="R17" s="1"/>
      <c r="S17" s="5"/>
    </row>
    <row r="18" spans="1:19" s="2" customFormat="1" ht="15.75" customHeight="1" x14ac:dyDescent="0.25">
      <c r="A18" s="111" t="s">
        <v>3</v>
      </c>
      <c r="B18" s="111"/>
      <c r="C18" s="111"/>
      <c r="D18" s="111"/>
      <c r="E18" s="111"/>
      <c r="F18" s="111"/>
      <c r="G18" s="111"/>
      <c r="H18" s="111"/>
      <c r="I18" s="1"/>
      <c r="J18" s="1"/>
      <c r="K18" s="1"/>
      <c r="L18" s="1"/>
      <c r="M18" s="1"/>
      <c r="N18" s="60"/>
      <c r="O18" s="61"/>
      <c r="P18" s="1"/>
      <c r="Q18" s="1"/>
      <c r="R18" s="1"/>
      <c r="S18" s="5"/>
    </row>
    <row r="19" spans="1:19" s="2" customFormat="1" ht="15.75" customHeight="1" x14ac:dyDescent="0.25">
      <c r="A19" s="111" t="s">
        <v>4</v>
      </c>
      <c r="B19" s="111"/>
      <c r="C19" s="111"/>
      <c r="D19" s="111"/>
      <c r="E19" s="111"/>
      <c r="F19" s="111"/>
      <c r="G19" s="111"/>
      <c r="H19" s="111"/>
      <c r="I19" s="1"/>
      <c r="J19" s="1"/>
      <c r="K19" s="1"/>
      <c r="L19" s="1"/>
      <c r="M19" s="1"/>
      <c r="N19" s="60"/>
      <c r="O19" s="61"/>
      <c r="P19" s="1"/>
      <c r="Q19" s="1"/>
      <c r="R19" s="1"/>
      <c r="S19" s="5"/>
    </row>
    <row r="20" spans="1:19" s="2" customFormat="1" ht="15.75" customHeight="1" x14ac:dyDescent="0.25">
      <c r="A20" s="111" t="s">
        <v>9</v>
      </c>
      <c r="B20" s="111"/>
      <c r="C20" s="111"/>
      <c r="D20" s="111"/>
      <c r="E20" s="111"/>
      <c r="F20" s="111"/>
      <c r="G20" s="111"/>
      <c r="H20" s="111"/>
      <c r="I20" s="1"/>
      <c r="J20" s="1"/>
      <c r="K20" s="1"/>
      <c r="L20" s="1"/>
      <c r="M20" s="1"/>
      <c r="N20" s="60"/>
      <c r="O20" s="61"/>
      <c r="P20" s="1"/>
      <c r="Q20" s="1"/>
      <c r="R20" s="1"/>
      <c r="S20" s="5"/>
    </row>
    <row r="21" spans="1:19" s="2" customFormat="1" ht="15.75" customHeight="1" x14ac:dyDescent="0.25">
      <c r="A21" s="112" t="s">
        <v>12</v>
      </c>
      <c r="B21" s="112"/>
      <c r="C21" s="112"/>
      <c r="D21" s="112"/>
      <c r="E21" s="112"/>
      <c r="F21" s="112"/>
      <c r="G21" s="112"/>
      <c r="H21" s="112"/>
      <c r="I21" s="1"/>
      <c r="J21" s="1"/>
      <c r="K21" s="1"/>
      <c r="L21" s="1"/>
      <c r="M21" s="1"/>
      <c r="N21" s="60"/>
      <c r="O21" s="61"/>
      <c r="P21" s="1"/>
      <c r="Q21" s="1"/>
      <c r="R21" s="1"/>
      <c r="S21" s="5"/>
    </row>
    <row r="22" spans="1:19" s="2" customFormat="1" ht="15.75" x14ac:dyDescent="0.25">
      <c r="A22" s="14"/>
      <c r="B22" s="15"/>
      <c r="C22" s="14"/>
      <c r="D22" s="96"/>
      <c r="E22" s="14"/>
      <c r="F22" s="14"/>
      <c r="G22" s="16"/>
      <c r="H22" s="14"/>
      <c r="I22" s="1"/>
      <c r="J22" s="1"/>
      <c r="K22" s="1"/>
      <c r="L22" s="1"/>
      <c r="M22" s="1"/>
      <c r="N22" s="60"/>
      <c r="O22" s="61"/>
      <c r="P22" s="1"/>
      <c r="Q22" s="1"/>
      <c r="R22" s="1"/>
      <c r="S22" s="5"/>
    </row>
    <row r="23" spans="1:19" s="2" customFormat="1" ht="15.75" x14ac:dyDescent="0.25">
      <c r="A23" s="19" t="s">
        <v>57</v>
      </c>
      <c r="B23" s="19"/>
      <c r="C23" s="14"/>
      <c r="D23" s="96"/>
      <c r="E23" s="14"/>
      <c r="F23" s="14"/>
      <c r="G23" s="20" t="s">
        <v>18</v>
      </c>
      <c r="H23" s="21">
        <v>44658</v>
      </c>
      <c r="I23" s="1"/>
      <c r="J23" s="1"/>
      <c r="K23" s="1"/>
      <c r="L23" s="1"/>
      <c r="M23" s="1"/>
      <c r="N23" s="60"/>
      <c r="O23" s="61"/>
      <c r="P23" s="1"/>
      <c r="Q23" s="1"/>
      <c r="R23" s="1"/>
      <c r="S23" s="5"/>
    </row>
    <row r="24" spans="1:19" s="2" customFormat="1" ht="15.75" x14ac:dyDescent="0.25">
      <c r="A24" s="22" t="s">
        <v>21</v>
      </c>
      <c r="B24" s="22"/>
      <c r="C24" s="80"/>
      <c r="D24" s="23"/>
      <c r="E24" s="24"/>
      <c r="F24" s="25"/>
      <c r="G24" s="113"/>
      <c r="H24" s="113"/>
      <c r="I24" s="1"/>
      <c r="J24" s="1"/>
      <c r="K24" s="1"/>
      <c r="L24" s="1"/>
      <c r="M24" s="1"/>
      <c r="N24" s="60"/>
      <c r="O24" s="61"/>
      <c r="P24" s="1"/>
      <c r="Q24" s="1"/>
      <c r="R24" s="1"/>
      <c r="S24" s="5"/>
    </row>
    <row r="25" spans="1:19" s="2" customFormat="1" ht="15.75" x14ac:dyDescent="0.25">
      <c r="A25" s="22" t="s">
        <v>58</v>
      </c>
      <c r="B25" s="114" t="s">
        <v>49</v>
      </c>
      <c r="C25" s="114"/>
      <c r="D25" s="23"/>
      <c r="E25" s="24"/>
      <c r="F25" s="25"/>
      <c r="G25" s="115" t="s">
        <v>48</v>
      </c>
      <c r="H25" s="115"/>
      <c r="I25" s="1"/>
      <c r="J25" s="28"/>
      <c r="K25" s="28"/>
      <c r="L25" s="1"/>
      <c r="M25" s="1"/>
      <c r="N25" s="60"/>
      <c r="O25" s="61"/>
      <c r="P25" s="1"/>
      <c r="Q25" s="1"/>
      <c r="R25" s="1"/>
      <c r="S25" s="5"/>
    </row>
    <row r="26" spans="1:19" s="2" customFormat="1" ht="15.75" x14ac:dyDescent="0.25">
      <c r="A26" s="6" t="s">
        <v>5</v>
      </c>
      <c r="B26" s="31" t="s">
        <v>28</v>
      </c>
      <c r="C26" s="6" t="s">
        <v>29</v>
      </c>
      <c r="D26" s="98" t="s">
        <v>30</v>
      </c>
      <c r="E26" s="7" t="s">
        <v>31</v>
      </c>
      <c r="F26" s="32" t="s">
        <v>32</v>
      </c>
      <c r="G26" s="6" t="s">
        <v>33</v>
      </c>
      <c r="H26" s="7" t="s">
        <v>34</v>
      </c>
      <c r="I26" s="27" t="s">
        <v>25</v>
      </c>
      <c r="J26" s="28"/>
      <c r="K26" s="28"/>
      <c r="L26" s="1"/>
      <c r="M26" s="1"/>
      <c r="N26" s="60"/>
      <c r="O26" s="61"/>
      <c r="P26" s="1"/>
      <c r="Q26" s="1"/>
      <c r="R26" s="1"/>
      <c r="S26" s="5"/>
    </row>
    <row r="27" spans="1:19" s="2" customFormat="1" ht="15.75" x14ac:dyDescent="0.25">
      <c r="A27" s="8">
        <v>1</v>
      </c>
      <c r="B27" s="33" t="s">
        <v>16</v>
      </c>
      <c r="C27" s="12" t="str">
        <f>VLOOKUP(B27,$O$4:$P$15,2,0)</f>
        <v>Gà muối 500G</v>
      </c>
      <c r="D27" s="84">
        <v>50</v>
      </c>
      <c r="E27" s="62">
        <f>VLOOKUP(C27,$P$4:$Q$15,2,0)</f>
        <v>111058</v>
      </c>
      <c r="F27" s="63">
        <f>E27*D27</f>
        <v>5552900</v>
      </c>
      <c r="G27" s="37">
        <v>0</v>
      </c>
      <c r="H27" s="38">
        <f>F27-G27*F27</f>
        <v>5552900</v>
      </c>
      <c r="I27" s="1">
        <f>+E27*0.9</f>
        <v>99952.2</v>
      </c>
      <c r="J27" s="1">
        <f>+I27*D27</f>
        <v>4997610</v>
      </c>
      <c r="K27" s="1"/>
      <c r="L27" s="64"/>
      <c r="M27" s="1"/>
      <c r="N27" s="60"/>
      <c r="O27" s="61"/>
      <c r="P27" s="1"/>
      <c r="Q27" s="1"/>
      <c r="R27" s="1"/>
      <c r="S27" s="5"/>
    </row>
    <row r="28" spans="1:19" s="2" customFormat="1" ht="15.75" x14ac:dyDescent="0.25">
      <c r="A28" s="39"/>
      <c r="B28" s="40"/>
      <c r="C28" s="83" t="s">
        <v>43</v>
      </c>
      <c r="D28" s="51">
        <f>+SUM(D27:D27)</f>
        <v>50</v>
      </c>
      <c r="E28" s="41"/>
      <c r="F28" s="42"/>
      <c r="G28" s="43"/>
      <c r="H28" s="52">
        <f>+SUM(H27:H27)</f>
        <v>5552900</v>
      </c>
      <c r="I28" s="1"/>
      <c r="J28" s="1"/>
      <c r="K28" s="53">
        <f>+SUM(J27:J27)</f>
        <v>4997610</v>
      </c>
      <c r="L28" s="1"/>
      <c r="M28" s="1"/>
      <c r="N28" s="60"/>
      <c r="O28" s="61"/>
      <c r="P28" s="1"/>
      <c r="Q28" s="1"/>
      <c r="R28" s="1"/>
      <c r="S28" s="5"/>
    </row>
    <row r="29" spans="1:19" s="2" customFormat="1" ht="15.75" x14ac:dyDescent="0.25">
      <c r="A29" s="111"/>
      <c r="B29" s="111"/>
      <c r="C29" s="111"/>
      <c r="D29" s="111"/>
      <c r="E29" s="111"/>
      <c r="F29" s="111"/>
      <c r="G29" s="111"/>
      <c r="H29" s="111"/>
      <c r="I29" s="1"/>
      <c r="J29" s="1"/>
      <c r="K29" s="64"/>
      <c r="L29" s="1"/>
      <c r="M29" s="1"/>
      <c r="N29" s="60"/>
      <c r="O29" s="61"/>
      <c r="P29" s="1"/>
      <c r="Q29" s="1"/>
      <c r="R29" s="1"/>
      <c r="S29" s="5"/>
    </row>
    <row r="30" spans="1:19" s="2" customFormat="1" ht="15.75" x14ac:dyDescent="0.25">
      <c r="A30" s="79"/>
      <c r="B30" s="79"/>
      <c r="C30" s="79"/>
      <c r="D30" s="90"/>
      <c r="E30" s="79"/>
      <c r="F30" s="79"/>
      <c r="G30" s="79"/>
      <c r="H30" s="79"/>
      <c r="I30" s="1"/>
      <c r="J30" s="1"/>
      <c r="K30" s="64"/>
      <c r="L30" s="1"/>
      <c r="M30" s="1"/>
      <c r="N30" s="60"/>
      <c r="O30" s="61"/>
      <c r="P30" s="1"/>
      <c r="Q30" s="1"/>
      <c r="R30" s="1"/>
      <c r="S30" s="5"/>
    </row>
    <row r="32" spans="1:19" s="2" customFormat="1" ht="15.75" x14ac:dyDescent="0.25">
      <c r="A32" s="111" t="s">
        <v>0</v>
      </c>
      <c r="B32" s="111"/>
      <c r="C32" s="111"/>
      <c r="D32" s="111"/>
      <c r="E32" s="111"/>
      <c r="F32" s="111"/>
      <c r="G32" s="111"/>
      <c r="H32" s="111"/>
      <c r="I32" s="1"/>
      <c r="J32" s="1"/>
      <c r="K32" s="1"/>
      <c r="L32" s="1"/>
      <c r="M32" s="1"/>
      <c r="N32" s="60"/>
      <c r="O32" s="61"/>
      <c r="P32" s="1"/>
      <c r="Q32" s="1"/>
      <c r="R32" s="1"/>
      <c r="S32" s="5"/>
    </row>
    <row r="33" spans="1:19" s="2" customFormat="1" ht="15.75" x14ac:dyDescent="0.25">
      <c r="A33" s="111" t="s">
        <v>3</v>
      </c>
      <c r="B33" s="111"/>
      <c r="C33" s="111"/>
      <c r="D33" s="111"/>
      <c r="E33" s="111"/>
      <c r="F33" s="111"/>
      <c r="G33" s="111"/>
      <c r="H33" s="111"/>
      <c r="I33" s="1"/>
      <c r="J33" s="1"/>
      <c r="K33" s="1"/>
      <c r="L33" s="1"/>
      <c r="M33" s="1"/>
      <c r="N33" s="60"/>
      <c r="O33" s="61"/>
      <c r="P33" s="1"/>
      <c r="Q33" s="1"/>
      <c r="R33" s="1"/>
      <c r="S33" s="5"/>
    </row>
    <row r="34" spans="1:19" s="2" customFormat="1" ht="15.75" x14ac:dyDescent="0.25">
      <c r="A34" s="111" t="s">
        <v>4</v>
      </c>
      <c r="B34" s="111"/>
      <c r="C34" s="111"/>
      <c r="D34" s="111"/>
      <c r="E34" s="111"/>
      <c r="F34" s="111"/>
      <c r="G34" s="111"/>
      <c r="H34" s="111"/>
      <c r="I34" s="1"/>
      <c r="J34" s="1"/>
      <c r="K34" s="1"/>
      <c r="L34" s="1"/>
      <c r="M34" s="1"/>
      <c r="N34" s="60"/>
      <c r="O34" s="61"/>
      <c r="P34" s="1"/>
      <c r="Q34" s="1"/>
      <c r="R34" s="1"/>
      <c r="S34" s="5"/>
    </row>
    <row r="35" spans="1:19" s="2" customFormat="1" ht="15.75" x14ac:dyDescent="0.25">
      <c r="A35" s="111" t="s">
        <v>9</v>
      </c>
      <c r="B35" s="111"/>
      <c r="C35" s="111"/>
      <c r="D35" s="111"/>
      <c r="E35" s="111"/>
      <c r="F35" s="111"/>
      <c r="G35" s="111"/>
      <c r="H35" s="111"/>
      <c r="I35" s="1"/>
      <c r="J35" s="1"/>
      <c r="K35" s="1"/>
      <c r="L35" s="1"/>
      <c r="M35" s="1"/>
      <c r="N35" s="60"/>
      <c r="O35" s="61"/>
      <c r="P35" s="1"/>
      <c r="Q35" s="1"/>
      <c r="R35" s="1"/>
      <c r="S35" s="5"/>
    </row>
    <row r="36" spans="1:19" s="2" customFormat="1" ht="15.75" x14ac:dyDescent="0.25">
      <c r="A36" s="112" t="s">
        <v>12</v>
      </c>
      <c r="B36" s="112"/>
      <c r="C36" s="112"/>
      <c r="D36" s="112"/>
      <c r="E36" s="112"/>
      <c r="F36" s="112"/>
      <c r="G36" s="112"/>
      <c r="H36" s="112"/>
      <c r="I36" s="1"/>
      <c r="J36" s="1"/>
      <c r="K36" s="1"/>
      <c r="L36" s="1"/>
      <c r="M36" s="1"/>
      <c r="N36" s="60"/>
      <c r="O36" s="61"/>
      <c r="P36" s="1"/>
      <c r="Q36" s="1"/>
      <c r="R36" s="1"/>
      <c r="S36" s="5"/>
    </row>
    <row r="37" spans="1:19" s="2" customFormat="1" ht="15.75" x14ac:dyDescent="0.25">
      <c r="A37" s="14"/>
      <c r="B37" s="15"/>
      <c r="C37" s="14"/>
      <c r="D37" s="96"/>
      <c r="E37" s="14"/>
      <c r="F37" s="14"/>
      <c r="G37" s="16"/>
      <c r="H37" s="14"/>
      <c r="I37" s="1"/>
      <c r="J37" s="1"/>
      <c r="K37" s="1"/>
      <c r="L37" s="1"/>
      <c r="M37" s="1"/>
      <c r="N37" s="60"/>
      <c r="O37" s="61"/>
      <c r="P37" s="1"/>
      <c r="Q37" s="1"/>
      <c r="R37" s="1"/>
      <c r="S37" s="5"/>
    </row>
    <row r="38" spans="1:19" s="2" customFormat="1" ht="15.75" x14ac:dyDescent="0.25">
      <c r="A38" s="19" t="s">
        <v>57</v>
      </c>
      <c r="B38" s="19"/>
      <c r="C38" s="14"/>
      <c r="D38" s="96"/>
      <c r="E38" s="14"/>
      <c r="F38" s="14"/>
      <c r="G38" s="20" t="s">
        <v>18</v>
      </c>
      <c r="H38" s="21">
        <v>44665</v>
      </c>
      <c r="I38" s="1"/>
      <c r="J38" s="1"/>
      <c r="K38" s="1"/>
      <c r="L38" s="1"/>
      <c r="M38" s="1"/>
      <c r="N38" s="60"/>
      <c r="O38" s="61"/>
      <c r="P38" s="1"/>
      <c r="Q38" s="1"/>
      <c r="R38" s="1"/>
      <c r="S38" s="5"/>
    </row>
    <row r="39" spans="1:19" s="2" customFormat="1" ht="15.75" x14ac:dyDescent="0.25">
      <c r="A39" s="22" t="s">
        <v>21</v>
      </c>
      <c r="B39" s="22"/>
      <c r="C39" s="80"/>
      <c r="D39" s="23"/>
      <c r="E39" s="24"/>
      <c r="F39" s="25"/>
      <c r="G39" s="113"/>
      <c r="H39" s="113"/>
      <c r="I39" s="1"/>
      <c r="J39" s="1"/>
      <c r="K39" s="1"/>
      <c r="L39" s="1"/>
      <c r="M39" s="1"/>
      <c r="N39" s="60"/>
      <c r="O39" s="61"/>
      <c r="P39" s="1"/>
      <c r="Q39" s="1"/>
      <c r="R39" s="1"/>
      <c r="S39" s="5"/>
    </row>
    <row r="40" spans="1:19" s="2" customFormat="1" ht="15.75" x14ac:dyDescent="0.25">
      <c r="A40" s="22" t="s">
        <v>58</v>
      </c>
      <c r="B40" s="114" t="s">
        <v>50</v>
      </c>
      <c r="C40" s="114"/>
      <c r="D40" s="23"/>
      <c r="E40" s="24"/>
      <c r="F40" s="25"/>
      <c r="G40" s="115" t="s">
        <v>48</v>
      </c>
      <c r="H40" s="115"/>
      <c r="I40" s="1"/>
      <c r="J40" s="1"/>
      <c r="K40" s="1"/>
      <c r="L40" s="1"/>
      <c r="M40" s="1"/>
      <c r="N40" s="60"/>
      <c r="O40" s="61"/>
      <c r="P40" s="1"/>
      <c r="Q40" s="1"/>
      <c r="R40" s="1"/>
      <c r="S40" s="5"/>
    </row>
    <row r="41" spans="1:19" s="2" customFormat="1" ht="15.75" x14ac:dyDescent="0.25">
      <c r="A41" s="6" t="s">
        <v>5</v>
      </c>
      <c r="B41" s="31" t="s">
        <v>28</v>
      </c>
      <c r="C41" s="6" t="s">
        <v>29</v>
      </c>
      <c r="D41" s="98" t="s">
        <v>30</v>
      </c>
      <c r="E41" s="7" t="s">
        <v>31</v>
      </c>
      <c r="F41" s="32" t="s">
        <v>32</v>
      </c>
      <c r="G41" s="6" t="s">
        <v>33</v>
      </c>
      <c r="H41" s="7" t="s">
        <v>34</v>
      </c>
      <c r="I41" s="89" t="s">
        <v>25</v>
      </c>
      <c r="J41" s="1"/>
      <c r="K41" s="1"/>
      <c r="L41" s="1"/>
      <c r="M41" s="1"/>
      <c r="N41" s="60"/>
      <c r="O41" s="61"/>
      <c r="P41" s="1"/>
      <c r="Q41" s="1"/>
      <c r="R41" s="1"/>
      <c r="S41" s="5"/>
    </row>
    <row r="42" spans="1:19" s="2" customFormat="1" ht="15.75" x14ac:dyDescent="0.25">
      <c r="A42" s="8">
        <v>1</v>
      </c>
      <c r="B42" s="33" t="s">
        <v>10</v>
      </c>
      <c r="C42" s="12" t="str">
        <f>VLOOKUP(B42,$O$4:$P$15,2,0)</f>
        <v>Chân giò heo muối 300G</v>
      </c>
      <c r="D42" s="84">
        <v>30</v>
      </c>
      <c r="E42" s="62">
        <f>VLOOKUP(C42,$P$4:$Q$15,2,0)</f>
        <v>73431</v>
      </c>
      <c r="F42" s="63">
        <f>E42*D42</f>
        <v>2202930</v>
      </c>
      <c r="G42" s="37">
        <v>0</v>
      </c>
      <c r="H42" s="38">
        <f>F42-G42*F42</f>
        <v>2202930</v>
      </c>
      <c r="I42" s="1">
        <f>+E42*0.9</f>
        <v>66087.900000000009</v>
      </c>
      <c r="J42" s="1">
        <f>+I42*D42</f>
        <v>1982637.0000000002</v>
      </c>
      <c r="K42" s="1"/>
      <c r="L42" s="64"/>
      <c r="M42" s="1"/>
      <c r="N42" s="60"/>
      <c r="O42" s="61"/>
      <c r="P42" s="1"/>
      <c r="Q42" s="1"/>
      <c r="R42" s="1"/>
      <c r="S42" s="5"/>
    </row>
    <row r="43" spans="1:19" s="2" customFormat="1" ht="15.75" x14ac:dyDescent="0.25">
      <c r="A43" s="8">
        <v>2</v>
      </c>
      <c r="B43" s="33" t="s">
        <v>13</v>
      </c>
      <c r="C43" s="12" t="str">
        <f>VLOOKUP(B43,$O$4:$P$15,2,0)</f>
        <v>Chân giò heo muối 500G</v>
      </c>
      <c r="D43" s="85">
        <v>20</v>
      </c>
      <c r="E43" s="62">
        <f>VLOOKUP(C43,$P$4:$Q$15,2,0)</f>
        <v>119066</v>
      </c>
      <c r="F43" s="63">
        <f>E43*D43</f>
        <v>2381320</v>
      </c>
      <c r="G43" s="37">
        <v>0</v>
      </c>
      <c r="H43" s="38">
        <f>F43-G43*F43</f>
        <v>2381320</v>
      </c>
      <c r="I43" s="1">
        <f>+E43*0.9</f>
        <v>107159.40000000001</v>
      </c>
      <c r="J43" s="1">
        <f>+I43*D43</f>
        <v>2143188</v>
      </c>
      <c r="K43" s="1"/>
      <c r="L43" s="1"/>
      <c r="M43" s="1"/>
      <c r="N43" s="60"/>
      <c r="O43" s="61"/>
      <c r="P43" s="1"/>
      <c r="Q43" s="1"/>
      <c r="R43" s="1"/>
      <c r="S43" s="5"/>
    </row>
    <row r="44" spans="1:19" s="2" customFormat="1" ht="15.75" x14ac:dyDescent="0.25">
      <c r="A44" s="39">
        <v>3</v>
      </c>
      <c r="B44" s="40" t="s">
        <v>19</v>
      </c>
      <c r="C44" s="34" t="str">
        <f>VLOOKUP(B44,$O$4:$P$15,2,0)</f>
        <v>Tai Heo muối 200G</v>
      </c>
      <c r="D44" s="85">
        <v>10</v>
      </c>
      <c r="E44" s="62">
        <f>VLOOKUP(C44,$P$4:$Q$15,2,0)</f>
        <v>55595</v>
      </c>
      <c r="F44" s="65">
        <f>E44*D44</f>
        <v>555950</v>
      </c>
      <c r="G44" s="43">
        <v>0</v>
      </c>
      <c r="H44" s="35">
        <f>F44-G44*F44</f>
        <v>555950</v>
      </c>
      <c r="I44" s="1">
        <f>+E44*0.9</f>
        <v>50035.5</v>
      </c>
      <c r="J44" s="1">
        <f>+I44*D44</f>
        <v>500355</v>
      </c>
      <c r="K44" s="44"/>
      <c r="L44" s="1"/>
      <c r="M44" s="1"/>
      <c r="N44" s="60"/>
      <c r="O44" s="61"/>
      <c r="P44" s="1"/>
      <c r="Q44" s="1"/>
      <c r="R44" s="1"/>
      <c r="S44" s="5"/>
    </row>
    <row r="45" spans="1:19" s="2" customFormat="1" ht="15.75" x14ac:dyDescent="0.25">
      <c r="A45" s="39">
        <v>4</v>
      </c>
      <c r="B45" s="40" t="s">
        <v>16</v>
      </c>
      <c r="C45" s="34" t="str">
        <f>VLOOKUP(B45,$O$4:$P$15,2,0)</f>
        <v>Gà muối 500G</v>
      </c>
      <c r="D45" s="85">
        <v>30</v>
      </c>
      <c r="E45" s="62">
        <f>VLOOKUP(C45,$P$4:$Q$15,2,0)</f>
        <v>111058</v>
      </c>
      <c r="F45" s="65">
        <f>E45*D45</f>
        <v>3331740</v>
      </c>
      <c r="G45" s="43">
        <v>0</v>
      </c>
      <c r="H45" s="35">
        <f>F45-G45*F45</f>
        <v>3331740</v>
      </c>
      <c r="I45" s="1">
        <f>+E45*0.9</f>
        <v>99952.2</v>
      </c>
      <c r="J45" s="1">
        <f>+I45*D45</f>
        <v>2998566</v>
      </c>
      <c r="K45" s="44"/>
      <c r="L45" s="1"/>
      <c r="M45" s="1"/>
      <c r="N45" s="60"/>
      <c r="O45" s="61"/>
      <c r="P45" s="1"/>
      <c r="Q45" s="1"/>
      <c r="R45" s="1"/>
      <c r="S45" s="5"/>
    </row>
    <row r="46" spans="1:19" s="2" customFormat="1" ht="15.75" x14ac:dyDescent="0.25">
      <c r="A46" s="39"/>
      <c r="B46" s="40"/>
      <c r="C46" s="83" t="s">
        <v>43</v>
      </c>
      <c r="D46" s="51">
        <f>+SUM(D42:D45)</f>
        <v>90</v>
      </c>
      <c r="E46" s="41"/>
      <c r="F46" s="42"/>
      <c r="G46" s="43"/>
      <c r="H46" s="52">
        <f>+SUM(H42:H45)</f>
        <v>8471940</v>
      </c>
      <c r="I46" s="1"/>
      <c r="J46" s="1"/>
      <c r="K46" s="53">
        <f>+SUM(J42:J45)</f>
        <v>7624746</v>
      </c>
      <c r="L46" s="1"/>
      <c r="M46" s="1"/>
      <c r="N46" s="60"/>
      <c r="O46" s="61"/>
      <c r="P46" s="1"/>
      <c r="Q46" s="1"/>
      <c r="R46" s="1"/>
      <c r="S46" s="5"/>
    </row>
    <row r="49" spans="1:19" s="2" customFormat="1" ht="15.75" x14ac:dyDescent="0.25">
      <c r="A49" s="111" t="s">
        <v>0</v>
      </c>
      <c r="B49" s="111"/>
      <c r="C49" s="111"/>
      <c r="D49" s="111"/>
      <c r="E49" s="111"/>
      <c r="F49" s="111"/>
      <c r="G49" s="111"/>
      <c r="H49" s="111"/>
      <c r="I49" s="1"/>
      <c r="J49" s="1"/>
      <c r="K49" s="1"/>
      <c r="L49" s="1"/>
      <c r="M49" s="1"/>
      <c r="N49" s="60"/>
      <c r="O49" s="61"/>
      <c r="P49" s="1"/>
      <c r="Q49" s="1"/>
      <c r="R49" s="1"/>
      <c r="S49" s="5"/>
    </row>
    <row r="50" spans="1:19" s="2" customFormat="1" ht="15.75" x14ac:dyDescent="0.25">
      <c r="A50" s="111" t="s">
        <v>3</v>
      </c>
      <c r="B50" s="111"/>
      <c r="C50" s="111"/>
      <c r="D50" s="111"/>
      <c r="E50" s="111"/>
      <c r="F50" s="111"/>
      <c r="G50" s="111"/>
      <c r="H50" s="111"/>
      <c r="I50" s="1"/>
      <c r="J50" s="1"/>
      <c r="K50" s="1"/>
      <c r="L50" s="1"/>
      <c r="M50" s="1"/>
      <c r="N50" s="60"/>
      <c r="O50" s="61"/>
      <c r="P50" s="1"/>
      <c r="Q50" s="1"/>
      <c r="R50" s="1"/>
      <c r="S50" s="5"/>
    </row>
    <row r="51" spans="1:19" s="2" customFormat="1" ht="15.75" x14ac:dyDescent="0.25">
      <c r="A51" s="111" t="s">
        <v>4</v>
      </c>
      <c r="B51" s="111"/>
      <c r="C51" s="111"/>
      <c r="D51" s="111"/>
      <c r="E51" s="111"/>
      <c r="F51" s="111"/>
      <c r="G51" s="111"/>
      <c r="H51" s="111"/>
      <c r="I51" s="1"/>
      <c r="J51" s="1"/>
      <c r="K51" s="1"/>
      <c r="L51" s="1"/>
      <c r="M51" s="1"/>
      <c r="N51" s="60"/>
      <c r="O51" s="61"/>
      <c r="P51" s="1"/>
      <c r="Q51" s="1"/>
      <c r="R51" s="1"/>
      <c r="S51" s="5"/>
    </row>
    <row r="52" spans="1:19" s="2" customFormat="1" ht="15.75" x14ac:dyDescent="0.25">
      <c r="A52" s="111" t="s">
        <v>9</v>
      </c>
      <c r="B52" s="111"/>
      <c r="C52" s="111"/>
      <c r="D52" s="111"/>
      <c r="E52" s="111"/>
      <c r="F52" s="111"/>
      <c r="G52" s="111"/>
      <c r="H52" s="111"/>
      <c r="I52" s="1"/>
      <c r="J52" s="1"/>
      <c r="K52" s="1"/>
      <c r="L52" s="1"/>
      <c r="M52" s="1"/>
      <c r="N52" s="60"/>
      <c r="O52" s="61"/>
      <c r="P52" s="1"/>
      <c r="Q52" s="1"/>
      <c r="R52" s="1"/>
      <c r="S52" s="5"/>
    </row>
    <row r="53" spans="1:19" s="2" customFormat="1" ht="15.75" x14ac:dyDescent="0.25">
      <c r="A53" s="112" t="s">
        <v>12</v>
      </c>
      <c r="B53" s="112"/>
      <c r="C53" s="112"/>
      <c r="D53" s="112"/>
      <c r="E53" s="112"/>
      <c r="F53" s="112"/>
      <c r="G53" s="112"/>
      <c r="H53" s="112"/>
      <c r="I53" s="1"/>
      <c r="J53" s="1"/>
      <c r="K53" s="1"/>
      <c r="L53" s="1"/>
      <c r="M53" s="1"/>
      <c r="N53" s="60"/>
      <c r="O53" s="61"/>
      <c r="P53" s="1"/>
      <c r="Q53" s="1"/>
      <c r="R53" s="1"/>
      <c r="S53" s="5"/>
    </row>
    <row r="54" spans="1:19" s="2" customFormat="1" ht="15.75" x14ac:dyDescent="0.25">
      <c r="A54" s="14"/>
      <c r="B54" s="15"/>
      <c r="C54" s="14"/>
      <c r="D54" s="96"/>
      <c r="E54" s="14"/>
      <c r="F54" s="14"/>
      <c r="G54" s="16"/>
      <c r="H54" s="14"/>
      <c r="I54" s="1"/>
      <c r="J54" s="1"/>
      <c r="K54" s="1"/>
      <c r="L54" s="1"/>
      <c r="M54" s="1"/>
      <c r="N54" s="60"/>
      <c r="O54" s="61"/>
      <c r="P54" s="1"/>
      <c r="Q54" s="1"/>
      <c r="R54" s="1"/>
      <c r="S54" s="5"/>
    </row>
    <row r="55" spans="1:19" s="2" customFormat="1" ht="15.75" x14ac:dyDescent="0.25">
      <c r="A55" s="19" t="s">
        <v>57</v>
      </c>
      <c r="B55" s="19"/>
      <c r="C55" s="14"/>
      <c r="D55" s="96"/>
      <c r="E55" s="14"/>
      <c r="F55" s="14"/>
      <c r="G55" s="20" t="s">
        <v>18</v>
      </c>
      <c r="H55" s="21">
        <v>44673</v>
      </c>
      <c r="I55" s="1"/>
      <c r="J55" s="1"/>
      <c r="K55" s="1"/>
      <c r="L55" s="1"/>
      <c r="M55" s="1"/>
      <c r="N55" s="60"/>
      <c r="O55" s="61"/>
      <c r="P55" s="1"/>
      <c r="Q55" s="1"/>
      <c r="R55" s="1"/>
      <c r="S55" s="5"/>
    </row>
    <row r="56" spans="1:19" s="2" customFormat="1" ht="15.75" x14ac:dyDescent="0.25">
      <c r="A56" s="22" t="s">
        <v>21</v>
      </c>
      <c r="B56" s="22"/>
      <c r="C56" s="80"/>
      <c r="D56" s="23"/>
      <c r="E56" s="24"/>
      <c r="F56" s="25"/>
      <c r="G56" s="113"/>
      <c r="H56" s="113"/>
      <c r="I56" s="1"/>
      <c r="J56" s="1"/>
      <c r="K56" s="1"/>
      <c r="L56" s="1"/>
      <c r="M56" s="1"/>
      <c r="N56" s="60"/>
      <c r="O56" s="61"/>
      <c r="P56" s="1"/>
      <c r="Q56" s="1"/>
      <c r="R56" s="1"/>
      <c r="S56" s="5"/>
    </row>
    <row r="57" spans="1:19" s="2" customFormat="1" ht="15.75" x14ac:dyDescent="0.25">
      <c r="A57" s="22" t="s">
        <v>58</v>
      </c>
      <c r="B57" s="114" t="s">
        <v>49</v>
      </c>
      <c r="C57" s="114"/>
      <c r="D57" s="23"/>
      <c r="E57" s="24"/>
      <c r="F57" s="25"/>
      <c r="G57" s="115" t="s">
        <v>48</v>
      </c>
      <c r="H57" s="115"/>
      <c r="I57" s="1"/>
      <c r="J57" s="1"/>
      <c r="K57" s="1"/>
      <c r="L57" s="1"/>
      <c r="M57" s="1"/>
      <c r="N57" s="60"/>
      <c r="O57" s="61"/>
      <c r="P57" s="1"/>
      <c r="Q57" s="1"/>
      <c r="R57" s="1"/>
      <c r="S57" s="5"/>
    </row>
    <row r="58" spans="1:19" s="2" customFormat="1" ht="15.75" x14ac:dyDescent="0.25">
      <c r="A58" s="6" t="s">
        <v>5</v>
      </c>
      <c r="B58" s="31" t="s">
        <v>28</v>
      </c>
      <c r="C58" s="6" t="s">
        <v>29</v>
      </c>
      <c r="D58" s="98" t="s">
        <v>30</v>
      </c>
      <c r="E58" s="7" t="s">
        <v>31</v>
      </c>
      <c r="F58" s="32" t="s">
        <v>32</v>
      </c>
      <c r="G58" s="6" t="s">
        <v>33</v>
      </c>
      <c r="H58" s="7" t="s">
        <v>34</v>
      </c>
      <c r="I58" s="89" t="s">
        <v>25</v>
      </c>
      <c r="J58" s="1"/>
      <c r="K58" s="28"/>
      <c r="L58" s="1"/>
      <c r="M58" s="1"/>
      <c r="N58" s="60"/>
      <c r="O58" s="61"/>
      <c r="P58" s="1"/>
      <c r="Q58" s="1"/>
      <c r="R58" s="1"/>
      <c r="S58" s="5"/>
    </row>
    <row r="59" spans="1:19" s="2" customFormat="1" ht="15.75" x14ac:dyDescent="0.25">
      <c r="A59" s="8">
        <v>1</v>
      </c>
      <c r="B59" s="33" t="s">
        <v>16</v>
      </c>
      <c r="C59" s="12" t="str">
        <f>VLOOKUP(B59,$O$4:$P$15,2,0)</f>
        <v>Gà muối 500G</v>
      </c>
      <c r="D59" s="84">
        <v>30</v>
      </c>
      <c r="E59" s="62">
        <f>VLOOKUP(C59,$P$4:$Q$15,2,0)</f>
        <v>111058</v>
      </c>
      <c r="F59" s="63">
        <f>E59*D59</f>
        <v>3331740</v>
      </c>
      <c r="G59" s="37">
        <v>0</v>
      </c>
      <c r="H59" s="38">
        <f>F59-G59*F59</f>
        <v>3331740</v>
      </c>
      <c r="I59" s="1">
        <f>+E59*0.9</f>
        <v>99952.2</v>
      </c>
      <c r="J59" s="1">
        <f>+I59*D59</f>
        <v>2998566</v>
      </c>
      <c r="K59" s="28"/>
      <c r="L59" s="64"/>
      <c r="M59" s="1"/>
      <c r="N59" s="60"/>
      <c r="O59" s="61"/>
      <c r="P59" s="1"/>
      <c r="Q59" s="1"/>
      <c r="R59" s="1"/>
      <c r="S59" s="5"/>
    </row>
    <row r="60" spans="1:19" s="2" customFormat="1" ht="15.75" x14ac:dyDescent="0.25">
      <c r="A60" s="8">
        <v>2</v>
      </c>
      <c r="B60" s="33" t="s">
        <v>10</v>
      </c>
      <c r="C60" s="12" t="str">
        <f>VLOOKUP(B60,$O$4:$P$15,2,0)</f>
        <v>Chân giò heo muối 300G</v>
      </c>
      <c r="D60" s="85">
        <v>30</v>
      </c>
      <c r="E60" s="62">
        <f>VLOOKUP(C60,$P$4:$Q$15,2,0)</f>
        <v>73431</v>
      </c>
      <c r="F60" s="63">
        <f>E60*D60</f>
        <v>2202930</v>
      </c>
      <c r="G60" s="37">
        <v>0</v>
      </c>
      <c r="H60" s="38">
        <f>F60-G60*F60</f>
        <v>2202930</v>
      </c>
      <c r="I60" s="1">
        <f>+E60*0.9</f>
        <v>66087.900000000009</v>
      </c>
      <c r="J60" s="1">
        <f>+I60*D60</f>
        <v>1982637.0000000002</v>
      </c>
      <c r="K60" s="28"/>
      <c r="L60" s="1"/>
      <c r="M60" s="1"/>
      <c r="N60" s="60"/>
      <c r="O60" s="61"/>
      <c r="P60" s="1"/>
      <c r="Q60" s="1"/>
      <c r="R60" s="1"/>
      <c r="S60" s="5"/>
    </row>
    <row r="61" spans="1:19" s="2" customFormat="1" ht="15.75" x14ac:dyDescent="0.25">
      <c r="A61" s="39">
        <v>3</v>
      </c>
      <c r="B61" s="33" t="s">
        <v>13</v>
      </c>
      <c r="C61" s="34" t="str">
        <f>VLOOKUP(B61,$O$4:$P$15,2,0)</f>
        <v>Chân giò heo muối 500G</v>
      </c>
      <c r="D61" s="85">
        <v>20</v>
      </c>
      <c r="E61" s="62">
        <f>VLOOKUP(C61,$P$4:$Q$15,2,0)</f>
        <v>119066</v>
      </c>
      <c r="F61" s="65">
        <f>E61*D61</f>
        <v>2381320</v>
      </c>
      <c r="G61" s="43">
        <v>0</v>
      </c>
      <c r="H61" s="35">
        <f>F61-G61*F61</f>
        <v>2381320</v>
      </c>
      <c r="I61" s="1">
        <f>+E61*0.9</f>
        <v>107159.40000000001</v>
      </c>
      <c r="J61" s="1">
        <f>+I61*D61</f>
        <v>2143188</v>
      </c>
      <c r="K61" s="99"/>
      <c r="L61" s="1"/>
      <c r="M61" s="1"/>
      <c r="N61" s="60"/>
      <c r="O61" s="61"/>
      <c r="P61" s="1"/>
      <c r="Q61" s="1"/>
      <c r="R61" s="1"/>
      <c r="S61" s="5"/>
    </row>
    <row r="62" spans="1:19" s="2" customFormat="1" ht="15.75" x14ac:dyDescent="0.25">
      <c r="A62" s="39">
        <v>4</v>
      </c>
      <c r="B62" s="33" t="s">
        <v>19</v>
      </c>
      <c r="C62" s="34" t="str">
        <f>VLOOKUP(B62,$O$4:$P$15,2,0)</f>
        <v>Tai Heo muối 200G</v>
      </c>
      <c r="D62" s="85">
        <v>10</v>
      </c>
      <c r="E62" s="62">
        <f>VLOOKUP(C62,$P$4:$Q$15,2,0)</f>
        <v>55595</v>
      </c>
      <c r="F62" s="65">
        <f>E62*D62</f>
        <v>555950</v>
      </c>
      <c r="G62" s="43">
        <v>0</v>
      </c>
      <c r="H62" s="35">
        <f>F62-G62*F62</f>
        <v>555950</v>
      </c>
      <c r="I62" s="1">
        <f>+E62*0.9</f>
        <v>50035.5</v>
      </c>
      <c r="J62" s="1">
        <f>+I62*D62</f>
        <v>500355</v>
      </c>
      <c r="K62" s="99"/>
      <c r="L62" s="1"/>
      <c r="M62" s="1"/>
      <c r="N62" s="60"/>
      <c r="O62" s="61"/>
      <c r="P62" s="1"/>
      <c r="Q62" s="1"/>
      <c r="R62" s="1"/>
      <c r="S62" s="5"/>
    </row>
    <row r="63" spans="1:19" s="2" customFormat="1" ht="15.75" x14ac:dyDescent="0.25">
      <c r="A63" s="39"/>
      <c r="B63" s="40"/>
      <c r="C63" s="83" t="s">
        <v>43</v>
      </c>
      <c r="D63" s="51">
        <f>+SUM(D59:D62)</f>
        <v>90</v>
      </c>
      <c r="E63" s="41"/>
      <c r="F63" s="42"/>
      <c r="G63" s="43"/>
      <c r="H63" s="86">
        <f>+SUM(H59:H62)</f>
        <v>8471940</v>
      </c>
      <c r="I63" s="1"/>
      <c r="J63" s="1"/>
      <c r="K63" s="95">
        <f>+SUM(J59:J62)</f>
        <v>7624746</v>
      </c>
      <c r="L63" s="1"/>
      <c r="M63" s="1"/>
      <c r="N63" s="60"/>
      <c r="O63" s="61"/>
      <c r="P63" s="1"/>
      <c r="Q63" s="1"/>
      <c r="R63" s="1"/>
      <c r="S63" s="5"/>
    </row>
    <row r="64" spans="1:19" s="2" customFormat="1" ht="15.75" x14ac:dyDescent="0.25">
      <c r="A64" s="100"/>
      <c r="B64" s="101"/>
      <c r="C64" s="102"/>
      <c r="D64" s="103"/>
      <c r="E64" s="104"/>
      <c r="F64" s="105"/>
      <c r="G64" s="106"/>
      <c r="H64" s="107"/>
      <c r="I64" s="1"/>
      <c r="J64" s="1"/>
      <c r="K64" s="108"/>
      <c r="L64" s="1"/>
      <c r="M64" s="1"/>
      <c r="N64" s="60"/>
      <c r="O64" s="61"/>
      <c r="P64" s="1"/>
      <c r="Q64" s="1"/>
      <c r="R64" s="1"/>
      <c r="S64" s="5"/>
    </row>
    <row r="65" spans="1:19" s="2" customFormat="1" ht="15.75" x14ac:dyDescent="0.25">
      <c r="A65" s="100"/>
      <c r="B65" s="101"/>
      <c r="C65" s="102"/>
      <c r="D65" s="103"/>
      <c r="E65" s="104"/>
      <c r="F65" s="105"/>
      <c r="G65" s="106"/>
      <c r="H65" s="107"/>
      <c r="I65" s="1"/>
      <c r="J65" s="1"/>
      <c r="K65" s="108"/>
      <c r="L65" s="1"/>
      <c r="M65" s="1"/>
      <c r="N65" s="60"/>
      <c r="O65" s="61"/>
      <c r="P65" s="1"/>
      <c r="Q65" s="1"/>
      <c r="R65" s="1"/>
      <c r="S65" s="5"/>
    </row>
  </sheetData>
  <mergeCells count="33">
    <mergeCell ref="G56:H56"/>
    <mergeCell ref="B57:C57"/>
    <mergeCell ref="G57:H57"/>
    <mergeCell ref="A33:H33"/>
    <mergeCell ref="A34:H34"/>
    <mergeCell ref="A35:H35"/>
    <mergeCell ref="A36:H36"/>
    <mergeCell ref="G39:H39"/>
    <mergeCell ref="B40:C40"/>
    <mergeCell ref="G40:H40"/>
    <mergeCell ref="A49:H49"/>
    <mergeCell ref="A50:H50"/>
    <mergeCell ref="A29:H29"/>
    <mergeCell ref="A32:H32"/>
    <mergeCell ref="A51:H51"/>
    <mergeCell ref="A52:H52"/>
    <mergeCell ref="A53:H53"/>
    <mergeCell ref="A19:H19"/>
    <mergeCell ref="A20:H20"/>
    <mergeCell ref="A21:H21"/>
    <mergeCell ref="G24:H24"/>
    <mergeCell ref="B25:C25"/>
    <mergeCell ref="G25:H25"/>
    <mergeCell ref="G8:H8"/>
    <mergeCell ref="B9:C9"/>
    <mergeCell ref="G9:H9"/>
    <mergeCell ref="A17:H17"/>
    <mergeCell ref="A18:H18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tabSelected="1" zoomScale="85" zoomScaleNormal="85" workbookViewId="0">
      <selection activeCell="D10" sqref="D10"/>
    </sheetView>
  </sheetViews>
  <sheetFormatPr defaultRowHeight="15.75" x14ac:dyDescent="0.25"/>
  <cols>
    <col min="1" max="1" width="5.85546875" style="2" customWidth="1"/>
    <col min="2" max="2" width="46.5703125" style="2" customWidth="1"/>
    <col min="3" max="3" width="22.85546875" style="67" customWidth="1"/>
    <col min="4" max="4" width="28" style="68" customWidth="1"/>
    <col min="5" max="5" width="9.140625" style="2"/>
    <col min="6" max="6" width="18.5703125" style="1" customWidth="1"/>
    <col min="7" max="256" width="9.140625" style="2"/>
    <col min="257" max="257" width="5.85546875" style="2" customWidth="1"/>
    <col min="258" max="258" width="50.28515625" style="2" customWidth="1"/>
    <col min="259" max="259" width="18.42578125" style="2" customWidth="1"/>
    <col min="260" max="260" width="21.140625" style="2" customWidth="1"/>
    <col min="261" max="512" width="9.140625" style="2"/>
    <col min="513" max="513" width="5.85546875" style="2" customWidth="1"/>
    <col min="514" max="514" width="50.28515625" style="2" customWidth="1"/>
    <col min="515" max="515" width="18.42578125" style="2" customWidth="1"/>
    <col min="516" max="516" width="21.140625" style="2" customWidth="1"/>
    <col min="517" max="768" width="9.140625" style="2"/>
    <col min="769" max="769" width="5.85546875" style="2" customWidth="1"/>
    <col min="770" max="770" width="50.28515625" style="2" customWidth="1"/>
    <col min="771" max="771" width="18.42578125" style="2" customWidth="1"/>
    <col min="772" max="772" width="21.140625" style="2" customWidth="1"/>
    <col min="773" max="1024" width="9.140625" style="2"/>
    <col min="1025" max="1025" width="5.85546875" style="2" customWidth="1"/>
    <col min="1026" max="1026" width="50.28515625" style="2" customWidth="1"/>
    <col min="1027" max="1027" width="18.42578125" style="2" customWidth="1"/>
    <col min="1028" max="1028" width="21.140625" style="2" customWidth="1"/>
    <col min="1029" max="1280" width="9.140625" style="2"/>
    <col min="1281" max="1281" width="5.85546875" style="2" customWidth="1"/>
    <col min="1282" max="1282" width="50.28515625" style="2" customWidth="1"/>
    <col min="1283" max="1283" width="18.42578125" style="2" customWidth="1"/>
    <col min="1284" max="1284" width="21.140625" style="2" customWidth="1"/>
    <col min="1285" max="1536" width="9.140625" style="2"/>
    <col min="1537" max="1537" width="5.85546875" style="2" customWidth="1"/>
    <col min="1538" max="1538" width="50.28515625" style="2" customWidth="1"/>
    <col min="1539" max="1539" width="18.42578125" style="2" customWidth="1"/>
    <col min="1540" max="1540" width="21.140625" style="2" customWidth="1"/>
    <col min="1541" max="1792" width="9.140625" style="2"/>
    <col min="1793" max="1793" width="5.85546875" style="2" customWidth="1"/>
    <col min="1794" max="1794" width="50.28515625" style="2" customWidth="1"/>
    <col min="1795" max="1795" width="18.42578125" style="2" customWidth="1"/>
    <col min="1796" max="1796" width="21.140625" style="2" customWidth="1"/>
    <col min="1797" max="2048" width="9.140625" style="2"/>
    <col min="2049" max="2049" width="5.85546875" style="2" customWidth="1"/>
    <col min="2050" max="2050" width="50.28515625" style="2" customWidth="1"/>
    <col min="2051" max="2051" width="18.42578125" style="2" customWidth="1"/>
    <col min="2052" max="2052" width="21.140625" style="2" customWidth="1"/>
    <col min="2053" max="2304" width="9.140625" style="2"/>
    <col min="2305" max="2305" width="5.85546875" style="2" customWidth="1"/>
    <col min="2306" max="2306" width="50.28515625" style="2" customWidth="1"/>
    <col min="2307" max="2307" width="18.42578125" style="2" customWidth="1"/>
    <col min="2308" max="2308" width="21.140625" style="2" customWidth="1"/>
    <col min="2309" max="2560" width="9.140625" style="2"/>
    <col min="2561" max="2561" width="5.85546875" style="2" customWidth="1"/>
    <col min="2562" max="2562" width="50.28515625" style="2" customWidth="1"/>
    <col min="2563" max="2563" width="18.42578125" style="2" customWidth="1"/>
    <col min="2564" max="2564" width="21.140625" style="2" customWidth="1"/>
    <col min="2565" max="2816" width="9.140625" style="2"/>
    <col min="2817" max="2817" width="5.85546875" style="2" customWidth="1"/>
    <col min="2818" max="2818" width="50.28515625" style="2" customWidth="1"/>
    <col min="2819" max="2819" width="18.42578125" style="2" customWidth="1"/>
    <col min="2820" max="2820" width="21.140625" style="2" customWidth="1"/>
    <col min="2821" max="3072" width="9.140625" style="2"/>
    <col min="3073" max="3073" width="5.85546875" style="2" customWidth="1"/>
    <col min="3074" max="3074" width="50.28515625" style="2" customWidth="1"/>
    <col min="3075" max="3075" width="18.42578125" style="2" customWidth="1"/>
    <col min="3076" max="3076" width="21.140625" style="2" customWidth="1"/>
    <col min="3077" max="3328" width="9.140625" style="2"/>
    <col min="3329" max="3329" width="5.85546875" style="2" customWidth="1"/>
    <col min="3330" max="3330" width="50.28515625" style="2" customWidth="1"/>
    <col min="3331" max="3331" width="18.42578125" style="2" customWidth="1"/>
    <col min="3332" max="3332" width="21.140625" style="2" customWidth="1"/>
    <col min="3333" max="3584" width="9.140625" style="2"/>
    <col min="3585" max="3585" width="5.85546875" style="2" customWidth="1"/>
    <col min="3586" max="3586" width="50.28515625" style="2" customWidth="1"/>
    <col min="3587" max="3587" width="18.42578125" style="2" customWidth="1"/>
    <col min="3588" max="3588" width="21.140625" style="2" customWidth="1"/>
    <col min="3589" max="3840" width="9.140625" style="2"/>
    <col min="3841" max="3841" width="5.85546875" style="2" customWidth="1"/>
    <col min="3842" max="3842" width="50.28515625" style="2" customWidth="1"/>
    <col min="3843" max="3843" width="18.42578125" style="2" customWidth="1"/>
    <col min="3844" max="3844" width="21.140625" style="2" customWidth="1"/>
    <col min="3845" max="4096" width="9.140625" style="2"/>
    <col min="4097" max="4097" width="5.85546875" style="2" customWidth="1"/>
    <col min="4098" max="4098" width="50.28515625" style="2" customWidth="1"/>
    <col min="4099" max="4099" width="18.42578125" style="2" customWidth="1"/>
    <col min="4100" max="4100" width="21.140625" style="2" customWidth="1"/>
    <col min="4101" max="4352" width="9.140625" style="2"/>
    <col min="4353" max="4353" width="5.85546875" style="2" customWidth="1"/>
    <col min="4354" max="4354" width="50.28515625" style="2" customWidth="1"/>
    <col min="4355" max="4355" width="18.42578125" style="2" customWidth="1"/>
    <col min="4356" max="4356" width="21.140625" style="2" customWidth="1"/>
    <col min="4357" max="4608" width="9.140625" style="2"/>
    <col min="4609" max="4609" width="5.85546875" style="2" customWidth="1"/>
    <col min="4610" max="4610" width="50.28515625" style="2" customWidth="1"/>
    <col min="4611" max="4611" width="18.42578125" style="2" customWidth="1"/>
    <col min="4612" max="4612" width="21.140625" style="2" customWidth="1"/>
    <col min="4613" max="4864" width="9.140625" style="2"/>
    <col min="4865" max="4865" width="5.85546875" style="2" customWidth="1"/>
    <col min="4866" max="4866" width="50.28515625" style="2" customWidth="1"/>
    <col min="4867" max="4867" width="18.42578125" style="2" customWidth="1"/>
    <col min="4868" max="4868" width="21.140625" style="2" customWidth="1"/>
    <col min="4869" max="5120" width="9.140625" style="2"/>
    <col min="5121" max="5121" width="5.85546875" style="2" customWidth="1"/>
    <col min="5122" max="5122" width="50.28515625" style="2" customWidth="1"/>
    <col min="5123" max="5123" width="18.42578125" style="2" customWidth="1"/>
    <col min="5124" max="5124" width="21.140625" style="2" customWidth="1"/>
    <col min="5125" max="5376" width="9.140625" style="2"/>
    <col min="5377" max="5377" width="5.85546875" style="2" customWidth="1"/>
    <col min="5378" max="5378" width="50.28515625" style="2" customWidth="1"/>
    <col min="5379" max="5379" width="18.42578125" style="2" customWidth="1"/>
    <col min="5380" max="5380" width="21.140625" style="2" customWidth="1"/>
    <col min="5381" max="5632" width="9.140625" style="2"/>
    <col min="5633" max="5633" width="5.85546875" style="2" customWidth="1"/>
    <col min="5634" max="5634" width="50.28515625" style="2" customWidth="1"/>
    <col min="5635" max="5635" width="18.42578125" style="2" customWidth="1"/>
    <col min="5636" max="5636" width="21.140625" style="2" customWidth="1"/>
    <col min="5637" max="5888" width="9.140625" style="2"/>
    <col min="5889" max="5889" width="5.85546875" style="2" customWidth="1"/>
    <col min="5890" max="5890" width="50.28515625" style="2" customWidth="1"/>
    <col min="5891" max="5891" width="18.42578125" style="2" customWidth="1"/>
    <col min="5892" max="5892" width="21.140625" style="2" customWidth="1"/>
    <col min="5893" max="6144" width="9.140625" style="2"/>
    <col min="6145" max="6145" width="5.85546875" style="2" customWidth="1"/>
    <col min="6146" max="6146" width="50.28515625" style="2" customWidth="1"/>
    <col min="6147" max="6147" width="18.42578125" style="2" customWidth="1"/>
    <col min="6148" max="6148" width="21.140625" style="2" customWidth="1"/>
    <col min="6149" max="6400" width="9.140625" style="2"/>
    <col min="6401" max="6401" width="5.85546875" style="2" customWidth="1"/>
    <col min="6402" max="6402" width="50.28515625" style="2" customWidth="1"/>
    <col min="6403" max="6403" width="18.42578125" style="2" customWidth="1"/>
    <col min="6404" max="6404" width="21.140625" style="2" customWidth="1"/>
    <col min="6405" max="6656" width="9.140625" style="2"/>
    <col min="6657" max="6657" width="5.85546875" style="2" customWidth="1"/>
    <col min="6658" max="6658" width="50.28515625" style="2" customWidth="1"/>
    <col min="6659" max="6659" width="18.42578125" style="2" customWidth="1"/>
    <col min="6660" max="6660" width="21.140625" style="2" customWidth="1"/>
    <col min="6661" max="6912" width="9.140625" style="2"/>
    <col min="6913" max="6913" width="5.85546875" style="2" customWidth="1"/>
    <col min="6914" max="6914" width="50.28515625" style="2" customWidth="1"/>
    <col min="6915" max="6915" width="18.42578125" style="2" customWidth="1"/>
    <col min="6916" max="6916" width="21.140625" style="2" customWidth="1"/>
    <col min="6917" max="7168" width="9.140625" style="2"/>
    <col min="7169" max="7169" width="5.85546875" style="2" customWidth="1"/>
    <col min="7170" max="7170" width="50.28515625" style="2" customWidth="1"/>
    <col min="7171" max="7171" width="18.42578125" style="2" customWidth="1"/>
    <col min="7172" max="7172" width="21.140625" style="2" customWidth="1"/>
    <col min="7173" max="7424" width="9.140625" style="2"/>
    <col min="7425" max="7425" width="5.85546875" style="2" customWidth="1"/>
    <col min="7426" max="7426" width="50.28515625" style="2" customWidth="1"/>
    <col min="7427" max="7427" width="18.42578125" style="2" customWidth="1"/>
    <col min="7428" max="7428" width="21.140625" style="2" customWidth="1"/>
    <col min="7429" max="7680" width="9.140625" style="2"/>
    <col min="7681" max="7681" width="5.85546875" style="2" customWidth="1"/>
    <col min="7682" max="7682" width="50.28515625" style="2" customWidth="1"/>
    <col min="7683" max="7683" width="18.42578125" style="2" customWidth="1"/>
    <col min="7684" max="7684" width="21.140625" style="2" customWidth="1"/>
    <col min="7685" max="7936" width="9.140625" style="2"/>
    <col min="7937" max="7937" width="5.85546875" style="2" customWidth="1"/>
    <col min="7938" max="7938" width="50.28515625" style="2" customWidth="1"/>
    <col min="7939" max="7939" width="18.42578125" style="2" customWidth="1"/>
    <col min="7940" max="7940" width="21.140625" style="2" customWidth="1"/>
    <col min="7941" max="8192" width="9.140625" style="2"/>
    <col min="8193" max="8193" width="5.85546875" style="2" customWidth="1"/>
    <col min="8194" max="8194" width="50.28515625" style="2" customWidth="1"/>
    <col min="8195" max="8195" width="18.42578125" style="2" customWidth="1"/>
    <col min="8196" max="8196" width="21.140625" style="2" customWidth="1"/>
    <col min="8197" max="8448" width="9.140625" style="2"/>
    <col min="8449" max="8449" width="5.85546875" style="2" customWidth="1"/>
    <col min="8450" max="8450" width="50.28515625" style="2" customWidth="1"/>
    <col min="8451" max="8451" width="18.42578125" style="2" customWidth="1"/>
    <col min="8452" max="8452" width="21.140625" style="2" customWidth="1"/>
    <col min="8453" max="8704" width="9.140625" style="2"/>
    <col min="8705" max="8705" width="5.85546875" style="2" customWidth="1"/>
    <col min="8706" max="8706" width="50.28515625" style="2" customWidth="1"/>
    <col min="8707" max="8707" width="18.42578125" style="2" customWidth="1"/>
    <col min="8708" max="8708" width="21.140625" style="2" customWidth="1"/>
    <col min="8709" max="8960" width="9.140625" style="2"/>
    <col min="8961" max="8961" width="5.85546875" style="2" customWidth="1"/>
    <col min="8962" max="8962" width="50.28515625" style="2" customWidth="1"/>
    <col min="8963" max="8963" width="18.42578125" style="2" customWidth="1"/>
    <col min="8964" max="8964" width="21.140625" style="2" customWidth="1"/>
    <col min="8965" max="9216" width="9.140625" style="2"/>
    <col min="9217" max="9217" width="5.85546875" style="2" customWidth="1"/>
    <col min="9218" max="9218" width="50.28515625" style="2" customWidth="1"/>
    <col min="9219" max="9219" width="18.42578125" style="2" customWidth="1"/>
    <col min="9220" max="9220" width="21.140625" style="2" customWidth="1"/>
    <col min="9221" max="9472" width="9.140625" style="2"/>
    <col min="9473" max="9473" width="5.85546875" style="2" customWidth="1"/>
    <col min="9474" max="9474" width="50.28515625" style="2" customWidth="1"/>
    <col min="9475" max="9475" width="18.42578125" style="2" customWidth="1"/>
    <col min="9476" max="9476" width="21.140625" style="2" customWidth="1"/>
    <col min="9477" max="9728" width="9.140625" style="2"/>
    <col min="9729" max="9729" width="5.85546875" style="2" customWidth="1"/>
    <col min="9730" max="9730" width="50.28515625" style="2" customWidth="1"/>
    <col min="9731" max="9731" width="18.42578125" style="2" customWidth="1"/>
    <col min="9732" max="9732" width="21.140625" style="2" customWidth="1"/>
    <col min="9733" max="9984" width="9.140625" style="2"/>
    <col min="9985" max="9985" width="5.85546875" style="2" customWidth="1"/>
    <col min="9986" max="9986" width="50.28515625" style="2" customWidth="1"/>
    <col min="9987" max="9987" width="18.42578125" style="2" customWidth="1"/>
    <col min="9988" max="9988" width="21.140625" style="2" customWidth="1"/>
    <col min="9989" max="10240" width="9.140625" style="2"/>
    <col min="10241" max="10241" width="5.85546875" style="2" customWidth="1"/>
    <col min="10242" max="10242" width="50.28515625" style="2" customWidth="1"/>
    <col min="10243" max="10243" width="18.42578125" style="2" customWidth="1"/>
    <col min="10244" max="10244" width="21.140625" style="2" customWidth="1"/>
    <col min="10245" max="10496" width="9.140625" style="2"/>
    <col min="10497" max="10497" width="5.85546875" style="2" customWidth="1"/>
    <col min="10498" max="10498" width="50.28515625" style="2" customWidth="1"/>
    <col min="10499" max="10499" width="18.42578125" style="2" customWidth="1"/>
    <col min="10500" max="10500" width="21.140625" style="2" customWidth="1"/>
    <col min="10501" max="10752" width="9.140625" style="2"/>
    <col min="10753" max="10753" width="5.85546875" style="2" customWidth="1"/>
    <col min="10754" max="10754" width="50.28515625" style="2" customWidth="1"/>
    <col min="10755" max="10755" width="18.42578125" style="2" customWidth="1"/>
    <col min="10756" max="10756" width="21.140625" style="2" customWidth="1"/>
    <col min="10757" max="11008" width="9.140625" style="2"/>
    <col min="11009" max="11009" width="5.85546875" style="2" customWidth="1"/>
    <col min="11010" max="11010" width="50.28515625" style="2" customWidth="1"/>
    <col min="11011" max="11011" width="18.42578125" style="2" customWidth="1"/>
    <col min="11012" max="11012" width="21.140625" style="2" customWidth="1"/>
    <col min="11013" max="11264" width="9.140625" style="2"/>
    <col min="11265" max="11265" width="5.85546875" style="2" customWidth="1"/>
    <col min="11266" max="11266" width="50.28515625" style="2" customWidth="1"/>
    <col min="11267" max="11267" width="18.42578125" style="2" customWidth="1"/>
    <col min="11268" max="11268" width="21.140625" style="2" customWidth="1"/>
    <col min="11269" max="11520" width="9.140625" style="2"/>
    <col min="11521" max="11521" width="5.85546875" style="2" customWidth="1"/>
    <col min="11522" max="11522" width="50.28515625" style="2" customWidth="1"/>
    <col min="11523" max="11523" width="18.42578125" style="2" customWidth="1"/>
    <col min="11524" max="11524" width="21.140625" style="2" customWidth="1"/>
    <col min="11525" max="11776" width="9.140625" style="2"/>
    <col min="11777" max="11777" width="5.85546875" style="2" customWidth="1"/>
    <col min="11778" max="11778" width="50.28515625" style="2" customWidth="1"/>
    <col min="11779" max="11779" width="18.42578125" style="2" customWidth="1"/>
    <col min="11780" max="11780" width="21.140625" style="2" customWidth="1"/>
    <col min="11781" max="12032" width="9.140625" style="2"/>
    <col min="12033" max="12033" width="5.85546875" style="2" customWidth="1"/>
    <col min="12034" max="12034" width="50.28515625" style="2" customWidth="1"/>
    <col min="12035" max="12035" width="18.42578125" style="2" customWidth="1"/>
    <col min="12036" max="12036" width="21.140625" style="2" customWidth="1"/>
    <col min="12037" max="12288" width="9.140625" style="2"/>
    <col min="12289" max="12289" width="5.85546875" style="2" customWidth="1"/>
    <col min="12290" max="12290" width="50.28515625" style="2" customWidth="1"/>
    <col min="12291" max="12291" width="18.42578125" style="2" customWidth="1"/>
    <col min="12292" max="12292" width="21.140625" style="2" customWidth="1"/>
    <col min="12293" max="12544" width="9.140625" style="2"/>
    <col min="12545" max="12545" width="5.85546875" style="2" customWidth="1"/>
    <col min="12546" max="12546" width="50.28515625" style="2" customWidth="1"/>
    <col min="12547" max="12547" width="18.42578125" style="2" customWidth="1"/>
    <col min="12548" max="12548" width="21.140625" style="2" customWidth="1"/>
    <col min="12549" max="12800" width="9.140625" style="2"/>
    <col min="12801" max="12801" width="5.85546875" style="2" customWidth="1"/>
    <col min="12802" max="12802" width="50.28515625" style="2" customWidth="1"/>
    <col min="12803" max="12803" width="18.42578125" style="2" customWidth="1"/>
    <col min="12804" max="12804" width="21.140625" style="2" customWidth="1"/>
    <col min="12805" max="13056" width="9.140625" style="2"/>
    <col min="13057" max="13057" width="5.85546875" style="2" customWidth="1"/>
    <col min="13058" max="13058" width="50.28515625" style="2" customWidth="1"/>
    <col min="13059" max="13059" width="18.42578125" style="2" customWidth="1"/>
    <col min="13060" max="13060" width="21.140625" style="2" customWidth="1"/>
    <col min="13061" max="13312" width="9.140625" style="2"/>
    <col min="13313" max="13313" width="5.85546875" style="2" customWidth="1"/>
    <col min="13314" max="13314" width="50.28515625" style="2" customWidth="1"/>
    <col min="13315" max="13315" width="18.42578125" style="2" customWidth="1"/>
    <col min="13316" max="13316" width="21.140625" style="2" customWidth="1"/>
    <col min="13317" max="13568" width="9.140625" style="2"/>
    <col min="13569" max="13569" width="5.85546875" style="2" customWidth="1"/>
    <col min="13570" max="13570" width="50.28515625" style="2" customWidth="1"/>
    <col min="13571" max="13571" width="18.42578125" style="2" customWidth="1"/>
    <col min="13572" max="13572" width="21.140625" style="2" customWidth="1"/>
    <col min="13573" max="13824" width="9.140625" style="2"/>
    <col min="13825" max="13825" width="5.85546875" style="2" customWidth="1"/>
    <col min="13826" max="13826" width="50.28515625" style="2" customWidth="1"/>
    <col min="13827" max="13827" width="18.42578125" style="2" customWidth="1"/>
    <col min="13828" max="13828" width="21.140625" style="2" customWidth="1"/>
    <col min="13829" max="14080" width="9.140625" style="2"/>
    <col min="14081" max="14081" width="5.85546875" style="2" customWidth="1"/>
    <col min="14082" max="14082" width="50.28515625" style="2" customWidth="1"/>
    <col min="14083" max="14083" width="18.42578125" style="2" customWidth="1"/>
    <col min="14084" max="14084" width="21.140625" style="2" customWidth="1"/>
    <col min="14085" max="14336" width="9.140625" style="2"/>
    <col min="14337" max="14337" width="5.85546875" style="2" customWidth="1"/>
    <col min="14338" max="14338" width="50.28515625" style="2" customWidth="1"/>
    <col min="14339" max="14339" width="18.42578125" style="2" customWidth="1"/>
    <col min="14340" max="14340" width="21.140625" style="2" customWidth="1"/>
    <col min="14341" max="14592" width="9.140625" style="2"/>
    <col min="14593" max="14593" width="5.85546875" style="2" customWidth="1"/>
    <col min="14594" max="14594" width="50.28515625" style="2" customWidth="1"/>
    <col min="14595" max="14595" width="18.42578125" style="2" customWidth="1"/>
    <col min="14596" max="14596" width="21.140625" style="2" customWidth="1"/>
    <col min="14597" max="14848" width="9.140625" style="2"/>
    <col min="14849" max="14849" width="5.85546875" style="2" customWidth="1"/>
    <col min="14850" max="14850" width="50.28515625" style="2" customWidth="1"/>
    <col min="14851" max="14851" width="18.42578125" style="2" customWidth="1"/>
    <col min="14852" max="14852" width="21.140625" style="2" customWidth="1"/>
    <col min="14853" max="15104" width="9.140625" style="2"/>
    <col min="15105" max="15105" width="5.85546875" style="2" customWidth="1"/>
    <col min="15106" max="15106" width="50.28515625" style="2" customWidth="1"/>
    <col min="15107" max="15107" width="18.42578125" style="2" customWidth="1"/>
    <col min="15108" max="15108" width="21.140625" style="2" customWidth="1"/>
    <col min="15109" max="15360" width="9.140625" style="2"/>
    <col min="15361" max="15361" width="5.85546875" style="2" customWidth="1"/>
    <col min="15362" max="15362" width="50.28515625" style="2" customWidth="1"/>
    <col min="15363" max="15363" width="18.42578125" style="2" customWidth="1"/>
    <col min="15364" max="15364" width="21.140625" style="2" customWidth="1"/>
    <col min="15365" max="15616" width="9.140625" style="2"/>
    <col min="15617" max="15617" width="5.85546875" style="2" customWidth="1"/>
    <col min="15618" max="15618" width="50.28515625" style="2" customWidth="1"/>
    <col min="15619" max="15619" width="18.42578125" style="2" customWidth="1"/>
    <col min="15620" max="15620" width="21.140625" style="2" customWidth="1"/>
    <col min="15621" max="15872" width="9.140625" style="2"/>
    <col min="15873" max="15873" width="5.85546875" style="2" customWidth="1"/>
    <col min="15874" max="15874" width="50.28515625" style="2" customWidth="1"/>
    <col min="15875" max="15875" width="18.42578125" style="2" customWidth="1"/>
    <col min="15876" max="15876" width="21.140625" style="2" customWidth="1"/>
    <col min="15877" max="16128" width="9.140625" style="2"/>
    <col min="16129" max="16129" width="5.85546875" style="2" customWidth="1"/>
    <col min="16130" max="16130" width="50.28515625" style="2" customWidth="1"/>
    <col min="16131" max="16131" width="18.42578125" style="2" customWidth="1"/>
    <col min="16132" max="16132" width="21.140625" style="2" customWidth="1"/>
    <col min="16133" max="16384" width="9.140625" style="2"/>
  </cols>
  <sheetData>
    <row r="1" spans="1:6" s="66" customFormat="1" x14ac:dyDescent="0.25">
      <c r="A1" s="117" t="s">
        <v>51</v>
      </c>
      <c r="B1" s="117"/>
      <c r="C1" s="117"/>
      <c r="D1" s="117"/>
      <c r="F1" s="91"/>
    </row>
    <row r="2" spans="1:6" s="66" customFormat="1" x14ac:dyDescent="0.25">
      <c r="A2" s="117" t="s">
        <v>61</v>
      </c>
      <c r="B2" s="117"/>
      <c r="C2" s="117"/>
      <c r="D2" s="117"/>
      <c r="F2" s="91"/>
    </row>
    <row r="3" spans="1:6" s="66" customFormat="1" x14ac:dyDescent="0.25">
      <c r="A3" s="122" t="s">
        <v>60</v>
      </c>
      <c r="B3" s="122"/>
      <c r="C3" s="122"/>
      <c r="D3" s="122"/>
      <c r="F3" s="91"/>
    </row>
    <row r="5" spans="1:6" x14ac:dyDescent="0.25">
      <c r="A5" s="69" t="s">
        <v>5</v>
      </c>
      <c r="B5" s="70" t="s">
        <v>52</v>
      </c>
      <c r="C5" s="71" t="s">
        <v>15</v>
      </c>
      <c r="D5" s="72" t="s">
        <v>53</v>
      </c>
    </row>
    <row r="6" spans="1:6" x14ac:dyDescent="0.25">
      <c r="A6" s="88">
        <v>1</v>
      </c>
      <c r="B6" s="74" t="str">
        <f>'[1]Chi tiết đơn hàng lần 15'!B9</f>
        <v>CHỊ HÀ - SIÊU THỊ MINH CẦU 1</v>
      </c>
      <c r="C6" s="87">
        <f>'[1]Chi tiết đơn hàng lần 15'!H7</f>
        <v>44653</v>
      </c>
      <c r="D6" s="73">
        <f>'[1]Chi tiết đơn hàng lần 15'!K14</f>
        <v>6382543.5000000009</v>
      </c>
    </row>
    <row r="7" spans="1:6" x14ac:dyDescent="0.25">
      <c r="A7" s="88">
        <v>2</v>
      </c>
      <c r="B7" s="74" t="str">
        <f>'[1]Chi tiết đơn hàng lần 15'!B25</f>
        <v>CHỊ HÀ - SIÊU THỊ MINH CẦU 1</v>
      </c>
      <c r="C7" s="87">
        <f>'[1]Chi tiết đơn hàng lần 15'!H23</f>
        <v>44658</v>
      </c>
      <c r="D7" s="73">
        <v>4997610</v>
      </c>
    </row>
    <row r="8" spans="1:6" x14ac:dyDescent="0.25">
      <c r="A8" s="88">
        <v>3</v>
      </c>
      <c r="B8" s="74" t="str">
        <f>'[1]Chi tiết đơn hàng lần 15'!B41</f>
        <v>CHỊ HÀ - SIÊU THỊ MINH CẦU GANG THÉP</v>
      </c>
      <c r="C8" s="87">
        <f>'[1]Chi tiết đơn hàng lần 15'!H39</f>
        <v>44665</v>
      </c>
      <c r="D8" s="73">
        <f>'[1]Chi tiết đơn hàng lần 15'!K47</f>
        <v>7624746</v>
      </c>
    </row>
    <row r="9" spans="1:6" x14ac:dyDescent="0.25">
      <c r="A9" s="88">
        <v>4</v>
      </c>
      <c r="B9" s="74" t="str">
        <f>'[1]Chi tiết đơn hàng lần 15'!B58</f>
        <v>CHỊ HÀ - SIÊU THỊ MINH CẦU 1</v>
      </c>
      <c r="C9" s="87">
        <f>'[1]Chi tiết đơn hàng lần 15'!H56</f>
        <v>44673</v>
      </c>
      <c r="D9" s="73">
        <v>7624746</v>
      </c>
    </row>
    <row r="10" spans="1:6" x14ac:dyDescent="0.25">
      <c r="A10" s="118" t="s">
        <v>54</v>
      </c>
      <c r="B10" s="119"/>
      <c r="C10" s="120"/>
      <c r="D10" s="93">
        <f>+SUM(D6:D9)</f>
        <v>26629645.5</v>
      </c>
    </row>
    <row r="11" spans="1:6" s="5" customFormat="1" x14ac:dyDescent="0.25">
      <c r="C11" s="75"/>
      <c r="D11" s="76"/>
      <c r="F11" s="92"/>
    </row>
    <row r="12" spans="1:6" x14ac:dyDescent="0.25">
      <c r="B12" s="121" t="s">
        <v>59</v>
      </c>
      <c r="C12" s="121"/>
      <c r="D12" s="121"/>
    </row>
    <row r="13" spans="1:6" x14ac:dyDescent="0.25">
      <c r="B13" s="116" t="s">
        <v>55</v>
      </c>
      <c r="C13" s="116"/>
      <c r="D13" s="116"/>
    </row>
    <row r="14" spans="1:6" x14ac:dyDescent="0.25">
      <c r="C14" s="78"/>
    </row>
    <row r="15" spans="1:6" x14ac:dyDescent="0.25">
      <c r="B15" s="77"/>
      <c r="C15" s="78"/>
    </row>
    <row r="16" spans="1:6" x14ac:dyDescent="0.25">
      <c r="B16" s="116" t="s">
        <v>56</v>
      </c>
      <c r="C16" s="116"/>
      <c r="D16" s="116"/>
    </row>
    <row r="18" spans="3:4" x14ac:dyDescent="0.25">
      <c r="C18" s="110"/>
      <c r="D18" s="109"/>
    </row>
    <row r="19" spans="3:4" x14ac:dyDescent="0.25">
      <c r="C19" s="110"/>
      <c r="D19" s="109"/>
    </row>
    <row r="20" spans="3:4" x14ac:dyDescent="0.25">
      <c r="C20" s="110"/>
      <c r="D20" s="1"/>
    </row>
    <row r="21" spans="3:4" x14ac:dyDescent="0.25">
      <c r="C21" s="110"/>
      <c r="D21" s="109"/>
    </row>
  </sheetData>
  <mergeCells count="7">
    <mergeCell ref="B16:D16"/>
    <mergeCell ref="A1:D1"/>
    <mergeCell ref="A2:D2"/>
    <mergeCell ref="A10:C10"/>
    <mergeCell ref="B12:D12"/>
    <mergeCell ref="B13:D13"/>
    <mergeCell ref="A3:D3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đơn hàng lần 16_T4-22</vt:lpstr>
      <vt:lpstr>Công nợ lần thứ 16_T4-22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2022-08-03T09:56:08Z</dcterms:created>
  <dcterms:modified xsi:type="dcterms:W3CDTF">2022-08-10T03:06:22Z</dcterms:modified>
</cp:coreProperties>
</file>