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MINH CẦU\"/>
    </mc:Choice>
  </mc:AlternateContent>
  <bookViews>
    <workbookView xWindow="0" yWindow="0" windowWidth="21600" windowHeight="9630" activeTab="1"/>
  </bookViews>
  <sheets>
    <sheet name="Chi tiết đơn hàng lần 16" sheetId="1" r:id="rId1"/>
    <sheet name="Công nợ lần thứ 16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29" i="2" s="1"/>
  <c r="D8" i="2"/>
  <c r="K199" i="1" l="1"/>
  <c r="K184" i="1"/>
  <c r="K166" i="1"/>
  <c r="K149" i="1"/>
  <c r="K131" i="1"/>
  <c r="K113" i="1"/>
  <c r="K97" i="1"/>
  <c r="K81" i="1"/>
  <c r="K28" i="1"/>
  <c r="K63" i="1"/>
  <c r="K1" i="1" l="1"/>
  <c r="D199" i="1"/>
  <c r="C198" i="1"/>
  <c r="E198" i="1" s="1"/>
  <c r="I198" i="1" s="1"/>
  <c r="J198" i="1" s="1"/>
  <c r="C197" i="1"/>
  <c r="E197" i="1" s="1"/>
  <c r="C196" i="1"/>
  <c r="E196" i="1" s="1"/>
  <c r="D286" i="1"/>
  <c r="C285" i="1"/>
  <c r="E285" i="1" s="1"/>
  <c r="C284" i="1"/>
  <c r="E284" i="1" s="1"/>
  <c r="C283" i="1"/>
  <c r="E283" i="1" s="1"/>
  <c r="C282" i="1"/>
  <c r="E282" i="1" s="1"/>
  <c r="D166" i="1"/>
  <c r="C165" i="1"/>
  <c r="E165" i="1" s="1"/>
  <c r="C164" i="1"/>
  <c r="E164" i="1" s="1"/>
  <c r="I164" i="1" s="1"/>
  <c r="J164" i="1" s="1"/>
  <c r="C163" i="1"/>
  <c r="E163" i="1" s="1"/>
  <c r="F163" i="1" s="1"/>
  <c r="H163" i="1" s="1"/>
  <c r="C162" i="1"/>
  <c r="E162" i="1" s="1"/>
  <c r="F197" i="1" l="1"/>
  <c r="H197" i="1" s="1"/>
  <c r="I197" i="1"/>
  <c r="J197" i="1" s="1"/>
  <c r="I196" i="1"/>
  <c r="J196" i="1" s="1"/>
  <c r="F196" i="1"/>
  <c r="H196" i="1" s="1"/>
  <c r="F198" i="1"/>
  <c r="H198" i="1" s="1"/>
  <c r="F284" i="1"/>
  <c r="H284" i="1" s="1"/>
  <c r="I284" i="1"/>
  <c r="J284" i="1" s="1"/>
  <c r="I285" i="1"/>
  <c r="J285" i="1" s="1"/>
  <c r="F285" i="1"/>
  <c r="H285" i="1" s="1"/>
  <c r="I282" i="1"/>
  <c r="J282" i="1" s="1"/>
  <c r="F282" i="1"/>
  <c r="H282" i="1" s="1"/>
  <c r="I283" i="1"/>
  <c r="J283" i="1" s="1"/>
  <c r="F283" i="1"/>
  <c r="H283" i="1" s="1"/>
  <c r="I162" i="1"/>
  <c r="J162" i="1" s="1"/>
  <c r="F162" i="1"/>
  <c r="H162" i="1" s="1"/>
  <c r="I165" i="1"/>
  <c r="J165" i="1" s="1"/>
  <c r="F165" i="1"/>
  <c r="H165" i="1" s="1"/>
  <c r="F164" i="1"/>
  <c r="H164" i="1" s="1"/>
  <c r="I163" i="1"/>
  <c r="J163" i="1" s="1"/>
  <c r="C9" i="2"/>
  <c r="B9" i="2"/>
  <c r="C8" i="2"/>
  <c r="B8" i="2"/>
  <c r="C7" i="2"/>
  <c r="B7" i="2"/>
  <c r="C6" i="2"/>
  <c r="B6" i="2"/>
  <c r="H199" i="1" l="1"/>
  <c r="K286" i="1"/>
  <c r="H286" i="1"/>
  <c r="H166" i="1"/>
  <c r="D28" i="1"/>
  <c r="D63" i="1"/>
  <c r="C62" i="1"/>
  <c r="E62" i="1" s="1"/>
  <c r="I62" i="1" s="1"/>
  <c r="J62" i="1" s="1"/>
  <c r="C61" i="1"/>
  <c r="E61" i="1" s="1"/>
  <c r="I61" i="1" s="1"/>
  <c r="J61" i="1" s="1"/>
  <c r="C60" i="1"/>
  <c r="E60" i="1" s="1"/>
  <c r="I60" i="1" s="1"/>
  <c r="J60" i="1" s="1"/>
  <c r="C59" i="1"/>
  <c r="E59" i="1" s="1"/>
  <c r="I59" i="1" s="1"/>
  <c r="J59" i="1" s="1"/>
  <c r="D46" i="1"/>
  <c r="C45" i="1"/>
  <c r="E45" i="1" s="1"/>
  <c r="C44" i="1"/>
  <c r="E44" i="1" s="1"/>
  <c r="C43" i="1"/>
  <c r="E43" i="1" s="1"/>
  <c r="C42" i="1"/>
  <c r="E42" i="1" s="1"/>
  <c r="I42" i="1" s="1"/>
  <c r="J42" i="1" s="1"/>
  <c r="C27" i="1"/>
  <c r="E27" i="1" s="1"/>
  <c r="D14" i="1"/>
  <c r="C13" i="1"/>
  <c r="E13" i="1" s="1"/>
  <c r="C12" i="1"/>
  <c r="E12" i="1" s="1"/>
  <c r="C11" i="1"/>
  <c r="E11" i="1" s="1"/>
  <c r="F61" i="1" l="1"/>
  <c r="H61" i="1" s="1"/>
  <c r="I27" i="1"/>
  <c r="J27" i="1" s="1"/>
  <c r="F27" i="1"/>
  <c r="H27" i="1" s="1"/>
  <c r="H28" i="1" s="1"/>
  <c r="F62" i="1"/>
  <c r="H62" i="1" s="1"/>
  <c r="F43" i="1"/>
  <c r="H43" i="1" s="1"/>
  <c r="I43" i="1"/>
  <c r="J43" i="1" s="1"/>
  <c r="I44" i="1"/>
  <c r="J44" i="1" s="1"/>
  <c r="F44" i="1"/>
  <c r="H44" i="1" s="1"/>
  <c r="F45" i="1"/>
  <c r="H45" i="1" s="1"/>
  <c r="I45" i="1"/>
  <c r="J45" i="1" s="1"/>
  <c r="F11" i="1"/>
  <c r="H11" i="1" s="1"/>
  <c r="I11" i="1"/>
  <c r="J11" i="1" s="1"/>
  <c r="I12" i="1"/>
  <c r="J12" i="1" s="1"/>
  <c r="F12" i="1"/>
  <c r="H12" i="1" s="1"/>
  <c r="I13" i="1"/>
  <c r="J13" i="1" s="1"/>
  <c r="F13" i="1"/>
  <c r="H13" i="1" s="1"/>
  <c r="F59" i="1"/>
  <c r="H59" i="1" s="1"/>
  <c r="F60" i="1"/>
  <c r="H60" i="1" s="1"/>
  <c r="F42" i="1"/>
  <c r="H42" i="1" s="1"/>
  <c r="K46" i="1" l="1"/>
  <c r="K14" i="1"/>
  <c r="H46" i="1"/>
  <c r="H14" i="1"/>
  <c r="H63" i="1"/>
  <c r="L394" i="1"/>
  <c r="D394" i="1"/>
  <c r="C393" i="1"/>
  <c r="E393" i="1" s="1"/>
  <c r="C392" i="1"/>
  <c r="E392" i="1" s="1"/>
  <c r="C391" i="1"/>
  <c r="L391" i="1" s="1"/>
  <c r="C390" i="1"/>
  <c r="E390" i="1" s="1"/>
  <c r="C389" i="1"/>
  <c r="E389" i="1" s="1"/>
  <c r="L388" i="1"/>
  <c r="L387" i="1"/>
  <c r="L386" i="1"/>
  <c r="M385" i="1"/>
  <c r="L385" i="1"/>
  <c r="L384" i="1"/>
  <c r="L383" i="1"/>
  <c r="L382" i="1"/>
  <c r="L381" i="1"/>
  <c r="L380" i="1"/>
  <c r="L379" i="1"/>
  <c r="L378" i="1"/>
  <c r="L377" i="1"/>
  <c r="L376" i="1"/>
  <c r="D376" i="1"/>
  <c r="C375" i="1"/>
  <c r="L375" i="1" s="1"/>
  <c r="C374" i="1"/>
  <c r="E374" i="1" s="1"/>
  <c r="F374" i="1" s="1"/>
  <c r="H374" i="1" s="1"/>
  <c r="C373" i="1"/>
  <c r="E373" i="1" s="1"/>
  <c r="F373" i="1" s="1"/>
  <c r="H373" i="1" s="1"/>
  <c r="C372" i="1"/>
  <c r="E372" i="1" s="1"/>
  <c r="I372" i="1" s="1"/>
  <c r="J372" i="1" s="1"/>
  <c r="C371" i="1"/>
  <c r="L371" i="1" s="1"/>
  <c r="L370" i="1"/>
  <c r="L369" i="1"/>
  <c r="L368" i="1"/>
  <c r="M367" i="1"/>
  <c r="L367" i="1"/>
  <c r="L366" i="1"/>
  <c r="L365" i="1"/>
  <c r="L364" i="1"/>
  <c r="L363" i="1"/>
  <c r="L362" i="1"/>
  <c r="L361" i="1"/>
  <c r="L360" i="1"/>
  <c r="L359" i="1"/>
  <c r="L358" i="1"/>
  <c r="D358" i="1"/>
  <c r="C357" i="1"/>
  <c r="E357" i="1" s="1"/>
  <c r="C356" i="1"/>
  <c r="E356" i="1" s="1"/>
  <c r="C355" i="1"/>
  <c r="E355" i="1" s="1"/>
  <c r="F355" i="1" s="1"/>
  <c r="H355" i="1" s="1"/>
  <c r="C354" i="1"/>
  <c r="E354" i="1" s="1"/>
  <c r="F354" i="1" s="1"/>
  <c r="H354" i="1" s="1"/>
  <c r="C353" i="1"/>
  <c r="L353" i="1" s="1"/>
  <c r="L352" i="1"/>
  <c r="L351" i="1"/>
  <c r="L350" i="1"/>
  <c r="M349" i="1"/>
  <c r="L349" i="1"/>
  <c r="L348" i="1"/>
  <c r="L347" i="1"/>
  <c r="L346" i="1"/>
  <c r="L345" i="1"/>
  <c r="L344" i="1"/>
  <c r="L343" i="1"/>
  <c r="L342" i="1"/>
  <c r="L341" i="1"/>
  <c r="L340" i="1"/>
  <c r="D340" i="1"/>
  <c r="C339" i="1"/>
  <c r="E339" i="1" s="1"/>
  <c r="F339" i="1" s="1"/>
  <c r="H339" i="1" s="1"/>
  <c r="C338" i="1"/>
  <c r="L338" i="1" s="1"/>
  <c r="C337" i="1"/>
  <c r="L337" i="1" s="1"/>
  <c r="C336" i="1"/>
  <c r="E336" i="1" s="1"/>
  <c r="C335" i="1"/>
  <c r="L335" i="1" s="1"/>
  <c r="L334" i="1"/>
  <c r="L333" i="1"/>
  <c r="L332" i="1"/>
  <c r="M331" i="1"/>
  <c r="L331" i="1"/>
  <c r="L330" i="1"/>
  <c r="L329" i="1"/>
  <c r="L328" i="1"/>
  <c r="L327" i="1"/>
  <c r="L326" i="1"/>
  <c r="L325" i="1"/>
  <c r="L324" i="1"/>
  <c r="L323" i="1"/>
  <c r="L322" i="1"/>
  <c r="D322" i="1"/>
  <c r="C321" i="1"/>
  <c r="E321" i="1" s="1"/>
  <c r="C320" i="1"/>
  <c r="E320" i="1" s="1"/>
  <c r="C319" i="1"/>
  <c r="E319" i="1" s="1"/>
  <c r="F319" i="1" s="1"/>
  <c r="H319" i="1" s="1"/>
  <c r="C318" i="1"/>
  <c r="E318" i="1" s="1"/>
  <c r="I318" i="1" s="1"/>
  <c r="J318" i="1" s="1"/>
  <c r="C317" i="1"/>
  <c r="E317" i="1" s="1"/>
  <c r="I317" i="1" s="1"/>
  <c r="J317" i="1" s="1"/>
  <c r="L316" i="1"/>
  <c r="L315" i="1"/>
  <c r="L314" i="1"/>
  <c r="M313" i="1"/>
  <c r="L313" i="1"/>
  <c r="L312" i="1"/>
  <c r="L311" i="1"/>
  <c r="L310" i="1"/>
  <c r="L309" i="1"/>
  <c r="L308" i="1"/>
  <c r="L307" i="1"/>
  <c r="L306" i="1"/>
  <c r="L305" i="1"/>
  <c r="L304" i="1"/>
  <c r="D304" i="1"/>
  <c r="C303" i="1"/>
  <c r="L303" i="1" s="1"/>
  <c r="C302" i="1"/>
  <c r="L302" i="1" s="1"/>
  <c r="C301" i="1"/>
  <c r="L301" i="1" s="1"/>
  <c r="C300" i="1"/>
  <c r="E300" i="1" s="1"/>
  <c r="I300" i="1" s="1"/>
  <c r="J300" i="1" s="1"/>
  <c r="C299" i="1"/>
  <c r="E299" i="1" s="1"/>
  <c r="I299" i="1" s="1"/>
  <c r="J299" i="1" s="1"/>
  <c r="L298" i="1"/>
  <c r="L297" i="1"/>
  <c r="L296" i="1"/>
  <c r="M295" i="1"/>
  <c r="L295" i="1"/>
  <c r="L294" i="1"/>
  <c r="L293" i="1"/>
  <c r="L292" i="1"/>
  <c r="L291" i="1"/>
  <c r="L290" i="1"/>
  <c r="L289" i="1"/>
  <c r="L271" i="1"/>
  <c r="L270" i="1"/>
  <c r="L269" i="1"/>
  <c r="D269" i="1"/>
  <c r="C268" i="1"/>
  <c r="L268" i="1" s="1"/>
  <c r="C267" i="1"/>
  <c r="L267" i="1" s="1"/>
  <c r="C266" i="1"/>
  <c r="E266" i="1" s="1"/>
  <c r="F266" i="1" s="1"/>
  <c r="H266" i="1" s="1"/>
  <c r="C265" i="1"/>
  <c r="E265" i="1" s="1"/>
  <c r="I265" i="1" s="1"/>
  <c r="J265" i="1" s="1"/>
  <c r="C264" i="1"/>
  <c r="E264" i="1" s="1"/>
  <c r="F264" i="1" s="1"/>
  <c r="H264" i="1" s="1"/>
  <c r="L263" i="1"/>
  <c r="L262" i="1"/>
  <c r="L261" i="1"/>
  <c r="M260" i="1"/>
  <c r="L260" i="1"/>
  <c r="L259" i="1"/>
  <c r="L258" i="1"/>
  <c r="L257" i="1"/>
  <c r="L256" i="1"/>
  <c r="L255" i="1"/>
  <c r="L254" i="1"/>
  <c r="L253" i="1"/>
  <c r="L252" i="1"/>
  <c r="L251" i="1"/>
  <c r="D251" i="1"/>
  <c r="C250" i="1"/>
  <c r="L250" i="1" s="1"/>
  <c r="C249" i="1"/>
  <c r="L249" i="1" s="1"/>
  <c r="C248" i="1"/>
  <c r="L248" i="1" s="1"/>
  <c r="C247" i="1"/>
  <c r="E247" i="1" s="1"/>
  <c r="C246" i="1"/>
  <c r="E246" i="1" s="1"/>
  <c r="L245" i="1"/>
  <c r="L244" i="1"/>
  <c r="L243" i="1"/>
  <c r="M242" i="1"/>
  <c r="L242" i="1"/>
  <c r="L241" i="1"/>
  <c r="L240" i="1"/>
  <c r="L239" i="1"/>
  <c r="L238" i="1"/>
  <c r="L237" i="1"/>
  <c r="L236" i="1"/>
  <c r="L235" i="1"/>
  <c r="L234" i="1"/>
  <c r="D234" i="1"/>
  <c r="C233" i="1"/>
  <c r="L233" i="1" s="1"/>
  <c r="C232" i="1"/>
  <c r="L232" i="1" s="1"/>
  <c r="C231" i="1"/>
  <c r="E231" i="1" s="1"/>
  <c r="F231" i="1" s="1"/>
  <c r="H231" i="1" s="1"/>
  <c r="C230" i="1"/>
  <c r="L230" i="1" s="1"/>
  <c r="C229" i="1"/>
  <c r="E229" i="1" s="1"/>
  <c r="L228" i="1"/>
  <c r="L227" i="1"/>
  <c r="L226" i="1"/>
  <c r="M225" i="1"/>
  <c r="L225" i="1"/>
  <c r="L224" i="1"/>
  <c r="L223" i="1"/>
  <c r="L222" i="1"/>
  <c r="L221" i="1"/>
  <c r="L220" i="1"/>
  <c r="L219" i="1"/>
  <c r="L218" i="1"/>
  <c r="L217" i="1"/>
  <c r="L216" i="1"/>
  <c r="D216" i="1"/>
  <c r="C215" i="1"/>
  <c r="E215" i="1" s="1"/>
  <c r="C214" i="1"/>
  <c r="L214" i="1" s="1"/>
  <c r="C213" i="1"/>
  <c r="E213" i="1" s="1"/>
  <c r="C212" i="1"/>
  <c r="E212" i="1" s="1"/>
  <c r="C211" i="1"/>
  <c r="E211" i="1" s="1"/>
  <c r="L210" i="1"/>
  <c r="L209" i="1"/>
  <c r="L208" i="1"/>
  <c r="M207" i="1"/>
  <c r="L207" i="1"/>
  <c r="L206" i="1"/>
  <c r="L205" i="1"/>
  <c r="L204" i="1"/>
  <c r="L203" i="1"/>
  <c r="L202" i="1"/>
  <c r="L201" i="1"/>
  <c r="L200" i="1"/>
  <c r="L185" i="1"/>
  <c r="L184" i="1"/>
  <c r="D184" i="1"/>
  <c r="C183" i="1"/>
  <c r="E183" i="1" s="1"/>
  <c r="C182" i="1"/>
  <c r="L182" i="1" s="1"/>
  <c r="C181" i="1"/>
  <c r="E181" i="1" s="1"/>
  <c r="F181" i="1" s="1"/>
  <c r="H181" i="1" s="1"/>
  <c r="C180" i="1"/>
  <c r="L180" i="1" s="1"/>
  <c r="C179" i="1"/>
  <c r="E179" i="1" s="1"/>
  <c r="L178" i="1"/>
  <c r="L177" i="1"/>
  <c r="L176" i="1"/>
  <c r="M175" i="1"/>
  <c r="L175" i="1"/>
  <c r="L174" i="1"/>
  <c r="L173" i="1"/>
  <c r="L172" i="1"/>
  <c r="L171" i="1"/>
  <c r="L170" i="1"/>
  <c r="L169" i="1"/>
  <c r="L151" i="1"/>
  <c r="L150" i="1"/>
  <c r="L149" i="1"/>
  <c r="D149" i="1"/>
  <c r="C148" i="1"/>
  <c r="L148" i="1" s="1"/>
  <c r="C147" i="1"/>
  <c r="L147" i="1" s="1"/>
  <c r="C146" i="1"/>
  <c r="L146" i="1" s="1"/>
  <c r="C145" i="1"/>
  <c r="E145" i="1" s="1"/>
  <c r="C144" i="1"/>
  <c r="L144" i="1" s="1"/>
  <c r="L143" i="1"/>
  <c r="L142" i="1"/>
  <c r="L141" i="1"/>
  <c r="M140" i="1"/>
  <c r="L140" i="1"/>
  <c r="L139" i="1"/>
  <c r="L138" i="1"/>
  <c r="L137" i="1"/>
  <c r="L136" i="1"/>
  <c r="L135" i="1"/>
  <c r="L134" i="1"/>
  <c r="L133" i="1"/>
  <c r="L132" i="1"/>
  <c r="L131" i="1"/>
  <c r="D131" i="1"/>
  <c r="C130" i="1"/>
  <c r="E130" i="1" s="1"/>
  <c r="C129" i="1"/>
  <c r="L129" i="1" s="1"/>
  <c r="C128" i="1"/>
  <c r="E128" i="1" s="1"/>
  <c r="I128" i="1" s="1"/>
  <c r="J128" i="1" s="1"/>
  <c r="C127" i="1"/>
  <c r="L127" i="1" s="1"/>
  <c r="C126" i="1"/>
  <c r="E126" i="1" s="1"/>
  <c r="L125" i="1"/>
  <c r="L124" i="1"/>
  <c r="L123" i="1"/>
  <c r="M122" i="1"/>
  <c r="L122" i="1"/>
  <c r="L121" i="1"/>
  <c r="L120" i="1"/>
  <c r="L119" i="1"/>
  <c r="L118" i="1"/>
  <c r="L117" i="1"/>
  <c r="L116" i="1"/>
  <c r="L115" i="1"/>
  <c r="L114" i="1"/>
  <c r="L113" i="1"/>
  <c r="D113" i="1"/>
  <c r="C112" i="1"/>
  <c r="E112" i="1" s="1"/>
  <c r="C111" i="1"/>
  <c r="L111" i="1" s="1"/>
  <c r="C110" i="1"/>
  <c r="E110" i="1" s="1"/>
  <c r="F110" i="1" s="1"/>
  <c r="H110" i="1" s="1"/>
  <c r="L109" i="1"/>
  <c r="L108" i="1"/>
  <c r="L107" i="1"/>
  <c r="M106" i="1"/>
  <c r="L106" i="1"/>
  <c r="L105" i="1"/>
  <c r="L104" i="1"/>
  <c r="L103" i="1"/>
  <c r="L102" i="1"/>
  <c r="L101" i="1"/>
  <c r="L100" i="1"/>
  <c r="L99" i="1"/>
  <c r="L98" i="1"/>
  <c r="L97" i="1"/>
  <c r="D97" i="1"/>
  <c r="C96" i="1"/>
  <c r="L96" i="1" s="1"/>
  <c r="C95" i="1"/>
  <c r="E95" i="1" s="1"/>
  <c r="C94" i="1"/>
  <c r="E94" i="1" s="1"/>
  <c r="L93" i="1"/>
  <c r="L92" i="1"/>
  <c r="L91" i="1"/>
  <c r="M90" i="1"/>
  <c r="L90" i="1"/>
  <c r="L89" i="1"/>
  <c r="L88" i="1"/>
  <c r="L87" i="1"/>
  <c r="L86" i="1"/>
  <c r="L85" i="1"/>
  <c r="L84" i="1"/>
  <c r="L83" i="1"/>
  <c r="L82" i="1"/>
  <c r="L81" i="1"/>
  <c r="D81" i="1"/>
  <c r="C80" i="1"/>
  <c r="E80" i="1" s="1"/>
  <c r="I80" i="1" s="1"/>
  <c r="J80" i="1" s="1"/>
  <c r="C79" i="1"/>
  <c r="E79" i="1" s="1"/>
  <c r="C78" i="1"/>
  <c r="L78" i="1" s="1"/>
  <c r="C77" i="1"/>
  <c r="E77" i="1" s="1"/>
  <c r="I77" i="1" s="1"/>
  <c r="J77" i="1" s="1"/>
  <c r="C76" i="1"/>
  <c r="E76" i="1" s="1"/>
  <c r="L75" i="1"/>
  <c r="L74" i="1"/>
  <c r="L73" i="1"/>
  <c r="M72" i="1"/>
  <c r="L72" i="1"/>
  <c r="L112" i="1" l="1"/>
  <c r="L317" i="1"/>
  <c r="L336" i="1"/>
  <c r="L80" i="1"/>
  <c r="E127" i="1"/>
  <c r="F127" i="1" s="1"/>
  <c r="H127" i="1" s="1"/>
  <c r="L299" i="1"/>
  <c r="L215" i="1"/>
  <c r="L264" i="1"/>
  <c r="L179" i="1"/>
  <c r="L110" i="1"/>
  <c r="L130" i="1"/>
  <c r="E180" i="1"/>
  <c r="I180" i="1" s="1"/>
  <c r="J180" i="1" s="1"/>
  <c r="E233" i="1"/>
  <c r="F233" i="1" s="1"/>
  <c r="H233" i="1" s="1"/>
  <c r="E335" i="1"/>
  <c r="I335" i="1" s="1"/>
  <c r="J335" i="1" s="1"/>
  <c r="L231" i="1"/>
  <c r="L339" i="1"/>
  <c r="E144" i="1"/>
  <c r="I144" i="1" s="1"/>
  <c r="J144" i="1" s="1"/>
  <c r="E267" i="1"/>
  <c r="F267" i="1" s="1"/>
  <c r="H267" i="1" s="1"/>
  <c r="L354" i="1"/>
  <c r="L76" i="1"/>
  <c r="E96" i="1"/>
  <c r="F96" i="1" s="1"/>
  <c r="H96" i="1" s="1"/>
  <c r="L183" i="1"/>
  <c r="L265" i="1"/>
  <c r="L300" i="1"/>
  <c r="F179" i="1"/>
  <c r="H179" i="1" s="1"/>
  <c r="I179" i="1"/>
  <c r="J179" i="1" s="1"/>
  <c r="F389" i="1"/>
  <c r="H389" i="1" s="1"/>
  <c r="I389" i="1"/>
  <c r="J389" i="1" s="1"/>
  <c r="I76" i="1"/>
  <c r="J76" i="1" s="1"/>
  <c r="F76" i="1"/>
  <c r="H76" i="1" s="1"/>
  <c r="L94" i="1"/>
  <c r="E129" i="1"/>
  <c r="F129" i="1" s="1"/>
  <c r="H129" i="1" s="1"/>
  <c r="L211" i="1"/>
  <c r="L229" i="1"/>
  <c r="E250" i="1"/>
  <c r="F299" i="1"/>
  <c r="H299" i="1" s="1"/>
  <c r="E303" i="1"/>
  <c r="L318" i="1"/>
  <c r="I339" i="1"/>
  <c r="J339" i="1" s="1"/>
  <c r="L389" i="1"/>
  <c r="L126" i="1"/>
  <c r="E148" i="1"/>
  <c r="L212" i="1"/>
  <c r="E230" i="1"/>
  <c r="L246" i="1"/>
  <c r="L266" i="1"/>
  <c r="E353" i="1"/>
  <c r="L356" i="1"/>
  <c r="E375" i="1"/>
  <c r="I375" i="1" s="1"/>
  <c r="J375" i="1" s="1"/>
  <c r="L390" i="1"/>
  <c r="L79" i="1"/>
  <c r="I319" i="1"/>
  <c r="J319" i="1" s="1"/>
  <c r="E338" i="1"/>
  <c r="E371" i="1"/>
  <c r="I371" i="1" s="1"/>
  <c r="J371" i="1" s="1"/>
  <c r="E214" i="1"/>
  <c r="I214" i="1" s="1"/>
  <c r="J214" i="1" s="1"/>
  <c r="E248" i="1"/>
  <c r="I248" i="1" s="1"/>
  <c r="J248" i="1" s="1"/>
  <c r="F317" i="1"/>
  <c r="H317" i="1" s="1"/>
  <c r="L320" i="1"/>
  <c r="I266" i="1"/>
  <c r="J266" i="1" s="1"/>
  <c r="L372" i="1"/>
  <c r="I79" i="1"/>
  <c r="J79" i="1" s="1"/>
  <c r="F79" i="1"/>
  <c r="H79" i="1" s="1"/>
  <c r="F130" i="1"/>
  <c r="H130" i="1" s="1"/>
  <c r="I130" i="1"/>
  <c r="J130" i="1" s="1"/>
  <c r="F213" i="1"/>
  <c r="H213" i="1" s="1"/>
  <c r="I213" i="1"/>
  <c r="J213" i="1" s="1"/>
  <c r="I247" i="1"/>
  <c r="J247" i="1" s="1"/>
  <c r="F247" i="1"/>
  <c r="H247" i="1" s="1"/>
  <c r="I357" i="1"/>
  <c r="J357" i="1" s="1"/>
  <c r="F357" i="1"/>
  <c r="H357" i="1" s="1"/>
  <c r="F320" i="1"/>
  <c r="H320" i="1" s="1"/>
  <c r="I320" i="1"/>
  <c r="J320" i="1" s="1"/>
  <c r="I145" i="1"/>
  <c r="J145" i="1" s="1"/>
  <c r="F145" i="1"/>
  <c r="H145" i="1" s="1"/>
  <c r="F183" i="1"/>
  <c r="H183" i="1" s="1"/>
  <c r="I183" i="1"/>
  <c r="J183" i="1" s="1"/>
  <c r="F215" i="1"/>
  <c r="H215" i="1" s="1"/>
  <c r="I215" i="1"/>
  <c r="J215" i="1" s="1"/>
  <c r="I321" i="1"/>
  <c r="J321" i="1" s="1"/>
  <c r="F321" i="1"/>
  <c r="H321" i="1" s="1"/>
  <c r="I94" i="1"/>
  <c r="J94" i="1" s="1"/>
  <c r="F94" i="1"/>
  <c r="H94" i="1" s="1"/>
  <c r="F211" i="1"/>
  <c r="H211" i="1" s="1"/>
  <c r="I211" i="1"/>
  <c r="J211" i="1" s="1"/>
  <c r="I229" i="1"/>
  <c r="J229" i="1" s="1"/>
  <c r="F229" i="1"/>
  <c r="H229" i="1" s="1"/>
  <c r="I112" i="1"/>
  <c r="J112" i="1" s="1"/>
  <c r="F112" i="1"/>
  <c r="H112" i="1" s="1"/>
  <c r="I336" i="1"/>
  <c r="J336" i="1" s="1"/>
  <c r="F336" i="1"/>
  <c r="H336" i="1" s="1"/>
  <c r="I95" i="1"/>
  <c r="J95" i="1" s="1"/>
  <c r="F95" i="1"/>
  <c r="H95" i="1" s="1"/>
  <c r="F126" i="1"/>
  <c r="H126" i="1" s="1"/>
  <c r="I126" i="1"/>
  <c r="J126" i="1" s="1"/>
  <c r="I212" i="1"/>
  <c r="J212" i="1" s="1"/>
  <c r="F212" i="1"/>
  <c r="H212" i="1" s="1"/>
  <c r="I246" i="1"/>
  <c r="J246" i="1" s="1"/>
  <c r="F246" i="1"/>
  <c r="H246" i="1" s="1"/>
  <c r="F356" i="1"/>
  <c r="H356" i="1" s="1"/>
  <c r="I356" i="1"/>
  <c r="J356" i="1" s="1"/>
  <c r="F128" i="1"/>
  <c r="H128" i="1" s="1"/>
  <c r="E232" i="1"/>
  <c r="F265" i="1"/>
  <c r="H265" i="1" s="1"/>
  <c r="F77" i="1"/>
  <c r="H77" i="1" s="1"/>
  <c r="I110" i="1"/>
  <c r="J110" i="1" s="1"/>
  <c r="I181" i="1"/>
  <c r="J181" i="1" s="1"/>
  <c r="F80" i="1"/>
  <c r="H80" i="1" s="1"/>
  <c r="L95" i="1"/>
  <c r="E111" i="1"/>
  <c r="L128" i="1"/>
  <c r="L213" i="1"/>
  <c r="I231" i="1"/>
  <c r="J231" i="1" s="1"/>
  <c r="E249" i="1"/>
  <c r="I264" i="1"/>
  <c r="J264" i="1" s="1"/>
  <c r="F300" i="1"/>
  <c r="H300" i="1" s="1"/>
  <c r="L321" i="1"/>
  <c r="I354" i="1"/>
  <c r="J354" i="1" s="1"/>
  <c r="F372" i="1"/>
  <c r="H372" i="1" s="1"/>
  <c r="L77" i="1"/>
  <c r="L145" i="1"/>
  <c r="E147" i="1"/>
  <c r="L181" i="1"/>
  <c r="L247" i="1"/>
  <c r="E302" i="1"/>
  <c r="L357" i="1"/>
  <c r="I390" i="1"/>
  <c r="J390" i="1" s="1"/>
  <c r="F390" i="1"/>
  <c r="H390" i="1" s="1"/>
  <c r="E78" i="1"/>
  <c r="E146" i="1"/>
  <c r="E268" i="1"/>
  <c r="E301" i="1"/>
  <c r="I392" i="1"/>
  <c r="J392" i="1" s="1"/>
  <c r="F392" i="1"/>
  <c r="H392" i="1" s="1"/>
  <c r="I373" i="1"/>
  <c r="J373" i="1" s="1"/>
  <c r="F393" i="1"/>
  <c r="H393" i="1" s="1"/>
  <c r="I393" i="1"/>
  <c r="J393" i="1" s="1"/>
  <c r="E337" i="1"/>
  <c r="I355" i="1"/>
  <c r="J355" i="1" s="1"/>
  <c r="L319" i="1"/>
  <c r="E182" i="1"/>
  <c r="F318" i="1"/>
  <c r="H318" i="1" s="1"/>
  <c r="L355" i="1"/>
  <c r="I374" i="1"/>
  <c r="J374" i="1" s="1"/>
  <c r="L374" i="1"/>
  <c r="E391" i="1"/>
  <c r="L373" i="1"/>
  <c r="L393" i="1"/>
  <c r="L392" i="1"/>
  <c r="F335" i="1" l="1"/>
  <c r="H335" i="1" s="1"/>
  <c r="K216" i="1"/>
  <c r="F214" i="1"/>
  <c r="H214" i="1" s="1"/>
  <c r="H216" i="1" s="1"/>
  <c r="K322" i="1"/>
  <c r="I127" i="1"/>
  <c r="J127" i="1" s="1"/>
  <c r="K376" i="1"/>
  <c r="I267" i="1"/>
  <c r="J267" i="1" s="1"/>
  <c r="I96" i="1"/>
  <c r="J96" i="1" s="1"/>
  <c r="F180" i="1"/>
  <c r="H180" i="1" s="1"/>
  <c r="I233" i="1"/>
  <c r="J233" i="1" s="1"/>
  <c r="I129" i="1"/>
  <c r="J129" i="1" s="1"/>
  <c r="F375" i="1"/>
  <c r="H375" i="1" s="1"/>
  <c r="F144" i="1"/>
  <c r="H144" i="1" s="1"/>
  <c r="H322" i="1"/>
  <c r="F371" i="1"/>
  <c r="H371" i="1" s="1"/>
  <c r="F353" i="1"/>
  <c r="H353" i="1" s="1"/>
  <c r="H358" i="1" s="1"/>
  <c r="I353" i="1"/>
  <c r="J353" i="1" s="1"/>
  <c r="K358" i="1" s="1"/>
  <c r="I338" i="1"/>
  <c r="J338" i="1" s="1"/>
  <c r="F338" i="1"/>
  <c r="H338" i="1" s="1"/>
  <c r="F230" i="1"/>
  <c r="H230" i="1" s="1"/>
  <c r="I230" i="1"/>
  <c r="J230" i="1" s="1"/>
  <c r="F303" i="1"/>
  <c r="H303" i="1" s="1"/>
  <c r="I303" i="1"/>
  <c r="J303" i="1" s="1"/>
  <c r="I250" i="1"/>
  <c r="J250" i="1" s="1"/>
  <c r="F250" i="1"/>
  <c r="H250" i="1" s="1"/>
  <c r="F248" i="1"/>
  <c r="H248" i="1" s="1"/>
  <c r="F148" i="1"/>
  <c r="H148" i="1" s="1"/>
  <c r="I148" i="1"/>
  <c r="J148" i="1" s="1"/>
  <c r="I391" i="1"/>
  <c r="J391" i="1" s="1"/>
  <c r="K394" i="1" s="1"/>
  <c r="F391" i="1"/>
  <c r="H391" i="1" s="1"/>
  <c r="H394" i="1" s="1"/>
  <c r="H131" i="1"/>
  <c r="F337" i="1"/>
  <c r="H337" i="1" s="1"/>
  <c r="I337" i="1"/>
  <c r="J337" i="1" s="1"/>
  <c r="I301" i="1"/>
  <c r="J301" i="1" s="1"/>
  <c r="F301" i="1"/>
  <c r="H301" i="1" s="1"/>
  <c r="I302" i="1"/>
  <c r="J302" i="1" s="1"/>
  <c r="F302" i="1"/>
  <c r="H302" i="1" s="1"/>
  <c r="I268" i="1"/>
  <c r="J268" i="1" s="1"/>
  <c r="F268" i="1"/>
  <c r="H268" i="1" s="1"/>
  <c r="H269" i="1" s="1"/>
  <c r="I111" i="1"/>
  <c r="J111" i="1" s="1"/>
  <c r="F111" i="1"/>
  <c r="H111" i="1" s="1"/>
  <c r="H113" i="1" s="1"/>
  <c r="I146" i="1"/>
  <c r="J146" i="1" s="1"/>
  <c r="F146" i="1"/>
  <c r="H146" i="1" s="1"/>
  <c r="F147" i="1"/>
  <c r="H147" i="1" s="1"/>
  <c r="I147" i="1"/>
  <c r="J147" i="1" s="1"/>
  <c r="H97" i="1"/>
  <c r="F182" i="1"/>
  <c r="H182" i="1" s="1"/>
  <c r="I182" i="1"/>
  <c r="J182" i="1" s="1"/>
  <c r="F78" i="1"/>
  <c r="H78" i="1" s="1"/>
  <c r="H81" i="1" s="1"/>
  <c r="I78" i="1"/>
  <c r="J78" i="1" s="1"/>
  <c r="I249" i="1"/>
  <c r="J249" i="1" s="1"/>
  <c r="K251" i="1" s="1"/>
  <c r="F249" i="1"/>
  <c r="H249" i="1" s="1"/>
  <c r="F232" i="1"/>
  <c r="H232" i="1" s="1"/>
  <c r="I232" i="1"/>
  <c r="J232" i="1" s="1"/>
  <c r="K234" i="1" l="1"/>
  <c r="K340" i="1"/>
  <c r="K269" i="1"/>
  <c r="K304" i="1"/>
  <c r="H234" i="1"/>
  <c r="H340" i="1"/>
  <c r="H376" i="1"/>
  <c r="H184" i="1"/>
  <c r="H251" i="1"/>
  <c r="H149" i="1"/>
  <c r="H304" i="1"/>
</calcChain>
</file>

<file path=xl/comments1.xml><?xml version="1.0" encoding="utf-8"?>
<comments xmlns="http://schemas.openxmlformats.org/spreadsheetml/2006/main">
  <authors>
    <author>NTPC01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 xml:space="preserve">Minh Cau 1, Minh Cau Gang Thep, Minh Cau Thanh Xuyen, Minh Cau Gia Sang
</t>
        </r>
      </text>
    </comment>
  </commentList>
</comments>
</file>

<file path=xl/sharedStrings.xml><?xml version="1.0" encoding="utf-8"?>
<sst xmlns="http://schemas.openxmlformats.org/spreadsheetml/2006/main" count="695" uniqueCount="80">
  <si>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</si>
  <si>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</si>
  <si>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</si>
  <si>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</si>
  <si>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</si>
  <si>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</si>
  <si>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</si>
  <si>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</si>
  <si>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</si>
  <si>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</si>
  <si>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</si>
  <si>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</si>
  <si>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</si>
  <si>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</si>
  <si>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</si>
  <si>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SIÊU THỊ</t>
  </si>
  <si>
    <t>Ngày giao hàng</t>
  </si>
  <si>
    <t>Tổng số tiền</t>
  </si>
  <si>
    <t>GM500</t>
  </si>
  <si>
    <t>Gà muối 500G</t>
  </si>
  <si>
    <t>NGƯỜI NHẬN</t>
  </si>
  <si>
    <t>CHỊ HÀ - SIÊU THỊ MINH CẦU 1 - TN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</si>
  <si>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</si>
  <si>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</si>
  <si>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</si>
  <si>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</si>
  <si>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</si>
  <si>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</si>
  <si>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ĐT</t>
  </si>
  <si>
    <t>0984150454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</si>
  <si>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</si>
  <si>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</si>
  <si>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</si>
  <si>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</si>
  <si>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</si>
  <si>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</si>
  <si>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</si>
  <si>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</si>
  <si>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</si>
  <si>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</si>
  <si>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</si>
  <si>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</si>
  <si>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</si>
  <si>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gm500</t>
  </si>
  <si>
    <t>TNC450</t>
  </si>
  <si>
    <t>Tôm mũ ni nguyên con 450g</t>
  </si>
  <si>
    <t>cgm300</t>
  </si>
  <si>
    <t>TBĐ450</t>
  </si>
  <si>
    <t>Tôm mũ ni bỏ đầu 450g</t>
  </si>
  <si>
    <t>cgm500</t>
  </si>
  <si>
    <t>GHEFARCI150</t>
  </si>
  <si>
    <t>Ghẹ  farci 150</t>
  </si>
  <si>
    <t>bbm200</t>
  </si>
  <si>
    <t>th200</t>
  </si>
  <si>
    <t>TỔNG</t>
  </si>
  <si>
    <t>CGCH250</t>
  </si>
  <si>
    <t>Càng ghẹ cốm hoa 250g</t>
  </si>
  <si>
    <t>CGPMG250</t>
  </si>
  <si>
    <t>Chả giò phô mai ghẹ 250g</t>
  </si>
  <si>
    <t>CHỊ HÀ - SIÊU THỊ MINH CẦU GANG THÉP - TN</t>
  </si>
  <si>
    <t>ĐƠN HÀNG : 02</t>
  </si>
  <si>
    <t>CHỊ HÀ - SIÊU THỊ MINH CẦU - TN</t>
  </si>
  <si>
    <t>CHỊ HÀ - SIÊU THỊ MINH CẦU 1</t>
  </si>
  <si>
    <t>CHỊ HÀ - SIÊU THỊ MINH CẦU GANG THÉP</t>
  </si>
  <si>
    <t>CHỊ HOA - SIÊU THỊ THANH XUYÊN - TN</t>
  </si>
  <si>
    <t>0962301187</t>
  </si>
  <si>
    <t>CHỊ HÀ - SIÊU THỊ MINH CẦU GIA SÀNG - TN</t>
  </si>
  <si>
    <t>CÔNG NỢ MINH CẦU</t>
  </si>
  <si>
    <t>LẦN THỨ 16</t>
  </si>
  <si>
    <t>Siêu thị</t>
  </si>
  <si>
    <t>Tổng tiền</t>
  </si>
  <si>
    <t>Tổng Cộng</t>
  </si>
  <si>
    <t xml:space="preserve">                                                                            Người lập</t>
  </si>
  <si>
    <t xml:space="preserve">                                                                             Dương Việt Hoàng</t>
  </si>
  <si>
    <t>NHAN VIEN: MR TIEN</t>
  </si>
  <si>
    <t>ĐC:</t>
  </si>
  <si>
    <t>Tháng 04 đến tháng 07/2022</t>
  </si>
  <si>
    <t>31/5/2022</t>
  </si>
  <si>
    <t>28/6/2022</t>
  </si>
  <si>
    <t xml:space="preserve">                                                                             Tp. Hồ Chí Minh, ngày 05 tháng 08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</si>
</sst>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[$-1010000]d/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166" fontId="4" fillId="0" borderId="0" xfId="1" applyNumberFormat="1" applyFont="1"/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4" fillId="6" borderId="0" xfId="1" applyNumberFormat="1" applyFont="1" applyFill="1"/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6" fillId="3" borderId="1" xfId="3" applyNumberFormat="1" applyFont="1" applyFill="1" applyBorder="1" applyAlignment="1">
      <alignment vertical="center"/>
    </xf>
    <xf numFmtId="0" fontId="5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4" fillId="8" borderId="0" xfId="1" applyNumberFormat="1" applyFont="1" applyFill="1"/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0" xfId="3" applyFont="1" applyFill="1" applyBorder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 applyFill="1" applyBorder="1"/>
    <xf numFmtId="164" fontId="5" fillId="7" borderId="1" xfId="1" applyNumberFormat="1" applyFont="1" applyFill="1" applyBorder="1" applyAlignment="1">
      <alignment horizontal="right"/>
    </xf>
    <xf numFmtId="164" fontId="0" fillId="0" borderId="0" xfId="1" applyNumberFormat="1" applyFont="1"/>
    <xf numFmtId="164" fontId="11" fillId="4" borderId="0" xfId="1" applyNumberFormat="1" applyFont="1" applyFill="1" applyBorder="1" applyAlignment="1">
      <alignment horizontal="right" vertical="center" wrapText="1"/>
    </xf>
    <xf numFmtId="0" fontId="3" fillId="0" borderId="0" xfId="2" applyFont="1" applyFill="1"/>
    <xf numFmtId="0" fontId="6" fillId="0" borderId="0" xfId="2" applyFont="1" applyFill="1"/>
    <xf numFmtId="0" fontId="3" fillId="0" borderId="0" xfId="2" applyFont="1" applyFill="1" applyAlignment="1">
      <alignment horizontal="center"/>
    </xf>
    <xf numFmtId="0" fontId="0" fillId="0" borderId="0" xfId="0" applyFill="1"/>
    <xf numFmtId="0" fontId="3" fillId="0" borderId="1" xfId="3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/>
    </xf>
    <xf numFmtId="164" fontId="3" fillId="0" borderId="1" xfId="4" applyNumberFormat="1" applyFont="1" applyFill="1" applyBorder="1" applyAlignment="1">
      <alignment horizontal="center"/>
    </xf>
    <xf numFmtId="3" fontId="3" fillId="0" borderId="1" xfId="3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10" fillId="0" borderId="1" xfId="3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/>
    <xf numFmtId="9" fontId="6" fillId="0" borderId="1" xfId="3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vertical="center"/>
    </xf>
    <xf numFmtId="9" fontId="6" fillId="0" borderId="1" xfId="3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right" vertical="center"/>
    </xf>
    <xf numFmtId="14" fontId="3" fillId="4" borderId="0" xfId="2" applyNumberFormat="1" applyFont="1" applyFill="1" applyAlignment="1">
      <alignment horizontal="right"/>
    </xf>
    <xf numFmtId="0" fontId="6" fillId="2" borderId="0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64" fontId="6" fillId="3" borderId="0" xfId="1" applyNumberFormat="1" applyFont="1" applyFill="1" applyBorder="1" applyAlignment="1">
      <alignment horizontal="right" vertical="center"/>
    </xf>
    <xf numFmtId="3" fontId="6" fillId="3" borderId="0" xfId="3" applyNumberFormat="1" applyFont="1" applyFill="1" applyBorder="1" applyAlignment="1">
      <alignment horizontal="right" vertical="center"/>
    </xf>
    <xf numFmtId="9" fontId="6" fillId="3" borderId="0" xfId="3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4" fontId="5" fillId="0" borderId="0" xfId="1" applyNumberFormat="1" applyFont="1" applyFill="1" applyAlignment="1">
      <alignment horizontal="center" vertical="center"/>
    </xf>
    <xf numFmtId="3" fontId="3" fillId="0" borderId="0" xfId="2" applyNumberFormat="1" applyFont="1" applyFill="1" applyBorder="1" applyAlignment="1" applyProtection="1">
      <alignment horizontal="center"/>
      <protection locked="0"/>
    </xf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5" borderId="2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7" borderId="4" xfId="0" applyNumberFormat="1" applyFont="1" applyFill="1" applyBorder="1" applyAlignment="1">
      <alignment horizontal="center"/>
    </xf>
    <xf numFmtId="0" fontId="5" fillId="7" borderId="5" xfId="0" applyNumberFormat="1" applyFont="1" applyFill="1" applyBorder="1" applyAlignment="1">
      <alignment horizontal="center"/>
    </xf>
    <xf numFmtId="0" fontId="5" fillId="7" borderId="6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582704</xdr:colOff>
      <xdr:row>3</xdr:row>
      <xdr:rowOff>190501</xdr:rowOff>
    </xdr:from>
    <xdr:to>
      <xdr:col>12</xdr:col>
      <xdr:colOff>418972</xdr:colOff>
      <xdr:row>18</xdr:row>
      <xdr:rowOff>174437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5469" y="795619"/>
          <a:ext cx="5495238" cy="30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02\NgocThom\Ngoc%20Thom%201\TAI%20LIEU%20THUC%20PHAM\CONG%20NO%20SIEU%20THI\BI&#202;N%20B&#7842;N%20GIAO%20HD%20ST%20(&#272;&#218;NG)\C&#212;NG%20N&#7906;%20MINH%20C&#7846;U\C&#212;NG%20N&#416;&#803;%20MINH%20C&#194;&#768;U_UPD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Chi tiết đơn hàng lần 13"/>
      <sheetName val="Công nợ lần 12"/>
      <sheetName val="Công nợ lần 13"/>
      <sheetName val="Chi tiết đơn hàng lần 14"/>
      <sheetName val="Công nợ lần thứ 14"/>
      <sheetName val="Chi tiết đơn hàng lần 15"/>
      <sheetName val="Công nợ lần thứ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H7">
            <v>44653</v>
          </cell>
        </row>
        <row r="9">
          <cell r="B9" t="str">
            <v>CHỊ HÀ - SIÊU THỊ MINH CẦU 1</v>
          </cell>
        </row>
        <row r="14">
          <cell r="K14">
            <v>6382543.5000000009</v>
          </cell>
        </row>
        <row r="23">
          <cell r="H23">
            <v>44658</v>
          </cell>
        </row>
        <row r="25">
          <cell r="B25" t="str">
            <v>CHỊ HÀ - SIÊU THỊ MINH CẦU 1</v>
          </cell>
        </row>
        <row r="39">
          <cell r="H39">
            <v>44665</v>
          </cell>
        </row>
        <row r="41">
          <cell r="B41" t="str">
            <v>CHỊ HÀ - SIÊU THỊ MINH CẦU GANG THÉP</v>
          </cell>
        </row>
        <row r="47">
          <cell r="K47">
            <v>7624746</v>
          </cell>
        </row>
        <row r="56">
          <cell r="H56">
            <v>44673</v>
          </cell>
        </row>
        <row r="58">
          <cell r="B58" t="str">
            <v>CHỊ HÀ - SIÊU THỊ MINH CẦU 1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4"/>
  <sheetViews>
    <sheetView workbookViewId="0">
      <selection sqref="A1:H1"/>
    </sheetView>
  </sheetViews>
  <sheetFormatPr defaultRowHeight="15" x14ac:dyDescent="0.25"/>
  <cols>
    <col min="2" max="2" width="10.5703125" hidden="1" customWidth="1"/>
    <col min="3" max="3" width="36" customWidth="1"/>
    <col min="4" max="4" width="9.140625" style="107"/>
    <col min="5" max="6" width="11.140625" customWidth="1"/>
    <col min="8" max="8" width="13.42578125" customWidth="1"/>
    <col min="9" max="9" width="14.140625" customWidth="1"/>
    <col min="10" max="10" width="17.28515625" customWidth="1"/>
    <col min="11" max="11" width="14.140625" style="102" customWidth="1"/>
    <col min="12" max="12" width="44.7109375" hidden="1" customWidth="1"/>
    <col min="13" max="14" width="18.42578125" hidden="1" customWidth="1"/>
    <col min="15" max="17" width="0" hidden="1" customWidth="1"/>
    <col min="18" max="18" width="9.140625" hidden="1" customWidth="1"/>
    <col min="19" max="19" width="14" hidden="1" customWidth="1"/>
    <col min="20" max="20" width="26.140625" hidden="1" customWidth="1"/>
    <col min="21" max="21" width="14.7109375" hidden="1" customWidth="1"/>
    <col min="258" max="258" width="0" hidden="1" customWidth="1"/>
    <col min="259" max="259" width="36" customWidth="1"/>
    <col min="261" max="262" width="11.140625" customWidth="1"/>
    <col min="264" max="264" width="13.42578125" customWidth="1"/>
    <col min="265" max="265" width="14.140625" customWidth="1"/>
    <col min="266" max="266" width="17.28515625" customWidth="1"/>
    <col min="267" max="267" width="14.140625" customWidth="1"/>
    <col min="268" max="277" width="0" hidden="1" customWidth="1"/>
    <col min="514" max="514" width="0" hidden="1" customWidth="1"/>
    <col min="515" max="515" width="36" customWidth="1"/>
    <col min="517" max="518" width="11.140625" customWidth="1"/>
    <col min="520" max="520" width="13.42578125" customWidth="1"/>
    <col min="521" max="521" width="14.140625" customWidth="1"/>
    <col min="522" max="522" width="17.28515625" customWidth="1"/>
    <col min="523" max="523" width="14.140625" customWidth="1"/>
    <col min="524" max="533" width="0" hidden="1" customWidth="1"/>
    <col min="770" max="770" width="0" hidden="1" customWidth="1"/>
    <col min="771" max="771" width="36" customWidth="1"/>
    <col min="773" max="774" width="11.140625" customWidth="1"/>
    <col min="776" max="776" width="13.42578125" customWidth="1"/>
    <col min="777" max="777" width="14.140625" customWidth="1"/>
    <col min="778" max="778" width="17.28515625" customWidth="1"/>
    <col min="779" max="779" width="14.140625" customWidth="1"/>
    <col min="780" max="789" width="0" hidden="1" customWidth="1"/>
    <col min="1026" max="1026" width="0" hidden="1" customWidth="1"/>
    <col min="1027" max="1027" width="36" customWidth="1"/>
    <col min="1029" max="1030" width="11.140625" customWidth="1"/>
    <col min="1032" max="1032" width="13.42578125" customWidth="1"/>
    <col min="1033" max="1033" width="14.140625" customWidth="1"/>
    <col min="1034" max="1034" width="17.28515625" customWidth="1"/>
    <col min="1035" max="1035" width="14.140625" customWidth="1"/>
    <col min="1036" max="1045" width="0" hidden="1" customWidth="1"/>
    <col min="1282" max="1282" width="0" hidden="1" customWidth="1"/>
    <col min="1283" max="1283" width="36" customWidth="1"/>
    <col min="1285" max="1286" width="11.140625" customWidth="1"/>
    <col min="1288" max="1288" width="13.42578125" customWidth="1"/>
    <col min="1289" max="1289" width="14.140625" customWidth="1"/>
    <col min="1290" max="1290" width="17.28515625" customWidth="1"/>
    <col min="1291" max="1291" width="14.140625" customWidth="1"/>
    <col min="1292" max="1301" width="0" hidden="1" customWidth="1"/>
    <col min="1538" max="1538" width="0" hidden="1" customWidth="1"/>
    <col min="1539" max="1539" width="36" customWidth="1"/>
    <col min="1541" max="1542" width="11.140625" customWidth="1"/>
    <col min="1544" max="1544" width="13.42578125" customWidth="1"/>
    <col min="1545" max="1545" width="14.140625" customWidth="1"/>
    <col min="1546" max="1546" width="17.28515625" customWidth="1"/>
    <col min="1547" max="1547" width="14.140625" customWidth="1"/>
    <col min="1548" max="1557" width="0" hidden="1" customWidth="1"/>
    <col min="1794" max="1794" width="0" hidden="1" customWidth="1"/>
    <col min="1795" max="1795" width="36" customWidth="1"/>
    <col min="1797" max="1798" width="11.140625" customWidth="1"/>
    <col min="1800" max="1800" width="13.42578125" customWidth="1"/>
    <col min="1801" max="1801" width="14.140625" customWidth="1"/>
    <col min="1802" max="1802" width="17.28515625" customWidth="1"/>
    <col min="1803" max="1803" width="14.140625" customWidth="1"/>
    <col min="1804" max="1813" width="0" hidden="1" customWidth="1"/>
    <col min="2050" max="2050" width="0" hidden="1" customWidth="1"/>
    <col min="2051" max="2051" width="36" customWidth="1"/>
    <col min="2053" max="2054" width="11.140625" customWidth="1"/>
    <col min="2056" max="2056" width="13.42578125" customWidth="1"/>
    <col min="2057" max="2057" width="14.140625" customWidth="1"/>
    <col min="2058" max="2058" width="17.28515625" customWidth="1"/>
    <col min="2059" max="2059" width="14.140625" customWidth="1"/>
    <col min="2060" max="2069" width="0" hidden="1" customWidth="1"/>
    <col min="2306" max="2306" width="0" hidden="1" customWidth="1"/>
    <col min="2307" max="2307" width="36" customWidth="1"/>
    <col min="2309" max="2310" width="11.140625" customWidth="1"/>
    <col min="2312" max="2312" width="13.42578125" customWidth="1"/>
    <col min="2313" max="2313" width="14.140625" customWidth="1"/>
    <col min="2314" max="2314" width="17.28515625" customWidth="1"/>
    <col min="2315" max="2315" width="14.140625" customWidth="1"/>
    <col min="2316" max="2325" width="0" hidden="1" customWidth="1"/>
    <col min="2562" max="2562" width="0" hidden="1" customWidth="1"/>
    <col min="2563" max="2563" width="36" customWidth="1"/>
    <col min="2565" max="2566" width="11.140625" customWidth="1"/>
    <col min="2568" max="2568" width="13.42578125" customWidth="1"/>
    <col min="2569" max="2569" width="14.140625" customWidth="1"/>
    <col min="2570" max="2570" width="17.28515625" customWidth="1"/>
    <col min="2571" max="2571" width="14.140625" customWidth="1"/>
    <col min="2572" max="2581" width="0" hidden="1" customWidth="1"/>
    <col min="2818" max="2818" width="0" hidden="1" customWidth="1"/>
    <col min="2819" max="2819" width="36" customWidth="1"/>
    <col min="2821" max="2822" width="11.140625" customWidth="1"/>
    <col min="2824" max="2824" width="13.42578125" customWidth="1"/>
    <col min="2825" max="2825" width="14.140625" customWidth="1"/>
    <col min="2826" max="2826" width="17.28515625" customWidth="1"/>
    <col min="2827" max="2827" width="14.140625" customWidth="1"/>
    <col min="2828" max="2837" width="0" hidden="1" customWidth="1"/>
    <col min="3074" max="3074" width="0" hidden="1" customWidth="1"/>
    <col min="3075" max="3075" width="36" customWidth="1"/>
    <col min="3077" max="3078" width="11.140625" customWidth="1"/>
    <col min="3080" max="3080" width="13.42578125" customWidth="1"/>
    <col min="3081" max="3081" width="14.140625" customWidth="1"/>
    <col min="3082" max="3082" width="17.28515625" customWidth="1"/>
    <col min="3083" max="3083" width="14.140625" customWidth="1"/>
    <col min="3084" max="3093" width="0" hidden="1" customWidth="1"/>
    <col min="3330" max="3330" width="0" hidden="1" customWidth="1"/>
    <col min="3331" max="3331" width="36" customWidth="1"/>
    <col min="3333" max="3334" width="11.140625" customWidth="1"/>
    <col min="3336" max="3336" width="13.42578125" customWidth="1"/>
    <col min="3337" max="3337" width="14.140625" customWidth="1"/>
    <col min="3338" max="3338" width="17.28515625" customWidth="1"/>
    <col min="3339" max="3339" width="14.140625" customWidth="1"/>
    <col min="3340" max="3349" width="0" hidden="1" customWidth="1"/>
    <col min="3586" max="3586" width="0" hidden="1" customWidth="1"/>
    <col min="3587" max="3587" width="36" customWidth="1"/>
    <col min="3589" max="3590" width="11.140625" customWidth="1"/>
    <col min="3592" max="3592" width="13.42578125" customWidth="1"/>
    <col min="3593" max="3593" width="14.140625" customWidth="1"/>
    <col min="3594" max="3594" width="17.28515625" customWidth="1"/>
    <col min="3595" max="3595" width="14.140625" customWidth="1"/>
    <col min="3596" max="3605" width="0" hidden="1" customWidth="1"/>
    <col min="3842" max="3842" width="0" hidden="1" customWidth="1"/>
    <col min="3843" max="3843" width="36" customWidth="1"/>
    <col min="3845" max="3846" width="11.140625" customWidth="1"/>
    <col min="3848" max="3848" width="13.42578125" customWidth="1"/>
    <col min="3849" max="3849" width="14.140625" customWidth="1"/>
    <col min="3850" max="3850" width="17.28515625" customWidth="1"/>
    <col min="3851" max="3851" width="14.140625" customWidth="1"/>
    <col min="3852" max="3861" width="0" hidden="1" customWidth="1"/>
    <col min="4098" max="4098" width="0" hidden="1" customWidth="1"/>
    <col min="4099" max="4099" width="36" customWidth="1"/>
    <col min="4101" max="4102" width="11.140625" customWidth="1"/>
    <col min="4104" max="4104" width="13.42578125" customWidth="1"/>
    <col min="4105" max="4105" width="14.140625" customWidth="1"/>
    <col min="4106" max="4106" width="17.28515625" customWidth="1"/>
    <col min="4107" max="4107" width="14.140625" customWidth="1"/>
    <col min="4108" max="4117" width="0" hidden="1" customWidth="1"/>
    <col min="4354" max="4354" width="0" hidden="1" customWidth="1"/>
    <col min="4355" max="4355" width="36" customWidth="1"/>
    <col min="4357" max="4358" width="11.140625" customWidth="1"/>
    <col min="4360" max="4360" width="13.42578125" customWidth="1"/>
    <col min="4361" max="4361" width="14.140625" customWidth="1"/>
    <col min="4362" max="4362" width="17.28515625" customWidth="1"/>
    <col min="4363" max="4363" width="14.140625" customWidth="1"/>
    <col min="4364" max="4373" width="0" hidden="1" customWidth="1"/>
    <col min="4610" max="4610" width="0" hidden="1" customWidth="1"/>
    <col min="4611" max="4611" width="36" customWidth="1"/>
    <col min="4613" max="4614" width="11.140625" customWidth="1"/>
    <col min="4616" max="4616" width="13.42578125" customWidth="1"/>
    <col min="4617" max="4617" width="14.140625" customWidth="1"/>
    <col min="4618" max="4618" width="17.28515625" customWidth="1"/>
    <col min="4619" max="4619" width="14.140625" customWidth="1"/>
    <col min="4620" max="4629" width="0" hidden="1" customWidth="1"/>
    <col min="4866" max="4866" width="0" hidden="1" customWidth="1"/>
    <col min="4867" max="4867" width="36" customWidth="1"/>
    <col min="4869" max="4870" width="11.140625" customWidth="1"/>
    <col min="4872" max="4872" width="13.42578125" customWidth="1"/>
    <col min="4873" max="4873" width="14.140625" customWidth="1"/>
    <col min="4874" max="4874" width="17.28515625" customWidth="1"/>
    <col min="4875" max="4875" width="14.140625" customWidth="1"/>
    <col min="4876" max="4885" width="0" hidden="1" customWidth="1"/>
    <col min="5122" max="5122" width="0" hidden="1" customWidth="1"/>
    <col min="5123" max="5123" width="36" customWidth="1"/>
    <col min="5125" max="5126" width="11.140625" customWidth="1"/>
    <col min="5128" max="5128" width="13.42578125" customWidth="1"/>
    <col min="5129" max="5129" width="14.140625" customWidth="1"/>
    <col min="5130" max="5130" width="17.28515625" customWidth="1"/>
    <col min="5131" max="5131" width="14.140625" customWidth="1"/>
    <col min="5132" max="5141" width="0" hidden="1" customWidth="1"/>
    <col min="5378" max="5378" width="0" hidden="1" customWidth="1"/>
    <col min="5379" max="5379" width="36" customWidth="1"/>
    <col min="5381" max="5382" width="11.140625" customWidth="1"/>
    <col min="5384" max="5384" width="13.42578125" customWidth="1"/>
    <col min="5385" max="5385" width="14.140625" customWidth="1"/>
    <col min="5386" max="5386" width="17.28515625" customWidth="1"/>
    <col min="5387" max="5387" width="14.140625" customWidth="1"/>
    <col min="5388" max="5397" width="0" hidden="1" customWidth="1"/>
    <col min="5634" max="5634" width="0" hidden="1" customWidth="1"/>
    <col min="5635" max="5635" width="36" customWidth="1"/>
    <col min="5637" max="5638" width="11.140625" customWidth="1"/>
    <col min="5640" max="5640" width="13.42578125" customWidth="1"/>
    <col min="5641" max="5641" width="14.140625" customWidth="1"/>
    <col min="5642" max="5642" width="17.28515625" customWidth="1"/>
    <col min="5643" max="5643" width="14.140625" customWidth="1"/>
    <col min="5644" max="5653" width="0" hidden="1" customWidth="1"/>
    <col min="5890" max="5890" width="0" hidden="1" customWidth="1"/>
    <col min="5891" max="5891" width="36" customWidth="1"/>
    <col min="5893" max="5894" width="11.140625" customWidth="1"/>
    <col min="5896" max="5896" width="13.42578125" customWidth="1"/>
    <col min="5897" max="5897" width="14.140625" customWidth="1"/>
    <col min="5898" max="5898" width="17.28515625" customWidth="1"/>
    <col min="5899" max="5899" width="14.140625" customWidth="1"/>
    <col min="5900" max="5909" width="0" hidden="1" customWidth="1"/>
    <col min="6146" max="6146" width="0" hidden="1" customWidth="1"/>
    <col min="6147" max="6147" width="36" customWidth="1"/>
    <col min="6149" max="6150" width="11.140625" customWidth="1"/>
    <col min="6152" max="6152" width="13.42578125" customWidth="1"/>
    <col min="6153" max="6153" width="14.140625" customWidth="1"/>
    <col min="6154" max="6154" width="17.28515625" customWidth="1"/>
    <col min="6155" max="6155" width="14.140625" customWidth="1"/>
    <col min="6156" max="6165" width="0" hidden="1" customWidth="1"/>
    <col min="6402" max="6402" width="0" hidden="1" customWidth="1"/>
    <col min="6403" max="6403" width="36" customWidth="1"/>
    <col min="6405" max="6406" width="11.140625" customWidth="1"/>
    <col min="6408" max="6408" width="13.42578125" customWidth="1"/>
    <col min="6409" max="6409" width="14.140625" customWidth="1"/>
    <col min="6410" max="6410" width="17.28515625" customWidth="1"/>
    <col min="6411" max="6411" width="14.140625" customWidth="1"/>
    <col min="6412" max="6421" width="0" hidden="1" customWidth="1"/>
    <col min="6658" max="6658" width="0" hidden="1" customWidth="1"/>
    <col min="6659" max="6659" width="36" customWidth="1"/>
    <col min="6661" max="6662" width="11.140625" customWidth="1"/>
    <col min="6664" max="6664" width="13.42578125" customWidth="1"/>
    <col min="6665" max="6665" width="14.140625" customWidth="1"/>
    <col min="6666" max="6666" width="17.28515625" customWidth="1"/>
    <col min="6667" max="6667" width="14.140625" customWidth="1"/>
    <col min="6668" max="6677" width="0" hidden="1" customWidth="1"/>
    <col min="6914" max="6914" width="0" hidden="1" customWidth="1"/>
    <col min="6915" max="6915" width="36" customWidth="1"/>
    <col min="6917" max="6918" width="11.140625" customWidth="1"/>
    <col min="6920" max="6920" width="13.42578125" customWidth="1"/>
    <col min="6921" max="6921" width="14.140625" customWidth="1"/>
    <col min="6922" max="6922" width="17.28515625" customWidth="1"/>
    <col min="6923" max="6923" width="14.140625" customWidth="1"/>
    <col min="6924" max="6933" width="0" hidden="1" customWidth="1"/>
    <col min="7170" max="7170" width="0" hidden="1" customWidth="1"/>
    <col min="7171" max="7171" width="36" customWidth="1"/>
    <col min="7173" max="7174" width="11.140625" customWidth="1"/>
    <col min="7176" max="7176" width="13.42578125" customWidth="1"/>
    <col min="7177" max="7177" width="14.140625" customWidth="1"/>
    <col min="7178" max="7178" width="17.28515625" customWidth="1"/>
    <col min="7179" max="7179" width="14.140625" customWidth="1"/>
    <col min="7180" max="7189" width="0" hidden="1" customWidth="1"/>
    <col min="7426" max="7426" width="0" hidden="1" customWidth="1"/>
    <col min="7427" max="7427" width="36" customWidth="1"/>
    <col min="7429" max="7430" width="11.140625" customWidth="1"/>
    <col min="7432" max="7432" width="13.42578125" customWidth="1"/>
    <col min="7433" max="7433" width="14.140625" customWidth="1"/>
    <col min="7434" max="7434" width="17.28515625" customWidth="1"/>
    <col min="7435" max="7435" width="14.140625" customWidth="1"/>
    <col min="7436" max="7445" width="0" hidden="1" customWidth="1"/>
    <col min="7682" max="7682" width="0" hidden="1" customWidth="1"/>
    <col min="7683" max="7683" width="36" customWidth="1"/>
    <col min="7685" max="7686" width="11.140625" customWidth="1"/>
    <col min="7688" max="7688" width="13.42578125" customWidth="1"/>
    <col min="7689" max="7689" width="14.140625" customWidth="1"/>
    <col min="7690" max="7690" width="17.28515625" customWidth="1"/>
    <col min="7691" max="7691" width="14.140625" customWidth="1"/>
    <col min="7692" max="7701" width="0" hidden="1" customWidth="1"/>
    <col min="7938" max="7938" width="0" hidden="1" customWidth="1"/>
    <col min="7939" max="7939" width="36" customWidth="1"/>
    <col min="7941" max="7942" width="11.140625" customWidth="1"/>
    <col min="7944" max="7944" width="13.42578125" customWidth="1"/>
    <col min="7945" max="7945" width="14.140625" customWidth="1"/>
    <col min="7946" max="7946" width="17.28515625" customWidth="1"/>
    <col min="7947" max="7947" width="14.140625" customWidth="1"/>
    <col min="7948" max="7957" width="0" hidden="1" customWidth="1"/>
    <col min="8194" max="8194" width="0" hidden="1" customWidth="1"/>
    <col min="8195" max="8195" width="36" customWidth="1"/>
    <col min="8197" max="8198" width="11.140625" customWidth="1"/>
    <col min="8200" max="8200" width="13.42578125" customWidth="1"/>
    <col min="8201" max="8201" width="14.140625" customWidth="1"/>
    <col min="8202" max="8202" width="17.28515625" customWidth="1"/>
    <col min="8203" max="8203" width="14.140625" customWidth="1"/>
    <col min="8204" max="8213" width="0" hidden="1" customWidth="1"/>
    <col min="8450" max="8450" width="0" hidden="1" customWidth="1"/>
    <col min="8451" max="8451" width="36" customWidth="1"/>
    <col min="8453" max="8454" width="11.140625" customWidth="1"/>
    <col min="8456" max="8456" width="13.42578125" customWidth="1"/>
    <col min="8457" max="8457" width="14.140625" customWidth="1"/>
    <col min="8458" max="8458" width="17.28515625" customWidth="1"/>
    <col min="8459" max="8459" width="14.140625" customWidth="1"/>
    <col min="8460" max="8469" width="0" hidden="1" customWidth="1"/>
    <col min="8706" max="8706" width="0" hidden="1" customWidth="1"/>
    <col min="8707" max="8707" width="36" customWidth="1"/>
    <col min="8709" max="8710" width="11.140625" customWidth="1"/>
    <col min="8712" max="8712" width="13.42578125" customWidth="1"/>
    <col min="8713" max="8713" width="14.140625" customWidth="1"/>
    <col min="8714" max="8714" width="17.28515625" customWidth="1"/>
    <col min="8715" max="8715" width="14.140625" customWidth="1"/>
    <col min="8716" max="8725" width="0" hidden="1" customWidth="1"/>
    <col min="8962" max="8962" width="0" hidden="1" customWidth="1"/>
    <col min="8963" max="8963" width="36" customWidth="1"/>
    <col min="8965" max="8966" width="11.140625" customWidth="1"/>
    <col min="8968" max="8968" width="13.42578125" customWidth="1"/>
    <col min="8969" max="8969" width="14.140625" customWidth="1"/>
    <col min="8970" max="8970" width="17.28515625" customWidth="1"/>
    <col min="8971" max="8971" width="14.140625" customWidth="1"/>
    <col min="8972" max="8981" width="0" hidden="1" customWidth="1"/>
    <col min="9218" max="9218" width="0" hidden="1" customWidth="1"/>
    <col min="9219" max="9219" width="36" customWidth="1"/>
    <col min="9221" max="9222" width="11.140625" customWidth="1"/>
    <col min="9224" max="9224" width="13.42578125" customWidth="1"/>
    <col min="9225" max="9225" width="14.140625" customWidth="1"/>
    <col min="9226" max="9226" width="17.28515625" customWidth="1"/>
    <col min="9227" max="9227" width="14.140625" customWidth="1"/>
    <col min="9228" max="9237" width="0" hidden="1" customWidth="1"/>
    <col min="9474" max="9474" width="0" hidden="1" customWidth="1"/>
    <col min="9475" max="9475" width="36" customWidth="1"/>
    <col min="9477" max="9478" width="11.140625" customWidth="1"/>
    <col min="9480" max="9480" width="13.42578125" customWidth="1"/>
    <col min="9481" max="9481" width="14.140625" customWidth="1"/>
    <col min="9482" max="9482" width="17.28515625" customWidth="1"/>
    <col min="9483" max="9483" width="14.140625" customWidth="1"/>
    <col min="9484" max="9493" width="0" hidden="1" customWidth="1"/>
    <col min="9730" max="9730" width="0" hidden="1" customWidth="1"/>
    <col min="9731" max="9731" width="36" customWidth="1"/>
    <col min="9733" max="9734" width="11.140625" customWidth="1"/>
    <col min="9736" max="9736" width="13.42578125" customWidth="1"/>
    <col min="9737" max="9737" width="14.140625" customWidth="1"/>
    <col min="9738" max="9738" width="17.28515625" customWidth="1"/>
    <col min="9739" max="9739" width="14.140625" customWidth="1"/>
    <col min="9740" max="9749" width="0" hidden="1" customWidth="1"/>
    <col min="9986" max="9986" width="0" hidden="1" customWidth="1"/>
    <col min="9987" max="9987" width="36" customWidth="1"/>
    <col min="9989" max="9990" width="11.140625" customWidth="1"/>
    <col min="9992" max="9992" width="13.42578125" customWidth="1"/>
    <col min="9993" max="9993" width="14.140625" customWidth="1"/>
    <col min="9994" max="9994" width="17.28515625" customWidth="1"/>
    <col min="9995" max="9995" width="14.140625" customWidth="1"/>
    <col min="9996" max="10005" width="0" hidden="1" customWidth="1"/>
    <col min="10242" max="10242" width="0" hidden="1" customWidth="1"/>
    <col min="10243" max="10243" width="36" customWidth="1"/>
    <col min="10245" max="10246" width="11.140625" customWidth="1"/>
    <col min="10248" max="10248" width="13.42578125" customWidth="1"/>
    <col min="10249" max="10249" width="14.140625" customWidth="1"/>
    <col min="10250" max="10250" width="17.28515625" customWidth="1"/>
    <col min="10251" max="10251" width="14.140625" customWidth="1"/>
    <col min="10252" max="10261" width="0" hidden="1" customWidth="1"/>
    <col min="10498" max="10498" width="0" hidden="1" customWidth="1"/>
    <col min="10499" max="10499" width="36" customWidth="1"/>
    <col min="10501" max="10502" width="11.140625" customWidth="1"/>
    <col min="10504" max="10504" width="13.42578125" customWidth="1"/>
    <col min="10505" max="10505" width="14.140625" customWidth="1"/>
    <col min="10506" max="10506" width="17.28515625" customWidth="1"/>
    <col min="10507" max="10507" width="14.140625" customWidth="1"/>
    <col min="10508" max="10517" width="0" hidden="1" customWidth="1"/>
    <col min="10754" max="10754" width="0" hidden="1" customWidth="1"/>
    <col min="10755" max="10755" width="36" customWidth="1"/>
    <col min="10757" max="10758" width="11.140625" customWidth="1"/>
    <col min="10760" max="10760" width="13.42578125" customWidth="1"/>
    <col min="10761" max="10761" width="14.140625" customWidth="1"/>
    <col min="10762" max="10762" width="17.28515625" customWidth="1"/>
    <col min="10763" max="10763" width="14.140625" customWidth="1"/>
    <col min="10764" max="10773" width="0" hidden="1" customWidth="1"/>
    <col min="11010" max="11010" width="0" hidden="1" customWidth="1"/>
    <col min="11011" max="11011" width="36" customWidth="1"/>
    <col min="11013" max="11014" width="11.140625" customWidth="1"/>
    <col min="11016" max="11016" width="13.42578125" customWidth="1"/>
    <col min="11017" max="11017" width="14.140625" customWidth="1"/>
    <col min="11018" max="11018" width="17.28515625" customWidth="1"/>
    <col min="11019" max="11019" width="14.140625" customWidth="1"/>
    <col min="11020" max="11029" width="0" hidden="1" customWidth="1"/>
    <col min="11266" max="11266" width="0" hidden="1" customWidth="1"/>
    <col min="11267" max="11267" width="36" customWidth="1"/>
    <col min="11269" max="11270" width="11.140625" customWidth="1"/>
    <col min="11272" max="11272" width="13.42578125" customWidth="1"/>
    <col min="11273" max="11273" width="14.140625" customWidth="1"/>
    <col min="11274" max="11274" width="17.28515625" customWidth="1"/>
    <col min="11275" max="11275" width="14.140625" customWidth="1"/>
    <col min="11276" max="11285" width="0" hidden="1" customWidth="1"/>
    <col min="11522" max="11522" width="0" hidden="1" customWidth="1"/>
    <col min="11523" max="11523" width="36" customWidth="1"/>
    <col min="11525" max="11526" width="11.140625" customWidth="1"/>
    <col min="11528" max="11528" width="13.42578125" customWidth="1"/>
    <col min="11529" max="11529" width="14.140625" customWidth="1"/>
    <col min="11530" max="11530" width="17.28515625" customWidth="1"/>
    <col min="11531" max="11531" width="14.140625" customWidth="1"/>
    <col min="11532" max="11541" width="0" hidden="1" customWidth="1"/>
    <col min="11778" max="11778" width="0" hidden="1" customWidth="1"/>
    <col min="11779" max="11779" width="36" customWidth="1"/>
    <col min="11781" max="11782" width="11.140625" customWidth="1"/>
    <col min="11784" max="11784" width="13.42578125" customWidth="1"/>
    <col min="11785" max="11785" width="14.140625" customWidth="1"/>
    <col min="11786" max="11786" width="17.28515625" customWidth="1"/>
    <col min="11787" max="11787" width="14.140625" customWidth="1"/>
    <col min="11788" max="11797" width="0" hidden="1" customWidth="1"/>
    <col min="12034" max="12034" width="0" hidden="1" customWidth="1"/>
    <col min="12035" max="12035" width="36" customWidth="1"/>
    <col min="12037" max="12038" width="11.140625" customWidth="1"/>
    <col min="12040" max="12040" width="13.42578125" customWidth="1"/>
    <col min="12041" max="12041" width="14.140625" customWidth="1"/>
    <col min="12042" max="12042" width="17.28515625" customWidth="1"/>
    <col min="12043" max="12043" width="14.140625" customWidth="1"/>
    <col min="12044" max="12053" width="0" hidden="1" customWidth="1"/>
    <col min="12290" max="12290" width="0" hidden="1" customWidth="1"/>
    <col min="12291" max="12291" width="36" customWidth="1"/>
    <col min="12293" max="12294" width="11.140625" customWidth="1"/>
    <col min="12296" max="12296" width="13.42578125" customWidth="1"/>
    <col min="12297" max="12297" width="14.140625" customWidth="1"/>
    <col min="12298" max="12298" width="17.28515625" customWidth="1"/>
    <col min="12299" max="12299" width="14.140625" customWidth="1"/>
    <col min="12300" max="12309" width="0" hidden="1" customWidth="1"/>
    <col min="12546" max="12546" width="0" hidden="1" customWidth="1"/>
    <col min="12547" max="12547" width="36" customWidth="1"/>
    <col min="12549" max="12550" width="11.140625" customWidth="1"/>
    <col min="12552" max="12552" width="13.42578125" customWidth="1"/>
    <col min="12553" max="12553" width="14.140625" customWidth="1"/>
    <col min="12554" max="12554" width="17.28515625" customWidth="1"/>
    <col min="12555" max="12555" width="14.140625" customWidth="1"/>
    <col min="12556" max="12565" width="0" hidden="1" customWidth="1"/>
    <col min="12802" max="12802" width="0" hidden="1" customWidth="1"/>
    <col min="12803" max="12803" width="36" customWidth="1"/>
    <col min="12805" max="12806" width="11.140625" customWidth="1"/>
    <col min="12808" max="12808" width="13.42578125" customWidth="1"/>
    <col min="12809" max="12809" width="14.140625" customWidth="1"/>
    <col min="12810" max="12810" width="17.28515625" customWidth="1"/>
    <col min="12811" max="12811" width="14.140625" customWidth="1"/>
    <col min="12812" max="12821" width="0" hidden="1" customWidth="1"/>
    <col min="13058" max="13058" width="0" hidden="1" customWidth="1"/>
    <col min="13059" max="13059" width="36" customWidth="1"/>
    <col min="13061" max="13062" width="11.140625" customWidth="1"/>
    <col min="13064" max="13064" width="13.42578125" customWidth="1"/>
    <col min="13065" max="13065" width="14.140625" customWidth="1"/>
    <col min="13066" max="13066" width="17.28515625" customWidth="1"/>
    <col min="13067" max="13067" width="14.140625" customWidth="1"/>
    <col min="13068" max="13077" width="0" hidden="1" customWidth="1"/>
    <col min="13314" max="13314" width="0" hidden="1" customWidth="1"/>
    <col min="13315" max="13315" width="36" customWidth="1"/>
    <col min="13317" max="13318" width="11.140625" customWidth="1"/>
    <col min="13320" max="13320" width="13.42578125" customWidth="1"/>
    <col min="13321" max="13321" width="14.140625" customWidth="1"/>
    <col min="13322" max="13322" width="17.28515625" customWidth="1"/>
    <col min="13323" max="13323" width="14.140625" customWidth="1"/>
    <col min="13324" max="13333" width="0" hidden="1" customWidth="1"/>
    <col min="13570" max="13570" width="0" hidden="1" customWidth="1"/>
    <col min="13571" max="13571" width="36" customWidth="1"/>
    <col min="13573" max="13574" width="11.140625" customWidth="1"/>
    <col min="13576" max="13576" width="13.42578125" customWidth="1"/>
    <col min="13577" max="13577" width="14.140625" customWidth="1"/>
    <col min="13578" max="13578" width="17.28515625" customWidth="1"/>
    <col min="13579" max="13579" width="14.140625" customWidth="1"/>
    <col min="13580" max="13589" width="0" hidden="1" customWidth="1"/>
    <col min="13826" max="13826" width="0" hidden="1" customWidth="1"/>
    <col min="13827" max="13827" width="36" customWidth="1"/>
    <col min="13829" max="13830" width="11.140625" customWidth="1"/>
    <col min="13832" max="13832" width="13.42578125" customWidth="1"/>
    <col min="13833" max="13833" width="14.140625" customWidth="1"/>
    <col min="13834" max="13834" width="17.28515625" customWidth="1"/>
    <col min="13835" max="13835" width="14.140625" customWidth="1"/>
    <col min="13836" max="13845" width="0" hidden="1" customWidth="1"/>
    <col min="14082" max="14082" width="0" hidden="1" customWidth="1"/>
    <col min="14083" max="14083" width="36" customWidth="1"/>
    <col min="14085" max="14086" width="11.140625" customWidth="1"/>
    <col min="14088" max="14088" width="13.42578125" customWidth="1"/>
    <col min="14089" max="14089" width="14.140625" customWidth="1"/>
    <col min="14090" max="14090" width="17.28515625" customWidth="1"/>
    <col min="14091" max="14091" width="14.140625" customWidth="1"/>
    <col min="14092" max="14101" width="0" hidden="1" customWidth="1"/>
    <col min="14338" max="14338" width="0" hidden="1" customWidth="1"/>
    <col min="14339" max="14339" width="36" customWidth="1"/>
    <col min="14341" max="14342" width="11.140625" customWidth="1"/>
    <col min="14344" max="14344" width="13.42578125" customWidth="1"/>
    <col min="14345" max="14345" width="14.140625" customWidth="1"/>
    <col min="14346" max="14346" width="17.28515625" customWidth="1"/>
    <col min="14347" max="14347" width="14.140625" customWidth="1"/>
    <col min="14348" max="14357" width="0" hidden="1" customWidth="1"/>
    <col min="14594" max="14594" width="0" hidden="1" customWidth="1"/>
    <col min="14595" max="14595" width="36" customWidth="1"/>
    <col min="14597" max="14598" width="11.140625" customWidth="1"/>
    <col min="14600" max="14600" width="13.42578125" customWidth="1"/>
    <col min="14601" max="14601" width="14.140625" customWidth="1"/>
    <col min="14602" max="14602" width="17.28515625" customWidth="1"/>
    <col min="14603" max="14603" width="14.140625" customWidth="1"/>
    <col min="14604" max="14613" width="0" hidden="1" customWidth="1"/>
    <col min="14850" max="14850" width="0" hidden="1" customWidth="1"/>
    <col min="14851" max="14851" width="36" customWidth="1"/>
    <col min="14853" max="14854" width="11.140625" customWidth="1"/>
    <col min="14856" max="14856" width="13.42578125" customWidth="1"/>
    <col min="14857" max="14857" width="14.140625" customWidth="1"/>
    <col min="14858" max="14858" width="17.28515625" customWidth="1"/>
    <col min="14859" max="14859" width="14.140625" customWidth="1"/>
    <col min="14860" max="14869" width="0" hidden="1" customWidth="1"/>
    <col min="15106" max="15106" width="0" hidden="1" customWidth="1"/>
    <col min="15107" max="15107" width="36" customWidth="1"/>
    <col min="15109" max="15110" width="11.140625" customWidth="1"/>
    <col min="15112" max="15112" width="13.42578125" customWidth="1"/>
    <col min="15113" max="15113" width="14.140625" customWidth="1"/>
    <col min="15114" max="15114" width="17.28515625" customWidth="1"/>
    <col min="15115" max="15115" width="14.140625" customWidth="1"/>
    <col min="15116" max="15125" width="0" hidden="1" customWidth="1"/>
    <col min="15362" max="15362" width="0" hidden="1" customWidth="1"/>
    <col min="15363" max="15363" width="36" customWidth="1"/>
    <col min="15365" max="15366" width="11.140625" customWidth="1"/>
    <col min="15368" max="15368" width="13.42578125" customWidth="1"/>
    <col min="15369" max="15369" width="14.140625" customWidth="1"/>
    <col min="15370" max="15370" width="17.28515625" customWidth="1"/>
    <col min="15371" max="15371" width="14.140625" customWidth="1"/>
    <col min="15372" max="15381" width="0" hidden="1" customWidth="1"/>
    <col min="15618" max="15618" width="0" hidden="1" customWidth="1"/>
    <col min="15619" max="15619" width="36" customWidth="1"/>
    <col min="15621" max="15622" width="11.140625" customWidth="1"/>
    <col min="15624" max="15624" width="13.42578125" customWidth="1"/>
    <col min="15625" max="15625" width="14.140625" customWidth="1"/>
    <col min="15626" max="15626" width="17.28515625" customWidth="1"/>
    <col min="15627" max="15627" width="14.140625" customWidth="1"/>
    <col min="15628" max="15637" width="0" hidden="1" customWidth="1"/>
    <col min="15874" max="15874" width="0" hidden="1" customWidth="1"/>
    <col min="15875" max="15875" width="36" customWidth="1"/>
    <col min="15877" max="15878" width="11.140625" customWidth="1"/>
    <col min="15880" max="15880" width="13.42578125" customWidth="1"/>
    <col min="15881" max="15881" width="14.140625" customWidth="1"/>
    <col min="15882" max="15882" width="17.28515625" customWidth="1"/>
    <col min="15883" max="15883" width="14.140625" customWidth="1"/>
    <col min="15884" max="15893" width="0" hidden="1" customWidth="1"/>
    <col min="16130" max="16130" width="0" hidden="1" customWidth="1"/>
    <col min="16131" max="16131" width="36" customWidth="1"/>
    <col min="16133" max="16134" width="11.140625" customWidth="1"/>
    <col min="16136" max="16136" width="13.42578125" customWidth="1"/>
    <col min="16137" max="16137" width="14.140625" customWidth="1"/>
    <col min="16138" max="16138" width="17.28515625" customWidth="1"/>
    <col min="16139" max="16139" width="14.140625" customWidth="1"/>
    <col min="16140" max="16149" width="0" hidden="1" customWidth="1"/>
  </cols>
  <sheetData>
    <row r="1" spans="1:19" s="2" customFormat="1" ht="15.7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"/>
      <c r="J1" s="1" t="s">
        <v>1</v>
      </c>
      <c r="K1" s="1">
        <f>K14+K28+K46+K63+K81+K97+K113+K131+K149+K166+K184+K199+K216+K234+K251+K269+K286+K304+K322+K340+K358+K376+K394</f>
        <v>145758264.30000001</v>
      </c>
      <c r="L1" s="1"/>
      <c r="M1" s="1"/>
      <c r="O1" s="3"/>
      <c r="P1" s="4" t="s">
        <v>2</v>
      </c>
      <c r="Q1" s="5"/>
      <c r="R1" s="1"/>
      <c r="S1" s="5"/>
    </row>
    <row r="2" spans="1:19" s="2" customFormat="1" ht="15.75" customHeight="1" x14ac:dyDescent="0.25">
      <c r="A2" s="140" t="s">
        <v>3</v>
      </c>
      <c r="B2" s="140"/>
      <c r="C2" s="140"/>
      <c r="D2" s="140"/>
      <c r="E2" s="140"/>
      <c r="F2" s="140"/>
      <c r="G2" s="140"/>
      <c r="H2" s="140"/>
      <c r="I2" s="1"/>
      <c r="J2" s="1"/>
      <c r="K2" s="1"/>
      <c r="L2" s="1"/>
      <c r="M2" s="1"/>
      <c r="O2" s="3"/>
      <c r="P2" s="5"/>
      <c r="Q2" s="5"/>
      <c r="R2" s="1"/>
      <c r="S2" s="5"/>
    </row>
    <row r="3" spans="1:19" s="2" customFormat="1" ht="15.75" customHeight="1" x14ac:dyDescent="0.25">
      <c r="A3" s="140" t="s">
        <v>4</v>
      </c>
      <c r="B3" s="140"/>
      <c r="C3" s="140"/>
      <c r="D3" s="140"/>
      <c r="E3" s="140"/>
      <c r="F3" s="140"/>
      <c r="G3" s="140"/>
      <c r="H3" s="140"/>
      <c r="I3" s="1"/>
      <c r="J3" s="1"/>
      <c r="K3" s="1"/>
      <c r="L3" s="1"/>
      <c r="M3" s="1"/>
      <c r="N3" s="6" t="s">
        <v>5</v>
      </c>
      <c r="O3" s="6" t="s">
        <v>6</v>
      </c>
      <c r="P3" s="6" t="s">
        <v>7</v>
      </c>
      <c r="Q3" s="7" t="s">
        <v>8</v>
      </c>
      <c r="R3" s="1"/>
      <c r="S3" s="5"/>
    </row>
    <row r="4" spans="1:19" s="2" customFormat="1" ht="15.75" customHeight="1" x14ac:dyDescent="0.25">
      <c r="A4" s="140" t="s">
        <v>9</v>
      </c>
      <c r="B4" s="140"/>
      <c r="C4" s="140"/>
      <c r="D4" s="140"/>
      <c r="E4" s="140"/>
      <c r="F4" s="140"/>
      <c r="G4" s="140"/>
      <c r="H4" s="140"/>
      <c r="I4" s="1"/>
      <c r="J4" s="1"/>
      <c r="K4" s="1"/>
      <c r="L4" s="1"/>
      <c r="M4" s="1"/>
      <c r="N4" s="8">
        <v>1</v>
      </c>
      <c r="O4" s="9" t="s">
        <v>10</v>
      </c>
      <c r="P4" s="10" t="s">
        <v>11</v>
      </c>
      <c r="Q4" s="11">
        <v>73431</v>
      </c>
      <c r="R4" s="1"/>
      <c r="S4" s="5"/>
    </row>
    <row r="5" spans="1:19" s="2" customFormat="1" ht="15.75" customHeight="1" x14ac:dyDescent="0.25">
      <c r="A5" s="141" t="s">
        <v>12</v>
      </c>
      <c r="B5" s="141"/>
      <c r="C5" s="141"/>
      <c r="D5" s="141"/>
      <c r="E5" s="141"/>
      <c r="F5" s="141"/>
      <c r="G5" s="141"/>
      <c r="H5" s="141"/>
      <c r="I5" s="1"/>
      <c r="J5" s="1"/>
      <c r="K5" s="1"/>
      <c r="L5" s="1"/>
      <c r="M5" s="1"/>
      <c r="N5" s="8">
        <v>2</v>
      </c>
      <c r="O5" s="9" t="s">
        <v>13</v>
      </c>
      <c r="P5" s="12" t="s">
        <v>14</v>
      </c>
      <c r="Q5" s="13">
        <v>119066</v>
      </c>
      <c r="R5" s="1"/>
      <c r="S5" s="5"/>
    </row>
    <row r="6" spans="1:19" s="2" customFormat="1" ht="15.75" customHeight="1" x14ac:dyDescent="0.25">
      <c r="A6" s="14"/>
      <c r="B6" s="15"/>
      <c r="C6" s="14"/>
      <c r="D6" s="105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18</v>
      </c>
      <c r="P6" s="18" t="s">
        <v>19</v>
      </c>
      <c r="Q6" s="19">
        <v>111058</v>
      </c>
      <c r="R6" s="1"/>
      <c r="S6" s="5"/>
    </row>
    <row r="7" spans="1:19" s="2" customFormat="1" ht="15.75" customHeight="1" x14ac:dyDescent="0.25">
      <c r="A7" s="20" t="s">
        <v>74</v>
      </c>
      <c r="B7" s="20"/>
      <c r="C7" s="14"/>
      <c r="D7" s="105"/>
      <c r="E7" s="14"/>
      <c r="F7" s="14"/>
      <c r="G7" s="21" t="s">
        <v>22</v>
      </c>
      <c r="H7" s="22">
        <v>44653</v>
      </c>
      <c r="I7" s="1"/>
      <c r="J7" s="1"/>
      <c r="K7" s="1"/>
      <c r="L7" s="1"/>
      <c r="M7" s="1"/>
      <c r="N7" s="8">
        <v>4</v>
      </c>
      <c r="O7" s="9" t="s">
        <v>23</v>
      </c>
      <c r="P7" s="18" t="s">
        <v>24</v>
      </c>
      <c r="Q7" s="19">
        <v>55595</v>
      </c>
      <c r="R7" s="1"/>
      <c r="S7" s="5"/>
    </row>
    <row r="8" spans="1:19" s="2" customFormat="1" ht="15.75" customHeight="1" x14ac:dyDescent="0.25">
      <c r="A8" s="24" t="s">
        <v>25</v>
      </c>
      <c r="B8" s="24"/>
      <c r="C8" s="86"/>
      <c r="D8" s="26"/>
      <c r="E8" s="27"/>
      <c r="F8" s="28"/>
      <c r="G8" s="142"/>
      <c r="H8" s="142"/>
      <c r="I8" s="1"/>
      <c r="J8" s="1"/>
      <c r="K8" s="1"/>
      <c r="L8" s="1"/>
      <c r="M8" s="1"/>
      <c r="N8" s="8">
        <v>5</v>
      </c>
      <c r="O8" s="9" t="s">
        <v>26</v>
      </c>
      <c r="P8" s="29" t="s">
        <v>27</v>
      </c>
      <c r="Q8" s="19">
        <v>87787</v>
      </c>
      <c r="R8" s="1"/>
      <c r="S8" s="5"/>
    </row>
    <row r="9" spans="1:19" s="2" customFormat="1" ht="15.75" customHeight="1" x14ac:dyDescent="0.25">
      <c r="A9" s="24" t="s">
        <v>75</v>
      </c>
      <c r="B9" s="146" t="s">
        <v>62</v>
      </c>
      <c r="C9" s="146"/>
      <c r="D9" s="26"/>
      <c r="E9" s="27"/>
      <c r="F9" s="28"/>
      <c r="G9" s="144" t="s">
        <v>30</v>
      </c>
      <c r="H9" s="144"/>
      <c r="I9" s="96" t="s">
        <v>31</v>
      </c>
      <c r="J9" s="31"/>
      <c r="K9" s="31"/>
      <c r="L9" s="31"/>
      <c r="M9" s="1"/>
      <c r="N9" s="8">
        <v>6</v>
      </c>
      <c r="O9" s="32" t="s">
        <v>32</v>
      </c>
      <c r="P9" s="33" t="s">
        <v>33</v>
      </c>
      <c r="Q9" s="13">
        <v>177188</v>
      </c>
      <c r="R9" s="1"/>
      <c r="S9" s="5"/>
    </row>
    <row r="10" spans="1:19" s="2" customFormat="1" ht="15.75" customHeight="1" x14ac:dyDescent="0.25">
      <c r="A10" s="6" t="s">
        <v>5</v>
      </c>
      <c r="B10" s="34" t="s">
        <v>34</v>
      </c>
      <c r="C10" s="6" t="s">
        <v>35</v>
      </c>
      <c r="D10" s="108" t="s">
        <v>36</v>
      </c>
      <c r="E10" s="7" t="s">
        <v>37</v>
      </c>
      <c r="F10" s="35" t="s">
        <v>38</v>
      </c>
      <c r="G10" s="6" t="s">
        <v>39</v>
      </c>
      <c r="H10" s="7" t="s">
        <v>40</v>
      </c>
      <c r="I10" s="1"/>
      <c r="J10" s="1"/>
      <c r="K10" s="1"/>
      <c r="L10" s="1"/>
      <c r="M10" s="1"/>
      <c r="N10" s="8">
        <v>7</v>
      </c>
      <c r="O10" s="32" t="s">
        <v>41</v>
      </c>
      <c r="P10" s="33" t="s">
        <v>42</v>
      </c>
      <c r="Q10" s="13">
        <v>174150</v>
      </c>
      <c r="R10" s="1"/>
      <c r="S10" s="5"/>
    </row>
    <row r="11" spans="1:19" s="2" customFormat="1" ht="15.75" customHeight="1" x14ac:dyDescent="0.25">
      <c r="A11" s="8">
        <v>1</v>
      </c>
      <c r="B11" s="36" t="s">
        <v>10</v>
      </c>
      <c r="C11" s="37" t="str">
        <f>VLOOKUP(B11,$O$4:$P$15,2,0)</f>
        <v>Chân giò heo muối 300G</v>
      </c>
      <c r="D11" s="88">
        <v>30</v>
      </c>
      <c r="E11" s="38">
        <f>VLOOKUP(C11,$P$4:$Q$15,2,0)</f>
        <v>73431</v>
      </c>
      <c r="F11" s="39">
        <f>E11*D11</f>
        <v>2202930</v>
      </c>
      <c r="G11" s="40">
        <v>0</v>
      </c>
      <c r="H11" s="41">
        <f>F11-G11*F11</f>
        <v>2202930</v>
      </c>
      <c r="I11" s="1">
        <f>+E11*0.9</f>
        <v>66087.900000000009</v>
      </c>
      <c r="J11" s="1">
        <f>+I11*D11</f>
        <v>1982637.0000000002</v>
      </c>
      <c r="K11" s="1"/>
      <c r="L11" s="1"/>
      <c r="M11" s="1"/>
      <c r="N11" s="8">
        <v>8</v>
      </c>
      <c r="O11" s="32" t="s">
        <v>44</v>
      </c>
      <c r="P11" s="33" t="s">
        <v>45</v>
      </c>
      <c r="Q11" s="19">
        <v>198450</v>
      </c>
      <c r="R11" s="1"/>
      <c r="S11" s="5"/>
    </row>
    <row r="12" spans="1:19" s="2" customFormat="1" ht="15.75" customHeight="1" x14ac:dyDescent="0.25">
      <c r="A12" s="8">
        <v>2</v>
      </c>
      <c r="B12" s="36" t="s">
        <v>13</v>
      </c>
      <c r="C12" s="37" t="str">
        <f>VLOOKUP(B12,$O$4:$P$15,2,0)</f>
        <v>Chân giò heo muối 500G</v>
      </c>
      <c r="D12" s="89">
        <v>30</v>
      </c>
      <c r="E12" s="38">
        <f>VLOOKUP(C12,$P$4:$Q$15,2,0)</f>
        <v>119066</v>
      </c>
      <c r="F12" s="39">
        <f>E12*D12</f>
        <v>3571980</v>
      </c>
      <c r="G12" s="40">
        <v>0</v>
      </c>
      <c r="H12" s="41">
        <f>F12-G12*F12</f>
        <v>3571980</v>
      </c>
      <c r="I12" s="1">
        <f>+E12*0.9</f>
        <v>107159.40000000001</v>
      </c>
      <c r="J12" s="1">
        <f>+I12*D12</f>
        <v>3214782.0000000005</v>
      </c>
      <c r="K12" s="1"/>
      <c r="L12" s="1"/>
      <c r="M12" s="1"/>
      <c r="N12" s="8">
        <v>9</v>
      </c>
      <c r="O12" s="32" t="s">
        <v>47</v>
      </c>
      <c r="P12" s="33" t="s">
        <v>48</v>
      </c>
      <c r="Q12" s="19">
        <v>352350</v>
      </c>
      <c r="R12" s="1"/>
      <c r="S12" s="5"/>
    </row>
    <row r="13" spans="1:19" s="53" customFormat="1" ht="15.75" customHeight="1" x14ac:dyDescent="0.25">
      <c r="A13" s="42">
        <v>3</v>
      </c>
      <c r="B13" s="43" t="s">
        <v>26</v>
      </c>
      <c r="C13" s="37" t="str">
        <f>VLOOKUP(B13,$O$4:$P$15,2,0)</f>
        <v>Bắp bò muối 200G</v>
      </c>
      <c r="D13" s="89">
        <v>15</v>
      </c>
      <c r="E13" s="44">
        <f>VLOOKUP(C13,$P$4:$Q$15,2,0)</f>
        <v>87787</v>
      </c>
      <c r="F13" s="45">
        <f>E13*D13</f>
        <v>1316805</v>
      </c>
      <c r="G13" s="46">
        <v>0</v>
      </c>
      <c r="H13" s="38">
        <f>F13-G13*F13</f>
        <v>1316805</v>
      </c>
      <c r="I13" s="1">
        <f>+E13*0.9</f>
        <v>79008.3</v>
      </c>
      <c r="J13" s="1">
        <f>+I13*D13</f>
        <v>1185124.5</v>
      </c>
      <c r="K13" s="47"/>
      <c r="L13" s="47"/>
      <c r="M13" s="47"/>
      <c r="N13" s="48">
        <v>10</v>
      </c>
      <c r="O13" s="49" t="s">
        <v>50</v>
      </c>
      <c r="P13" s="50" t="s">
        <v>51</v>
      </c>
      <c r="Q13" s="51">
        <v>61250</v>
      </c>
      <c r="R13" s="47"/>
      <c r="S13" s="52"/>
    </row>
    <row r="14" spans="1:19" s="2" customFormat="1" ht="15.75" customHeight="1" x14ac:dyDescent="0.25">
      <c r="A14" s="42"/>
      <c r="B14" s="43"/>
      <c r="C14" s="90" t="s">
        <v>54</v>
      </c>
      <c r="D14" s="55">
        <f>+SUM(D11:D13)</f>
        <v>75</v>
      </c>
      <c r="E14" s="44"/>
      <c r="F14" s="45"/>
      <c r="G14" s="46"/>
      <c r="H14" s="56">
        <f>+SUM(H11:H13)</f>
        <v>7091715</v>
      </c>
      <c r="I14" s="1"/>
      <c r="J14" s="1"/>
      <c r="K14" s="57">
        <f>+SUM(J11:J13)</f>
        <v>6382543.5000000009</v>
      </c>
      <c r="L14" s="1"/>
      <c r="M14" s="1"/>
      <c r="N14" s="8">
        <v>11</v>
      </c>
      <c r="O14" s="32" t="s">
        <v>55</v>
      </c>
      <c r="P14" s="58" t="s">
        <v>56</v>
      </c>
      <c r="Q14" s="19">
        <v>61250</v>
      </c>
      <c r="R14" s="1"/>
      <c r="S14" s="5"/>
    </row>
    <row r="15" spans="1:19" s="2" customFormat="1" ht="15.75" customHeight="1" x14ac:dyDescent="0.25">
      <c r="A15" s="59"/>
      <c r="B15" s="60"/>
      <c r="C15" s="59"/>
      <c r="D15" s="5"/>
      <c r="E15" s="59"/>
      <c r="F15" s="59"/>
      <c r="G15" s="61"/>
      <c r="H15" s="62"/>
      <c r="I15" s="1"/>
      <c r="J15" s="1"/>
      <c r="K15" s="1"/>
      <c r="L15" s="1"/>
      <c r="M15" s="1"/>
      <c r="N15" s="8">
        <v>12</v>
      </c>
      <c r="O15" s="32" t="s">
        <v>57</v>
      </c>
      <c r="P15" s="63" t="s">
        <v>58</v>
      </c>
      <c r="Q15" s="19">
        <v>61250</v>
      </c>
      <c r="R15" s="1"/>
      <c r="S15" s="5"/>
    </row>
    <row r="16" spans="1:19" ht="15.75" customHeight="1" x14ac:dyDescent="0.25"/>
    <row r="17" spans="1:19" s="2" customFormat="1" ht="15.75" customHeight="1" x14ac:dyDescent="0.25">
      <c r="A17" s="140" t="s">
        <v>0</v>
      </c>
      <c r="B17" s="140"/>
      <c r="C17" s="140"/>
      <c r="D17" s="140"/>
      <c r="E17" s="140"/>
      <c r="F17" s="140"/>
      <c r="G17" s="140"/>
      <c r="H17" s="140"/>
      <c r="I17" s="1"/>
      <c r="J17" s="1"/>
      <c r="K17" s="1"/>
      <c r="L17" s="1"/>
      <c r="M17" s="1"/>
      <c r="N17" s="64"/>
      <c r="O17" s="65"/>
      <c r="P17" s="1"/>
      <c r="Q17" s="1"/>
      <c r="R17" s="1"/>
      <c r="S17" s="5"/>
    </row>
    <row r="18" spans="1:19" s="2" customFormat="1" ht="15.75" customHeight="1" x14ac:dyDescent="0.25">
      <c r="A18" s="140" t="s">
        <v>3</v>
      </c>
      <c r="B18" s="140"/>
      <c r="C18" s="140"/>
      <c r="D18" s="140"/>
      <c r="E18" s="140"/>
      <c r="F18" s="140"/>
      <c r="G18" s="140"/>
      <c r="H18" s="140"/>
      <c r="I18" s="1"/>
      <c r="J18" s="1"/>
      <c r="K18" s="1"/>
      <c r="L18" s="1"/>
      <c r="M18" s="1"/>
      <c r="N18" s="64"/>
      <c r="O18" s="65"/>
      <c r="P18" s="1"/>
      <c r="Q18" s="1"/>
      <c r="R18" s="1"/>
      <c r="S18" s="5"/>
    </row>
    <row r="19" spans="1:19" s="2" customFormat="1" ht="15.75" customHeight="1" x14ac:dyDescent="0.25">
      <c r="A19" s="140" t="s">
        <v>4</v>
      </c>
      <c r="B19" s="140"/>
      <c r="C19" s="140"/>
      <c r="D19" s="140"/>
      <c r="E19" s="140"/>
      <c r="F19" s="140"/>
      <c r="G19" s="140"/>
      <c r="H19" s="140"/>
      <c r="I19" s="1"/>
      <c r="J19" s="1"/>
      <c r="K19" s="1"/>
      <c r="L19" s="1"/>
      <c r="M19" s="1"/>
      <c r="N19" s="64"/>
      <c r="O19" s="65"/>
      <c r="P19" s="1"/>
      <c r="Q19" s="1"/>
      <c r="R19" s="1"/>
      <c r="S19" s="5"/>
    </row>
    <row r="20" spans="1:19" s="2" customFormat="1" ht="15.75" customHeight="1" x14ac:dyDescent="0.25">
      <c r="A20" s="140" t="s">
        <v>9</v>
      </c>
      <c r="B20" s="140"/>
      <c r="C20" s="140"/>
      <c r="D20" s="140"/>
      <c r="E20" s="140"/>
      <c r="F20" s="140"/>
      <c r="G20" s="140"/>
      <c r="H20" s="140"/>
      <c r="I20" s="1"/>
      <c r="J20" s="1"/>
      <c r="K20" s="1"/>
      <c r="L20" s="1"/>
      <c r="M20" s="1"/>
      <c r="N20" s="64"/>
      <c r="O20" s="65"/>
      <c r="P20" s="1"/>
      <c r="Q20" s="1"/>
      <c r="R20" s="1"/>
      <c r="S20" s="5"/>
    </row>
    <row r="21" spans="1:19" s="2" customFormat="1" ht="15.75" customHeight="1" x14ac:dyDescent="0.25">
      <c r="A21" s="141" t="s">
        <v>12</v>
      </c>
      <c r="B21" s="141"/>
      <c r="C21" s="141"/>
      <c r="D21" s="141"/>
      <c r="E21" s="141"/>
      <c r="F21" s="141"/>
      <c r="G21" s="141"/>
      <c r="H21" s="141"/>
      <c r="I21" s="1"/>
      <c r="J21" s="1"/>
      <c r="K21" s="1"/>
      <c r="L21" s="1"/>
      <c r="M21" s="1"/>
      <c r="N21" s="64"/>
      <c r="O21" s="65"/>
      <c r="P21" s="1"/>
      <c r="Q21" s="1"/>
      <c r="R21" s="1"/>
      <c r="S21" s="5"/>
    </row>
    <row r="22" spans="1:19" s="2" customFormat="1" ht="15.75" x14ac:dyDescent="0.25">
      <c r="A22" s="14"/>
      <c r="B22" s="15"/>
      <c r="C22" s="14"/>
      <c r="D22" s="105"/>
      <c r="E22" s="14"/>
      <c r="F22" s="14"/>
      <c r="G22" s="16"/>
      <c r="H22" s="14"/>
      <c r="I22" s="1"/>
      <c r="J22" s="1"/>
      <c r="K22" s="1"/>
      <c r="L22" s="1"/>
      <c r="M22" s="1"/>
      <c r="N22" s="64"/>
      <c r="O22" s="65"/>
      <c r="P22" s="1"/>
      <c r="Q22" s="1"/>
      <c r="R22" s="1"/>
      <c r="S22" s="5"/>
    </row>
    <row r="23" spans="1:19" s="2" customFormat="1" ht="15.75" x14ac:dyDescent="0.25">
      <c r="A23" s="20" t="s">
        <v>74</v>
      </c>
      <c r="B23" s="20"/>
      <c r="C23" s="14"/>
      <c r="D23" s="105"/>
      <c r="E23" s="14"/>
      <c r="F23" s="14"/>
      <c r="G23" s="21" t="s">
        <v>22</v>
      </c>
      <c r="H23" s="22">
        <v>44658</v>
      </c>
      <c r="I23" s="1"/>
      <c r="J23" s="1"/>
      <c r="K23" s="1"/>
      <c r="L23" s="1"/>
      <c r="M23" s="1"/>
      <c r="N23" s="64"/>
      <c r="O23" s="65"/>
      <c r="P23" s="1"/>
      <c r="Q23" s="1"/>
      <c r="R23" s="1"/>
      <c r="S23" s="5"/>
    </row>
    <row r="24" spans="1:19" s="2" customFormat="1" ht="15.75" x14ac:dyDescent="0.25">
      <c r="A24" s="24" t="s">
        <v>25</v>
      </c>
      <c r="B24" s="24"/>
      <c r="C24" s="86"/>
      <c r="D24" s="26"/>
      <c r="E24" s="27"/>
      <c r="F24" s="28"/>
      <c r="G24" s="142"/>
      <c r="H24" s="142"/>
      <c r="I24" s="1"/>
      <c r="J24" s="1"/>
      <c r="K24" s="1"/>
      <c r="L24" s="1"/>
      <c r="M24" s="1"/>
      <c r="N24" s="64"/>
      <c r="O24" s="65"/>
      <c r="P24" s="1"/>
      <c r="Q24" s="1"/>
      <c r="R24" s="1"/>
      <c r="S24" s="5"/>
    </row>
    <row r="25" spans="1:19" s="2" customFormat="1" ht="15.75" x14ac:dyDescent="0.25">
      <c r="A25" s="24" t="s">
        <v>75</v>
      </c>
      <c r="B25" s="146" t="s">
        <v>62</v>
      </c>
      <c r="C25" s="146"/>
      <c r="D25" s="26"/>
      <c r="E25" s="27"/>
      <c r="F25" s="28"/>
      <c r="G25" s="144" t="s">
        <v>60</v>
      </c>
      <c r="H25" s="144"/>
      <c r="I25" s="1"/>
      <c r="J25" s="31"/>
      <c r="K25" s="31"/>
      <c r="L25" s="1"/>
      <c r="M25" s="1"/>
      <c r="N25" s="64"/>
      <c r="O25" s="65"/>
      <c r="P25" s="1"/>
      <c r="Q25" s="1"/>
      <c r="R25" s="1"/>
      <c r="S25" s="5"/>
    </row>
    <row r="26" spans="1:19" s="2" customFormat="1" ht="15.75" x14ac:dyDescent="0.25">
      <c r="A26" s="6" t="s">
        <v>5</v>
      </c>
      <c r="B26" s="34" t="s">
        <v>34</v>
      </c>
      <c r="C26" s="6" t="s">
        <v>35</v>
      </c>
      <c r="D26" s="108" t="s">
        <v>36</v>
      </c>
      <c r="E26" s="7" t="s">
        <v>37</v>
      </c>
      <c r="F26" s="35" t="s">
        <v>38</v>
      </c>
      <c r="G26" s="6" t="s">
        <v>39</v>
      </c>
      <c r="H26" s="7" t="s">
        <v>40</v>
      </c>
      <c r="I26" s="30" t="s">
        <v>31</v>
      </c>
      <c r="J26" s="31"/>
      <c r="K26" s="31"/>
      <c r="L26" s="1"/>
      <c r="M26" s="1"/>
      <c r="N26" s="64"/>
      <c r="O26" s="65"/>
      <c r="P26" s="1"/>
      <c r="Q26" s="1"/>
      <c r="R26" s="1"/>
      <c r="S26" s="5"/>
    </row>
    <row r="27" spans="1:19" s="2" customFormat="1" ht="15.75" x14ac:dyDescent="0.25">
      <c r="A27" s="8">
        <v>1</v>
      </c>
      <c r="B27" s="36" t="s">
        <v>18</v>
      </c>
      <c r="C27" s="12" t="str">
        <f>VLOOKUP(B27,$O$4:$P$15,2,0)</f>
        <v>Gà muối 500G</v>
      </c>
      <c r="D27" s="91">
        <v>50</v>
      </c>
      <c r="E27" s="66">
        <f>VLOOKUP(C27,$P$4:$Q$15,2,0)</f>
        <v>111058</v>
      </c>
      <c r="F27" s="67">
        <f>E27*D27</f>
        <v>5552900</v>
      </c>
      <c r="G27" s="40">
        <v>0</v>
      </c>
      <c r="H27" s="41">
        <f>F27-G27*F27</f>
        <v>5552900</v>
      </c>
      <c r="I27" s="1">
        <f>+E27*0.9</f>
        <v>99952.2</v>
      </c>
      <c r="J27" s="1">
        <f>+I27*D27</f>
        <v>4997610</v>
      </c>
      <c r="K27" s="1"/>
      <c r="L27" s="68"/>
      <c r="M27" s="1"/>
      <c r="N27" s="64"/>
      <c r="O27" s="65"/>
      <c r="P27" s="1"/>
      <c r="Q27" s="1"/>
      <c r="R27" s="1"/>
      <c r="S27" s="5"/>
    </row>
    <row r="28" spans="1:19" s="2" customFormat="1" ht="15.75" x14ac:dyDescent="0.25">
      <c r="A28" s="42"/>
      <c r="B28" s="43"/>
      <c r="C28" s="90" t="s">
        <v>54</v>
      </c>
      <c r="D28" s="55">
        <f>+SUM(D27:D27)</f>
        <v>50</v>
      </c>
      <c r="E28" s="44"/>
      <c r="F28" s="45"/>
      <c r="G28" s="46"/>
      <c r="H28" s="56">
        <f>+SUM(H27:H27)</f>
        <v>5552900</v>
      </c>
      <c r="I28" s="1"/>
      <c r="J28" s="1"/>
      <c r="K28" s="57">
        <f>+SUM(J27:J27)</f>
        <v>4997610</v>
      </c>
      <c r="L28" s="1"/>
      <c r="M28" s="1"/>
      <c r="N28" s="64"/>
      <c r="O28" s="65"/>
      <c r="P28" s="1"/>
      <c r="Q28" s="1"/>
      <c r="R28" s="1"/>
      <c r="S28" s="5"/>
    </row>
    <row r="29" spans="1:19" s="2" customFormat="1" ht="15.75" x14ac:dyDescent="0.25">
      <c r="A29" s="140"/>
      <c r="B29" s="140"/>
      <c r="C29" s="140"/>
      <c r="D29" s="140"/>
      <c r="E29" s="140"/>
      <c r="F29" s="140"/>
      <c r="G29" s="140"/>
      <c r="H29" s="140"/>
      <c r="I29" s="1"/>
      <c r="J29" s="1"/>
      <c r="K29" s="68"/>
      <c r="L29" s="1"/>
      <c r="M29" s="1"/>
      <c r="N29" s="64"/>
      <c r="O29" s="65"/>
      <c r="P29" s="1"/>
      <c r="Q29" s="1"/>
      <c r="R29" s="1"/>
      <c r="S29" s="5"/>
    </row>
    <row r="30" spans="1:19" s="2" customFormat="1" ht="15.75" x14ac:dyDescent="0.25">
      <c r="A30" s="85"/>
      <c r="B30" s="85"/>
      <c r="C30" s="85"/>
      <c r="D30" s="97"/>
      <c r="E30" s="85"/>
      <c r="F30" s="85"/>
      <c r="G30" s="85"/>
      <c r="H30" s="85"/>
      <c r="I30" s="1"/>
      <c r="J30" s="1"/>
      <c r="K30" s="68"/>
      <c r="L30" s="1"/>
      <c r="M30" s="1"/>
      <c r="N30" s="64"/>
      <c r="O30" s="65"/>
      <c r="P30" s="1"/>
      <c r="Q30" s="1"/>
      <c r="R30" s="1"/>
      <c r="S30" s="5"/>
    </row>
    <row r="32" spans="1:19" s="2" customFormat="1" ht="15.75" x14ac:dyDescent="0.25">
      <c r="A32" s="140" t="s">
        <v>0</v>
      </c>
      <c r="B32" s="140"/>
      <c r="C32" s="140"/>
      <c r="D32" s="140"/>
      <c r="E32" s="140"/>
      <c r="F32" s="140"/>
      <c r="G32" s="140"/>
      <c r="H32" s="140"/>
      <c r="I32" s="1"/>
      <c r="J32" s="1"/>
      <c r="K32" s="1"/>
      <c r="L32" s="1"/>
      <c r="M32" s="1"/>
      <c r="N32" s="64"/>
      <c r="O32" s="65"/>
      <c r="P32" s="1"/>
      <c r="Q32" s="1"/>
      <c r="R32" s="1"/>
      <c r="S32" s="5"/>
    </row>
    <row r="33" spans="1:19" s="2" customFormat="1" ht="15.75" x14ac:dyDescent="0.25">
      <c r="A33" s="140" t="s">
        <v>3</v>
      </c>
      <c r="B33" s="140"/>
      <c r="C33" s="140"/>
      <c r="D33" s="140"/>
      <c r="E33" s="140"/>
      <c r="F33" s="140"/>
      <c r="G33" s="140"/>
      <c r="H33" s="140"/>
      <c r="I33" s="1"/>
      <c r="J33" s="1"/>
      <c r="K33" s="1"/>
      <c r="L33" s="1"/>
      <c r="M33" s="1"/>
      <c r="N33" s="64"/>
      <c r="O33" s="65"/>
      <c r="P33" s="1"/>
      <c r="Q33" s="1"/>
      <c r="R33" s="1"/>
      <c r="S33" s="5"/>
    </row>
    <row r="34" spans="1:19" s="2" customFormat="1" ht="15.75" x14ac:dyDescent="0.25">
      <c r="A34" s="140" t="s">
        <v>4</v>
      </c>
      <c r="B34" s="140"/>
      <c r="C34" s="140"/>
      <c r="D34" s="140"/>
      <c r="E34" s="140"/>
      <c r="F34" s="140"/>
      <c r="G34" s="140"/>
      <c r="H34" s="140"/>
      <c r="I34" s="1"/>
      <c r="J34" s="1"/>
      <c r="K34" s="1"/>
      <c r="L34" s="1"/>
      <c r="M34" s="1"/>
      <c r="N34" s="64"/>
      <c r="O34" s="65"/>
      <c r="P34" s="1"/>
      <c r="Q34" s="1"/>
      <c r="R34" s="1"/>
      <c r="S34" s="5"/>
    </row>
    <row r="35" spans="1:19" s="2" customFormat="1" ht="15.75" x14ac:dyDescent="0.25">
      <c r="A35" s="140" t="s">
        <v>9</v>
      </c>
      <c r="B35" s="140"/>
      <c r="C35" s="140"/>
      <c r="D35" s="140"/>
      <c r="E35" s="140"/>
      <c r="F35" s="140"/>
      <c r="G35" s="140"/>
      <c r="H35" s="140"/>
      <c r="I35" s="1"/>
      <c r="J35" s="1"/>
      <c r="K35" s="1"/>
      <c r="L35" s="1"/>
      <c r="M35" s="1"/>
      <c r="N35" s="64"/>
      <c r="O35" s="65"/>
      <c r="P35" s="1"/>
      <c r="Q35" s="1"/>
      <c r="R35" s="1"/>
      <c r="S35" s="5"/>
    </row>
    <row r="36" spans="1:19" s="2" customFormat="1" ht="15.75" x14ac:dyDescent="0.25">
      <c r="A36" s="141" t="s">
        <v>12</v>
      </c>
      <c r="B36" s="141"/>
      <c r="C36" s="141"/>
      <c r="D36" s="141"/>
      <c r="E36" s="141"/>
      <c r="F36" s="141"/>
      <c r="G36" s="141"/>
      <c r="H36" s="141"/>
      <c r="I36" s="1"/>
      <c r="J36" s="1"/>
      <c r="K36" s="1"/>
      <c r="L36" s="1"/>
      <c r="M36" s="1"/>
      <c r="N36" s="64"/>
      <c r="O36" s="65"/>
      <c r="P36" s="1"/>
      <c r="Q36" s="1"/>
      <c r="R36" s="1"/>
      <c r="S36" s="5"/>
    </row>
    <row r="37" spans="1:19" s="2" customFormat="1" ht="15.75" x14ac:dyDescent="0.25">
      <c r="A37" s="14"/>
      <c r="B37" s="15"/>
      <c r="C37" s="14"/>
      <c r="D37" s="105"/>
      <c r="E37" s="14"/>
      <c r="F37" s="14"/>
      <c r="G37" s="16"/>
      <c r="H37" s="14"/>
      <c r="I37" s="1"/>
      <c r="J37" s="1"/>
      <c r="K37" s="1"/>
      <c r="L37" s="1"/>
      <c r="M37" s="1"/>
      <c r="N37" s="64"/>
      <c r="O37" s="65"/>
      <c r="P37" s="1"/>
      <c r="Q37" s="1"/>
      <c r="R37" s="1"/>
      <c r="S37" s="5"/>
    </row>
    <row r="38" spans="1:19" s="2" customFormat="1" ht="15.75" x14ac:dyDescent="0.25">
      <c r="A38" s="20" t="s">
        <v>74</v>
      </c>
      <c r="B38" s="20"/>
      <c r="C38" s="14"/>
      <c r="D38" s="105"/>
      <c r="E38" s="14"/>
      <c r="F38" s="14"/>
      <c r="G38" s="21" t="s">
        <v>22</v>
      </c>
      <c r="H38" s="22">
        <v>44665</v>
      </c>
      <c r="I38" s="1"/>
      <c r="J38" s="1"/>
      <c r="K38" s="1"/>
      <c r="L38" s="1"/>
      <c r="M38" s="1"/>
      <c r="N38" s="64"/>
      <c r="O38" s="65"/>
      <c r="P38" s="1"/>
      <c r="Q38" s="1"/>
      <c r="R38" s="1"/>
      <c r="S38" s="5"/>
    </row>
    <row r="39" spans="1:19" s="2" customFormat="1" ht="15.75" x14ac:dyDescent="0.25">
      <c r="A39" s="24" t="s">
        <v>25</v>
      </c>
      <c r="B39" s="24"/>
      <c r="C39" s="86"/>
      <c r="D39" s="26"/>
      <c r="E39" s="27"/>
      <c r="F39" s="28"/>
      <c r="G39" s="142"/>
      <c r="H39" s="142"/>
      <c r="I39" s="1"/>
      <c r="J39" s="1"/>
      <c r="K39" s="1"/>
      <c r="L39" s="1"/>
      <c r="M39" s="1"/>
      <c r="N39" s="64"/>
      <c r="O39" s="65"/>
      <c r="P39" s="1"/>
      <c r="Q39" s="1"/>
      <c r="R39" s="1"/>
      <c r="S39" s="5"/>
    </row>
    <row r="40" spans="1:19" s="2" customFormat="1" ht="15.75" x14ac:dyDescent="0.25">
      <c r="A40" s="24" t="s">
        <v>75</v>
      </c>
      <c r="B40" s="146" t="s">
        <v>63</v>
      </c>
      <c r="C40" s="146"/>
      <c r="D40" s="26"/>
      <c r="E40" s="27"/>
      <c r="F40" s="28"/>
      <c r="G40" s="144" t="s">
        <v>60</v>
      </c>
      <c r="H40" s="144"/>
      <c r="I40" s="1"/>
      <c r="J40" s="1"/>
      <c r="K40" s="1"/>
      <c r="L40" s="1"/>
      <c r="M40" s="1"/>
      <c r="N40" s="64"/>
      <c r="O40" s="65"/>
      <c r="P40" s="1"/>
      <c r="Q40" s="1"/>
      <c r="R40" s="1"/>
      <c r="S40" s="5"/>
    </row>
    <row r="41" spans="1:19" s="2" customFormat="1" ht="15.75" x14ac:dyDescent="0.25">
      <c r="A41" s="6" t="s">
        <v>5</v>
      </c>
      <c r="B41" s="34" t="s">
        <v>34</v>
      </c>
      <c r="C41" s="6" t="s">
        <v>35</v>
      </c>
      <c r="D41" s="108" t="s">
        <v>36</v>
      </c>
      <c r="E41" s="7" t="s">
        <v>37</v>
      </c>
      <c r="F41" s="35" t="s">
        <v>38</v>
      </c>
      <c r="G41" s="6" t="s">
        <v>39</v>
      </c>
      <c r="H41" s="7" t="s">
        <v>40</v>
      </c>
      <c r="I41" s="96" t="s">
        <v>31</v>
      </c>
      <c r="J41" s="1"/>
      <c r="K41" s="1"/>
      <c r="L41" s="1"/>
      <c r="M41" s="1"/>
      <c r="N41" s="64"/>
      <c r="O41" s="65"/>
      <c r="P41" s="1"/>
      <c r="Q41" s="1"/>
      <c r="R41" s="1"/>
      <c r="S41" s="5"/>
    </row>
    <row r="42" spans="1:19" s="2" customFormat="1" ht="15.75" x14ac:dyDescent="0.25">
      <c r="A42" s="8">
        <v>1</v>
      </c>
      <c r="B42" s="36" t="s">
        <v>10</v>
      </c>
      <c r="C42" s="12" t="str">
        <f>VLOOKUP(B42,$O$4:$P$15,2,0)</f>
        <v>Chân giò heo muối 300G</v>
      </c>
      <c r="D42" s="91">
        <v>30</v>
      </c>
      <c r="E42" s="66">
        <f>VLOOKUP(C42,$P$4:$Q$15,2,0)</f>
        <v>73431</v>
      </c>
      <c r="F42" s="67">
        <f>E42*D42</f>
        <v>2202930</v>
      </c>
      <c r="G42" s="40">
        <v>0</v>
      </c>
      <c r="H42" s="41">
        <f>F42-G42*F42</f>
        <v>2202930</v>
      </c>
      <c r="I42" s="1">
        <f>+E42*0.9</f>
        <v>66087.900000000009</v>
      </c>
      <c r="J42" s="1">
        <f>+I42*D42</f>
        <v>1982637.0000000002</v>
      </c>
      <c r="K42" s="1"/>
      <c r="L42" s="68"/>
      <c r="M42" s="1"/>
      <c r="N42" s="64"/>
      <c r="O42" s="65"/>
      <c r="P42" s="1"/>
      <c r="Q42" s="1"/>
      <c r="R42" s="1"/>
      <c r="S42" s="5"/>
    </row>
    <row r="43" spans="1:19" s="2" customFormat="1" ht="15.75" x14ac:dyDescent="0.25">
      <c r="A43" s="8">
        <v>2</v>
      </c>
      <c r="B43" s="36" t="s">
        <v>13</v>
      </c>
      <c r="C43" s="12" t="str">
        <f>VLOOKUP(B43,$O$4:$P$15,2,0)</f>
        <v>Chân giò heo muối 500G</v>
      </c>
      <c r="D43" s="92">
        <v>20</v>
      </c>
      <c r="E43" s="66">
        <f>VLOOKUP(C43,$P$4:$Q$15,2,0)</f>
        <v>119066</v>
      </c>
      <c r="F43" s="67">
        <f>E43*D43</f>
        <v>2381320</v>
      </c>
      <c r="G43" s="40">
        <v>0</v>
      </c>
      <c r="H43" s="41">
        <f>F43-G43*F43</f>
        <v>2381320</v>
      </c>
      <c r="I43" s="1">
        <f>+E43*0.9</f>
        <v>107159.40000000001</v>
      </c>
      <c r="J43" s="1">
        <f>+I43*D43</f>
        <v>2143188</v>
      </c>
      <c r="K43" s="1"/>
      <c r="L43" s="1"/>
      <c r="M43" s="1"/>
      <c r="N43" s="64"/>
      <c r="O43" s="65"/>
      <c r="P43" s="1"/>
      <c r="Q43" s="1"/>
      <c r="R43" s="1"/>
      <c r="S43" s="5"/>
    </row>
    <row r="44" spans="1:19" s="2" customFormat="1" ht="15.75" x14ac:dyDescent="0.25">
      <c r="A44" s="42">
        <v>3</v>
      </c>
      <c r="B44" s="43" t="s">
        <v>23</v>
      </c>
      <c r="C44" s="37" t="str">
        <f>VLOOKUP(B44,$O$4:$P$15,2,0)</f>
        <v>Tai Heo muối 200G</v>
      </c>
      <c r="D44" s="92">
        <v>10</v>
      </c>
      <c r="E44" s="66">
        <f>VLOOKUP(C44,$P$4:$Q$15,2,0)</f>
        <v>55595</v>
      </c>
      <c r="F44" s="69">
        <f>E44*D44</f>
        <v>555950</v>
      </c>
      <c r="G44" s="46">
        <v>0</v>
      </c>
      <c r="H44" s="38">
        <f>F44-G44*F44</f>
        <v>555950</v>
      </c>
      <c r="I44" s="1">
        <f>+E44*0.9</f>
        <v>50035.5</v>
      </c>
      <c r="J44" s="1">
        <f>+I44*D44</f>
        <v>500355</v>
      </c>
      <c r="K44" s="47"/>
      <c r="L44" s="1"/>
      <c r="M44" s="1"/>
      <c r="N44" s="64"/>
      <c r="O44" s="65"/>
      <c r="P44" s="1"/>
      <c r="Q44" s="1"/>
      <c r="R44" s="1"/>
      <c r="S44" s="5"/>
    </row>
    <row r="45" spans="1:19" s="2" customFormat="1" ht="15.75" x14ac:dyDescent="0.25">
      <c r="A45" s="42">
        <v>4</v>
      </c>
      <c r="B45" s="43" t="s">
        <v>18</v>
      </c>
      <c r="C45" s="37" t="str">
        <f>VLOOKUP(B45,$O$4:$P$15,2,0)</f>
        <v>Gà muối 500G</v>
      </c>
      <c r="D45" s="92">
        <v>30</v>
      </c>
      <c r="E45" s="66">
        <f>VLOOKUP(C45,$P$4:$Q$15,2,0)</f>
        <v>111058</v>
      </c>
      <c r="F45" s="69">
        <f>E45*D45</f>
        <v>3331740</v>
      </c>
      <c r="G45" s="46">
        <v>0</v>
      </c>
      <c r="H45" s="38">
        <f>F45-G45*F45</f>
        <v>3331740</v>
      </c>
      <c r="I45" s="1">
        <f>+E45*0.9</f>
        <v>99952.2</v>
      </c>
      <c r="J45" s="1">
        <f>+I45*D45</f>
        <v>2998566</v>
      </c>
      <c r="K45" s="47"/>
      <c r="L45" s="1"/>
      <c r="M45" s="1"/>
      <c r="N45" s="64"/>
      <c r="O45" s="65"/>
      <c r="P45" s="1"/>
      <c r="Q45" s="1"/>
      <c r="R45" s="1"/>
      <c r="S45" s="5"/>
    </row>
    <row r="46" spans="1:19" s="2" customFormat="1" ht="15.75" x14ac:dyDescent="0.25">
      <c r="A46" s="42"/>
      <c r="B46" s="43"/>
      <c r="C46" s="90" t="s">
        <v>54</v>
      </c>
      <c r="D46" s="55">
        <f>+SUM(D42:D45)</f>
        <v>90</v>
      </c>
      <c r="E46" s="44"/>
      <c r="F46" s="45"/>
      <c r="G46" s="46"/>
      <c r="H46" s="56">
        <f>+SUM(H42:H45)</f>
        <v>8471940</v>
      </c>
      <c r="I46" s="1"/>
      <c r="J46" s="1"/>
      <c r="K46" s="57">
        <f>+SUM(J42:J45)</f>
        <v>7624746</v>
      </c>
      <c r="L46" s="1"/>
      <c r="M46" s="1"/>
      <c r="N46" s="64"/>
      <c r="O46" s="65"/>
      <c r="P46" s="1"/>
      <c r="Q46" s="1"/>
      <c r="R46" s="1"/>
      <c r="S46" s="5"/>
    </row>
    <row r="49" spans="1:19" s="2" customFormat="1" ht="15.75" x14ac:dyDescent="0.25">
      <c r="A49" s="140" t="s">
        <v>0</v>
      </c>
      <c r="B49" s="140"/>
      <c r="C49" s="140"/>
      <c r="D49" s="140"/>
      <c r="E49" s="140"/>
      <c r="F49" s="140"/>
      <c r="G49" s="140"/>
      <c r="H49" s="140"/>
      <c r="I49" s="1"/>
      <c r="J49" s="1"/>
      <c r="K49" s="1"/>
      <c r="L49" s="1"/>
      <c r="M49" s="1"/>
      <c r="N49" s="64"/>
      <c r="O49" s="65"/>
      <c r="P49" s="1"/>
      <c r="Q49" s="1"/>
      <c r="R49" s="1"/>
      <c r="S49" s="5"/>
    </row>
    <row r="50" spans="1:19" s="2" customFormat="1" ht="15.75" x14ac:dyDescent="0.25">
      <c r="A50" s="140" t="s">
        <v>3</v>
      </c>
      <c r="B50" s="140"/>
      <c r="C50" s="140"/>
      <c r="D50" s="140"/>
      <c r="E50" s="140"/>
      <c r="F50" s="140"/>
      <c r="G50" s="140"/>
      <c r="H50" s="140"/>
      <c r="I50" s="1"/>
      <c r="J50" s="1"/>
      <c r="K50" s="1"/>
      <c r="L50" s="1"/>
      <c r="M50" s="1"/>
      <c r="N50" s="64"/>
      <c r="O50" s="65"/>
      <c r="P50" s="1"/>
      <c r="Q50" s="1"/>
      <c r="R50" s="1"/>
      <c r="S50" s="5"/>
    </row>
    <row r="51" spans="1:19" s="2" customFormat="1" ht="15.75" x14ac:dyDescent="0.25">
      <c r="A51" s="140" t="s">
        <v>4</v>
      </c>
      <c r="B51" s="140"/>
      <c r="C51" s="140"/>
      <c r="D51" s="140"/>
      <c r="E51" s="140"/>
      <c r="F51" s="140"/>
      <c r="G51" s="140"/>
      <c r="H51" s="140"/>
      <c r="I51" s="1"/>
      <c r="J51" s="1"/>
      <c r="K51" s="1"/>
      <c r="L51" s="1"/>
      <c r="M51" s="1"/>
      <c r="N51" s="64"/>
      <c r="O51" s="65"/>
      <c r="P51" s="1"/>
      <c r="Q51" s="1"/>
      <c r="R51" s="1"/>
      <c r="S51" s="5"/>
    </row>
    <row r="52" spans="1:19" s="2" customFormat="1" ht="15.75" x14ac:dyDescent="0.25">
      <c r="A52" s="140" t="s">
        <v>9</v>
      </c>
      <c r="B52" s="140"/>
      <c r="C52" s="140"/>
      <c r="D52" s="140"/>
      <c r="E52" s="140"/>
      <c r="F52" s="140"/>
      <c r="G52" s="140"/>
      <c r="H52" s="140"/>
      <c r="I52" s="1"/>
      <c r="J52" s="1"/>
      <c r="K52" s="1"/>
      <c r="L52" s="1"/>
      <c r="M52" s="1"/>
      <c r="N52" s="64"/>
      <c r="O52" s="65"/>
      <c r="P52" s="1"/>
      <c r="Q52" s="1"/>
      <c r="R52" s="1"/>
      <c r="S52" s="5"/>
    </row>
    <row r="53" spans="1:19" s="2" customFormat="1" ht="15.75" x14ac:dyDescent="0.25">
      <c r="A53" s="141" t="s">
        <v>12</v>
      </c>
      <c r="B53" s="141"/>
      <c r="C53" s="141"/>
      <c r="D53" s="141"/>
      <c r="E53" s="141"/>
      <c r="F53" s="141"/>
      <c r="G53" s="141"/>
      <c r="H53" s="141"/>
      <c r="I53" s="1"/>
      <c r="J53" s="1"/>
      <c r="K53" s="1"/>
      <c r="L53" s="1"/>
      <c r="M53" s="1"/>
      <c r="N53" s="64"/>
      <c r="O53" s="65"/>
      <c r="P53" s="1"/>
      <c r="Q53" s="1"/>
      <c r="R53" s="1"/>
      <c r="S53" s="5"/>
    </row>
    <row r="54" spans="1:19" s="2" customFormat="1" ht="15.75" x14ac:dyDescent="0.25">
      <c r="A54" s="14"/>
      <c r="B54" s="15"/>
      <c r="C54" s="14"/>
      <c r="D54" s="105"/>
      <c r="E54" s="14"/>
      <c r="F54" s="14"/>
      <c r="G54" s="16"/>
      <c r="H54" s="14"/>
      <c r="I54" s="1"/>
      <c r="J54" s="1"/>
      <c r="K54" s="1"/>
      <c r="L54" s="1"/>
      <c r="M54" s="1"/>
      <c r="N54" s="64"/>
      <c r="O54" s="65"/>
      <c r="P54" s="1"/>
      <c r="Q54" s="1"/>
      <c r="R54" s="1"/>
      <c r="S54" s="5"/>
    </row>
    <row r="55" spans="1:19" s="2" customFormat="1" ht="15.75" x14ac:dyDescent="0.25">
      <c r="A55" s="20" t="s">
        <v>74</v>
      </c>
      <c r="B55" s="20"/>
      <c r="C55" s="14"/>
      <c r="D55" s="105"/>
      <c r="E55" s="14"/>
      <c r="F55" s="14"/>
      <c r="G55" s="21" t="s">
        <v>22</v>
      </c>
      <c r="H55" s="22">
        <v>44673</v>
      </c>
      <c r="I55" s="1"/>
      <c r="J55" s="1"/>
      <c r="K55" s="1"/>
      <c r="L55" s="1"/>
      <c r="M55" s="1"/>
      <c r="N55" s="64"/>
      <c r="O55" s="65"/>
      <c r="P55" s="1"/>
      <c r="Q55" s="1"/>
      <c r="R55" s="1"/>
      <c r="S55" s="5"/>
    </row>
    <row r="56" spans="1:19" s="2" customFormat="1" ht="15.75" x14ac:dyDescent="0.25">
      <c r="A56" s="24" t="s">
        <v>25</v>
      </c>
      <c r="B56" s="24"/>
      <c r="C56" s="86"/>
      <c r="D56" s="26"/>
      <c r="E56" s="27"/>
      <c r="F56" s="28"/>
      <c r="G56" s="142"/>
      <c r="H56" s="142"/>
      <c r="I56" s="1"/>
      <c r="J56" s="1"/>
      <c r="K56" s="1"/>
      <c r="L56" s="1"/>
      <c r="M56" s="1"/>
      <c r="N56" s="64"/>
      <c r="O56" s="65"/>
      <c r="P56" s="1"/>
      <c r="Q56" s="1"/>
      <c r="R56" s="1"/>
      <c r="S56" s="5"/>
    </row>
    <row r="57" spans="1:19" s="2" customFormat="1" ht="15.75" x14ac:dyDescent="0.25">
      <c r="A57" s="24" t="s">
        <v>75</v>
      </c>
      <c r="B57" s="146" t="s">
        <v>62</v>
      </c>
      <c r="C57" s="146"/>
      <c r="D57" s="26"/>
      <c r="E57" s="27"/>
      <c r="F57" s="28"/>
      <c r="G57" s="144" t="s">
        <v>60</v>
      </c>
      <c r="H57" s="144"/>
      <c r="I57" s="1"/>
      <c r="J57" s="1"/>
      <c r="K57" s="1"/>
      <c r="L57" s="1"/>
      <c r="M57" s="1"/>
      <c r="N57" s="64"/>
      <c r="O57" s="65"/>
      <c r="P57" s="1"/>
      <c r="Q57" s="1"/>
      <c r="R57" s="1"/>
      <c r="S57" s="5"/>
    </row>
    <row r="58" spans="1:19" s="2" customFormat="1" ht="15.75" x14ac:dyDescent="0.25">
      <c r="A58" s="6" t="s">
        <v>5</v>
      </c>
      <c r="B58" s="34" t="s">
        <v>34</v>
      </c>
      <c r="C58" s="6" t="s">
        <v>35</v>
      </c>
      <c r="D58" s="108" t="s">
        <v>36</v>
      </c>
      <c r="E58" s="7" t="s">
        <v>37</v>
      </c>
      <c r="F58" s="35" t="s">
        <v>38</v>
      </c>
      <c r="G58" s="6" t="s">
        <v>39</v>
      </c>
      <c r="H58" s="7" t="s">
        <v>40</v>
      </c>
      <c r="I58" s="96" t="s">
        <v>31</v>
      </c>
      <c r="J58" s="1"/>
      <c r="K58" s="31"/>
      <c r="L58" s="1"/>
      <c r="M58" s="1"/>
      <c r="N58" s="64"/>
      <c r="O58" s="65"/>
      <c r="P58" s="1"/>
      <c r="Q58" s="1"/>
      <c r="R58" s="1"/>
      <c r="S58" s="5"/>
    </row>
    <row r="59" spans="1:19" s="2" customFormat="1" ht="15.75" x14ac:dyDescent="0.25">
      <c r="A59" s="8">
        <v>1</v>
      </c>
      <c r="B59" s="36" t="s">
        <v>18</v>
      </c>
      <c r="C59" s="12" t="str">
        <f>VLOOKUP(B59,$O$4:$P$15,2,0)</f>
        <v>Gà muối 500G</v>
      </c>
      <c r="D59" s="91">
        <v>30</v>
      </c>
      <c r="E59" s="66">
        <f>VLOOKUP(C59,$P$4:$Q$15,2,0)</f>
        <v>111058</v>
      </c>
      <c r="F59" s="67">
        <f>E59*D59</f>
        <v>3331740</v>
      </c>
      <c r="G59" s="40">
        <v>0</v>
      </c>
      <c r="H59" s="41">
        <f>F59-G59*F59</f>
        <v>3331740</v>
      </c>
      <c r="I59" s="1">
        <f>+E59*0.9</f>
        <v>99952.2</v>
      </c>
      <c r="J59" s="1">
        <f>+I59*D59</f>
        <v>2998566</v>
      </c>
      <c r="K59" s="31"/>
      <c r="L59" s="68"/>
      <c r="M59" s="1"/>
      <c r="N59" s="64"/>
      <c r="O59" s="65"/>
      <c r="P59" s="1"/>
      <c r="Q59" s="1"/>
      <c r="R59" s="1"/>
      <c r="S59" s="5"/>
    </row>
    <row r="60" spans="1:19" s="2" customFormat="1" ht="15.75" x14ac:dyDescent="0.25">
      <c r="A60" s="8">
        <v>2</v>
      </c>
      <c r="B60" s="36" t="s">
        <v>10</v>
      </c>
      <c r="C60" s="12" t="str">
        <f>VLOOKUP(B60,$O$4:$P$15,2,0)</f>
        <v>Chân giò heo muối 300G</v>
      </c>
      <c r="D60" s="92">
        <v>30</v>
      </c>
      <c r="E60" s="66">
        <f>VLOOKUP(C60,$P$4:$Q$15,2,0)</f>
        <v>73431</v>
      </c>
      <c r="F60" s="67">
        <f>E60*D60</f>
        <v>2202930</v>
      </c>
      <c r="G60" s="40">
        <v>0</v>
      </c>
      <c r="H60" s="41">
        <f>F60-G60*F60</f>
        <v>2202930</v>
      </c>
      <c r="I60" s="1">
        <f>+E60*0.9</f>
        <v>66087.900000000009</v>
      </c>
      <c r="J60" s="1">
        <f>+I60*D60</f>
        <v>1982637.0000000002</v>
      </c>
      <c r="K60" s="31"/>
      <c r="L60" s="1"/>
      <c r="M60" s="1"/>
      <c r="N60" s="64"/>
      <c r="O60" s="65"/>
      <c r="P60" s="1"/>
      <c r="Q60" s="1"/>
      <c r="R60" s="1"/>
      <c r="S60" s="5"/>
    </row>
    <row r="61" spans="1:19" s="2" customFormat="1" ht="15.75" x14ac:dyDescent="0.25">
      <c r="A61" s="42">
        <v>3</v>
      </c>
      <c r="B61" s="36" t="s">
        <v>13</v>
      </c>
      <c r="C61" s="37" t="str">
        <f>VLOOKUP(B61,$O$4:$P$15,2,0)</f>
        <v>Chân giò heo muối 500G</v>
      </c>
      <c r="D61" s="92">
        <v>20</v>
      </c>
      <c r="E61" s="66">
        <f>VLOOKUP(C61,$P$4:$Q$15,2,0)</f>
        <v>119066</v>
      </c>
      <c r="F61" s="69">
        <f>E61*D61</f>
        <v>2381320</v>
      </c>
      <c r="G61" s="46">
        <v>0</v>
      </c>
      <c r="H61" s="38">
        <f>F61-G61*F61</f>
        <v>2381320</v>
      </c>
      <c r="I61" s="1">
        <f>+E61*0.9</f>
        <v>107159.40000000001</v>
      </c>
      <c r="J61" s="1">
        <f>+I61*D61</f>
        <v>2143188</v>
      </c>
      <c r="K61" s="122"/>
      <c r="L61" s="1"/>
      <c r="M61" s="1"/>
      <c r="N61" s="64"/>
      <c r="O61" s="65"/>
      <c r="P61" s="1"/>
      <c r="Q61" s="1"/>
      <c r="R61" s="1"/>
      <c r="S61" s="5"/>
    </row>
    <row r="62" spans="1:19" s="2" customFormat="1" ht="15.75" x14ac:dyDescent="0.25">
      <c r="A62" s="42">
        <v>4</v>
      </c>
      <c r="B62" s="36" t="s">
        <v>23</v>
      </c>
      <c r="C62" s="37" t="str">
        <f>VLOOKUP(B62,$O$4:$P$15,2,0)</f>
        <v>Tai Heo muối 200G</v>
      </c>
      <c r="D62" s="92">
        <v>10</v>
      </c>
      <c r="E62" s="66">
        <f>VLOOKUP(C62,$P$4:$Q$15,2,0)</f>
        <v>55595</v>
      </c>
      <c r="F62" s="69">
        <f>E62*D62</f>
        <v>555950</v>
      </c>
      <c r="G62" s="46">
        <v>0</v>
      </c>
      <c r="H62" s="38">
        <f>F62-G62*F62</f>
        <v>555950</v>
      </c>
      <c r="I62" s="1">
        <f>+E62*0.9</f>
        <v>50035.5</v>
      </c>
      <c r="J62" s="1">
        <f>+I62*D62</f>
        <v>500355</v>
      </c>
      <c r="K62" s="122"/>
      <c r="L62" s="1"/>
      <c r="M62" s="1"/>
      <c r="N62" s="64"/>
      <c r="O62" s="65"/>
      <c r="P62" s="1"/>
      <c r="Q62" s="1"/>
      <c r="R62" s="1"/>
      <c r="S62" s="5"/>
    </row>
    <row r="63" spans="1:19" s="2" customFormat="1" ht="15.75" x14ac:dyDescent="0.25">
      <c r="A63" s="42"/>
      <c r="B63" s="43"/>
      <c r="C63" s="90" t="s">
        <v>54</v>
      </c>
      <c r="D63" s="55">
        <f>+SUM(D59:D62)</f>
        <v>90</v>
      </c>
      <c r="E63" s="44"/>
      <c r="F63" s="45"/>
      <c r="G63" s="46"/>
      <c r="H63" s="93">
        <f>+SUM(H59:H62)</f>
        <v>8471940</v>
      </c>
      <c r="I63" s="1"/>
      <c r="J63" s="1"/>
      <c r="K63" s="103">
        <f>+SUM(J59:J62)</f>
        <v>7624746</v>
      </c>
      <c r="L63" s="1"/>
      <c r="M63" s="1"/>
      <c r="N63" s="64"/>
      <c r="O63" s="65"/>
      <c r="P63" s="1"/>
      <c r="Q63" s="1"/>
      <c r="R63" s="1"/>
      <c r="S63" s="5"/>
    </row>
    <row r="64" spans="1:19" s="2" customFormat="1" ht="15.75" x14ac:dyDescent="0.25">
      <c r="A64" s="128"/>
      <c r="B64" s="129"/>
      <c r="C64" s="130"/>
      <c r="D64" s="131"/>
      <c r="E64" s="132"/>
      <c r="F64" s="133"/>
      <c r="G64" s="134"/>
      <c r="H64" s="135"/>
      <c r="I64" s="1"/>
      <c r="J64" s="1"/>
      <c r="K64" s="136"/>
      <c r="L64" s="1"/>
      <c r="M64" s="1"/>
      <c r="N64" s="64"/>
      <c r="O64" s="65"/>
      <c r="P64" s="1"/>
      <c r="Q64" s="1"/>
      <c r="R64" s="1"/>
      <c r="S64" s="5"/>
    </row>
    <row r="65" spans="1:23" s="2" customFormat="1" ht="15.75" x14ac:dyDescent="0.25">
      <c r="A65" s="128"/>
      <c r="B65" s="129"/>
      <c r="C65" s="130"/>
      <c r="D65" s="131"/>
      <c r="E65" s="132"/>
      <c r="F65" s="133"/>
      <c r="G65" s="134"/>
      <c r="H65" s="135"/>
      <c r="I65" s="1"/>
      <c r="J65" s="1"/>
      <c r="K65" s="136"/>
      <c r="L65" s="1"/>
      <c r="M65" s="1"/>
      <c r="N65" s="64"/>
      <c r="O65" s="65"/>
      <c r="P65" s="1"/>
      <c r="Q65" s="1"/>
      <c r="R65" s="1"/>
      <c r="S65" s="5"/>
    </row>
    <row r="66" spans="1:23" s="2" customFormat="1" ht="15.75" x14ac:dyDescent="0.25">
      <c r="A66" s="140" t="s">
        <v>0</v>
      </c>
      <c r="B66" s="140"/>
      <c r="C66" s="140"/>
      <c r="D66" s="140"/>
      <c r="E66" s="140"/>
      <c r="F66" s="140"/>
      <c r="G66" s="140"/>
      <c r="H66" s="140"/>
      <c r="I66" s="1"/>
      <c r="J66" s="1"/>
      <c r="K66" s="1"/>
      <c r="L66" s="1"/>
      <c r="M66" s="1"/>
      <c r="N66" s="1"/>
      <c r="O66" s="1"/>
      <c r="P66" s="1"/>
      <c r="Q66" s="1"/>
      <c r="S66" s="3"/>
      <c r="T66" s="4" t="s">
        <v>2</v>
      </c>
      <c r="U66" s="5"/>
      <c r="V66" s="1"/>
      <c r="W66" s="5"/>
    </row>
    <row r="67" spans="1:23" s="2" customFormat="1" ht="15.75" x14ac:dyDescent="0.25">
      <c r="A67" s="140" t="s">
        <v>3</v>
      </c>
      <c r="B67" s="140"/>
      <c r="C67" s="140"/>
      <c r="D67" s="140"/>
      <c r="E67" s="140"/>
      <c r="F67" s="140"/>
      <c r="G67" s="140"/>
      <c r="H67" s="140"/>
      <c r="I67" s="1"/>
      <c r="J67" s="1"/>
      <c r="K67" s="1"/>
      <c r="L67" s="1"/>
      <c r="M67" s="1"/>
      <c r="N67" s="1"/>
      <c r="O67" s="1"/>
      <c r="P67" s="1"/>
      <c r="Q67" s="1"/>
      <c r="S67" s="3"/>
      <c r="T67" s="5"/>
      <c r="U67" s="5"/>
      <c r="V67" s="1"/>
      <c r="W67" s="5"/>
    </row>
    <row r="68" spans="1:23" s="2" customFormat="1" ht="15.75" x14ac:dyDescent="0.25">
      <c r="A68" s="140" t="s">
        <v>4</v>
      </c>
      <c r="B68" s="140"/>
      <c r="C68" s="140"/>
      <c r="D68" s="140"/>
      <c r="E68" s="140"/>
      <c r="F68" s="140"/>
      <c r="G68" s="140"/>
      <c r="H68" s="140"/>
      <c r="I68" s="1"/>
      <c r="J68" s="1"/>
      <c r="K68" s="1"/>
      <c r="M68" s="1"/>
      <c r="N68" s="1"/>
      <c r="O68" s="1"/>
      <c r="P68" s="1"/>
      <c r="Q68" s="1"/>
      <c r="R68" s="6" t="s">
        <v>5</v>
      </c>
      <c r="S68" s="6" t="s">
        <v>6</v>
      </c>
      <c r="T68" s="6" t="s">
        <v>7</v>
      </c>
      <c r="U68" s="7" t="s">
        <v>8</v>
      </c>
      <c r="V68" s="1"/>
      <c r="W68" s="5"/>
    </row>
    <row r="69" spans="1:23" s="2" customFormat="1" ht="15.75" x14ac:dyDescent="0.25">
      <c r="A69" s="140" t="s">
        <v>9</v>
      </c>
      <c r="B69" s="140"/>
      <c r="C69" s="140"/>
      <c r="D69" s="140"/>
      <c r="E69" s="140"/>
      <c r="F69" s="140"/>
      <c r="G69" s="140"/>
      <c r="H69" s="140"/>
      <c r="I69" s="1"/>
      <c r="J69" s="1"/>
      <c r="K69" s="1"/>
      <c r="L69" s="1"/>
      <c r="M69" s="1"/>
      <c r="N69" s="1"/>
      <c r="O69" s="1"/>
      <c r="P69" s="1"/>
      <c r="Q69" s="1"/>
      <c r="R69" s="8">
        <v>1</v>
      </c>
      <c r="S69" s="9" t="s">
        <v>10</v>
      </c>
      <c r="T69" s="10" t="s">
        <v>11</v>
      </c>
      <c r="U69" s="11">
        <v>73431</v>
      </c>
      <c r="V69" s="1"/>
      <c r="W69" s="5"/>
    </row>
    <row r="70" spans="1:23" s="2" customFormat="1" ht="15.75" x14ac:dyDescent="0.25">
      <c r="A70" s="141" t="s">
        <v>12</v>
      </c>
      <c r="B70" s="141"/>
      <c r="C70" s="141"/>
      <c r="D70" s="141"/>
      <c r="E70" s="141"/>
      <c r="F70" s="141"/>
      <c r="G70" s="141"/>
      <c r="H70" s="141"/>
      <c r="I70" s="1"/>
      <c r="J70" s="1"/>
      <c r="K70" s="1"/>
      <c r="L70" s="1"/>
      <c r="M70" s="1"/>
      <c r="N70" s="1"/>
      <c r="O70" s="1"/>
      <c r="P70" s="1"/>
      <c r="Q70" s="1"/>
      <c r="R70" s="8">
        <v>2</v>
      </c>
      <c r="S70" s="9" t="s">
        <v>13</v>
      </c>
      <c r="T70" s="12" t="s">
        <v>14</v>
      </c>
      <c r="U70" s="13">
        <v>119066</v>
      </c>
      <c r="V70" s="1"/>
      <c r="W70" s="5"/>
    </row>
    <row r="71" spans="1:23" s="2" customFormat="1" ht="15.75" x14ac:dyDescent="0.25">
      <c r="A71" s="14"/>
      <c r="B71" s="15"/>
      <c r="C71" s="14"/>
      <c r="D71" s="105"/>
      <c r="E71" s="14"/>
      <c r="F71" s="14"/>
      <c r="G71" s="16"/>
      <c r="H71" s="14"/>
      <c r="I71" s="1"/>
      <c r="J71" s="1"/>
      <c r="K71" s="1"/>
      <c r="L71" s="17" t="s">
        <v>15</v>
      </c>
      <c r="M71" s="17" t="s">
        <v>16</v>
      </c>
      <c r="N71" s="17" t="s">
        <v>17</v>
      </c>
      <c r="O71" s="1"/>
      <c r="P71" s="1"/>
      <c r="Q71" s="1"/>
      <c r="R71" s="8">
        <v>3</v>
      </c>
      <c r="S71" s="9" t="s">
        <v>18</v>
      </c>
      <c r="T71" s="18" t="s">
        <v>19</v>
      </c>
      <c r="U71" s="19">
        <v>111058</v>
      </c>
      <c r="V71" s="1"/>
      <c r="W71" s="5"/>
    </row>
    <row r="72" spans="1:23" s="2" customFormat="1" ht="15.75" x14ac:dyDescent="0.25">
      <c r="A72" s="20" t="s">
        <v>20</v>
      </c>
      <c r="B72" s="20"/>
      <c r="C72" s="15" t="s">
        <v>21</v>
      </c>
      <c r="D72" s="105"/>
      <c r="E72" s="14"/>
      <c r="F72" s="14"/>
      <c r="G72" s="21" t="s">
        <v>22</v>
      </c>
      <c r="H72" s="22">
        <v>44684</v>
      </c>
      <c r="I72" s="1"/>
      <c r="J72" s="1"/>
      <c r="K72" s="1"/>
      <c r="L72" s="1" t="str">
        <f>IF(LEFT(C72,6)="CHỊ HÀ",C72,"choqua")</f>
        <v>CHỊ HÀ - SIÊU THỊ MINH CẦU 1 - TN</v>
      </c>
      <c r="M72" s="23">
        <f>H72</f>
        <v>44684</v>
      </c>
      <c r="N72" s="1"/>
      <c r="O72" s="1"/>
      <c r="P72" s="1"/>
      <c r="Q72" s="1"/>
      <c r="R72" s="8">
        <v>4</v>
      </c>
      <c r="S72" s="9" t="s">
        <v>23</v>
      </c>
      <c r="T72" s="18" t="s">
        <v>24</v>
      </c>
      <c r="U72" s="19">
        <v>55595</v>
      </c>
      <c r="V72" s="1"/>
      <c r="W72" s="5"/>
    </row>
    <row r="73" spans="1:23" s="2" customFormat="1" ht="15.75" x14ac:dyDescent="0.25">
      <c r="A73" s="24" t="s">
        <v>25</v>
      </c>
      <c r="B73" s="24"/>
      <c r="C73" s="25"/>
      <c r="D73" s="26"/>
      <c r="E73" s="27"/>
      <c r="F73" s="28"/>
      <c r="G73" s="142"/>
      <c r="H73" s="142"/>
      <c r="I73" s="1"/>
      <c r="J73" s="1"/>
      <c r="K73" s="1"/>
      <c r="L73" s="1" t="str">
        <f t="shared" ref="L73:L135" si="0">IF(LEFT(C73,6)="CHỊ HÀ",C73,"choqua")</f>
        <v>choqua</v>
      </c>
      <c r="M73" s="1"/>
      <c r="N73" s="1"/>
      <c r="O73" s="1"/>
      <c r="P73" s="1"/>
      <c r="Q73" s="1"/>
      <c r="R73" s="8">
        <v>5</v>
      </c>
      <c r="S73" s="9" t="s">
        <v>26</v>
      </c>
      <c r="T73" s="29" t="s">
        <v>27</v>
      </c>
      <c r="U73" s="19">
        <v>87787</v>
      </c>
      <c r="V73" s="1"/>
      <c r="W73" s="5"/>
    </row>
    <row r="74" spans="1:23" s="2" customFormat="1" ht="15.75" x14ac:dyDescent="0.25">
      <c r="A74" s="24" t="s">
        <v>28</v>
      </c>
      <c r="B74" s="143" t="s">
        <v>29</v>
      </c>
      <c r="C74" s="143"/>
      <c r="D74" s="26"/>
      <c r="E74" s="27"/>
      <c r="F74" s="28"/>
      <c r="G74" s="144" t="s">
        <v>30</v>
      </c>
      <c r="H74" s="144"/>
      <c r="I74" s="96" t="s">
        <v>31</v>
      </c>
      <c r="J74" s="31"/>
      <c r="K74" s="31"/>
      <c r="L74" s="1" t="str">
        <f t="shared" si="0"/>
        <v>choqua</v>
      </c>
      <c r="M74" s="31"/>
      <c r="N74" s="31"/>
      <c r="O74" s="31"/>
      <c r="P74" s="31"/>
      <c r="Q74" s="1"/>
      <c r="R74" s="8">
        <v>6</v>
      </c>
      <c r="S74" s="32" t="s">
        <v>32</v>
      </c>
      <c r="T74" s="33" t="s">
        <v>33</v>
      </c>
      <c r="U74" s="13">
        <v>177188</v>
      </c>
      <c r="V74" s="1"/>
      <c r="W74" s="5"/>
    </row>
    <row r="75" spans="1:23" s="2" customFormat="1" ht="15.75" x14ac:dyDescent="0.25">
      <c r="A75" s="6" t="s">
        <v>5</v>
      </c>
      <c r="B75" s="34" t="s">
        <v>34</v>
      </c>
      <c r="C75" s="6" t="s">
        <v>35</v>
      </c>
      <c r="D75" s="108" t="s">
        <v>36</v>
      </c>
      <c r="E75" s="7" t="s">
        <v>37</v>
      </c>
      <c r="F75" s="35" t="s">
        <v>38</v>
      </c>
      <c r="G75" s="6" t="s">
        <v>39</v>
      </c>
      <c r="H75" s="7" t="s">
        <v>40</v>
      </c>
      <c r="I75" s="1"/>
      <c r="J75" s="1"/>
      <c r="K75" s="1"/>
      <c r="L75" s="1" t="str">
        <f t="shared" si="0"/>
        <v>choqua</v>
      </c>
      <c r="M75" s="1"/>
      <c r="N75" s="1"/>
      <c r="O75" s="1"/>
      <c r="P75" s="1"/>
      <c r="Q75" s="1"/>
      <c r="R75" s="8">
        <v>7</v>
      </c>
      <c r="S75" s="32" t="s">
        <v>41</v>
      </c>
      <c r="T75" s="33" t="s">
        <v>42</v>
      </c>
      <c r="U75" s="13">
        <v>174150</v>
      </c>
      <c r="V75" s="1"/>
      <c r="W75" s="5"/>
    </row>
    <row r="76" spans="1:23" s="2" customFormat="1" ht="15.75" hidden="1" x14ac:dyDescent="0.25">
      <c r="A76" s="8">
        <v>1</v>
      </c>
      <c r="B76" s="36" t="s">
        <v>43</v>
      </c>
      <c r="C76" s="37" t="str">
        <f>VLOOKUP(B76,$S$69:$T$82,2,0)</f>
        <v>Gà muối 500G</v>
      </c>
      <c r="D76" s="88"/>
      <c r="E76" s="38">
        <f>VLOOKUP(C76,$T$69:$U$82,2,0)</f>
        <v>111058</v>
      </c>
      <c r="F76" s="39">
        <f>E76*D76</f>
        <v>0</v>
      </c>
      <c r="G76" s="40">
        <v>0</v>
      </c>
      <c r="H76" s="41">
        <f>F76-G76*F76</f>
        <v>0</v>
      </c>
      <c r="I76" s="1">
        <f>+E76*0.9</f>
        <v>99952.2</v>
      </c>
      <c r="J76" s="1">
        <f>+I76*D76</f>
        <v>0</v>
      </c>
      <c r="K76" s="1"/>
      <c r="L76" s="1" t="str">
        <f t="shared" si="0"/>
        <v>choqua</v>
      </c>
      <c r="M76" s="1"/>
      <c r="N76" s="1"/>
      <c r="O76" s="1"/>
      <c r="P76" s="1"/>
      <c r="Q76" s="1"/>
      <c r="R76" s="8">
        <v>8</v>
      </c>
      <c r="S76" s="32" t="s">
        <v>44</v>
      </c>
      <c r="T76" s="33" t="s">
        <v>45</v>
      </c>
      <c r="U76" s="19">
        <v>198450</v>
      </c>
      <c r="V76" s="1"/>
      <c r="W76" s="5"/>
    </row>
    <row r="77" spans="1:23" s="2" customFormat="1" ht="18" customHeight="1" x14ac:dyDescent="0.25">
      <c r="A77" s="8">
        <v>1</v>
      </c>
      <c r="B77" s="36" t="s">
        <v>46</v>
      </c>
      <c r="C77" s="37" t="str">
        <f>VLOOKUP(B77,$S$69:$T$82,2,0)</f>
        <v>Chân giò heo muối 300G</v>
      </c>
      <c r="D77" s="89">
        <v>30</v>
      </c>
      <c r="E77" s="38">
        <f>VLOOKUP(C77,$T$69:$U$82,2,0)</f>
        <v>73431</v>
      </c>
      <c r="F77" s="39">
        <f>E77*D77</f>
        <v>2202930</v>
      </c>
      <c r="G77" s="40">
        <v>0</v>
      </c>
      <c r="H77" s="41">
        <f>F77-G77*F77</f>
        <v>2202930</v>
      </c>
      <c r="I77" s="1">
        <f>+E77*0.9</f>
        <v>66087.900000000009</v>
      </c>
      <c r="J77" s="1">
        <f>+I77*D77</f>
        <v>1982637.0000000002</v>
      </c>
      <c r="K77" s="1"/>
      <c r="L77" s="1" t="str">
        <f t="shared" si="0"/>
        <v>choqua</v>
      </c>
      <c r="M77" s="1"/>
      <c r="N77" s="1"/>
      <c r="O77" s="1"/>
      <c r="P77" s="1"/>
      <c r="Q77" s="1"/>
      <c r="R77" s="8">
        <v>9</v>
      </c>
      <c r="S77" s="32" t="s">
        <v>47</v>
      </c>
      <c r="T77" s="33" t="s">
        <v>48</v>
      </c>
      <c r="U77" s="19">
        <v>352350</v>
      </c>
      <c r="V77" s="1"/>
      <c r="W77" s="5"/>
    </row>
    <row r="78" spans="1:23" s="53" customFormat="1" ht="18" customHeight="1" x14ac:dyDescent="0.25">
      <c r="A78" s="42">
        <v>2</v>
      </c>
      <c r="B78" s="43" t="s">
        <v>49</v>
      </c>
      <c r="C78" s="37" t="str">
        <f>VLOOKUP(B78,$S$69:$T$82,2,0)</f>
        <v>Chân giò heo muối 500G</v>
      </c>
      <c r="D78" s="89">
        <v>10</v>
      </c>
      <c r="E78" s="44">
        <f>VLOOKUP(C78,$T$69:$U$82,2,0)</f>
        <v>119066</v>
      </c>
      <c r="F78" s="45">
        <f>E78*D78</f>
        <v>1190660</v>
      </c>
      <c r="G78" s="46">
        <v>0</v>
      </c>
      <c r="H78" s="38">
        <f>F78-G78*F78</f>
        <v>1190660</v>
      </c>
      <c r="I78" s="1">
        <f>+E78*0.9</f>
        <v>107159.40000000001</v>
      </c>
      <c r="J78" s="1">
        <f>+I78*D78</f>
        <v>1071594</v>
      </c>
      <c r="K78" s="47"/>
      <c r="L78" s="1" t="str">
        <f t="shared" si="0"/>
        <v>choqua</v>
      </c>
      <c r="M78" s="47"/>
      <c r="N78" s="47"/>
      <c r="O78" s="47"/>
      <c r="P78" s="47"/>
      <c r="Q78" s="47"/>
      <c r="R78" s="48">
        <v>10</v>
      </c>
      <c r="S78" s="49" t="s">
        <v>50</v>
      </c>
      <c r="T78" s="50" t="s">
        <v>51</v>
      </c>
      <c r="U78" s="51">
        <v>61250</v>
      </c>
      <c r="V78" s="47"/>
      <c r="W78" s="52"/>
    </row>
    <row r="79" spans="1:23" s="53" customFormat="1" ht="15.75" hidden="1" x14ac:dyDescent="0.25">
      <c r="A79" s="42">
        <v>4</v>
      </c>
      <c r="B79" s="36" t="s">
        <v>52</v>
      </c>
      <c r="C79" s="37" t="str">
        <f>VLOOKUP(B79,$S$69:$T$82,2,0)</f>
        <v>Bắp bò muối 200G</v>
      </c>
      <c r="D79" s="88"/>
      <c r="E79" s="38">
        <f>VLOOKUP(C79,$T$69:$U$82,2,0)</f>
        <v>87787</v>
      </c>
      <c r="F79" s="39">
        <f>E79*D79</f>
        <v>0</v>
      </c>
      <c r="G79" s="40">
        <v>0</v>
      </c>
      <c r="H79" s="41">
        <f>F79-G79*F79</f>
        <v>0</v>
      </c>
      <c r="I79" s="1">
        <f>+E79*0.9</f>
        <v>79008.3</v>
      </c>
      <c r="J79" s="1">
        <f>+I79*D79</f>
        <v>0</v>
      </c>
      <c r="K79" s="47"/>
      <c r="L79" s="1" t="str">
        <f t="shared" si="0"/>
        <v>choqua</v>
      </c>
      <c r="M79" s="47"/>
      <c r="N79" s="47"/>
      <c r="O79" s="47"/>
      <c r="P79" s="47"/>
      <c r="Q79" s="47"/>
      <c r="R79" s="48"/>
      <c r="S79" s="49"/>
      <c r="T79" s="50"/>
      <c r="U79" s="51"/>
      <c r="V79" s="47"/>
      <c r="W79" s="52"/>
    </row>
    <row r="80" spans="1:23" s="53" customFormat="1" ht="15.75" hidden="1" x14ac:dyDescent="0.25">
      <c r="A80" s="42">
        <v>5</v>
      </c>
      <c r="B80" s="36" t="s">
        <v>53</v>
      </c>
      <c r="C80" s="37" t="str">
        <f>VLOOKUP(B80,$S$69:$T$82,2,0)</f>
        <v>Tai Heo muối 200G</v>
      </c>
      <c r="D80" s="88"/>
      <c r="E80" s="38">
        <f>VLOOKUP(C80,$T$69:$U$82,2,0)</f>
        <v>55595</v>
      </c>
      <c r="F80" s="39">
        <f>E80*D80</f>
        <v>0</v>
      </c>
      <c r="G80" s="40">
        <v>0</v>
      </c>
      <c r="H80" s="41">
        <f>F80-G80*F80</f>
        <v>0</v>
      </c>
      <c r="I80" s="1">
        <f>+E80*0.9</f>
        <v>50035.5</v>
      </c>
      <c r="J80" s="1">
        <f>+I80*D80</f>
        <v>0</v>
      </c>
      <c r="K80" s="47"/>
      <c r="L80" s="1" t="str">
        <f t="shared" si="0"/>
        <v>choqua</v>
      </c>
      <c r="M80" s="47"/>
      <c r="N80" s="47"/>
      <c r="O80" s="47"/>
      <c r="P80" s="47"/>
      <c r="Q80" s="47"/>
      <c r="R80" s="48"/>
      <c r="S80" s="49"/>
      <c r="T80" s="50"/>
      <c r="U80" s="51"/>
      <c r="V80" s="47"/>
      <c r="W80" s="52"/>
    </row>
    <row r="81" spans="1:23" s="2" customFormat="1" ht="15.75" x14ac:dyDescent="0.25">
      <c r="A81" s="42"/>
      <c r="B81" s="43"/>
      <c r="C81" s="54" t="s">
        <v>54</v>
      </c>
      <c r="D81" s="55">
        <f>+SUM(D76:D80)</f>
        <v>40</v>
      </c>
      <c r="E81" s="44"/>
      <c r="F81" s="45"/>
      <c r="G81" s="46"/>
      <c r="H81" s="56">
        <f>+SUM(H76:H80)</f>
        <v>3393590</v>
      </c>
      <c r="I81" s="1"/>
      <c r="J81" s="1"/>
      <c r="K81" s="57">
        <f>+SUM(J76:J80)</f>
        <v>3054231</v>
      </c>
      <c r="L81" s="1" t="str">
        <f t="shared" si="0"/>
        <v>choqua</v>
      </c>
      <c r="M81" s="1"/>
      <c r="N81" s="1"/>
      <c r="O81" s="1"/>
      <c r="P81" s="1"/>
      <c r="Q81" s="1"/>
      <c r="R81" s="8">
        <v>11</v>
      </c>
      <c r="S81" s="32" t="s">
        <v>55</v>
      </c>
      <c r="T81" s="58" t="s">
        <v>56</v>
      </c>
      <c r="U81" s="19">
        <v>61250</v>
      </c>
      <c r="V81" s="1"/>
      <c r="W81" s="5"/>
    </row>
    <row r="82" spans="1:23" s="2" customFormat="1" ht="15.75" x14ac:dyDescent="0.25">
      <c r="A82" s="59"/>
      <c r="B82" s="60"/>
      <c r="C82" s="59"/>
      <c r="D82" s="5"/>
      <c r="E82" s="59"/>
      <c r="F82" s="59"/>
      <c r="G82" s="61"/>
      <c r="H82" s="62"/>
      <c r="I82" s="1"/>
      <c r="J82" s="1"/>
      <c r="K82" s="1"/>
      <c r="L82" s="1" t="str">
        <f t="shared" si="0"/>
        <v>choqua</v>
      </c>
      <c r="M82" s="1"/>
      <c r="N82" s="1"/>
      <c r="O82" s="1"/>
      <c r="P82" s="1"/>
      <c r="Q82" s="1"/>
      <c r="R82" s="8">
        <v>12</v>
      </c>
      <c r="S82" s="32" t="s">
        <v>57</v>
      </c>
      <c r="T82" s="63" t="s">
        <v>58</v>
      </c>
      <c r="U82" s="19">
        <v>61250</v>
      </c>
      <c r="V82" s="1"/>
      <c r="W82" s="5"/>
    </row>
    <row r="83" spans="1:23" ht="15.75" x14ac:dyDescent="0.25">
      <c r="L83" s="1" t="str">
        <f t="shared" si="0"/>
        <v>choqua</v>
      </c>
    </row>
    <row r="84" spans="1:23" s="2" customFormat="1" ht="15.75" x14ac:dyDescent="0.25">
      <c r="A84" s="140" t="s">
        <v>0</v>
      </c>
      <c r="B84" s="140"/>
      <c r="C84" s="140"/>
      <c r="D84" s="140"/>
      <c r="E84" s="140"/>
      <c r="F84" s="140"/>
      <c r="G84" s="140"/>
      <c r="H84" s="140"/>
      <c r="I84" s="1"/>
      <c r="J84" s="1"/>
      <c r="K84" s="1"/>
      <c r="L84" s="1" t="str">
        <f t="shared" si="0"/>
        <v>choqua</v>
      </c>
      <c r="M84" s="1"/>
      <c r="N84" s="1"/>
      <c r="O84" s="1"/>
      <c r="P84" s="1"/>
      <c r="Q84" s="1"/>
      <c r="R84" s="64"/>
      <c r="S84" s="65"/>
      <c r="T84" s="1"/>
      <c r="U84" s="1"/>
      <c r="V84" s="1"/>
      <c r="W84" s="5"/>
    </row>
    <row r="85" spans="1:23" s="2" customFormat="1" ht="15.75" x14ac:dyDescent="0.25">
      <c r="A85" s="140" t="s">
        <v>3</v>
      </c>
      <c r="B85" s="140"/>
      <c r="C85" s="140"/>
      <c r="D85" s="140"/>
      <c r="E85" s="140"/>
      <c r="F85" s="140"/>
      <c r="G85" s="140"/>
      <c r="H85" s="140"/>
      <c r="I85" s="1"/>
      <c r="J85" s="1"/>
      <c r="K85" s="1"/>
      <c r="L85" s="1" t="str">
        <f t="shared" si="0"/>
        <v>choqua</v>
      </c>
      <c r="M85" s="1"/>
      <c r="N85" s="1"/>
      <c r="O85" s="1"/>
      <c r="P85" s="1"/>
      <c r="Q85" s="1"/>
      <c r="R85" s="64"/>
      <c r="S85" s="65"/>
      <c r="T85" s="1"/>
      <c r="U85" s="1"/>
      <c r="V85" s="1"/>
      <c r="W85" s="5"/>
    </row>
    <row r="86" spans="1:23" s="2" customFormat="1" ht="15.75" x14ac:dyDescent="0.25">
      <c r="A86" s="140" t="s">
        <v>4</v>
      </c>
      <c r="B86" s="140"/>
      <c r="C86" s="140"/>
      <c r="D86" s="140"/>
      <c r="E86" s="140"/>
      <c r="F86" s="140"/>
      <c r="G86" s="140"/>
      <c r="H86" s="140"/>
      <c r="I86" s="1"/>
      <c r="J86" s="1"/>
      <c r="K86" s="1"/>
      <c r="L86" s="1" t="str">
        <f t="shared" si="0"/>
        <v>choqua</v>
      </c>
      <c r="M86" s="1"/>
      <c r="N86" s="1"/>
      <c r="O86" s="1"/>
      <c r="P86" s="1"/>
      <c r="Q86" s="1"/>
      <c r="R86" s="64"/>
      <c r="S86" s="65"/>
      <c r="T86" s="1"/>
      <c r="U86" s="1"/>
      <c r="V86" s="1"/>
      <c r="W86" s="5"/>
    </row>
    <row r="87" spans="1:23" s="2" customFormat="1" ht="15.75" x14ac:dyDescent="0.25">
      <c r="A87" s="140" t="s">
        <v>9</v>
      </c>
      <c r="B87" s="140"/>
      <c r="C87" s="140"/>
      <c r="D87" s="140"/>
      <c r="E87" s="140"/>
      <c r="F87" s="140"/>
      <c r="G87" s="140"/>
      <c r="H87" s="140"/>
      <c r="I87" s="1"/>
      <c r="J87" s="1"/>
      <c r="K87" s="1"/>
      <c r="L87" s="1" t="str">
        <f t="shared" si="0"/>
        <v>choqua</v>
      </c>
      <c r="M87" s="1"/>
      <c r="N87" s="1"/>
      <c r="O87" s="1"/>
      <c r="P87" s="1"/>
      <c r="Q87" s="1"/>
      <c r="R87" s="64"/>
      <c r="S87" s="65"/>
      <c r="T87" s="1"/>
      <c r="U87" s="1"/>
      <c r="V87" s="1"/>
      <c r="W87" s="5"/>
    </row>
    <row r="88" spans="1:23" s="2" customFormat="1" ht="15.75" x14ac:dyDescent="0.25">
      <c r="A88" s="141" t="s">
        <v>12</v>
      </c>
      <c r="B88" s="141"/>
      <c r="C88" s="141"/>
      <c r="D88" s="141"/>
      <c r="E88" s="141"/>
      <c r="F88" s="141"/>
      <c r="G88" s="141"/>
      <c r="H88" s="141"/>
      <c r="I88" s="1"/>
      <c r="J88" s="1"/>
      <c r="K88" s="1"/>
      <c r="L88" s="1" t="str">
        <f t="shared" si="0"/>
        <v>choqua</v>
      </c>
      <c r="M88" s="1"/>
      <c r="N88" s="1"/>
      <c r="O88" s="1"/>
      <c r="P88" s="1"/>
      <c r="Q88" s="1"/>
      <c r="R88" s="64"/>
      <c r="S88" s="65"/>
      <c r="T88" s="1"/>
      <c r="U88" s="1"/>
      <c r="V88" s="1"/>
      <c r="W88" s="5"/>
    </row>
    <row r="89" spans="1:23" s="2" customFormat="1" ht="15.75" x14ac:dyDescent="0.25">
      <c r="A89" s="14"/>
      <c r="B89" s="15"/>
      <c r="C89" s="14"/>
      <c r="D89" s="105"/>
      <c r="E89" s="14"/>
      <c r="F89" s="14"/>
      <c r="G89" s="16"/>
      <c r="H89" s="14"/>
      <c r="I89" s="1"/>
      <c r="J89" s="1"/>
      <c r="K89" s="1"/>
      <c r="L89" s="1" t="str">
        <f t="shared" si="0"/>
        <v>choqua</v>
      </c>
      <c r="M89" s="1"/>
      <c r="N89" s="1"/>
      <c r="O89" s="1"/>
      <c r="P89" s="1"/>
      <c r="Q89" s="1"/>
      <c r="R89" s="64"/>
      <c r="S89" s="65"/>
      <c r="T89" s="1"/>
      <c r="U89" s="1"/>
      <c r="V89" s="1"/>
      <c r="W89" s="5"/>
    </row>
    <row r="90" spans="1:23" s="2" customFormat="1" ht="15.75" x14ac:dyDescent="0.25">
      <c r="A90" s="20" t="s">
        <v>20</v>
      </c>
      <c r="B90" s="20"/>
      <c r="C90" s="15" t="s">
        <v>59</v>
      </c>
      <c r="D90" s="105"/>
      <c r="E90" s="14"/>
      <c r="F90" s="14"/>
      <c r="G90" s="21" t="s">
        <v>22</v>
      </c>
      <c r="H90" s="22">
        <v>44684</v>
      </c>
      <c r="I90" s="1"/>
      <c r="J90" s="1"/>
      <c r="K90" s="1"/>
      <c r="L90" s="1" t="str">
        <f t="shared" si="0"/>
        <v>CHỊ HÀ - SIÊU THỊ MINH CẦU GANG THÉP - TN</v>
      </c>
      <c r="M90" s="23">
        <f>H90</f>
        <v>44684</v>
      </c>
      <c r="N90" s="1"/>
      <c r="O90" s="1"/>
      <c r="P90" s="1"/>
      <c r="Q90" s="1"/>
      <c r="R90" s="64"/>
      <c r="S90" s="65"/>
      <c r="T90" s="1"/>
      <c r="U90" s="1"/>
      <c r="V90" s="1"/>
      <c r="W90" s="5"/>
    </row>
    <row r="91" spans="1:23" s="2" customFormat="1" ht="15.75" x14ac:dyDescent="0.25">
      <c r="A91" s="24" t="s">
        <v>25</v>
      </c>
      <c r="B91" s="24"/>
      <c r="C91" s="25"/>
      <c r="D91" s="26"/>
      <c r="E91" s="27"/>
      <c r="F91" s="28"/>
      <c r="G91" s="142"/>
      <c r="H91" s="142"/>
      <c r="I91" s="1"/>
      <c r="J91" s="1"/>
      <c r="K91" s="1"/>
      <c r="L91" s="1" t="str">
        <f t="shared" si="0"/>
        <v>choqua</v>
      </c>
      <c r="M91" s="1"/>
      <c r="N91" s="1"/>
      <c r="O91" s="1"/>
      <c r="P91" s="1"/>
      <c r="Q91" s="1"/>
      <c r="R91" s="64"/>
      <c r="S91" s="65"/>
      <c r="T91" s="1"/>
      <c r="U91" s="1"/>
      <c r="V91" s="1"/>
      <c r="W91" s="5"/>
    </row>
    <row r="92" spans="1:23" s="2" customFormat="1" ht="15.75" x14ac:dyDescent="0.25">
      <c r="A92" s="24" t="s">
        <v>28</v>
      </c>
      <c r="B92" s="143" t="s">
        <v>29</v>
      </c>
      <c r="C92" s="143"/>
      <c r="D92" s="26"/>
      <c r="E92" s="27"/>
      <c r="F92" s="28"/>
      <c r="G92" s="144" t="s">
        <v>60</v>
      </c>
      <c r="H92" s="144"/>
      <c r="I92" s="1"/>
      <c r="J92" s="1"/>
      <c r="K92" s="1"/>
      <c r="L92" s="1" t="str">
        <f t="shared" si="0"/>
        <v>choqua</v>
      </c>
      <c r="M92" s="1"/>
      <c r="N92" s="1"/>
      <c r="O92" s="1"/>
      <c r="P92" s="1"/>
      <c r="Q92" s="1"/>
      <c r="R92" s="64"/>
      <c r="S92" s="65"/>
      <c r="T92" s="1"/>
      <c r="U92" s="1"/>
      <c r="V92" s="1"/>
      <c r="W92" s="5"/>
    </row>
    <row r="93" spans="1:23" s="2" customFormat="1" ht="15.75" x14ac:dyDescent="0.25">
      <c r="A93" s="6" t="s">
        <v>5</v>
      </c>
      <c r="B93" s="34" t="s">
        <v>34</v>
      </c>
      <c r="C93" s="6" t="s">
        <v>35</v>
      </c>
      <c r="D93" s="108" t="s">
        <v>36</v>
      </c>
      <c r="E93" s="7" t="s">
        <v>37</v>
      </c>
      <c r="F93" s="35" t="s">
        <v>38</v>
      </c>
      <c r="G93" s="6" t="s">
        <v>39</v>
      </c>
      <c r="H93" s="7" t="s">
        <v>40</v>
      </c>
      <c r="I93" s="96" t="s">
        <v>31</v>
      </c>
      <c r="J93" s="1"/>
      <c r="K93" s="1"/>
      <c r="L93" s="1" t="str">
        <f t="shared" si="0"/>
        <v>choqua</v>
      </c>
      <c r="M93" s="1"/>
      <c r="N93" s="1"/>
      <c r="O93" s="1"/>
      <c r="P93" s="1"/>
      <c r="Q93" s="1"/>
      <c r="R93" s="64"/>
      <c r="S93" s="65"/>
      <c r="T93" s="1"/>
      <c r="U93" s="1"/>
      <c r="V93" s="1"/>
      <c r="W93" s="5"/>
    </row>
    <row r="94" spans="1:23" s="2" customFormat="1" ht="15.75" x14ac:dyDescent="0.25">
      <c r="A94" s="8">
        <v>1</v>
      </c>
      <c r="B94" s="36" t="s">
        <v>46</v>
      </c>
      <c r="C94" s="12" t="str">
        <f>VLOOKUP(B94,$S$69:$T$82,2,0)</f>
        <v>Chân giò heo muối 300G</v>
      </c>
      <c r="D94" s="91">
        <v>30</v>
      </c>
      <c r="E94" s="66">
        <f>VLOOKUP(C94,$T$69:$U$82,2,0)</f>
        <v>73431</v>
      </c>
      <c r="F94" s="67">
        <f>E94*D94</f>
        <v>2202930</v>
      </c>
      <c r="G94" s="40">
        <v>0</v>
      </c>
      <c r="H94" s="41">
        <f>F94-G94*F94</f>
        <v>2202930</v>
      </c>
      <c r="I94" s="1">
        <f>+E94*0.9</f>
        <v>66087.900000000009</v>
      </c>
      <c r="J94" s="1">
        <f>+I94*D94</f>
        <v>1982637.0000000002</v>
      </c>
      <c r="K94" s="1"/>
      <c r="L94" s="1" t="str">
        <f t="shared" si="0"/>
        <v>choqua</v>
      </c>
      <c r="M94" s="68"/>
      <c r="N94" s="68"/>
      <c r="O94" s="68"/>
      <c r="P94" s="68"/>
      <c r="Q94" s="1"/>
      <c r="R94" s="64"/>
      <c r="S94" s="65"/>
      <c r="T94" s="1"/>
      <c r="U94" s="1"/>
      <c r="V94" s="1"/>
      <c r="W94" s="5"/>
    </row>
    <row r="95" spans="1:23" s="2" customFormat="1" ht="15.75" x14ac:dyDescent="0.25">
      <c r="A95" s="8">
        <v>2</v>
      </c>
      <c r="B95" s="36" t="s">
        <v>49</v>
      </c>
      <c r="C95" s="12" t="str">
        <f>VLOOKUP(B95,$S$69:$T$82,2,0)</f>
        <v>Chân giò heo muối 500G</v>
      </c>
      <c r="D95" s="91">
        <v>20</v>
      </c>
      <c r="E95" s="66">
        <f>VLOOKUP(C95,$T$69:$U$82,2,0)</f>
        <v>119066</v>
      </c>
      <c r="F95" s="67">
        <f>E95*D95</f>
        <v>2381320</v>
      </c>
      <c r="G95" s="40">
        <v>0</v>
      </c>
      <c r="H95" s="41">
        <f>F95-G95*F95</f>
        <v>2381320</v>
      </c>
      <c r="I95" s="1">
        <f>+E95*0.9</f>
        <v>107159.40000000001</v>
      </c>
      <c r="J95" s="1">
        <f>+I95*D95</f>
        <v>2143188</v>
      </c>
      <c r="K95" s="1"/>
      <c r="L95" s="1" t="str">
        <f t="shared" si="0"/>
        <v>choqua</v>
      </c>
      <c r="M95" s="68"/>
      <c r="N95" s="68"/>
      <c r="O95" s="68"/>
      <c r="P95" s="68"/>
      <c r="Q95" s="1"/>
      <c r="R95" s="64"/>
      <c r="S95" s="65"/>
      <c r="T95" s="1"/>
      <c r="U95" s="1"/>
      <c r="V95" s="1"/>
      <c r="W95" s="5"/>
    </row>
    <row r="96" spans="1:23" s="2" customFormat="1" ht="15.75" x14ac:dyDescent="0.25">
      <c r="A96" s="8">
        <v>3</v>
      </c>
      <c r="B96" s="36" t="s">
        <v>53</v>
      </c>
      <c r="C96" s="12" t="str">
        <f>VLOOKUP(B96,$S$69:$T$82,2,0)</f>
        <v>Tai Heo muối 200G</v>
      </c>
      <c r="D96" s="91">
        <v>10</v>
      </c>
      <c r="E96" s="66">
        <f>VLOOKUP(C96,$T$69:$U$82,2,0)</f>
        <v>55595</v>
      </c>
      <c r="F96" s="67">
        <f>E96*D96</f>
        <v>555950</v>
      </c>
      <c r="G96" s="40">
        <v>0</v>
      </c>
      <c r="H96" s="41">
        <f>F96-G96*F96</f>
        <v>555950</v>
      </c>
      <c r="I96" s="1">
        <f>+E96*0.9</f>
        <v>50035.5</v>
      </c>
      <c r="J96" s="1">
        <f>+I96*D96</f>
        <v>500355</v>
      </c>
      <c r="K96" s="1"/>
      <c r="L96" s="1" t="str">
        <f t="shared" si="0"/>
        <v>choqua</v>
      </c>
      <c r="M96" s="68"/>
      <c r="N96" s="68"/>
      <c r="O96" s="68"/>
      <c r="P96" s="68"/>
      <c r="Q96" s="1"/>
      <c r="R96" s="64"/>
      <c r="S96" s="65"/>
      <c r="T96" s="1"/>
      <c r="U96" s="1"/>
      <c r="V96" s="1"/>
      <c r="W96" s="5"/>
    </row>
    <row r="97" spans="1:23" s="2" customFormat="1" ht="15.75" x14ac:dyDescent="0.25">
      <c r="A97" s="42"/>
      <c r="B97" s="43"/>
      <c r="C97" s="54" t="s">
        <v>54</v>
      </c>
      <c r="D97" s="55">
        <f>+SUM(D94:D96)</f>
        <v>60</v>
      </c>
      <c r="E97" s="44"/>
      <c r="F97" s="45"/>
      <c r="G97" s="46"/>
      <c r="H97" s="56">
        <f>+SUM(H94:H96)</f>
        <v>5140200</v>
      </c>
      <c r="I97" s="1"/>
      <c r="J97" s="1"/>
      <c r="K97" s="57">
        <f>+SUM(J94:J96)</f>
        <v>4626180</v>
      </c>
      <c r="L97" s="1" t="str">
        <f t="shared" si="0"/>
        <v>choqua</v>
      </c>
      <c r="M97" s="1"/>
      <c r="N97" s="1"/>
      <c r="O97" s="1"/>
      <c r="P97" s="1"/>
      <c r="Q97" s="1"/>
      <c r="R97" s="64"/>
      <c r="S97" s="65"/>
      <c r="T97" s="1"/>
      <c r="U97" s="1"/>
      <c r="V97" s="1"/>
      <c r="W97" s="5"/>
    </row>
    <row r="98" spans="1:23" s="2" customFormat="1" ht="15.75" x14ac:dyDescent="0.25">
      <c r="A98" s="140"/>
      <c r="B98" s="140"/>
      <c r="C98" s="140"/>
      <c r="D98" s="140"/>
      <c r="E98" s="140"/>
      <c r="F98" s="140"/>
      <c r="G98" s="140"/>
      <c r="H98" s="140"/>
      <c r="I98" s="1"/>
      <c r="J98" s="1"/>
      <c r="K98" s="68"/>
      <c r="L98" s="1" t="str">
        <f t="shared" si="0"/>
        <v>choqua</v>
      </c>
      <c r="M98" s="1"/>
      <c r="N98" s="1"/>
      <c r="O98" s="1"/>
      <c r="P98" s="1"/>
      <c r="Q98" s="1"/>
      <c r="R98" s="64"/>
      <c r="S98" s="65"/>
      <c r="T98" s="1"/>
      <c r="U98" s="1"/>
      <c r="V98" s="1"/>
      <c r="W98" s="5"/>
    </row>
    <row r="99" spans="1:23" ht="15.75" x14ac:dyDescent="0.25">
      <c r="L99" s="1" t="str">
        <f t="shared" si="0"/>
        <v>choqua</v>
      </c>
    </row>
    <row r="100" spans="1:23" s="2" customFormat="1" ht="15.75" x14ac:dyDescent="0.25">
      <c r="A100" s="140" t="s">
        <v>0</v>
      </c>
      <c r="B100" s="140"/>
      <c r="C100" s="140"/>
      <c r="D100" s="140"/>
      <c r="E100" s="140"/>
      <c r="F100" s="140"/>
      <c r="G100" s="140"/>
      <c r="H100" s="140"/>
      <c r="I100" s="1"/>
      <c r="J100" s="1"/>
      <c r="K100" s="1"/>
      <c r="L100" s="1" t="str">
        <f t="shared" si="0"/>
        <v>choqua</v>
      </c>
      <c r="M100" s="1"/>
      <c r="N100" s="1"/>
      <c r="O100" s="1"/>
      <c r="P100" s="1"/>
      <c r="Q100" s="1"/>
      <c r="R100" s="64"/>
      <c r="S100" s="65"/>
      <c r="T100" s="1"/>
      <c r="U100" s="1"/>
      <c r="V100" s="1"/>
      <c r="W100" s="5"/>
    </row>
    <row r="101" spans="1:23" s="2" customFormat="1" ht="15.75" x14ac:dyDescent="0.25">
      <c r="A101" s="140" t="s">
        <v>3</v>
      </c>
      <c r="B101" s="140"/>
      <c r="C101" s="140"/>
      <c r="D101" s="140"/>
      <c r="E101" s="140"/>
      <c r="F101" s="140"/>
      <c r="G101" s="140"/>
      <c r="H101" s="140"/>
      <c r="I101" s="1"/>
      <c r="J101" s="1"/>
      <c r="K101" s="1"/>
      <c r="L101" s="1" t="str">
        <f t="shared" si="0"/>
        <v>choqua</v>
      </c>
      <c r="M101" s="1"/>
      <c r="N101" s="1"/>
      <c r="O101" s="1"/>
      <c r="P101" s="1"/>
      <c r="Q101" s="1"/>
      <c r="R101" s="64"/>
      <c r="S101" s="65"/>
      <c r="T101" s="1"/>
      <c r="U101" s="1"/>
      <c r="V101" s="1"/>
      <c r="W101" s="5"/>
    </row>
    <row r="102" spans="1:23" s="2" customFormat="1" ht="15.75" x14ac:dyDescent="0.25">
      <c r="A102" s="140" t="s">
        <v>4</v>
      </c>
      <c r="B102" s="140"/>
      <c r="C102" s="140"/>
      <c r="D102" s="140"/>
      <c r="E102" s="140"/>
      <c r="F102" s="140"/>
      <c r="G102" s="140"/>
      <c r="H102" s="140"/>
      <c r="I102" s="1"/>
      <c r="J102" s="1"/>
      <c r="K102" s="1"/>
      <c r="L102" s="1" t="str">
        <f t="shared" si="0"/>
        <v>choqua</v>
      </c>
      <c r="M102" s="1"/>
      <c r="N102" s="1"/>
      <c r="O102" s="1"/>
      <c r="P102" s="1"/>
      <c r="Q102" s="1"/>
      <c r="R102" s="64"/>
      <c r="S102" s="65"/>
      <c r="T102" s="1"/>
      <c r="U102" s="1"/>
      <c r="V102" s="1"/>
      <c r="W102" s="5"/>
    </row>
    <row r="103" spans="1:23" s="2" customFormat="1" ht="15.75" x14ac:dyDescent="0.25">
      <c r="A103" s="140" t="s">
        <v>9</v>
      </c>
      <c r="B103" s="140"/>
      <c r="C103" s="140"/>
      <c r="D103" s="140"/>
      <c r="E103" s="140"/>
      <c r="F103" s="140"/>
      <c r="G103" s="140"/>
      <c r="H103" s="140"/>
      <c r="I103" s="1"/>
      <c r="J103" s="1"/>
      <c r="K103" s="1"/>
      <c r="L103" s="1" t="str">
        <f t="shared" si="0"/>
        <v>choqua</v>
      </c>
      <c r="M103" s="1"/>
      <c r="N103" s="1"/>
      <c r="O103" s="1"/>
      <c r="P103" s="1"/>
      <c r="Q103" s="1"/>
      <c r="R103" s="64"/>
      <c r="S103" s="65"/>
      <c r="T103" s="1"/>
      <c r="U103" s="1"/>
      <c r="V103" s="1"/>
      <c r="W103" s="5"/>
    </row>
    <row r="104" spans="1:23" s="2" customFormat="1" ht="15.75" x14ac:dyDescent="0.25">
      <c r="A104" s="141" t="s">
        <v>12</v>
      </c>
      <c r="B104" s="141"/>
      <c r="C104" s="141"/>
      <c r="D104" s="141"/>
      <c r="E104" s="141"/>
      <c r="F104" s="141"/>
      <c r="G104" s="141"/>
      <c r="H104" s="141"/>
      <c r="I104" s="1"/>
      <c r="J104" s="1"/>
      <c r="K104" s="1"/>
      <c r="L104" s="1" t="str">
        <f t="shared" si="0"/>
        <v>choqua</v>
      </c>
      <c r="M104" s="1"/>
      <c r="N104" s="1"/>
      <c r="O104" s="1"/>
      <c r="P104" s="1"/>
      <c r="Q104" s="1"/>
      <c r="R104" s="64"/>
      <c r="S104" s="65"/>
      <c r="T104" s="1"/>
      <c r="U104" s="1"/>
      <c r="V104" s="1"/>
      <c r="W104" s="5"/>
    </row>
    <row r="105" spans="1:23" s="2" customFormat="1" ht="15.75" x14ac:dyDescent="0.25">
      <c r="A105" s="14"/>
      <c r="B105" s="15"/>
      <c r="C105" s="14"/>
      <c r="D105" s="105"/>
      <c r="E105" s="14"/>
      <c r="F105" s="14"/>
      <c r="G105" s="16"/>
      <c r="H105" s="14"/>
      <c r="I105" s="1"/>
      <c r="J105" s="1"/>
      <c r="K105" s="1"/>
      <c r="L105" s="1" t="str">
        <f t="shared" si="0"/>
        <v>choqua</v>
      </c>
      <c r="M105" s="1"/>
      <c r="N105" s="1"/>
      <c r="O105" s="1"/>
      <c r="P105" s="1"/>
      <c r="Q105" s="1"/>
      <c r="R105" s="64"/>
      <c r="S105" s="65"/>
      <c r="T105" s="1"/>
      <c r="U105" s="1"/>
      <c r="V105" s="1"/>
      <c r="W105" s="5"/>
    </row>
    <row r="106" spans="1:23" s="2" customFormat="1" ht="15.75" x14ac:dyDescent="0.25">
      <c r="A106" s="20" t="s">
        <v>20</v>
      </c>
      <c r="B106" s="20"/>
      <c r="C106" s="15" t="s">
        <v>61</v>
      </c>
      <c r="D106" s="105"/>
      <c r="E106" s="14"/>
      <c r="F106" s="14"/>
      <c r="G106" s="21" t="s">
        <v>22</v>
      </c>
      <c r="H106" s="22">
        <v>44695</v>
      </c>
      <c r="I106" s="1"/>
      <c r="J106" s="1"/>
      <c r="K106" s="1"/>
      <c r="L106" s="1" t="str">
        <f t="shared" si="0"/>
        <v>CHỊ HÀ - SIÊU THỊ MINH CẦU - TN</v>
      </c>
      <c r="M106" s="23">
        <f>H106</f>
        <v>44695</v>
      </c>
      <c r="N106" s="1"/>
      <c r="O106" s="1"/>
      <c r="P106" s="1"/>
      <c r="Q106" s="1"/>
      <c r="R106" s="64"/>
      <c r="S106" s="65"/>
      <c r="T106" s="1"/>
      <c r="U106" s="1"/>
      <c r="V106" s="1"/>
      <c r="W106" s="5"/>
    </row>
    <row r="107" spans="1:23" s="2" customFormat="1" ht="15.75" x14ac:dyDescent="0.25">
      <c r="A107" s="24" t="s">
        <v>25</v>
      </c>
      <c r="B107" s="24"/>
      <c r="C107" s="25"/>
      <c r="D107" s="26"/>
      <c r="E107" s="27"/>
      <c r="F107" s="28"/>
      <c r="G107" s="142"/>
      <c r="H107" s="142"/>
      <c r="I107" s="1"/>
      <c r="J107" s="1"/>
      <c r="K107" s="1"/>
      <c r="L107" s="1" t="str">
        <f t="shared" si="0"/>
        <v>choqua</v>
      </c>
      <c r="M107" s="1"/>
      <c r="N107" s="1"/>
      <c r="O107" s="1"/>
      <c r="P107" s="1"/>
      <c r="Q107" s="1"/>
      <c r="R107" s="64"/>
      <c r="S107" s="65"/>
      <c r="T107" s="1"/>
      <c r="U107" s="1"/>
      <c r="V107" s="1"/>
      <c r="W107" s="5"/>
    </row>
    <row r="108" spans="1:23" s="2" customFormat="1" ht="15.75" x14ac:dyDescent="0.25">
      <c r="A108" s="24" t="s">
        <v>28</v>
      </c>
      <c r="B108" s="143" t="s">
        <v>29</v>
      </c>
      <c r="C108" s="143"/>
      <c r="D108" s="26"/>
      <c r="E108" s="27"/>
      <c r="F108" s="28"/>
      <c r="G108" s="144" t="s">
        <v>60</v>
      </c>
      <c r="H108" s="144"/>
      <c r="I108" s="1"/>
      <c r="J108" s="1"/>
      <c r="K108" s="1"/>
      <c r="L108" s="1" t="str">
        <f t="shared" si="0"/>
        <v>choqua</v>
      </c>
      <c r="M108" s="1"/>
      <c r="N108" s="1"/>
      <c r="O108" s="1"/>
      <c r="P108" s="1"/>
      <c r="Q108" s="1"/>
      <c r="R108" s="64"/>
      <c r="S108" s="65"/>
      <c r="T108" s="1"/>
      <c r="U108" s="1"/>
      <c r="V108" s="1"/>
      <c r="W108" s="5"/>
    </row>
    <row r="109" spans="1:23" s="2" customFormat="1" ht="15.75" x14ac:dyDescent="0.25">
      <c r="A109" s="6" t="s">
        <v>5</v>
      </c>
      <c r="B109" s="34" t="s">
        <v>34</v>
      </c>
      <c r="C109" s="6" t="s">
        <v>35</v>
      </c>
      <c r="D109" s="108" t="s">
        <v>36</v>
      </c>
      <c r="E109" s="7" t="s">
        <v>37</v>
      </c>
      <c r="F109" s="35" t="s">
        <v>38</v>
      </c>
      <c r="G109" s="6" t="s">
        <v>39</v>
      </c>
      <c r="H109" s="7" t="s">
        <v>40</v>
      </c>
      <c r="I109" s="96" t="s">
        <v>31</v>
      </c>
      <c r="J109" s="1"/>
      <c r="K109" s="1"/>
      <c r="L109" s="1" t="str">
        <f t="shared" si="0"/>
        <v>choqua</v>
      </c>
      <c r="M109" s="1"/>
      <c r="N109" s="1"/>
      <c r="O109" s="1"/>
      <c r="P109" s="1"/>
      <c r="Q109" s="1"/>
      <c r="R109" s="64"/>
      <c r="S109" s="65"/>
      <c r="T109" s="1"/>
      <c r="U109" s="1"/>
      <c r="V109" s="1"/>
      <c r="W109" s="5"/>
    </row>
    <row r="110" spans="1:23" s="2" customFormat="1" ht="15.75" x14ac:dyDescent="0.25">
      <c r="A110" s="8">
        <v>1</v>
      </c>
      <c r="B110" s="36" t="s">
        <v>18</v>
      </c>
      <c r="C110" s="12" t="str">
        <f>VLOOKUP(B110,$S$69:$T$82,2,0)</f>
        <v>Gà muối 500G</v>
      </c>
      <c r="D110" s="91">
        <v>30</v>
      </c>
      <c r="E110" s="66">
        <f>VLOOKUP(C110,$T$69:$U$82,2,0)</f>
        <v>111058</v>
      </c>
      <c r="F110" s="67">
        <f>E110*D110</f>
        <v>3331740</v>
      </c>
      <c r="G110" s="40">
        <v>0</v>
      </c>
      <c r="H110" s="41">
        <f>F110-G110*F110</f>
        <v>3331740</v>
      </c>
      <c r="I110" s="1">
        <f>+E110*0.9</f>
        <v>99952.2</v>
      </c>
      <c r="J110" s="1">
        <f>+I110*D110</f>
        <v>2998566</v>
      </c>
      <c r="K110" s="1"/>
      <c r="L110" s="1" t="str">
        <f t="shared" si="0"/>
        <v>choqua</v>
      </c>
      <c r="M110" s="68"/>
      <c r="N110" s="68"/>
      <c r="O110" s="68"/>
      <c r="P110" s="68"/>
      <c r="Q110" s="1"/>
      <c r="R110" s="64"/>
      <c r="S110" s="65"/>
      <c r="T110" s="1"/>
      <c r="U110" s="1"/>
      <c r="V110" s="1"/>
      <c r="W110" s="5"/>
    </row>
    <row r="111" spans="1:23" s="2" customFormat="1" ht="15.75" x14ac:dyDescent="0.25">
      <c r="A111" s="8">
        <v>2</v>
      </c>
      <c r="B111" s="36" t="s">
        <v>26</v>
      </c>
      <c r="C111" s="12" t="str">
        <f>VLOOKUP(B111,$S$69:$T$82,2,0)</f>
        <v>Bắp bò muối 200G</v>
      </c>
      <c r="D111" s="92">
        <v>15</v>
      </c>
      <c r="E111" s="66">
        <f>VLOOKUP(C111,$T$69:$U$82,2,0)</f>
        <v>87787</v>
      </c>
      <c r="F111" s="67">
        <f>E111*D111</f>
        <v>1316805</v>
      </c>
      <c r="G111" s="40">
        <v>0</v>
      </c>
      <c r="H111" s="41">
        <f>F111-G111*F111</f>
        <v>1316805</v>
      </c>
      <c r="I111" s="1">
        <f>+E111*0.9</f>
        <v>79008.3</v>
      </c>
      <c r="J111" s="1">
        <f>+I111*D111</f>
        <v>1185124.5</v>
      </c>
      <c r="K111" s="1"/>
      <c r="L111" s="1" t="str">
        <f t="shared" si="0"/>
        <v>choqua</v>
      </c>
      <c r="M111" s="1"/>
      <c r="N111" s="1"/>
      <c r="O111" s="1"/>
      <c r="P111" s="1"/>
      <c r="Q111" s="1"/>
      <c r="R111" s="64"/>
      <c r="S111" s="65"/>
      <c r="T111" s="1"/>
      <c r="U111" s="1"/>
      <c r="V111" s="1"/>
      <c r="W111" s="5"/>
    </row>
    <row r="112" spans="1:23" s="2" customFormat="1" ht="15.75" x14ac:dyDescent="0.25">
      <c r="A112" s="42">
        <v>3</v>
      </c>
      <c r="B112" s="43" t="s">
        <v>23</v>
      </c>
      <c r="C112" s="37" t="str">
        <f>VLOOKUP(B112,$S$69:$T$82,2,0)</f>
        <v>Tai Heo muối 200G</v>
      </c>
      <c r="D112" s="92">
        <v>15</v>
      </c>
      <c r="E112" s="66">
        <f>VLOOKUP(C112,$T$69:$U$82,2,0)</f>
        <v>55595</v>
      </c>
      <c r="F112" s="69">
        <f>E112*D112</f>
        <v>833925</v>
      </c>
      <c r="G112" s="46">
        <v>0</v>
      </c>
      <c r="H112" s="38">
        <f>F112-G112*F112</f>
        <v>833925</v>
      </c>
      <c r="I112" s="1">
        <f>+E112*0.9</f>
        <v>50035.5</v>
      </c>
      <c r="J112" s="1">
        <f>+I112*D112</f>
        <v>750532.5</v>
      </c>
      <c r="K112" s="47"/>
      <c r="L112" s="1" t="str">
        <f t="shared" si="0"/>
        <v>choqua</v>
      </c>
      <c r="M112" s="1"/>
      <c r="N112" s="1"/>
      <c r="O112" s="1"/>
      <c r="P112" s="1"/>
      <c r="Q112" s="1"/>
      <c r="R112" s="64"/>
      <c r="S112" s="65"/>
      <c r="T112" s="1"/>
      <c r="U112" s="1"/>
      <c r="V112" s="1"/>
      <c r="W112" s="5"/>
    </row>
    <row r="113" spans="1:23" s="2" customFormat="1" ht="15.75" x14ac:dyDescent="0.25">
      <c r="A113" s="42"/>
      <c r="B113" s="43"/>
      <c r="C113" s="54" t="s">
        <v>54</v>
      </c>
      <c r="D113" s="55">
        <f>+SUM(D110:D112)</f>
        <v>60</v>
      </c>
      <c r="E113" s="44"/>
      <c r="F113" s="45"/>
      <c r="G113" s="46"/>
      <c r="H113" s="56">
        <f>+SUM(H110:H112)</f>
        <v>5482470</v>
      </c>
      <c r="I113" s="1"/>
      <c r="J113" s="1"/>
      <c r="K113" s="57">
        <f>+SUM(J110:J112)</f>
        <v>4934223</v>
      </c>
      <c r="L113" s="1" t="str">
        <f t="shared" si="0"/>
        <v>choqua</v>
      </c>
      <c r="M113" s="1"/>
      <c r="N113" s="1"/>
      <c r="O113" s="1"/>
      <c r="P113" s="1"/>
      <c r="Q113" s="1"/>
      <c r="R113" s="64"/>
      <c r="S113" s="65"/>
      <c r="T113" s="1"/>
      <c r="U113" s="1"/>
      <c r="V113" s="1"/>
      <c r="W113" s="5"/>
    </row>
    <row r="114" spans="1:23" ht="15.75" x14ac:dyDescent="0.25">
      <c r="L114" s="1" t="str">
        <f t="shared" si="0"/>
        <v>choqua</v>
      </c>
    </row>
    <row r="115" spans="1:23" ht="15.75" x14ac:dyDescent="0.25">
      <c r="L115" s="1" t="str">
        <f t="shared" si="0"/>
        <v>choqua</v>
      </c>
    </row>
    <row r="116" spans="1:23" s="2" customFormat="1" ht="15.75" x14ac:dyDescent="0.25">
      <c r="A116" s="140" t="s">
        <v>0</v>
      </c>
      <c r="B116" s="140"/>
      <c r="C116" s="140"/>
      <c r="D116" s="140"/>
      <c r="E116" s="140"/>
      <c r="F116" s="140"/>
      <c r="G116" s="140"/>
      <c r="H116" s="140"/>
      <c r="I116" s="1"/>
      <c r="J116" s="1"/>
      <c r="K116" s="1"/>
      <c r="L116" s="1" t="str">
        <f t="shared" si="0"/>
        <v>choqua</v>
      </c>
      <c r="M116" s="1"/>
      <c r="N116" s="1"/>
      <c r="O116" s="1"/>
      <c r="P116" s="1"/>
      <c r="Q116" s="1"/>
      <c r="R116" s="64"/>
      <c r="S116" s="65"/>
      <c r="T116" s="1"/>
      <c r="U116" s="1"/>
      <c r="V116" s="1"/>
      <c r="W116" s="5"/>
    </row>
    <row r="117" spans="1:23" s="2" customFormat="1" ht="15.75" x14ac:dyDescent="0.25">
      <c r="A117" s="140" t="s">
        <v>3</v>
      </c>
      <c r="B117" s="140"/>
      <c r="C117" s="140"/>
      <c r="D117" s="140"/>
      <c r="E117" s="140"/>
      <c r="F117" s="140"/>
      <c r="G117" s="140"/>
      <c r="H117" s="140"/>
      <c r="I117" s="1"/>
      <c r="J117" s="1"/>
      <c r="K117" s="1"/>
      <c r="L117" s="1" t="str">
        <f t="shared" si="0"/>
        <v>choqua</v>
      </c>
      <c r="M117" s="1"/>
      <c r="N117" s="1"/>
      <c r="O117" s="1"/>
      <c r="P117" s="1"/>
      <c r="Q117" s="1"/>
      <c r="R117" s="64"/>
      <c r="S117" s="65"/>
      <c r="T117" s="1"/>
      <c r="U117" s="1"/>
      <c r="V117" s="1"/>
      <c r="W117" s="5"/>
    </row>
    <row r="118" spans="1:23" s="2" customFormat="1" ht="15.75" x14ac:dyDescent="0.25">
      <c r="A118" s="140" t="s">
        <v>4</v>
      </c>
      <c r="B118" s="140"/>
      <c r="C118" s="140"/>
      <c r="D118" s="140"/>
      <c r="E118" s="140"/>
      <c r="F118" s="140"/>
      <c r="G118" s="140"/>
      <c r="H118" s="140"/>
      <c r="I118" s="1"/>
      <c r="J118" s="1"/>
      <c r="K118" s="1"/>
      <c r="L118" s="1" t="str">
        <f t="shared" si="0"/>
        <v>choqua</v>
      </c>
      <c r="M118" s="1"/>
      <c r="N118" s="1"/>
      <c r="O118" s="1"/>
      <c r="P118" s="1"/>
      <c r="Q118" s="1"/>
      <c r="R118" s="64"/>
      <c r="S118" s="65"/>
      <c r="T118" s="1"/>
      <c r="U118" s="1"/>
      <c r="V118" s="1"/>
      <c r="W118" s="5"/>
    </row>
    <row r="119" spans="1:23" s="2" customFormat="1" ht="15.75" x14ac:dyDescent="0.25">
      <c r="A119" s="140" t="s">
        <v>9</v>
      </c>
      <c r="B119" s="140"/>
      <c r="C119" s="140"/>
      <c r="D119" s="140"/>
      <c r="E119" s="140"/>
      <c r="F119" s="140"/>
      <c r="G119" s="140"/>
      <c r="H119" s="140"/>
      <c r="I119" s="1"/>
      <c r="J119" s="1"/>
      <c r="K119" s="1"/>
      <c r="L119" s="1" t="str">
        <f t="shared" si="0"/>
        <v>choqua</v>
      </c>
      <c r="M119" s="1"/>
      <c r="N119" s="1"/>
      <c r="O119" s="1"/>
      <c r="P119" s="1"/>
      <c r="Q119" s="1"/>
      <c r="R119" s="64"/>
      <c r="S119" s="65"/>
      <c r="T119" s="1"/>
      <c r="U119" s="1"/>
      <c r="V119" s="1"/>
      <c r="W119" s="5"/>
    </row>
    <row r="120" spans="1:23" s="2" customFormat="1" ht="15.75" x14ac:dyDescent="0.25">
      <c r="A120" s="141" t="s">
        <v>12</v>
      </c>
      <c r="B120" s="141"/>
      <c r="C120" s="141"/>
      <c r="D120" s="141"/>
      <c r="E120" s="141"/>
      <c r="F120" s="141"/>
      <c r="G120" s="141"/>
      <c r="H120" s="141"/>
      <c r="I120" s="1"/>
      <c r="J120" s="1"/>
      <c r="K120" s="1"/>
      <c r="L120" s="1" t="str">
        <f t="shared" si="0"/>
        <v>choqua</v>
      </c>
      <c r="M120" s="1"/>
      <c r="N120" s="1"/>
      <c r="O120" s="1"/>
      <c r="P120" s="1"/>
      <c r="Q120" s="1"/>
      <c r="R120" s="64"/>
      <c r="S120" s="65"/>
      <c r="T120" s="1"/>
      <c r="U120" s="1"/>
      <c r="V120" s="1"/>
      <c r="W120" s="5"/>
    </row>
    <row r="121" spans="1:23" s="2" customFormat="1" ht="15.75" x14ac:dyDescent="0.25">
      <c r="A121" s="14"/>
      <c r="B121" s="15"/>
      <c r="C121" s="14"/>
      <c r="D121" s="105"/>
      <c r="E121" s="14"/>
      <c r="F121" s="14"/>
      <c r="G121" s="16"/>
      <c r="H121" s="14"/>
      <c r="I121" s="1"/>
      <c r="J121" s="1"/>
      <c r="K121" s="1"/>
      <c r="L121" s="1" t="str">
        <f t="shared" si="0"/>
        <v>choqua</v>
      </c>
      <c r="M121" s="1"/>
      <c r="N121" s="1"/>
      <c r="O121" s="1"/>
      <c r="P121" s="1"/>
      <c r="Q121" s="1"/>
      <c r="R121" s="64"/>
      <c r="S121" s="65"/>
      <c r="T121" s="1"/>
      <c r="U121" s="1"/>
      <c r="V121" s="1"/>
      <c r="W121" s="5"/>
    </row>
    <row r="122" spans="1:23" s="2" customFormat="1" ht="15.75" x14ac:dyDescent="0.25">
      <c r="A122" s="20" t="s">
        <v>20</v>
      </c>
      <c r="B122" s="20"/>
      <c r="C122" s="15" t="s">
        <v>62</v>
      </c>
      <c r="D122" s="105"/>
      <c r="E122" s="14"/>
      <c r="F122" s="14"/>
      <c r="G122" s="21" t="s">
        <v>22</v>
      </c>
      <c r="H122" s="22">
        <v>44701</v>
      </c>
      <c r="I122" s="1"/>
      <c r="J122" s="1"/>
      <c r="K122" s="1"/>
      <c r="L122" s="1" t="str">
        <f t="shared" si="0"/>
        <v>CHỊ HÀ - SIÊU THỊ MINH CẦU 1</v>
      </c>
      <c r="M122" s="23">
        <f>H122</f>
        <v>44701</v>
      </c>
      <c r="N122" s="1"/>
      <c r="O122" s="1"/>
      <c r="P122" s="1"/>
      <c r="Q122" s="1"/>
      <c r="R122" s="64"/>
      <c r="S122" s="65"/>
      <c r="T122" s="1"/>
      <c r="U122" s="1"/>
      <c r="V122" s="1"/>
      <c r="W122" s="5"/>
    </row>
    <row r="123" spans="1:23" s="2" customFormat="1" ht="15.75" x14ac:dyDescent="0.25">
      <c r="A123" s="24" t="s">
        <v>25</v>
      </c>
      <c r="B123" s="24"/>
      <c r="C123" s="25"/>
      <c r="D123" s="26"/>
      <c r="E123" s="27"/>
      <c r="F123" s="28"/>
      <c r="G123" s="142"/>
      <c r="H123" s="142"/>
      <c r="I123" s="1"/>
      <c r="J123" s="1"/>
      <c r="K123" s="1"/>
      <c r="L123" s="1" t="str">
        <f t="shared" si="0"/>
        <v>choqua</v>
      </c>
      <c r="M123" s="1"/>
      <c r="N123" s="1"/>
      <c r="O123" s="1"/>
      <c r="P123" s="1"/>
      <c r="Q123" s="1"/>
      <c r="R123" s="64"/>
      <c r="S123" s="65"/>
      <c r="T123" s="1"/>
      <c r="U123" s="1"/>
      <c r="V123" s="1"/>
      <c r="W123" s="5"/>
    </row>
    <row r="124" spans="1:23" s="2" customFormat="1" ht="15.75" x14ac:dyDescent="0.25">
      <c r="A124" s="24" t="s">
        <v>28</v>
      </c>
      <c r="B124" s="143" t="s">
        <v>29</v>
      </c>
      <c r="C124" s="143"/>
      <c r="D124" s="26"/>
      <c r="E124" s="27"/>
      <c r="F124" s="28"/>
      <c r="G124" s="144" t="s">
        <v>60</v>
      </c>
      <c r="H124" s="144"/>
      <c r="I124" s="1"/>
      <c r="J124" s="1"/>
      <c r="K124" s="1"/>
      <c r="L124" s="1" t="str">
        <f t="shared" si="0"/>
        <v>choqua</v>
      </c>
      <c r="M124" s="1"/>
      <c r="N124" s="1"/>
      <c r="O124" s="1"/>
      <c r="P124" s="1"/>
      <c r="Q124" s="1"/>
      <c r="R124" s="64"/>
      <c r="S124" s="65"/>
      <c r="T124" s="1"/>
      <c r="U124" s="1"/>
      <c r="V124" s="1"/>
      <c r="W124" s="5"/>
    </row>
    <row r="125" spans="1:23" s="2" customFormat="1" ht="15.75" x14ac:dyDescent="0.25">
      <c r="A125" s="6" t="s">
        <v>5</v>
      </c>
      <c r="B125" s="34" t="s">
        <v>34</v>
      </c>
      <c r="C125" s="6" t="s">
        <v>35</v>
      </c>
      <c r="D125" s="108" t="s">
        <v>36</v>
      </c>
      <c r="E125" s="7" t="s">
        <v>37</v>
      </c>
      <c r="F125" s="35" t="s">
        <v>38</v>
      </c>
      <c r="G125" s="6" t="s">
        <v>39</v>
      </c>
      <c r="H125" s="7" t="s">
        <v>40</v>
      </c>
      <c r="I125" s="96" t="s">
        <v>31</v>
      </c>
      <c r="J125" s="1"/>
      <c r="K125" s="1"/>
      <c r="L125" s="1" t="str">
        <f t="shared" si="0"/>
        <v>choqua</v>
      </c>
      <c r="M125" s="1"/>
      <c r="N125" s="1"/>
      <c r="O125" s="1"/>
      <c r="P125" s="1"/>
      <c r="Q125" s="1"/>
      <c r="R125" s="64"/>
      <c r="S125" s="65"/>
      <c r="T125" s="1"/>
      <c r="U125" s="1"/>
      <c r="V125" s="1"/>
      <c r="W125" s="5"/>
    </row>
    <row r="126" spans="1:23" s="2" customFormat="1" ht="15.75" x14ac:dyDescent="0.25">
      <c r="A126" s="8">
        <v>1</v>
      </c>
      <c r="B126" s="36" t="s">
        <v>18</v>
      </c>
      <c r="C126" s="12" t="str">
        <f>VLOOKUP(B126,$S$69:$T$82,2,0)</f>
        <v>Gà muối 500G</v>
      </c>
      <c r="D126" s="91">
        <v>30</v>
      </c>
      <c r="E126" s="66">
        <f>VLOOKUP(C126,$T$69:$U$82,2,0)</f>
        <v>111058</v>
      </c>
      <c r="F126" s="67">
        <f>E126*D126</f>
        <v>3331740</v>
      </c>
      <c r="G126" s="40">
        <v>0</v>
      </c>
      <c r="H126" s="41">
        <f>F126-G126*F126</f>
        <v>3331740</v>
      </c>
      <c r="I126" s="1">
        <f>+E126*0.9</f>
        <v>99952.2</v>
      </c>
      <c r="J126" s="1">
        <f>+I126*D126</f>
        <v>2998566</v>
      </c>
      <c r="K126" s="1"/>
      <c r="L126" s="1" t="str">
        <f t="shared" si="0"/>
        <v>choqua</v>
      </c>
      <c r="M126" s="68"/>
      <c r="N126" s="68"/>
      <c r="O126" s="68"/>
      <c r="P126" s="68"/>
      <c r="Q126" s="1"/>
      <c r="R126" s="64"/>
      <c r="S126" s="65"/>
      <c r="T126" s="1"/>
      <c r="U126" s="1"/>
      <c r="V126" s="1"/>
      <c r="W126" s="5"/>
    </row>
    <row r="127" spans="1:23" s="2" customFormat="1" ht="15.75" x14ac:dyDescent="0.25">
      <c r="A127" s="8">
        <v>2</v>
      </c>
      <c r="B127" s="36" t="s">
        <v>10</v>
      </c>
      <c r="C127" s="12" t="str">
        <f>VLOOKUP(B127,$S$69:$T$82,2,0)</f>
        <v>Chân giò heo muối 300G</v>
      </c>
      <c r="D127" s="92">
        <v>20</v>
      </c>
      <c r="E127" s="66">
        <f>VLOOKUP(C127,$T$69:$U$82,2,0)</f>
        <v>73431</v>
      </c>
      <c r="F127" s="67">
        <f>E127*D127</f>
        <v>1468620</v>
      </c>
      <c r="G127" s="40">
        <v>0</v>
      </c>
      <c r="H127" s="41">
        <f>F127-G127*F127</f>
        <v>1468620</v>
      </c>
      <c r="I127" s="1">
        <f>+E127*0.9</f>
        <v>66087.900000000009</v>
      </c>
      <c r="J127" s="1">
        <f>+I127*D127</f>
        <v>1321758.0000000002</v>
      </c>
      <c r="K127" s="1"/>
      <c r="L127" s="1" t="str">
        <f t="shared" si="0"/>
        <v>choqua</v>
      </c>
      <c r="M127" s="1"/>
      <c r="N127" s="1"/>
      <c r="O127" s="1"/>
      <c r="P127" s="1"/>
      <c r="Q127" s="1"/>
      <c r="R127" s="64"/>
      <c r="S127" s="65"/>
      <c r="T127" s="1"/>
      <c r="U127" s="1"/>
      <c r="V127" s="1"/>
      <c r="W127" s="5"/>
    </row>
    <row r="128" spans="1:23" s="2" customFormat="1" ht="15.75" x14ac:dyDescent="0.25">
      <c r="A128" s="42">
        <v>3</v>
      </c>
      <c r="B128" s="36" t="s">
        <v>13</v>
      </c>
      <c r="C128" s="37" t="str">
        <f>VLOOKUP(B128,$S$69:$T$82,2,0)</f>
        <v>Chân giò heo muối 500G</v>
      </c>
      <c r="D128" s="92">
        <v>20</v>
      </c>
      <c r="E128" s="66">
        <f>VLOOKUP(C128,$T$69:$U$82,2,0)</f>
        <v>119066</v>
      </c>
      <c r="F128" s="69">
        <f>E128*D128</f>
        <v>2381320</v>
      </c>
      <c r="G128" s="46">
        <v>0</v>
      </c>
      <c r="H128" s="38">
        <f>F128-G128*F128</f>
        <v>2381320</v>
      </c>
      <c r="I128" s="1">
        <f>+E128*0.9</f>
        <v>107159.40000000001</v>
      </c>
      <c r="J128" s="1">
        <f>+I128*D128</f>
        <v>2143188</v>
      </c>
      <c r="K128" s="47"/>
      <c r="L128" s="1" t="str">
        <f t="shared" si="0"/>
        <v>choqua</v>
      </c>
      <c r="M128" s="1"/>
      <c r="N128" s="1"/>
      <c r="O128" s="1"/>
      <c r="P128" s="1"/>
      <c r="Q128" s="1"/>
      <c r="R128" s="64"/>
      <c r="S128" s="65"/>
      <c r="T128" s="1"/>
      <c r="U128" s="1"/>
      <c r="V128" s="1"/>
      <c r="W128" s="5"/>
    </row>
    <row r="129" spans="1:23" s="2" customFormat="1" ht="15.75" x14ac:dyDescent="0.25">
      <c r="A129" s="42">
        <v>4</v>
      </c>
      <c r="B129" s="36" t="s">
        <v>26</v>
      </c>
      <c r="C129" s="37" t="str">
        <f>VLOOKUP(B129,$S$69:$T$82,2,0)</f>
        <v>Bắp bò muối 200G</v>
      </c>
      <c r="D129" s="92">
        <v>10</v>
      </c>
      <c r="E129" s="66">
        <f>VLOOKUP(C129,$T$69:$U$82,2,0)</f>
        <v>87787</v>
      </c>
      <c r="F129" s="69">
        <f>E129*D129</f>
        <v>877870</v>
      </c>
      <c r="G129" s="46">
        <v>0</v>
      </c>
      <c r="H129" s="38">
        <f>F129-G129*F129</f>
        <v>877870</v>
      </c>
      <c r="I129" s="1">
        <f>+E129*0.9</f>
        <v>79008.3</v>
      </c>
      <c r="J129" s="1">
        <f>+I129*D129</f>
        <v>790083</v>
      </c>
      <c r="K129" s="47"/>
      <c r="L129" s="1" t="str">
        <f t="shared" si="0"/>
        <v>choqua</v>
      </c>
      <c r="M129" s="1"/>
      <c r="N129" s="1"/>
      <c r="O129" s="1"/>
      <c r="P129" s="1"/>
      <c r="Q129" s="1"/>
      <c r="R129" s="64"/>
      <c r="S129" s="65"/>
      <c r="T129" s="1"/>
      <c r="U129" s="1"/>
      <c r="V129" s="1"/>
      <c r="W129" s="5"/>
    </row>
    <row r="130" spans="1:23" s="2" customFormat="1" ht="15.75" x14ac:dyDescent="0.25">
      <c r="A130" s="42">
        <v>5</v>
      </c>
      <c r="B130" s="36" t="s">
        <v>23</v>
      </c>
      <c r="C130" s="37" t="str">
        <f>VLOOKUP(B130,$S$69:$T$82,2,0)</f>
        <v>Tai Heo muối 200G</v>
      </c>
      <c r="D130" s="92">
        <v>10</v>
      </c>
      <c r="E130" s="66">
        <f>VLOOKUP(C130,$T$69:$U$82,2,0)</f>
        <v>55595</v>
      </c>
      <c r="F130" s="69">
        <f>E130*D130</f>
        <v>555950</v>
      </c>
      <c r="G130" s="46">
        <v>0</v>
      </c>
      <c r="H130" s="38">
        <f>F130-G130*F130</f>
        <v>555950</v>
      </c>
      <c r="I130" s="1">
        <f>+E130*0.9</f>
        <v>50035.5</v>
      </c>
      <c r="J130" s="1">
        <f>+I130*D130</f>
        <v>500355</v>
      </c>
      <c r="K130" s="47"/>
      <c r="L130" s="1" t="str">
        <f t="shared" si="0"/>
        <v>choqua</v>
      </c>
      <c r="M130" s="1"/>
      <c r="N130" s="1"/>
      <c r="O130" s="1"/>
      <c r="P130" s="1"/>
      <c r="Q130" s="1"/>
      <c r="R130" s="64"/>
      <c r="S130" s="65"/>
      <c r="T130" s="1"/>
      <c r="U130" s="1"/>
      <c r="V130" s="1"/>
      <c r="W130" s="5"/>
    </row>
    <row r="131" spans="1:23" s="2" customFormat="1" ht="15.75" x14ac:dyDescent="0.25">
      <c r="A131" s="42"/>
      <c r="B131" s="43"/>
      <c r="C131" s="54" t="s">
        <v>54</v>
      </c>
      <c r="D131" s="55">
        <f>+SUM(D126:D130)</f>
        <v>90</v>
      </c>
      <c r="E131" s="44"/>
      <c r="F131" s="45"/>
      <c r="G131" s="46"/>
      <c r="H131" s="56">
        <f>+SUM(H126:H130)</f>
        <v>8615500</v>
      </c>
      <c r="I131" s="1"/>
      <c r="J131" s="1"/>
      <c r="K131" s="103">
        <f>+SUM(J126:J130)</f>
        <v>7753950</v>
      </c>
      <c r="L131" s="1" t="str">
        <f t="shared" si="0"/>
        <v>choqua</v>
      </c>
      <c r="M131" s="1"/>
      <c r="N131" s="1"/>
      <c r="O131" s="1"/>
      <c r="P131" s="1"/>
      <c r="Q131" s="1"/>
      <c r="R131" s="64"/>
      <c r="S131" s="65"/>
      <c r="T131" s="1"/>
      <c r="U131" s="1"/>
      <c r="V131" s="1"/>
      <c r="W131" s="5"/>
    </row>
    <row r="132" spans="1:23" ht="15.75" x14ac:dyDescent="0.25">
      <c r="L132" s="1" t="str">
        <f t="shared" si="0"/>
        <v>choqua</v>
      </c>
    </row>
    <row r="133" spans="1:23" ht="15.75" x14ac:dyDescent="0.25">
      <c r="L133" s="1" t="str">
        <f t="shared" si="0"/>
        <v>choqua</v>
      </c>
    </row>
    <row r="134" spans="1:23" s="2" customFormat="1" ht="15.75" x14ac:dyDescent="0.25">
      <c r="A134" s="140" t="s">
        <v>0</v>
      </c>
      <c r="B134" s="140"/>
      <c r="C134" s="140"/>
      <c r="D134" s="140"/>
      <c r="E134" s="140"/>
      <c r="F134" s="140"/>
      <c r="G134" s="140"/>
      <c r="H134" s="140"/>
      <c r="I134" s="1"/>
      <c r="J134" s="1"/>
      <c r="K134" s="1"/>
      <c r="L134" s="1" t="str">
        <f t="shared" si="0"/>
        <v>choqua</v>
      </c>
      <c r="M134" s="1"/>
      <c r="N134" s="1"/>
      <c r="O134" s="1"/>
      <c r="P134" s="1"/>
      <c r="Q134" s="1"/>
      <c r="R134" s="64"/>
      <c r="S134" s="65"/>
      <c r="T134" s="1"/>
      <c r="U134" s="1"/>
      <c r="V134" s="1"/>
      <c r="W134" s="5"/>
    </row>
    <row r="135" spans="1:23" s="2" customFormat="1" ht="15.75" x14ac:dyDescent="0.25">
      <c r="A135" s="140" t="s">
        <v>3</v>
      </c>
      <c r="B135" s="140"/>
      <c r="C135" s="140"/>
      <c r="D135" s="140"/>
      <c r="E135" s="140"/>
      <c r="F135" s="140"/>
      <c r="G135" s="140"/>
      <c r="H135" s="140"/>
      <c r="I135" s="1"/>
      <c r="J135" s="1"/>
      <c r="K135" s="1"/>
      <c r="L135" s="1" t="str">
        <f t="shared" si="0"/>
        <v>choqua</v>
      </c>
      <c r="M135" s="1"/>
      <c r="N135" s="1"/>
      <c r="O135" s="1"/>
      <c r="P135" s="1"/>
      <c r="Q135" s="1"/>
      <c r="R135" s="64"/>
      <c r="S135" s="65"/>
      <c r="T135" s="1"/>
      <c r="U135" s="1"/>
      <c r="V135" s="1"/>
      <c r="W135" s="5"/>
    </row>
    <row r="136" spans="1:23" s="2" customFormat="1" ht="15.75" x14ac:dyDescent="0.25">
      <c r="A136" s="140" t="s">
        <v>4</v>
      </c>
      <c r="B136" s="140"/>
      <c r="C136" s="140"/>
      <c r="D136" s="140"/>
      <c r="E136" s="140"/>
      <c r="F136" s="140"/>
      <c r="G136" s="140"/>
      <c r="H136" s="140"/>
      <c r="I136" s="1"/>
      <c r="J136" s="1"/>
      <c r="K136" s="1"/>
      <c r="L136" s="1" t="str">
        <f t="shared" ref="L136:L230" si="1">IF(LEFT(C136,6)="CHỊ HÀ",C136,"choqua")</f>
        <v>choqua</v>
      </c>
      <c r="M136" s="1"/>
      <c r="N136" s="1"/>
      <c r="O136" s="1"/>
      <c r="P136" s="1"/>
      <c r="Q136" s="1"/>
      <c r="R136" s="64"/>
      <c r="S136" s="65"/>
      <c r="T136" s="1"/>
      <c r="U136" s="1"/>
      <c r="V136" s="1"/>
      <c r="W136" s="5"/>
    </row>
    <row r="137" spans="1:23" s="2" customFormat="1" ht="15.75" x14ac:dyDescent="0.25">
      <c r="A137" s="140" t="s">
        <v>9</v>
      </c>
      <c r="B137" s="140"/>
      <c r="C137" s="140"/>
      <c r="D137" s="140"/>
      <c r="E137" s="140"/>
      <c r="F137" s="140"/>
      <c r="G137" s="140"/>
      <c r="H137" s="140"/>
      <c r="I137" s="1"/>
      <c r="J137" s="1"/>
      <c r="K137" s="1"/>
      <c r="L137" s="1" t="str">
        <f t="shared" si="1"/>
        <v>choqua</v>
      </c>
      <c r="M137" s="1"/>
      <c r="N137" s="1"/>
      <c r="O137" s="1"/>
      <c r="P137" s="1"/>
      <c r="Q137" s="1"/>
      <c r="R137" s="64"/>
      <c r="S137" s="65"/>
      <c r="T137" s="1"/>
      <c r="U137" s="1"/>
      <c r="V137" s="1"/>
      <c r="W137" s="5"/>
    </row>
    <row r="138" spans="1:23" s="2" customFormat="1" ht="15.75" x14ac:dyDescent="0.25">
      <c r="A138" s="141" t="s">
        <v>12</v>
      </c>
      <c r="B138" s="141"/>
      <c r="C138" s="141"/>
      <c r="D138" s="141"/>
      <c r="E138" s="141"/>
      <c r="F138" s="141"/>
      <c r="G138" s="141"/>
      <c r="H138" s="141"/>
      <c r="I138" s="1"/>
      <c r="J138" s="1"/>
      <c r="K138" s="1"/>
      <c r="L138" s="1" t="str">
        <f t="shared" si="1"/>
        <v>choqua</v>
      </c>
      <c r="M138" s="1"/>
      <c r="N138" s="1"/>
      <c r="O138" s="1"/>
      <c r="P138" s="1"/>
      <c r="Q138" s="1"/>
      <c r="R138" s="64"/>
      <c r="S138" s="65"/>
      <c r="T138" s="1"/>
      <c r="U138" s="1"/>
      <c r="V138" s="1"/>
      <c r="W138" s="5"/>
    </row>
    <row r="139" spans="1:23" s="2" customFormat="1" ht="15.75" x14ac:dyDescent="0.25">
      <c r="A139" s="14"/>
      <c r="B139" s="15"/>
      <c r="C139" s="14"/>
      <c r="D139" s="105"/>
      <c r="E139" s="14"/>
      <c r="F139" s="14"/>
      <c r="G139" s="16"/>
      <c r="H139" s="14"/>
      <c r="I139" s="1"/>
      <c r="J139" s="1"/>
      <c r="K139" s="1"/>
      <c r="L139" s="1" t="str">
        <f t="shared" si="1"/>
        <v>choqua</v>
      </c>
      <c r="M139" s="1"/>
      <c r="N139" s="1"/>
      <c r="O139" s="1"/>
      <c r="P139" s="1"/>
      <c r="Q139" s="1"/>
      <c r="R139" s="64"/>
      <c r="S139" s="65"/>
      <c r="T139" s="1"/>
      <c r="U139" s="1"/>
      <c r="V139" s="1"/>
      <c r="W139" s="5"/>
    </row>
    <row r="140" spans="1:23" s="2" customFormat="1" ht="15.75" x14ac:dyDescent="0.25">
      <c r="A140" s="20" t="s">
        <v>20</v>
      </c>
      <c r="B140" s="20"/>
      <c r="C140" s="15" t="s">
        <v>63</v>
      </c>
      <c r="D140" s="105"/>
      <c r="E140" s="14"/>
      <c r="F140" s="14"/>
      <c r="G140" s="21" t="s">
        <v>22</v>
      </c>
      <c r="H140" s="22">
        <v>44707</v>
      </c>
      <c r="I140" s="1"/>
      <c r="J140" s="1"/>
      <c r="K140" s="1"/>
      <c r="L140" s="1" t="str">
        <f t="shared" si="1"/>
        <v>CHỊ HÀ - SIÊU THỊ MINH CẦU GANG THÉP</v>
      </c>
      <c r="M140" s="23">
        <f>H140</f>
        <v>44707</v>
      </c>
      <c r="N140" s="1"/>
      <c r="O140" s="1"/>
      <c r="P140" s="1"/>
      <c r="Q140" s="1"/>
      <c r="R140" s="64"/>
      <c r="S140" s="65"/>
      <c r="T140" s="1"/>
      <c r="U140" s="1"/>
      <c r="V140" s="1"/>
      <c r="W140" s="5"/>
    </row>
    <row r="141" spans="1:23" s="2" customFormat="1" ht="15.75" x14ac:dyDescent="0.25">
      <c r="A141" s="24" t="s">
        <v>25</v>
      </c>
      <c r="B141" s="24"/>
      <c r="C141" s="25"/>
      <c r="D141" s="26"/>
      <c r="E141" s="27"/>
      <c r="F141" s="28"/>
      <c r="G141" s="142"/>
      <c r="H141" s="142"/>
      <c r="I141" s="1"/>
      <c r="J141" s="1"/>
      <c r="K141" s="1"/>
      <c r="L141" s="1" t="str">
        <f t="shared" si="1"/>
        <v>choqua</v>
      </c>
      <c r="M141" s="1"/>
      <c r="N141" s="1"/>
      <c r="O141" s="1"/>
      <c r="P141" s="1"/>
      <c r="Q141" s="1"/>
      <c r="R141" s="64"/>
      <c r="S141" s="65"/>
      <c r="T141" s="1"/>
      <c r="U141" s="1"/>
      <c r="V141" s="1"/>
      <c r="W141" s="5"/>
    </row>
    <row r="142" spans="1:23" s="2" customFormat="1" ht="15.75" x14ac:dyDescent="0.25">
      <c r="A142" s="24" t="s">
        <v>28</v>
      </c>
      <c r="B142" s="143" t="s">
        <v>29</v>
      </c>
      <c r="C142" s="143"/>
      <c r="D142" s="26"/>
      <c r="E142" s="27"/>
      <c r="F142" s="28"/>
      <c r="G142" s="144" t="s">
        <v>60</v>
      </c>
      <c r="H142" s="144"/>
      <c r="I142" s="1"/>
      <c r="J142" s="1"/>
      <c r="K142" s="1"/>
      <c r="L142" s="1" t="str">
        <f t="shared" si="1"/>
        <v>choqua</v>
      </c>
      <c r="M142" s="1"/>
      <c r="N142" s="1"/>
      <c r="O142" s="1"/>
      <c r="P142" s="1"/>
      <c r="Q142" s="1"/>
      <c r="R142" s="64"/>
      <c r="S142" s="65"/>
      <c r="T142" s="1"/>
      <c r="U142" s="1"/>
      <c r="V142" s="1"/>
      <c r="W142" s="5"/>
    </row>
    <row r="143" spans="1:23" s="2" customFormat="1" ht="15.75" x14ac:dyDescent="0.25">
      <c r="A143" s="6" t="s">
        <v>5</v>
      </c>
      <c r="B143" s="34" t="s">
        <v>34</v>
      </c>
      <c r="C143" s="6" t="s">
        <v>35</v>
      </c>
      <c r="D143" s="108" t="s">
        <v>36</v>
      </c>
      <c r="E143" s="7" t="s">
        <v>37</v>
      </c>
      <c r="F143" s="35" t="s">
        <v>38</v>
      </c>
      <c r="G143" s="6" t="s">
        <v>39</v>
      </c>
      <c r="H143" s="7" t="s">
        <v>40</v>
      </c>
      <c r="I143" s="96" t="s">
        <v>31</v>
      </c>
      <c r="J143" s="1"/>
      <c r="K143" s="1"/>
      <c r="L143" s="1" t="str">
        <f t="shared" si="1"/>
        <v>choqua</v>
      </c>
      <c r="M143" s="1"/>
      <c r="N143" s="1"/>
      <c r="O143" s="1"/>
      <c r="P143" s="1"/>
      <c r="Q143" s="1"/>
      <c r="R143" s="64"/>
      <c r="S143" s="65"/>
      <c r="T143" s="1"/>
      <c r="U143" s="1"/>
      <c r="V143" s="1"/>
      <c r="W143" s="5"/>
    </row>
    <row r="144" spans="1:23" s="2" customFormat="1" ht="15.75" x14ac:dyDescent="0.25">
      <c r="A144" s="8">
        <v>1</v>
      </c>
      <c r="B144" s="36" t="s">
        <v>10</v>
      </c>
      <c r="C144" s="12" t="str">
        <f>VLOOKUP(B144,$S$69:$T$82,2,0)</f>
        <v>Chân giò heo muối 300G</v>
      </c>
      <c r="D144" s="91">
        <v>30</v>
      </c>
      <c r="E144" s="66">
        <f>VLOOKUP(C144,$T$69:$U$82,2,0)</f>
        <v>73431</v>
      </c>
      <c r="F144" s="67">
        <f>E144*D144</f>
        <v>2202930</v>
      </c>
      <c r="G144" s="40">
        <v>0</v>
      </c>
      <c r="H144" s="41">
        <f>F144-G144*F144</f>
        <v>2202930</v>
      </c>
      <c r="I144" s="1">
        <f>+E144*0.9</f>
        <v>66087.900000000009</v>
      </c>
      <c r="J144" s="1">
        <f>+I144*D144</f>
        <v>1982637.0000000002</v>
      </c>
      <c r="K144" s="1"/>
      <c r="L144" s="1" t="str">
        <f t="shared" si="1"/>
        <v>choqua</v>
      </c>
      <c r="M144" s="68"/>
      <c r="N144" s="68"/>
      <c r="O144" s="68"/>
      <c r="P144" s="68"/>
      <c r="Q144" s="1"/>
      <c r="R144" s="64"/>
      <c r="S144" s="65"/>
      <c r="T144" s="1"/>
      <c r="U144" s="1"/>
      <c r="V144" s="1"/>
      <c r="W144" s="5"/>
    </row>
    <row r="145" spans="1:23" s="2" customFormat="1" ht="15.75" x14ac:dyDescent="0.25">
      <c r="A145" s="8">
        <v>2</v>
      </c>
      <c r="B145" s="36" t="s">
        <v>13</v>
      </c>
      <c r="C145" s="12" t="str">
        <f>VLOOKUP(B145,$S$69:$T$82,2,0)</f>
        <v>Chân giò heo muối 500G</v>
      </c>
      <c r="D145" s="92">
        <v>10</v>
      </c>
      <c r="E145" s="66">
        <f>VLOOKUP(C145,$T$69:$U$82,2,0)</f>
        <v>119066</v>
      </c>
      <c r="F145" s="67">
        <f>E145*D145</f>
        <v>1190660</v>
      </c>
      <c r="G145" s="40">
        <v>0</v>
      </c>
      <c r="H145" s="41">
        <f>F145-G145*F145</f>
        <v>1190660</v>
      </c>
      <c r="I145" s="1">
        <f>+E145*0.9</f>
        <v>107159.40000000001</v>
      </c>
      <c r="J145" s="1">
        <f>+I145*D145</f>
        <v>1071594</v>
      </c>
      <c r="K145" s="1"/>
      <c r="L145" s="1" t="str">
        <f t="shared" si="1"/>
        <v>choqua</v>
      </c>
      <c r="M145" s="1"/>
      <c r="N145" s="1"/>
      <c r="O145" s="1"/>
      <c r="P145" s="1"/>
      <c r="Q145" s="1"/>
      <c r="R145" s="64"/>
      <c r="S145" s="65"/>
      <c r="T145" s="1"/>
      <c r="U145" s="1"/>
      <c r="V145" s="1"/>
      <c r="W145" s="5"/>
    </row>
    <row r="146" spans="1:23" s="2" customFormat="1" ht="15.75" hidden="1" x14ac:dyDescent="0.25">
      <c r="A146" s="8">
        <v>3</v>
      </c>
      <c r="B146" s="36" t="s">
        <v>23</v>
      </c>
      <c r="C146" s="37" t="str">
        <f>VLOOKUP(B146,$S$69:$T$82,2,0)</f>
        <v>Tai Heo muối 200G</v>
      </c>
      <c r="D146" s="92"/>
      <c r="E146" s="66">
        <f>VLOOKUP(C146,$T$69:$U$82,2,0)</f>
        <v>55595</v>
      </c>
      <c r="F146" s="69">
        <f>E146*D146</f>
        <v>0</v>
      </c>
      <c r="G146" s="46">
        <v>0</v>
      </c>
      <c r="H146" s="38">
        <f>F146-G146*F146</f>
        <v>0</v>
      </c>
      <c r="I146" s="1">
        <f>+E146*0.9</f>
        <v>50035.5</v>
      </c>
      <c r="J146" s="1">
        <f>+I146*D146</f>
        <v>0</v>
      </c>
      <c r="K146" s="47"/>
      <c r="L146" s="1" t="str">
        <f t="shared" si="1"/>
        <v>choqua</v>
      </c>
      <c r="M146" s="1"/>
      <c r="N146" s="1"/>
      <c r="O146" s="1"/>
      <c r="P146" s="1"/>
      <c r="Q146" s="1"/>
      <c r="R146" s="64"/>
      <c r="S146" s="65"/>
      <c r="T146" s="1"/>
      <c r="U146" s="1"/>
      <c r="V146" s="1"/>
      <c r="W146" s="5"/>
    </row>
    <row r="147" spans="1:23" s="2" customFormat="1" ht="15.75" x14ac:dyDescent="0.25">
      <c r="A147" s="8">
        <v>3</v>
      </c>
      <c r="B147" s="36" t="s">
        <v>18</v>
      </c>
      <c r="C147" s="37" t="str">
        <f>VLOOKUP(B147,$S$69:$T$82,2,0)</f>
        <v>Gà muối 500G</v>
      </c>
      <c r="D147" s="92">
        <v>30</v>
      </c>
      <c r="E147" s="66">
        <f>VLOOKUP(C147,$T$69:$U$82,2,0)</f>
        <v>111058</v>
      </c>
      <c r="F147" s="69">
        <f>E147*D147</f>
        <v>3331740</v>
      </c>
      <c r="G147" s="46">
        <v>0</v>
      </c>
      <c r="H147" s="38">
        <f>F147-G147*F147</f>
        <v>3331740</v>
      </c>
      <c r="I147" s="1">
        <f>+E147*0.9</f>
        <v>99952.2</v>
      </c>
      <c r="J147" s="1">
        <f>+I147*D147</f>
        <v>2998566</v>
      </c>
      <c r="K147" s="47"/>
      <c r="L147" s="1" t="str">
        <f t="shared" si="1"/>
        <v>choqua</v>
      </c>
      <c r="M147" s="1"/>
      <c r="N147" s="1"/>
      <c r="O147" s="1"/>
      <c r="P147" s="1"/>
      <c r="Q147" s="1"/>
      <c r="R147" s="64"/>
      <c r="S147" s="65"/>
      <c r="T147" s="1"/>
      <c r="U147" s="1"/>
      <c r="V147" s="1"/>
      <c r="W147" s="5"/>
    </row>
    <row r="148" spans="1:23" s="2" customFormat="1" ht="15.75" x14ac:dyDescent="0.25">
      <c r="A148" s="8">
        <v>4</v>
      </c>
      <c r="B148" s="36" t="s">
        <v>26</v>
      </c>
      <c r="C148" s="37" t="str">
        <f>VLOOKUP(B148,$S$69:$T$82,2,0)</f>
        <v>Bắp bò muối 200G</v>
      </c>
      <c r="D148" s="92">
        <v>10</v>
      </c>
      <c r="E148" s="66">
        <f>VLOOKUP(C148,$T$69:$U$82,2,0)</f>
        <v>87787</v>
      </c>
      <c r="F148" s="69">
        <f>E148*D148</f>
        <v>877870</v>
      </c>
      <c r="G148" s="46">
        <v>0</v>
      </c>
      <c r="H148" s="38">
        <f>F148-G148*F148</f>
        <v>877870</v>
      </c>
      <c r="I148" s="1">
        <f>+E148*0.9</f>
        <v>79008.3</v>
      </c>
      <c r="J148" s="1">
        <f>+I148*D148</f>
        <v>790083</v>
      </c>
      <c r="K148" s="47"/>
      <c r="L148" s="1" t="str">
        <f t="shared" si="1"/>
        <v>choqua</v>
      </c>
      <c r="M148" s="1"/>
      <c r="N148" s="1"/>
      <c r="O148" s="1"/>
      <c r="P148" s="1"/>
      <c r="Q148" s="1"/>
      <c r="R148" s="64"/>
      <c r="S148" s="65"/>
      <c r="T148" s="1"/>
      <c r="U148" s="1"/>
      <c r="V148" s="1"/>
      <c r="W148" s="5"/>
    </row>
    <row r="149" spans="1:23" s="2" customFormat="1" ht="15.75" x14ac:dyDescent="0.25">
      <c r="A149" s="42"/>
      <c r="B149" s="43"/>
      <c r="C149" s="54" t="s">
        <v>54</v>
      </c>
      <c r="D149" s="55">
        <f>+SUM(D144:D148)</f>
        <v>80</v>
      </c>
      <c r="E149" s="44"/>
      <c r="F149" s="45"/>
      <c r="G149" s="46"/>
      <c r="H149" s="56">
        <f>+SUM(H144:H148)</f>
        <v>7603200</v>
      </c>
      <c r="I149" s="1"/>
      <c r="J149" s="1"/>
      <c r="K149" s="103">
        <f>+SUM(J144:J148)</f>
        <v>6842880</v>
      </c>
      <c r="L149" s="1" t="str">
        <f t="shared" si="1"/>
        <v>choqua</v>
      </c>
      <c r="M149" s="1"/>
      <c r="N149" s="1"/>
      <c r="O149" s="1"/>
      <c r="P149" s="1"/>
      <c r="Q149" s="1"/>
      <c r="R149" s="64"/>
      <c r="S149" s="65"/>
      <c r="T149" s="1"/>
      <c r="U149" s="1"/>
      <c r="V149" s="1"/>
      <c r="W149" s="5"/>
    </row>
    <row r="150" spans="1:23" ht="15.75" x14ac:dyDescent="0.25">
      <c r="L150" s="1" t="str">
        <f t="shared" si="1"/>
        <v>choqua</v>
      </c>
    </row>
    <row r="151" spans="1:23" ht="15.75" x14ac:dyDescent="0.25">
      <c r="L151" s="1" t="str">
        <f t="shared" si="1"/>
        <v>choqua</v>
      </c>
    </row>
    <row r="152" spans="1:23" ht="15.75" x14ac:dyDescent="0.25">
      <c r="A152" s="140" t="s">
        <v>0</v>
      </c>
      <c r="B152" s="140"/>
      <c r="C152" s="140"/>
      <c r="D152" s="140"/>
      <c r="E152" s="140"/>
      <c r="F152" s="140"/>
      <c r="G152" s="140"/>
      <c r="H152" s="140"/>
      <c r="I152" s="1"/>
      <c r="J152" s="1"/>
      <c r="K152" s="1"/>
      <c r="L152" s="1"/>
    </row>
    <row r="153" spans="1:23" ht="15.75" x14ac:dyDescent="0.25">
      <c r="A153" s="140" t="s">
        <v>3</v>
      </c>
      <c r="B153" s="140"/>
      <c r="C153" s="140"/>
      <c r="D153" s="140"/>
      <c r="E153" s="140"/>
      <c r="F153" s="140"/>
      <c r="G153" s="140"/>
      <c r="H153" s="140"/>
      <c r="I153" s="1"/>
      <c r="J153" s="1"/>
      <c r="K153" s="1"/>
      <c r="L153" s="1"/>
    </row>
    <row r="154" spans="1:23" ht="15.75" x14ac:dyDescent="0.25">
      <c r="A154" s="140" t="s">
        <v>4</v>
      </c>
      <c r="B154" s="140"/>
      <c r="C154" s="140"/>
      <c r="D154" s="140"/>
      <c r="E154" s="140"/>
      <c r="F154" s="140"/>
      <c r="G154" s="140"/>
      <c r="H154" s="140"/>
      <c r="I154" s="1"/>
      <c r="J154" s="1"/>
      <c r="K154" s="1"/>
      <c r="L154" s="1"/>
    </row>
    <row r="155" spans="1:23" ht="15.75" x14ac:dyDescent="0.25">
      <c r="A155" s="140" t="s">
        <v>9</v>
      </c>
      <c r="B155" s="140"/>
      <c r="C155" s="140"/>
      <c r="D155" s="140"/>
      <c r="E155" s="140"/>
      <c r="F155" s="140"/>
      <c r="G155" s="140"/>
      <c r="H155" s="140"/>
      <c r="I155" s="1"/>
      <c r="J155" s="1"/>
      <c r="K155" s="1"/>
      <c r="L155" s="1"/>
    </row>
    <row r="156" spans="1:23" ht="15.75" x14ac:dyDescent="0.25">
      <c r="A156" s="141" t="s">
        <v>12</v>
      </c>
      <c r="B156" s="141"/>
      <c r="C156" s="141"/>
      <c r="D156" s="141"/>
      <c r="E156" s="141"/>
      <c r="F156" s="141"/>
      <c r="G156" s="141"/>
      <c r="H156" s="141"/>
      <c r="I156" s="1"/>
      <c r="J156" s="1"/>
      <c r="K156" s="1"/>
      <c r="L156" s="1"/>
    </row>
    <row r="157" spans="1:23" ht="15" customHeight="1" x14ac:dyDescent="0.25">
      <c r="A157" s="14"/>
      <c r="B157" s="15"/>
      <c r="C157" s="14"/>
      <c r="D157" s="105"/>
      <c r="E157" s="14"/>
      <c r="F157" s="14"/>
      <c r="G157" s="16"/>
      <c r="H157" s="14"/>
      <c r="I157" s="1"/>
      <c r="J157" s="1"/>
      <c r="K157" s="1"/>
      <c r="L157" s="1"/>
    </row>
    <row r="158" spans="1:23" s="107" customFormat="1" ht="15.75" x14ac:dyDescent="0.25">
      <c r="A158" s="20" t="s">
        <v>20</v>
      </c>
      <c r="B158" s="20"/>
      <c r="C158" s="104" t="s">
        <v>64</v>
      </c>
      <c r="D158" s="105"/>
      <c r="E158" s="105"/>
      <c r="F158" s="105"/>
      <c r="G158" s="106" t="s">
        <v>22</v>
      </c>
      <c r="H158" s="127" t="s">
        <v>77</v>
      </c>
      <c r="I158" s="31"/>
      <c r="J158" s="31"/>
      <c r="K158" s="31"/>
      <c r="L158" s="31"/>
    </row>
    <row r="159" spans="1:23" s="107" customFormat="1" ht="15.75" x14ac:dyDescent="0.25">
      <c r="A159" s="24" t="s">
        <v>25</v>
      </c>
      <c r="B159" s="24"/>
      <c r="C159" s="98"/>
      <c r="D159" s="26"/>
      <c r="E159" s="27"/>
      <c r="F159" s="28"/>
      <c r="G159" s="142"/>
      <c r="H159" s="142"/>
      <c r="I159" s="31"/>
      <c r="J159" s="31"/>
      <c r="K159" s="31"/>
      <c r="L159" s="31"/>
    </row>
    <row r="160" spans="1:23" s="107" customFormat="1" ht="15.75" x14ac:dyDescent="0.25">
      <c r="A160" s="24" t="s">
        <v>28</v>
      </c>
      <c r="B160" s="143" t="s">
        <v>65</v>
      </c>
      <c r="C160" s="143"/>
      <c r="D160" s="26"/>
      <c r="E160" s="27"/>
      <c r="F160" s="28"/>
      <c r="G160" s="145" t="s">
        <v>30</v>
      </c>
      <c r="H160" s="145"/>
      <c r="I160" s="31"/>
      <c r="J160" s="139"/>
      <c r="K160" s="139"/>
      <c r="L160" s="31"/>
    </row>
    <row r="161" spans="1:23" s="107" customFormat="1" ht="15.75" x14ac:dyDescent="0.25">
      <c r="A161" s="108" t="s">
        <v>5</v>
      </c>
      <c r="B161" s="109" t="s">
        <v>34</v>
      </c>
      <c r="C161" s="108" t="s">
        <v>35</v>
      </c>
      <c r="D161" s="108" t="s">
        <v>36</v>
      </c>
      <c r="E161" s="110" t="s">
        <v>37</v>
      </c>
      <c r="F161" s="111" t="s">
        <v>38</v>
      </c>
      <c r="G161" s="108" t="s">
        <v>39</v>
      </c>
      <c r="H161" s="110" t="s">
        <v>40</v>
      </c>
      <c r="I161" s="96" t="s">
        <v>31</v>
      </c>
      <c r="J161" s="139"/>
      <c r="K161" s="139"/>
      <c r="L161" s="31"/>
    </row>
    <row r="162" spans="1:23" s="107" customFormat="1" ht="15.75" x14ac:dyDescent="0.25">
      <c r="A162" s="112">
        <v>1</v>
      </c>
      <c r="B162" s="113" t="s">
        <v>10</v>
      </c>
      <c r="C162" s="114" t="str">
        <f>VLOOKUP(B162,$S$69:$T$82,2,0)</f>
        <v>Chân giò heo muối 300G</v>
      </c>
      <c r="D162" s="91">
        <v>15</v>
      </c>
      <c r="E162" s="115">
        <f>VLOOKUP(C162,$T$69:$U$82,2,0)</f>
        <v>73431</v>
      </c>
      <c r="F162" s="116">
        <f>E162*D162</f>
        <v>1101465</v>
      </c>
      <c r="G162" s="117">
        <v>0</v>
      </c>
      <c r="H162" s="78">
        <f>F162-G162*F162</f>
        <v>1101465</v>
      </c>
      <c r="I162" s="31">
        <f>+E162*0.9</f>
        <v>66087.900000000009</v>
      </c>
      <c r="J162" s="31">
        <f>+I162*D162</f>
        <v>991318.50000000012</v>
      </c>
      <c r="K162" s="31"/>
      <c r="L162" s="31"/>
    </row>
    <row r="163" spans="1:23" s="107" customFormat="1" ht="15.75" x14ac:dyDescent="0.25">
      <c r="A163" s="112">
        <v>2</v>
      </c>
      <c r="B163" s="113" t="s">
        <v>13</v>
      </c>
      <c r="C163" s="114" t="str">
        <f>VLOOKUP(B163,$S$69:$T$82,2,0)</f>
        <v>Chân giò heo muối 500G</v>
      </c>
      <c r="D163" s="92">
        <v>15</v>
      </c>
      <c r="E163" s="115">
        <f>VLOOKUP(C163,$T$69:$U$82,2,0)</f>
        <v>119066</v>
      </c>
      <c r="F163" s="116">
        <f>E163*D163</f>
        <v>1785990</v>
      </c>
      <c r="G163" s="117">
        <v>0</v>
      </c>
      <c r="H163" s="78">
        <f>F163-G163*F163</f>
        <v>1785990</v>
      </c>
      <c r="I163" s="31">
        <f>+E163*0.9</f>
        <v>107159.40000000001</v>
      </c>
      <c r="J163" s="31">
        <f>+I163*D163</f>
        <v>1607391.0000000002</v>
      </c>
      <c r="K163" s="31"/>
      <c r="L163" s="31"/>
    </row>
    <row r="164" spans="1:23" s="107" customFormat="1" ht="15.75" x14ac:dyDescent="0.25">
      <c r="A164" s="118">
        <v>3</v>
      </c>
      <c r="B164" s="113" t="s">
        <v>18</v>
      </c>
      <c r="C164" s="50" t="str">
        <f>VLOOKUP(B164,$S$69:$T$82,2,0)</f>
        <v>Gà muối 500G</v>
      </c>
      <c r="D164" s="92">
        <v>15</v>
      </c>
      <c r="E164" s="115">
        <f>VLOOKUP(C164,$T$69:$U$82,2,0)</f>
        <v>111058</v>
      </c>
      <c r="F164" s="119">
        <f>E164*D164</f>
        <v>1665870</v>
      </c>
      <c r="G164" s="120">
        <v>0</v>
      </c>
      <c r="H164" s="121">
        <f>F164-G164*F164</f>
        <v>1665870</v>
      </c>
      <c r="I164" s="31">
        <f>+E164*0.9</f>
        <v>99952.2</v>
      </c>
      <c r="J164" s="31">
        <f>+I164*D164</f>
        <v>1499283</v>
      </c>
      <c r="K164" s="122"/>
      <c r="L164" s="31"/>
    </row>
    <row r="165" spans="1:23" s="107" customFormat="1" ht="15.75" x14ac:dyDescent="0.25">
      <c r="A165" s="118">
        <v>4</v>
      </c>
      <c r="B165" s="113" t="s">
        <v>26</v>
      </c>
      <c r="C165" s="50" t="str">
        <f>VLOOKUP(B165,$S$69:$T$82,2,0)</f>
        <v>Bắp bò muối 200G</v>
      </c>
      <c r="D165" s="92">
        <v>10</v>
      </c>
      <c r="E165" s="115">
        <f>VLOOKUP(C165,$T$69:$U$82,2,0)</f>
        <v>87787</v>
      </c>
      <c r="F165" s="119">
        <f>E165*D165</f>
        <v>877870</v>
      </c>
      <c r="G165" s="120">
        <v>0</v>
      </c>
      <c r="H165" s="121">
        <f>F165-G165*F165</f>
        <v>877870</v>
      </c>
      <c r="I165" s="31">
        <f>+E165*0.9</f>
        <v>79008.3</v>
      </c>
      <c r="J165" s="31">
        <f>+I165*D165</f>
        <v>790083</v>
      </c>
      <c r="K165" s="122"/>
      <c r="L165" s="31"/>
    </row>
    <row r="166" spans="1:23" ht="15.75" x14ac:dyDescent="0.25">
      <c r="A166" s="118"/>
      <c r="B166" s="123"/>
      <c r="C166" s="124" t="s">
        <v>54</v>
      </c>
      <c r="D166" s="55">
        <f>+SUM(D162:D165)</f>
        <v>55</v>
      </c>
      <c r="E166" s="125"/>
      <c r="F166" s="126"/>
      <c r="G166" s="120"/>
      <c r="H166" s="56">
        <f>+SUM(H162:H165)</f>
        <v>5431195</v>
      </c>
      <c r="I166" s="1"/>
      <c r="J166" s="1"/>
      <c r="K166" s="103">
        <f>+SUM(J162:J165)</f>
        <v>4888075.5</v>
      </c>
      <c r="L166" s="1"/>
    </row>
    <row r="167" spans="1:23" ht="15.75" x14ac:dyDescent="0.25">
      <c r="A167" s="107"/>
      <c r="B167" s="107"/>
      <c r="C167" s="107"/>
      <c r="E167" s="107"/>
      <c r="F167" s="107"/>
      <c r="G167" s="107"/>
      <c r="H167" s="107"/>
      <c r="L167" s="1"/>
    </row>
    <row r="168" spans="1:23" ht="15.75" x14ac:dyDescent="0.25">
      <c r="A168" s="107"/>
      <c r="B168" s="107"/>
      <c r="C168" s="107"/>
      <c r="E168" s="107"/>
      <c r="F168" s="107"/>
      <c r="G168" s="107"/>
      <c r="H168" s="107"/>
      <c r="L168" s="1"/>
    </row>
    <row r="169" spans="1:23" s="2" customFormat="1" ht="15.75" x14ac:dyDescent="0.25">
      <c r="A169" s="140" t="s">
        <v>0</v>
      </c>
      <c r="B169" s="140"/>
      <c r="C169" s="140"/>
      <c r="D169" s="140"/>
      <c r="E169" s="140"/>
      <c r="F169" s="140"/>
      <c r="G169" s="140"/>
      <c r="H169" s="140"/>
      <c r="I169" s="1"/>
      <c r="J169" s="1"/>
      <c r="K169" s="1"/>
      <c r="L169" s="1" t="str">
        <f t="shared" si="1"/>
        <v>choqua</v>
      </c>
      <c r="M169" s="1"/>
      <c r="N169" s="1"/>
      <c r="O169" s="1"/>
      <c r="P169" s="1"/>
      <c r="Q169" s="1"/>
      <c r="R169" s="64"/>
      <c r="S169" s="65"/>
      <c r="T169" s="1"/>
      <c r="U169" s="1"/>
      <c r="V169" s="1"/>
      <c r="W169" s="5"/>
    </row>
    <row r="170" spans="1:23" s="2" customFormat="1" ht="15.75" x14ac:dyDescent="0.25">
      <c r="A170" s="140" t="s">
        <v>3</v>
      </c>
      <c r="B170" s="140"/>
      <c r="C170" s="140"/>
      <c r="D170" s="140"/>
      <c r="E170" s="140"/>
      <c r="F170" s="140"/>
      <c r="G170" s="140"/>
      <c r="H170" s="140"/>
      <c r="I170" s="1"/>
      <c r="J170" s="1"/>
      <c r="K170" s="1"/>
      <c r="L170" s="1" t="str">
        <f t="shared" si="1"/>
        <v>choqua</v>
      </c>
      <c r="M170" s="1"/>
      <c r="N170" s="1"/>
      <c r="O170" s="1"/>
      <c r="P170" s="1"/>
      <c r="Q170" s="1"/>
      <c r="R170" s="64"/>
      <c r="S170" s="65"/>
      <c r="T170" s="1"/>
      <c r="U170" s="1"/>
      <c r="V170" s="1"/>
      <c r="W170" s="5"/>
    </row>
    <row r="171" spans="1:23" s="2" customFormat="1" ht="15.75" x14ac:dyDescent="0.25">
      <c r="A171" s="140" t="s">
        <v>4</v>
      </c>
      <c r="B171" s="140"/>
      <c r="C171" s="140"/>
      <c r="D171" s="140"/>
      <c r="E171" s="140"/>
      <c r="F171" s="140"/>
      <c r="G171" s="140"/>
      <c r="H171" s="140"/>
      <c r="I171" s="1"/>
      <c r="J171" s="1"/>
      <c r="K171" s="1"/>
      <c r="L171" s="1" t="str">
        <f t="shared" si="1"/>
        <v>choqua</v>
      </c>
      <c r="M171" s="1"/>
      <c r="N171" s="1"/>
      <c r="O171" s="1"/>
      <c r="P171" s="1"/>
      <c r="Q171" s="1"/>
      <c r="R171" s="64"/>
      <c r="S171" s="65"/>
      <c r="T171" s="1"/>
      <c r="U171" s="1"/>
      <c r="V171" s="1"/>
      <c r="W171" s="5"/>
    </row>
    <row r="172" spans="1:23" s="2" customFormat="1" ht="15.75" x14ac:dyDescent="0.25">
      <c r="A172" s="140" t="s">
        <v>9</v>
      </c>
      <c r="B172" s="140"/>
      <c r="C172" s="140"/>
      <c r="D172" s="140"/>
      <c r="E172" s="140"/>
      <c r="F172" s="140"/>
      <c r="G172" s="140"/>
      <c r="H172" s="140"/>
      <c r="I172" s="1"/>
      <c r="J172" s="1"/>
      <c r="K172" s="1"/>
      <c r="L172" s="1" t="str">
        <f t="shared" si="1"/>
        <v>choqua</v>
      </c>
      <c r="M172" s="1"/>
      <c r="N172" s="1"/>
      <c r="O172" s="1"/>
      <c r="P172" s="1"/>
      <c r="Q172" s="1"/>
      <c r="R172" s="64"/>
      <c r="S172" s="65"/>
      <c r="T172" s="1"/>
      <c r="U172" s="1"/>
      <c r="V172" s="1"/>
      <c r="W172" s="5"/>
    </row>
    <row r="173" spans="1:23" s="2" customFormat="1" ht="15.75" x14ac:dyDescent="0.25">
      <c r="A173" s="141" t="s">
        <v>12</v>
      </c>
      <c r="B173" s="141"/>
      <c r="C173" s="141"/>
      <c r="D173" s="141"/>
      <c r="E173" s="141"/>
      <c r="F173" s="141"/>
      <c r="G173" s="141"/>
      <c r="H173" s="141"/>
      <c r="I173" s="1"/>
      <c r="J173" s="1"/>
      <c r="K173" s="1"/>
      <c r="L173" s="1" t="str">
        <f t="shared" si="1"/>
        <v>choqua</v>
      </c>
      <c r="M173" s="1"/>
      <c r="N173" s="1"/>
      <c r="O173" s="1"/>
      <c r="P173" s="1"/>
      <c r="Q173" s="1"/>
      <c r="R173" s="64"/>
      <c r="S173" s="65"/>
      <c r="T173" s="1"/>
      <c r="U173" s="1"/>
      <c r="V173" s="1"/>
      <c r="W173" s="5"/>
    </row>
    <row r="174" spans="1:23" s="2" customFormat="1" ht="15.75" x14ac:dyDescent="0.25">
      <c r="A174" s="14"/>
      <c r="B174" s="15"/>
      <c r="C174" s="14"/>
      <c r="D174" s="105"/>
      <c r="E174" s="14"/>
      <c r="F174" s="14"/>
      <c r="G174" s="16"/>
      <c r="H174" s="14"/>
      <c r="I174" s="1"/>
      <c r="J174" s="1"/>
      <c r="K174" s="1"/>
      <c r="L174" s="1" t="str">
        <f t="shared" si="1"/>
        <v>choqua</v>
      </c>
      <c r="M174" s="1"/>
      <c r="N174" s="1"/>
      <c r="O174" s="1"/>
      <c r="P174" s="1"/>
      <c r="Q174" s="1"/>
      <c r="R174" s="64"/>
      <c r="S174" s="65"/>
      <c r="T174" s="1"/>
      <c r="U174" s="1"/>
      <c r="V174" s="1"/>
      <c r="W174" s="5"/>
    </row>
    <row r="175" spans="1:23" s="2" customFormat="1" ht="15.75" x14ac:dyDescent="0.25">
      <c r="A175" s="20" t="s">
        <v>20</v>
      </c>
      <c r="B175" s="20"/>
      <c r="C175" s="15" t="s">
        <v>62</v>
      </c>
      <c r="D175" s="105"/>
      <c r="E175" s="14"/>
      <c r="F175" s="14"/>
      <c r="G175" s="21" t="s">
        <v>22</v>
      </c>
      <c r="H175" s="22">
        <v>44713</v>
      </c>
      <c r="I175" s="1"/>
      <c r="J175" s="1"/>
      <c r="K175" s="1"/>
      <c r="L175" s="1" t="str">
        <f t="shared" si="1"/>
        <v>CHỊ HÀ - SIÊU THỊ MINH CẦU 1</v>
      </c>
      <c r="M175" s="23">
        <f>H175</f>
        <v>44713</v>
      </c>
      <c r="N175" s="1"/>
      <c r="O175" s="1"/>
      <c r="P175" s="1"/>
      <c r="Q175" s="1"/>
      <c r="R175" s="64"/>
      <c r="S175" s="65"/>
      <c r="T175" s="1"/>
      <c r="U175" s="1"/>
      <c r="V175" s="1"/>
      <c r="W175" s="5"/>
    </row>
    <row r="176" spans="1:23" s="2" customFormat="1" ht="15.75" x14ac:dyDescent="0.25">
      <c r="A176" s="24" t="s">
        <v>25</v>
      </c>
      <c r="B176" s="24"/>
      <c r="C176" s="25"/>
      <c r="D176" s="26"/>
      <c r="E176" s="27"/>
      <c r="F176" s="28"/>
      <c r="G176" s="142"/>
      <c r="H176" s="142"/>
      <c r="I176" s="1"/>
      <c r="J176" s="1"/>
      <c r="K176" s="1"/>
      <c r="L176" s="1" t="str">
        <f t="shared" si="1"/>
        <v>choqua</v>
      </c>
      <c r="M176" s="1"/>
      <c r="N176" s="1"/>
      <c r="O176" s="1"/>
      <c r="P176" s="1"/>
      <c r="Q176" s="1"/>
      <c r="R176" s="64"/>
      <c r="S176" s="65"/>
      <c r="T176" s="1"/>
      <c r="U176" s="1"/>
      <c r="V176" s="1"/>
      <c r="W176" s="5"/>
    </row>
    <row r="177" spans="1:23" s="2" customFormat="1" ht="15.75" x14ac:dyDescent="0.25">
      <c r="A177" s="24" t="s">
        <v>28</v>
      </c>
      <c r="B177" s="143" t="s">
        <v>29</v>
      </c>
      <c r="C177" s="143"/>
      <c r="D177" s="26"/>
      <c r="E177" s="27"/>
      <c r="F177" s="28"/>
      <c r="G177" s="144" t="s">
        <v>60</v>
      </c>
      <c r="H177" s="144"/>
      <c r="I177" s="1"/>
      <c r="J177" s="1"/>
      <c r="K177" s="1"/>
      <c r="L177" s="1" t="str">
        <f t="shared" si="1"/>
        <v>choqua</v>
      </c>
      <c r="M177" s="1"/>
      <c r="N177" s="1"/>
      <c r="O177" s="1"/>
      <c r="P177" s="1"/>
      <c r="Q177" s="1"/>
      <c r="R177" s="64"/>
      <c r="S177" s="65"/>
      <c r="T177" s="1"/>
      <c r="U177" s="1"/>
      <c r="V177" s="1"/>
      <c r="W177" s="5"/>
    </row>
    <row r="178" spans="1:23" s="2" customFormat="1" ht="15.75" x14ac:dyDescent="0.25">
      <c r="A178" s="6" t="s">
        <v>5</v>
      </c>
      <c r="B178" s="34" t="s">
        <v>34</v>
      </c>
      <c r="C178" s="6" t="s">
        <v>35</v>
      </c>
      <c r="D178" s="108" t="s">
        <v>36</v>
      </c>
      <c r="E178" s="7" t="s">
        <v>37</v>
      </c>
      <c r="F178" s="35" t="s">
        <v>38</v>
      </c>
      <c r="G178" s="6" t="s">
        <v>39</v>
      </c>
      <c r="H178" s="7" t="s">
        <v>40</v>
      </c>
      <c r="I178" s="96" t="s">
        <v>31</v>
      </c>
      <c r="J178" s="1"/>
      <c r="K178" s="1"/>
      <c r="L178" s="1" t="str">
        <f t="shared" si="1"/>
        <v>choqua</v>
      </c>
      <c r="M178" s="1"/>
      <c r="N178" s="1"/>
      <c r="O178" s="1"/>
      <c r="P178" s="1"/>
      <c r="Q178" s="1"/>
      <c r="R178" s="64"/>
      <c r="S178" s="65"/>
      <c r="T178" s="1"/>
      <c r="U178" s="1"/>
      <c r="V178" s="1"/>
      <c r="W178" s="5"/>
    </row>
    <row r="179" spans="1:23" s="2" customFormat="1" ht="15.75" x14ac:dyDescent="0.25">
      <c r="A179" s="8">
        <v>1</v>
      </c>
      <c r="B179" s="36" t="s">
        <v>43</v>
      </c>
      <c r="C179" s="12" t="str">
        <f>VLOOKUP(B179,$S$69:$T$82,2,0)</f>
        <v>Gà muối 500G</v>
      </c>
      <c r="D179" s="91">
        <v>30</v>
      </c>
      <c r="E179" s="66">
        <f>VLOOKUP(C179,$T$69:$U$82,2,0)</f>
        <v>111058</v>
      </c>
      <c r="F179" s="67">
        <f>E179*D179</f>
        <v>3331740</v>
      </c>
      <c r="G179" s="40">
        <v>0</v>
      </c>
      <c r="H179" s="41">
        <f>F179-G179*F179</f>
        <v>3331740</v>
      </c>
      <c r="I179" s="1">
        <f>+E179*0.9</f>
        <v>99952.2</v>
      </c>
      <c r="J179" s="1">
        <f>+I179*D179</f>
        <v>2998566</v>
      </c>
      <c r="K179" s="1"/>
      <c r="L179" s="1" t="str">
        <f t="shared" si="1"/>
        <v>choqua</v>
      </c>
      <c r="M179" s="68"/>
      <c r="N179" s="68"/>
      <c r="O179" s="68"/>
      <c r="P179" s="68"/>
      <c r="Q179" s="1"/>
      <c r="R179" s="64"/>
      <c r="S179" s="65"/>
      <c r="T179" s="1"/>
      <c r="U179" s="1"/>
      <c r="V179" s="1"/>
      <c r="W179" s="5"/>
    </row>
    <row r="180" spans="1:23" s="2" customFormat="1" ht="15.75" x14ac:dyDescent="0.25">
      <c r="A180" s="8">
        <v>2</v>
      </c>
      <c r="B180" s="36" t="s">
        <v>46</v>
      </c>
      <c r="C180" s="12" t="str">
        <f>VLOOKUP(B180,$S$69:$T$82,2,0)</f>
        <v>Chân giò heo muối 300G</v>
      </c>
      <c r="D180" s="92">
        <v>30</v>
      </c>
      <c r="E180" s="66">
        <f>VLOOKUP(C180,$T$69:$U$82,2,0)</f>
        <v>73431</v>
      </c>
      <c r="F180" s="67">
        <f>E180*D180</f>
        <v>2202930</v>
      </c>
      <c r="G180" s="40">
        <v>0</v>
      </c>
      <c r="H180" s="41">
        <f>F180-G180*F180</f>
        <v>2202930</v>
      </c>
      <c r="I180" s="1">
        <f>+E180*0.9</f>
        <v>66087.900000000009</v>
      </c>
      <c r="J180" s="1">
        <f>+I180*D180</f>
        <v>1982637.0000000002</v>
      </c>
      <c r="K180" s="1"/>
      <c r="L180" s="1" t="str">
        <f t="shared" si="1"/>
        <v>choqua</v>
      </c>
      <c r="M180" s="1"/>
      <c r="N180" s="1"/>
      <c r="O180" s="1"/>
      <c r="P180" s="1"/>
      <c r="Q180" s="1"/>
      <c r="R180" s="64"/>
      <c r="S180" s="65"/>
      <c r="T180" s="1"/>
      <c r="U180" s="1"/>
      <c r="V180" s="1"/>
      <c r="W180" s="5"/>
    </row>
    <row r="181" spans="1:23" s="2" customFormat="1" ht="15.75" x14ac:dyDescent="0.25">
      <c r="A181" s="42">
        <v>3</v>
      </c>
      <c r="B181" s="36" t="s">
        <v>49</v>
      </c>
      <c r="C181" s="37" t="str">
        <f>VLOOKUP(B181,$S$69:$T$82,2,0)</f>
        <v>Chân giò heo muối 500G</v>
      </c>
      <c r="D181" s="92">
        <v>32</v>
      </c>
      <c r="E181" s="66">
        <f>VLOOKUP(C181,$T$69:$U$82,2,0)</f>
        <v>119066</v>
      </c>
      <c r="F181" s="69">
        <f>E181*D181</f>
        <v>3810112</v>
      </c>
      <c r="G181" s="46">
        <v>0</v>
      </c>
      <c r="H181" s="38">
        <f>F181-G181*F181</f>
        <v>3810112</v>
      </c>
      <c r="I181" s="1">
        <f>+E181*0.9</f>
        <v>107159.40000000001</v>
      </c>
      <c r="J181" s="1">
        <f>+I181*D181</f>
        <v>3429100.8000000003</v>
      </c>
      <c r="K181" s="47"/>
      <c r="L181" s="1" t="str">
        <f t="shared" si="1"/>
        <v>choqua</v>
      </c>
      <c r="M181" s="1"/>
      <c r="N181" s="1"/>
      <c r="O181" s="1"/>
      <c r="P181" s="1"/>
      <c r="Q181" s="1"/>
      <c r="R181" s="64"/>
      <c r="S181" s="65"/>
      <c r="T181" s="1"/>
      <c r="U181" s="1"/>
      <c r="V181" s="1"/>
      <c r="W181" s="5"/>
    </row>
    <row r="182" spans="1:23" s="2" customFormat="1" ht="15.75" hidden="1" x14ac:dyDescent="0.25">
      <c r="A182" s="42">
        <v>4</v>
      </c>
      <c r="B182" s="36" t="s">
        <v>52</v>
      </c>
      <c r="C182" s="37" t="str">
        <f>VLOOKUP(B182,$S$69:$T$82,2,0)</f>
        <v>Bắp bò muối 200G</v>
      </c>
      <c r="D182" s="92"/>
      <c r="E182" s="66">
        <f>VLOOKUP(C182,$T$69:$U$82,2,0)</f>
        <v>87787</v>
      </c>
      <c r="F182" s="69">
        <f>E182*D182</f>
        <v>0</v>
      </c>
      <c r="G182" s="46">
        <v>0</v>
      </c>
      <c r="H182" s="38">
        <f>F182-G182*F182</f>
        <v>0</v>
      </c>
      <c r="I182" s="1">
        <f>+E182*0.9</f>
        <v>79008.3</v>
      </c>
      <c r="J182" s="1">
        <f>+I182*D182</f>
        <v>0</v>
      </c>
      <c r="K182" s="47"/>
      <c r="L182" s="1" t="str">
        <f t="shared" si="1"/>
        <v>choqua</v>
      </c>
      <c r="M182" s="1"/>
      <c r="N182" s="1"/>
      <c r="O182" s="1"/>
      <c r="P182" s="1"/>
      <c r="Q182" s="1"/>
      <c r="R182" s="64"/>
      <c r="S182" s="65"/>
      <c r="T182" s="1"/>
      <c r="U182" s="1"/>
      <c r="V182" s="1"/>
      <c r="W182" s="5"/>
    </row>
    <row r="183" spans="1:23" s="2" customFormat="1" ht="15.75" hidden="1" x14ac:dyDescent="0.25">
      <c r="A183" s="42">
        <v>5</v>
      </c>
      <c r="B183" s="36" t="s">
        <v>53</v>
      </c>
      <c r="C183" s="37" t="str">
        <f>VLOOKUP(B183,$S$69:$T$82,2,0)</f>
        <v>Tai Heo muối 200G</v>
      </c>
      <c r="D183" s="92"/>
      <c r="E183" s="66">
        <f>VLOOKUP(C183,$T$69:$U$82,2,0)</f>
        <v>55595</v>
      </c>
      <c r="F183" s="69">
        <f>E183*D183</f>
        <v>0</v>
      </c>
      <c r="G183" s="46">
        <v>0</v>
      </c>
      <c r="H183" s="38">
        <f>F183-G183*F183</f>
        <v>0</v>
      </c>
      <c r="I183" s="1">
        <f>+E183*0.9</f>
        <v>50035.5</v>
      </c>
      <c r="J183" s="1">
        <f>+I183*D183</f>
        <v>0</v>
      </c>
      <c r="K183" s="47"/>
      <c r="L183" s="1" t="str">
        <f t="shared" si="1"/>
        <v>choqua</v>
      </c>
      <c r="M183" s="1"/>
      <c r="N183" s="1"/>
      <c r="O183" s="1"/>
      <c r="P183" s="1"/>
      <c r="Q183" s="1"/>
      <c r="R183" s="64"/>
      <c r="S183" s="65"/>
      <c r="T183" s="1"/>
      <c r="U183" s="1"/>
      <c r="V183" s="1"/>
      <c r="W183" s="5"/>
    </row>
    <row r="184" spans="1:23" s="2" customFormat="1" ht="15.75" x14ac:dyDescent="0.25">
      <c r="A184" s="42"/>
      <c r="B184" s="43"/>
      <c r="C184" s="54" t="s">
        <v>54</v>
      </c>
      <c r="D184" s="55">
        <f>+SUM(D179:D183)</f>
        <v>92</v>
      </c>
      <c r="E184" s="44"/>
      <c r="F184" s="45"/>
      <c r="G184" s="46"/>
      <c r="H184" s="56">
        <f>+SUM(H179:H183)</f>
        <v>9344782</v>
      </c>
      <c r="I184" s="1"/>
      <c r="J184" s="1"/>
      <c r="K184" s="103">
        <f>+SUM(J179:J183)</f>
        <v>8410303.8000000007</v>
      </c>
      <c r="L184" s="1" t="str">
        <f t="shared" si="1"/>
        <v>choqua</v>
      </c>
      <c r="M184" s="1"/>
      <c r="N184" s="1"/>
      <c r="O184" s="1"/>
      <c r="P184" s="1"/>
      <c r="Q184" s="1"/>
      <c r="R184" s="64"/>
      <c r="S184" s="65"/>
      <c r="T184" s="1"/>
      <c r="U184" s="1"/>
      <c r="V184" s="1"/>
      <c r="W184" s="5"/>
    </row>
    <row r="185" spans="1:23" ht="15.75" x14ac:dyDescent="0.25">
      <c r="L185" s="1" t="str">
        <f t="shared" si="1"/>
        <v>choqua</v>
      </c>
    </row>
    <row r="186" spans="1:23" ht="15.75" x14ac:dyDescent="0.25">
      <c r="A186" s="140" t="s">
        <v>0</v>
      </c>
      <c r="B186" s="140"/>
      <c r="C186" s="140"/>
      <c r="D186" s="140"/>
      <c r="E186" s="140"/>
      <c r="F186" s="140"/>
      <c r="G186" s="140"/>
      <c r="H186" s="140"/>
      <c r="I186" s="1"/>
      <c r="J186" s="1"/>
      <c r="K186" s="1"/>
      <c r="L186" s="1"/>
    </row>
    <row r="187" spans="1:23" ht="15.75" x14ac:dyDescent="0.25">
      <c r="A187" s="140" t="s">
        <v>3</v>
      </c>
      <c r="B187" s="140"/>
      <c r="C187" s="140"/>
      <c r="D187" s="140"/>
      <c r="E187" s="140"/>
      <c r="F187" s="140"/>
      <c r="G187" s="140"/>
      <c r="H187" s="140"/>
      <c r="I187" s="1"/>
      <c r="J187" s="1"/>
      <c r="K187" s="1"/>
      <c r="L187" s="1"/>
    </row>
    <row r="188" spans="1:23" ht="15.75" x14ac:dyDescent="0.25">
      <c r="A188" s="140" t="s">
        <v>4</v>
      </c>
      <c r="B188" s="140"/>
      <c r="C188" s="140"/>
      <c r="D188" s="140"/>
      <c r="E188" s="140"/>
      <c r="F188" s="140"/>
      <c r="G188" s="140"/>
      <c r="H188" s="140"/>
      <c r="I188" s="1"/>
      <c r="J188" s="1"/>
      <c r="K188" s="1"/>
      <c r="L188" s="1"/>
    </row>
    <row r="189" spans="1:23" ht="15.75" x14ac:dyDescent="0.25">
      <c r="A189" s="140" t="s">
        <v>9</v>
      </c>
      <c r="B189" s="140"/>
      <c r="C189" s="140"/>
      <c r="D189" s="140"/>
      <c r="E189" s="140"/>
      <c r="F189" s="140"/>
      <c r="G189" s="140"/>
      <c r="H189" s="140"/>
      <c r="I189" s="1"/>
      <c r="J189" s="1"/>
      <c r="K189" s="1"/>
      <c r="L189" s="1"/>
    </row>
    <row r="190" spans="1:23" ht="15.75" x14ac:dyDescent="0.25">
      <c r="A190" s="141" t="s">
        <v>12</v>
      </c>
      <c r="B190" s="141"/>
      <c r="C190" s="141"/>
      <c r="D190" s="141"/>
      <c r="E190" s="141"/>
      <c r="F190" s="141"/>
      <c r="G190" s="141"/>
      <c r="H190" s="141"/>
      <c r="I190" s="1"/>
      <c r="J190" s="1"/>
      <c r="K190" s="1"/>
      <c r="L190" s="1"/>
    </row>
    <row r="191" spans="1:23" ht="15.75" x14ac:dyDescent="0.25">
      <c r="A191" s="14"/>
      <c r="B191" s="15"/>
      <c r="C191" s="14"/>
      <c r="D191" s="105"/>
      <c r="E191" s="14"/>
      <c r="F191" s="14"/>
      <c r="G191" s="16"/>
      <c r="H191" s="14"/>
      <c r="I191" s="1"/>
      <c r="J191" s="1"/>
      <c r="K191" s="1"/>
      <c r="L191" s="1"/>
    </row>
    <row r="192" spans="1:23" ht="15.75" x14ac:dyDescent="0.25">
      <c r="A192" s="20" t="s">
        <v>20</v>
      </c>
      <c r="B192" s="20"/>
      <c r="C192" s="15" t="s">
        <v>64</v>
      </c>
      <c r="D192" s="105"/>
      <c r="E192" s="14"/>
      <c r="F192" s="14"/>
      <c r="G192" s="21" t="s">
        <v>22</v>
      </c>
      <c r="H192" s="22">
        <v>44719</v>
      </c>
      <c r="I192" s="1"/>
      <c r="J192" s="1"/>
      <c r="K192" s="1"/>
      <c r="L192" s="1"/>
    </row>
    <row r="193" spans="1:23" ht="15.75" x14ac:dyDescent="0.25">
      <c r="A193" s="24" t="s">
        <v>25</v>
      </c>
      <c r="B193" s="24"/>
      <c r="C193" s="87"/>
      <c r="D193" s="26"/>
      <c r="E193" s="27"/>
      <c r="F193" s="28"/>
      <c r="G193" s="142"/>
      <c r="H193" s="142"/>
      <c r="I193" s="1"/>
      <c r="J193" s="1"/>
      <c r="K193" s="1"/>
      <c r="L193" s="1"/>
    </row>
    <row r="194" spans="1:23" ht="15.75" x14ac:dyDescent="0.25">
      <c r="A194" s="24" t="s">
        <v>28</v>
      </c>
      <c r="B194" s="143" t="s">
        <v>65</v>
      </c>
      <c r="C194" s="143"/>
      <c r="D194" s="26"/>
      <c r="E194" s="27"/>
      <c r="F194" s="28"/>
      <c r="G194" s="144" t="s">
        <v>60</v>
      </c>
      <c r="H194" s="144"/>
      <c r="I194" s="1"/>
      <c r="J194" s="139"/>
      <c r="K194" s="139"/>
      <c r="L194" s="1"/>
    </row>
    <row r="195" spans="1:23" ht="15.75" x14ac:dyDescent="0.25">
      <c r="A195" s="6" t="s">
        <v>5</v>
      </c>
      <c r="B195" s="34" t="s">
        <v>34</v>
      </c>
      <c r="C195" s="6" t="s">
        <v>35</v>
      </c>
      <c r="D195" s="108" t="s">
        <v>36</v>
      </c>
      <c r="E195" s="7" t="s">
        <v>37</v>
      </c>
      <c r="F195" s="35" t="s">
        <v>38</v>
      </c>
      <c r="G195" s="6" t="s">
        <v>39</v>
      </c>
      <c r="H195" s="7" t="s">
        <v>40</v>
      </c>
      <c r="I195" s="96" t="s">
        <v>31</v>
      </c>
      <c r="J195" s="139"/>
      <c r="K195" s="139"/>
      <c r="L195" s="1"/>
    </row>
    <row r="196" spans="1:23" ht="15.75" x14ac:dyDescent="0.25">
      <c r="A196" s="112">
        <v>1</v>
      </c>
      <c r="B196" s="113" t="s">
        <v>13</v>
      </c>
      <c r="C196" s="114" t="str">
        <f>VLOOKUP(B196,$S$69:$T$82,2,0)</f>
        <v>Chân giò heo muối 500G</v>
      </c>
      <c r="D196" s="92">
        <v>15</v>
      </c>
      <c r="E196" s="115">
        <f>VLOOKUP(C196,$T$69:$U$82,2,0)</f>
        <v>119066</v>
      </c>
      <c r="F196" s="116">
        <f>E196*D196</f>
        <v>1785990</v>
      </c>
      <c r="G196" s="117">
        <v>0</v>
      </c>
      <c r="H196" s="78">
        <f>F196-G196*F196</f>
        <v>1785990</v>
      </c>
      <c r="I196" s="31">
        <f>+E196*0.9</f>
        <v>107159.40000000001</v>
      </c>
      <c r="J196" s="1">
        <f>+I196*D196</f>
        <v>1607391.0000000002</v>
      </c>
      <c r="K196" s="1"/>
      <c r="L196" s="1"/>
    </row>
    <row r="197" spans="1:23" ht="15.75" x14ac:dyDescent="0.25">
      <c r="A197" s="118">
        <v>2</v>
      </c>
      <c r="B197" s="113" t="s">
        <v>18</v>
      </c>
      <c r="C197" s="50" t="str">
        <f>VLOOKUP(B197,$S$69:$T$82,2,0)</f>
        <v>Gà muối 500G</v>
      </c>
      <c r="D197" s="92">
        <v>20</v>
      </c>
      <c r="E197" s="115">
        <f>VLOOKUP(C197,$T$69:$U$82,2,0)</f>
        <v>111058</v>
      </c>
      <c r="F197" s="119">
        <f>E197*D197</f>
        <v>2221160</v>
      </c>
      <c r="G197" s="120">
        <v>0</v>
      </c>
      <c r="H197" s="121">
        <f>F197-G197*F197</f>
        <v>2221160</v>
      </c>
      <c r="I197" s="31">
        <f>+E197*0.9</f>
        <v>99952.2</v>
      </c>
      <c r="J197" s="1">
        <f>+I197*D197</f>
        <v>1999044</v>
      </c>
      <c r="K197" s="47"/>
      <c r="L197" s="1"/>
    </row>
    <row r="198" spans="1:23" ht="15.75" x14ac:dyDescent="0.25">
      <c r="A198" s="118">
        <v>3</v>
      </c>
      <c r="B198" s="113" t="s">
        <v>26</v>
      </c>
      <c r="C198" s="50" t="str">
        <f>VLOOKUP(B198,$S$69:$T$82,2,0)</f>
        <v>Bắp bò muối 200G</v>
      </c>
      <c r="D198" s="92">
        <v>10</v>
      </c>
      <c r="E198" s="115">
        <f>VLOOKUP(C198,$T$69:$U$82,2,0)</f>
        <v>87787</v>
      </c>
      <c r="F198" s="119">
        <f>E198*D198</f>
        <v>877870</v>
      </c>
      <c r="G198" s="120">
        <v>0</v>
      </c>
      <c r="H198" s="121">
        <f>F198-G198*F198</f>
        <v>877870</v>
      </c>
      <c r="I198" s="31">
        <f>+E198*0.9</f>
        <v>79008.3</v>
      </c>
      <c r="J198" s="1">
        <f>+I198*D198</f>
        <v>790083</v>
      </c>
      <c r="K198" s="47"/>
      <c r="L198" s="1"/>
    </row>
    <row r="199" spans="1:23" ht="15.75" x14ac:dyDescent="0.25">
      <c r="A199" s="42"/>
      <c r="B199" s="43"/>
      <c r="C199" s="54" t="s">
        <v>54</v>
      </c>
      <c r="D199" s="55">
        <f>+SUM(D196:D198)</f>
        <v>45</v>
      </c>
      <c r="E199" s="44"/>
      <c r="F199" s="45"/>
      <c r="G199" s="46"/>
      <c r="H199" s="56">
        <f>+SUM(H196:H198)</f>
        <v>4885020</v>
      </c>
      <c r="I199" s="1"/>
      <c r="J199" s="1"/>
      <c r="K199" s="103">
        <f>+SUM(J196:J198)</f>
        <v>4396518</v>
      </c>
      <c r="L199" s="1"/>
    </row>
    <row r="200" spans="1:23" ht="15.75" x14ac:dyDescent="0.25">
      <c r="L200" s="1" t="str">
        <f t="shared" si="1"/>
        <v>choqua</v>
      </c>
    </row>
    <row r="201" spans="1:23" s="2" customFormat="1" ht="15.75" x14ac:dyDescent="0.25">
      <c r="A201" s="140" t="s">
        <v>0</v>
      </c>
      <c r="B201" s="140"/>
      <c r="C201" s="140"/>
      <c r="D201" s="140"/>
      <c r="E201" s="140"/>
      <c r="F201" s="140"/>
      <c r="G201" s="140"/>
      <c r="H201" s="140"/>
      <c r="I201" s="1"/>
      <c r="J201" s="1"/>
      <c r="K201" s="1"/>
      <c r="L201" s="1" t="str">
        <f t="shared" si="1"/>
        <v>choqua</v>
      </c>
      <c r="M201" s="1"/>
      <c r="N201" s="1"/>
      <c r="O201" s="1"/>
      <c r="P201" s="1"/>
      <c r="Q201" s="1"/>
      <c r="R201" s="64"/>
      <c r="S201" s="65"/>
      <c r="T201" s="1"/>
      <c r="U201" s="1"/>
      <c r="V201" s="1"/>
      <c r="W201" s="5"/>
    </row>
    <row r="202" spans="1:23" s="2" customFormat="1" ht="15.75" x14ac:dyDescent="0.25">
      <c r="A202" s="140" t="s">
        <v>3</v>
      </c>
      <c r="B202" s="140"/>
      <c r="C202" s="140"/>
      <c r="D202" s="140"/>
      <c r="E202" s="140"/>
      <c r="F202" s="140"/>
      <c r="G202" s="140"/>
      <c r="H202" s="140"/>
      <c r="I202" s="1"/>
      <c r="J202" s="1"/>
      <c r="K202" s="1"/>
      <c r="L202" s="1" t="str">
        <f t="shared" si="1"/>
        <v>choqua</v>
      </c>
      <c r="M202" s="1"/>
      <c r="N202" s="1"/>
      <c r="O202" s="1"/>
      <c r="P202" s="1"/>
      <c r="Q202" s="1"/>
      <c r="R202" s="64"/>
      <c r="S202" s="65"/>
      <c r="T202" s="1"/>
      <c r="U202" s="1"/>
      <c r="V202" s="1"/>
      <c r="W202" s="5"/>
    </row>
    <row r="203" spans="1:23" s="2" customFormat="1" ht="15.75" x14ac:dyDescent="0.25">
      <c r="A203" s="140" t="s">
        <v>4</v>
      </c>
      <c r="B203" s="140"/>
      <c r="C203" s="140"/>
      <c r="D203" s="140"/>
      <c r="E203" s="140"/>
      <c r="F203" s="140"/>
      <c r="G203" s="140"/>
      <c r="H203" s="140"/>
      <c r="I203" s="1"/>
      <c r="J203" s="1"/>
      <c r="K203" s="1"/>
      <c r="L203" s="1" t="str">
        <f t="shared" si="1"/>
        <v>choqua</v>
      </c>
      <c r="M203" s="1"/>
      <c r="N203" s="1"/>
      <c r="O203" s="1"/>
      <c r="P203" s="1"/>
      <c r="Q203" s="1"/>
      <c r="R203" s="64"/>
      <c r="S203" s="65"/>
      <c r="T203" s="1"/>
      <c r="U203" s="1"/>
      <c r="V203" s="1"/>
      <c r="W203" s="5"/>
    </row>
    <row r="204" spans="1:23" s="2" customFormat="1" ht="15.75" x14ac:dyDescent="0.25">
      <c r="A204" s="140" t="s">
        <v>9</v>
      </c>
      <c r="B204" s="140"/>
      <c r="C204" s="140"/>
      <c r="D204" s="140"/>
      <c r="E204" s="140"/>
      <c r="F204" s="140"/>
      <c r="G204" s="140"/>
      <c r="H204" s="140"/>
      <c r="I204" s="1"/>
      <c r="J204" s="1"/>
      <c r="K204" s="1"/>
      <c r="L204" s="1" t="str">
        <f t="shared" si="1"/>
        <v>choqua</v>
      </c>
      <c r="M204" s="1"/>
      <c r="N204" s="1"/>
      <c r="O204" s="1"/>
      <c r="P204" s="1"/>
      <c r="Q204" s="1"/>
      <c r="R204" s="64"/>
      <c r="S204" s="65"/>
      <c r="T204" s="1"/>
      <c r="U204" s="1"/>
      <c r="V204" s="1"/>
      <c r="W204" s="5"/>
    </row>
    <row r="205" spans="1:23" s="2" customFormat="1" ht="15.75" x14ac:dyDescent="0.25">
      <c r="A205" s="141" t="s">
        <v>12</v>
      </c>
      <c r="B205" s="141"/>
      <c r="C205" s="141"/>
      <c r="D205" s="141"/>
      <c r="E205" s="141"/>
      <c r="F205" s="141"/>
      <c r="G205" s="141"/>
      <c r="H205" s="141"/>
      <c r="I205" s="1"/>
      <c r="J205" s="1"/>
      <c r="K205" s="1"/>
      <c r="L205" s="1" t="str">
        <f t="shared" si="1"/>
        <v>choqua</v>
      </c>
      <c r="M205" s="1"/>
      <c r="N205" s="1"/>
      <c r="O205" s="1"/>
      <c r="P205" s="1"/>
      <c r="Q205" s="1"/>
      <c r="R205" s="64"/>
      <c r="S205" s="65"/>
      <c r="T205" s="1"/>
      <c r="U205" s="1"/>
      <c r="V205" s="1"/>
      <c r="W205" s="5"/>
    </row>
    <row r="206" spans="1:23" s="2" customFormat="1" ht="15.75" x14ac:dyDescent="0.25">
      <c r="A206" s="14"/>
      <c r="B206" s="15"/>
      <c r="C206" s="14"/>
      <c r="D206" s="105"/>
      <c r="E206" s="14"/>
      <c r="F206" s="14"/>
      <c r="G206" s="16"/>
      <c r="H206" s="14"/>
      <c r="I206" s="1"/>
      <c r="J206" s="1"/>
      <c r="K206" s="1"/>
      <c r="L206" s="1" t="str">
        <f t="shared" si="1"/>
        <v>choqua</v>
      </c>
      <c r="M206" s="1"/>
      <c r="N206" s="1"/>
      <c r="O206" s="1"/>
      <c r="P206" s="1"/>
      <c r="Q206" s="1"/>
      <c r="R206" s="64"/>
      <c r="S206" s="65"/>
      <c r="T206" s="1"/>
      <c r="U206" s="1"/>
      <c r="V206" s="1"/>
      <c r="W206" s="5"/>
    </row>
    <row r="207" spans="1:23" s="2" customFormat="1" ht="15.75" x14ac:dyDescent="0.25">
      <c r="A207" s="20" t="s">
        <v>20</v>
      </c>
      <c r="B207" s="20"/>
      <c r="C207" s="15" t="s">
        <v>62</v>
      </c>
      <c r="D207" s="105"/>
      <c r="E207" s="14"/>
      <c r="F207" s="14"/>
      <c r="G207" s="21" t="s">
        <v>22</v>
      </c>
      <c r="H207" s="22">
        <v>44727</v>
      </c>
      <c r="I207" s="1"/>
      <c r="J207" s="1"/>
      <c r="K207" s="1"/>
      <c r="L207" s="1" t="str">
        <f t="shared" si="1"/>
        <v>CHỊ HÀ - SIÊU THỊ MINH CẦU 1</v>
      </c>
      <c r="M207" s="23">
        <f>H207</f>
        <v>44727</v>
      </c>
      <c r="N207" s="1"/>
      <c r="O207" s="1"/>
      <c r="P207" s="1"/>
      <c r="Q207" s="1"/>
      <c r="R207" s="64"/>
      <c r="S207" s="65"/>
      <c r="T207" s="1"/>
      <c r="U207" s="1"/>
      <c r="V207" s="1"/>
      <c r="W207" s="5"/>
    </row>
    <row r="208" spans="1:23" s="2" customFormat="1" ht="15.75" x14ac:dyDescent="0.25">
      <c r="A208" s="24" t="s">
        <v>25</v>
      </c>
      <c r="B208" s="24"/>
      <c r="C208" s="25"/>
      <c r="D208" s="26"/>
      <c r="E208" s="27"/>
      <c r="F208" s="28"/>
      <c r="G208" s="142"/>
      <c r="H208" s="142"/>
      <c r="I208" s="1"/>
      <c r="J208" s="1"/>
      <c r="K208" s="1"/>
      <c r="L208" s="1" t="str">
        <f t="shared" si="1"/>
        <v>choqua</v>
      </c>
      <c r="M208" s="1"/>
      <c r="N208" s="1"/>
      <c r="O208" s="1"/>
      <c r="P208" s="1"/>
      <c r="Q208" s="1"/>
      <c r="R208" s="64"/>
      <c r="S208" s="65"/>
      <c r="T208" s="1"/>
      <c r="U208" s="1"/>
      <c r="V208" s="1"/>
      <c r="W208" s="5"/>
    </row>
    <row r="209" spans="1:23" s="2" customFormat="1" ht="15.75" x14ac:dyDescent="0.25">
      <c r="A209" s="24" t="s">
        <v>28</v>
      </c>
      <c r="B209" s="143" t="s">
        <v>29</v>
      </c>
      <c r="C209" s="143"/>
      <c r="D209" s="26"/>
      <c r="E209" s="27"/>
      <c r="F209" s="28"/>
      <c r="G209" s="144" t="s">
        <v>60</v>
      </c>
      <c r="H209" s="144"/>
      <c r="I209" s="1"/>
      <c r="J209" s="1"/>
      <c r="K209" s="1"/>
      <c r="L209" s="1" t="str">
        <f t="shared" si="1"/>
        <v>choqua</v>
      </c>
      <c r="M209" s="1"/>
      <c r="N209" s="1"/>
      <c r="O209" s="1"/>
      <c r="P209" s="1"/>
      <c r="Q209" s="1"/>
      <c r="R209" s="64"/>
      <c r="S209" s="65"/>
      <c r="T209" s="1"/>
      <c r="U209" s="1"/>
      <c r="V209" s="1"/>
      <c r="W209" s="5"/>
    </row>
    <row r="210" spans="1:23" s="2" customFormat="1" ht="15.75" x14ac:dyDescent="0.25">
      <c r="A210" s="6" t="s">
        <v>5</v>
      </c>
      <c r="B210" s="34" t="s">
        <v>34</v>
      </c>
      <c r="C210" s="6" t="s">
        <v>35</v>
      </c>
      <c r="D210" s="108" t="s">
        <v>36</v>
      </c>
      <c r="E210" s="7" t="s">
        <v>37</v>
      </c>
      <c r="F210" s="35" t="s">
        <v>38</v>
      </c>
      <c r="G210" s="6" t="s">
        <v>39</v>
      </c>
      <c r="H210" s="7" t="s">
        <v>40</v>
      </c>
      <c r="I210" s="96" t="s">
        <v>31</v>
      </c>
      <c r="J210" s="1"/>
      <c r="K210" s="1"/>
      <c r="L210" s="1" t="str">
        <f t="shared" si="1"/>
        <v>choqua</v>
      </c>
      <c r="M210" s="1"/>
      <c r="N210" s="1"/>
      <c r="O210" s="1"/>
      <c r="P210" s="1"/>
      <c r="Q210" s="1"/>
      <c r="R210" s="64"/>
      <c r="S210" s="65"/>
      <c r="T210" s="1"/>
      <c r="U210" s="1"/>
      <c r="V210" s="1"/>
      <c r="W210" s="5"/>
    </row>
    <row r="211" spans="1:23" s="2" customFormat="1" ht="15.75" x14ac:dyDescent="0.25">
      <c r="A211" s="8">
        <v>1</v>
      </c>
      <c r="B211" s="36" t="s">
        <v>43</v>
      </c>
      <c r="C211" s="12" t="str">
        <f>VLOOKUP(B211,$S$69:$T$82,2,0)</f>
        <v>Gà muối 500G</v>
      </c>
      <c r="D211" s="91">
        <v>50</v>
      </c>
      <c r="E211" s="66">
        <f>VLOOKUP(C211,$T$69:$U$82,2,0)</f>
        <v>111058</v>
      </c>
      <c r="F211" s="67">
        <f>E211*D211</f>
        <v>5552900</v>
      </c>
      <c r="G211" s="40">
        <v>0</v>
      </c>
      <c r="H211" s="41">
        <f>F211-G211*F211</f>
        <v>5552900</v>
      </c>
      <c r="I211" s="1">
        <f>+E211*0.9</f>
        <v>99952.2</v>
      </c>
      <c r="J211" s="1">
        <f>+I211*D211</f>
        <v>4997610</v>
      </c>
      <c r="K211" s="1"/>
      <c r="L211" s="1" t="str">
        <f t="shared" si="1"/>
        <v>choqua</v>
      </c>
      <c r="M211" s="68"/>
      <c r="N211" s="68"/>
      <c r="O211" s="68"/>
      <c r="P211" s="68"/>
      <c r="Q211" s="1"/>
      <c r="R211" s="64"/>
      <c r="S211" s="65"/>
      <c r="T211" s="1"/>
      <c r="U211" s="1"/>
      <c r="V211" s="1"/>
      <c r="W211" s="5"/>
    </row>
    <row r="212" spans="1:23" s="2" customFormat="1" ht="15.75" x14ac:dyDescent="0.25">
      <c r="A212" s="8">
        <v>2</v>
      </c>
      <c r="B212" s="36" t="s">
        <v>46</v>
      </c>
      <c r="C212" s="12" t="str">
        <f>VLOOKUP(B212,$S$69:$T$82,2,0)</f>
        <v>Chân giò heo muối 300G</v>
      </c>
      <c r="D212" s="92">
        <v>40</v>
      </c>
      <c r="E212" s="66">
        <f>VLOOKUP(C212,$T$69:$U$82,2,0)</f>
        <v>73431</v>
      </c>
      <c r="F212" s="67">
        <f>E212*D212</f>
        <v>2937240</v>
      </c>
      <c r="G212" s="40">
        <v>0</v>
      </c>
      <c r="H212" s="41">
        <f>F212-G212*F212</f>
        <v>2937240</v>
      </c>
      <c r="I212" s="1">
        <f>+E212*0.9</f>
        <v>66087.900000000009</v>
      </c>
      <c r="J212" s="1">
        <f>+I212*D212</f>
        <v>2643516.0000000005</v>
      </c>
      <c r="K212" s="1"/>
      <c r="L212" s="1" t="str">
        <f t="shared" si="1"/>
        <v>choqua</v>
      </c>
      <c r="M212" s="1"/>
      <c r="N212" s="1"/>
      <c r="O212" s="1"/>
      <c r="P212" s="1"/>
      <c r="Q212" s="1"/>
      <c r="R212" s="64"/>
      <c r="S212" s="65"/>
      <c r="T212" s="1"/>
      <c r="U212" s="1"/>
      <c r="V212" s="1"/>
      <c r="W212" s="5"/>
    </row>
    <row r="213" spans="1:23" s="2" customFormat="1" ht="15.75" x14ac:dyDescent="0.25">
      <c r="A213" s="42">
        <v>3</v>
      </c>
      <c r="B213" s="36" t="s">
        <v>49</v>
      </c>
      <c r="C213" s="37" t="str">
        <f>VLOOKUP(B213,$S$69:$T$82,2,0)</f>
        <v>Chân giò heo muối 500G</v>
      </c>
      <c r="D213" s="92">
        <v>40</v>
      </c>
      <c r="E213" s="66">
        <f>VLOOKUP(C213,$T$69:$U$82,2,0)</f>
        <v>119066</v>
      </c>
      <c r="F213" s="69">
        <f>E213*D213</f>
        <v>4762640</v>
      </c>
      <c r="G213" s="46">
        <v>0</v>
      </c>
      <c r="H213" s="38">
        <f>F213-G213*F213</f>
        <v>4762640</v>
      </c>
      <c r="I213" s="1">
        <f>+E213*0.9</f>
        <v>107159.40000000001</v>
      </c>
      <c r="J213" s="1">
        <f>+I213*D213</f>
        <v>4286376</v>
      </c>
      <c r="K213" s="47"/>
      <c r="L213" s="1" t="str">
        <f t="shared" si="1"/>
        <v>choqua</v>
      </c>
      <c r="M213" s="1"/>
      <c r="N213" s="1"/>
      <c r="O213" s="1"/>
      <c r="P213" s="1"/>
      <c r="Q213" s="1"/>
      <c r="R213" s="64"/>
      <c r="S213" s="65"/>
      <c r="T213" s="1"/>
      <c r="U213" s="1"/>
      <c r="V213" s="1"/>
      <c r="W213" s="5"/>
    </row>
    <row r="214" spans="1:23" s="2" customFormat="1" ht="15.75" x14ac:dyDescent="0.25">
      <c r="A214" s="42">
        <v>4</v>
      </c>
      <c r="B214" s="36" t="s">
        <v>26</v>
      </c>
      <c r="C214" s="37" t="str">
        <f>VLOOKUP(B214,$S$69:$T$82,2,0)</f>
        <v>Bắp bò muối 200G</v>
      </c>
      <c r="D214" s="92">
        <v>15</v>
      </c>
      <c r="E214" s="66">
        <f>VLOOKUP(C214,$T$69:$U$82,2,0)</f>
        <v>87787</v>
      </c>
      <c r="F214" s="69">
        <f>E214*D214</f>
        <v>1316805</v>
      </c>
      <c r="G214" s="46">
        <v>0</v>
      </c>
      <c r="H214" s="38">
        <f>F214-G214*F214</f>
        <v>1316805</v>
      </c>
      <c r="I214" s="1">
        <f>+E214*0.9</f>
        <v>79008.3</v>
      </c>
      <c r="J214" s="1">
        <f>+I214*D214</f>
        <v>1185124.5</v>
      </c>
      <c r="K214" s="47"/>
      <c r="L214" s="1" t="str">
        <f t="shared" si="1"/>
        <v>choqua</v>
      </c>
      <c r="M214" s="1"/>
      <c r="N214" s="1"/>
      <c r="O214" s="1"/>
      <c r="P214" s="1"/>
      <c r="Q214" s="1"/>
      <c r="R214" s="64"/>
      <c r="S214" s="65"/>
      <c r="T214" s="1"/>
      <c r="U214" s="1"/>
      <c r="V214" s="1"/>
      <c r="W214" s="5"/>
    </row>
    <row r="215" spans="1:23" s="2" customFormat="1" ht="15.75" x14ac:dyDescent="0.25">
      <c r="A215" s="42">
        <v>5</v>
      </c>
      <c r="B215" s="36" t="s">
        <v>23</v>
      </c>
      <c r="C215" s="37" t="str">
        <f>VLOOKUP(B215,$S$69:$T$82,2,0)</f>
        <v>Tai Heo muối 200G</v>
      </c>
      <c r="D215" s="92">
        <v>15</v>
      </c>
      <c r="E215" s="66">
        <f>VLOOKUP(C215,$T$69:$U$82,2,0)</f>
        <v>55595</v>
      </c>
      <c r="F215" s="69">
        <f>E215*D215</f>
        <v>833925</v>
      </c>
      <c r="G215" s="46">
        <v>0</v>
      </c>
      <c r="H215" s="38">
        <f>F215-G215*F215</f>
        <v>833925</v>
      </c>
      <c r="I215" s="1">
        <f>+E215*0.9</f>
        <v>50035.5</v>
      </c>
      <c r="J215" s="1">
        <f>+I215*D215</f>
        <v>750532.5</v>
      </c>
      <c r="K215" s="47"/>
      <c r="L215" s="1" t="str">
        <f t="shared" si="1"/>
        <v>choqua</v>
      </c>
      <c r="M215" s="1"/>
      <c r="N215" s="1"/>
      <c r="O215" s="1"/>
      <c r="P215" s="1"/>
      <c r="Q215" s="1"/>
      <c r="R215" s="64"/>
      <c r="S215" s="65"/>
      <c r="T215" s="1"/>
      <c r="U215" s="1"/>
      <c r="V215" s="1"/>
      <c r="W215" s="5"/>
    </row>
    <row r="216" spans="1:23" s="2" customFormat="1" ht="15.75" x14ac:dyDescent="0.25">
      <c r="A216" s="42"/>
      <c r="B216" s="43"/>
      <c r="C216" s="54" t="s">
        <v>54</v>
      </c>
      <c r="D216" s="55">
        <f>+SUM(D211:D215)</f>
        <v>160</v>
      </c>
      <c r="E216" s="44"/>
      <c r="F216" s="45"/>
      <c r="G216" s="46"/>
      <c r="H216" s="56">
        <f>+SUM(H211:H215)</f>
        <v>15403510</v>
      </c>
      <c r="I216" s="1"/>
      <c r="J216" s="1"/>
      <c r="K216" s="103">
        <f>+SUM(J211:J215)</f>
        <v>13863159</v>
      </c>
      <c r="L216" s="1" t="str">
        <f t="shared" si="1"/>
        <v>choqua</v>
      </c>
      <c r="M216" s="1"/>
      <c r="N216" s="1"/>
      <c r="O216" s="1"/>
      <c r="P216" s="1"/>
      <c r="Q216" s="1"/>
      <c r="R216" s="64"/>
      <c r="S216" s="65"/>
      <c r="T216" s="1"/>
      <c r="U216" s="1"/>
      <c r="V216" s="1"/>
      <c r="W216" s="5"/>
    </row>
    <row r="217" spans="1:23" ht="15.75" x14ac:dyDescent="0.25">
      <c r="L217" s="1" t="str">
        <f t="shared" si="1"/>
        <v>choqua</v>
      </c>
    </row>
    <row r="218" spans="1:23" ht="15.75" x14ac:dyDescent="0.25">
      <c r="L218" s="1" t="str">
        <f t="shared" si="1"/>
        <v>choqua</v>
      </c>
    </row>
    <row r="219" spans="1:23" s="2" customFormat="1" ht="15.75" x14ac:dyDescent="0.25">
      <c r="A219" s="140" t="s">
        <v>0</v>
      </c>
      <c r="B219" s="140"/>
      <c r="C219" s="140"/>
      <c r="D219" s="140"/>
      <c r="E219" s="140"/>
      <c r="F219" s="140"/>
      <c r="G219" s="140"/>
      <c r="H219" s="140"/>
      <c r="I219" s="1"/>
      <c r="J219" s="1"/>
      <c r="K219" s="1"/>
      <c r="L219" s="1" t="str">
        <f t="shared" si="1"/>
        <v>choqua</v>
      </c>
      <c r="M219" s="1"/>
      <c r="N219" s="1"/>
      <c r="O219" s="1"/>
      <c r="P219" s="1"/>
      <c r="Q219" s="1"/>
      <c r="R219" s="64"/>
      <c r="S219" s="65"/>
      <c r="T219" s="1"/>
      <c r="U219" s="1"/>
      <c r="V219" s="1"/>
      <c r="W219" s="5"/>
    </row>
    <row r="220" spans="1:23" s="2" customFormat="1" ht="15.75" x14ac:dyDescent="0.25">
      <c r="A220" s="140" t="s">
        <v>3</v>
      </c>
      <c r="B220" s="140"/>
      <c r="C220" s="140"/>
      <c r="D220" s="140"/>
      <c r="E220" s="140"/>
      <c r="F220" s="140"/>
      <c r="G220" s="140"/>
      <c r="H220" s="140"/>
      <c r="I220" s="1"/>
      <c r="J220" s="1"/>
      <c r="K220" s="1"/>
      <c r="L220" s="1" t="str">
        <f t="shared" si="1"/>
        <v>choqua</v>
      </c>
      <c r="M220" s="1"/>
      <c r="N220" s="1"/>
      <c r="O220" s="1"/>
      <c r="P220" s="1"/>
      <c r="Q220" s="1"/>
      <c r="R220" s="64"/>
      <c r="S220" s="65"/>
      <c r="T220" s="1"/>
      <c r="U220" s="1"/>
      <c r="V220" s="1"/>
      <c r="W220" s="5"/>
    </row>
    <row r="221" spans="1:23" s="2" customFormat="1" ht="15.75" x14ac:dyDescent="0.25">
      <c r="A221" s="140" t="s">
        <v>4</v>
      </c>
      <c r="B221" s="140"/>
      <c r="C221" s="140"/>
      <c r="D221" s="140"/>
      <c r="E221" s="140"/>
      <c r="F221" s="140"/>
      <c r="G221" s="140"/>
      <c r="H221" s="140"/>
      <c r="I221" s="1"/>
      <c r="J221" s="1"/>
      <c r="K221" s="1"/>
      <c r="L221" s="1" t="str">
        <f t="shared" si="1"/>
        <v>choqua</v>
      </c>
      <c r="M221" s="1"/>
      <c r="N221" s="1"/>
      <c r="O221" s="1"/>
      <c r="P221" s="1"/>
      <c r="Q221" s="1"/>
      <c r="R221" s="64"/>
      <c r="S221" s="65"/>
      <c r="T221" s="1"/>
      <c r="U221" s="1"/>
      <c r="V221" s="1"/>
      <c r="W221" s="5"/>
    </row>
    <row r="222" spans="1:23" s="2" customFormat="1" ht="15.75" x14ac:dyDescent="0.25">
      <c r="A222" s="140" t="s">
        <v>9</v>
      </c>
      <c r="B222" s="140"/>
      <c r="C222" s="140"/>
      <c r="D222" s="140"/>
      <c r="E222" s="140"/>
      <c r="F222" s="140"/>
      <c r="G222" s="140"/>
      <c r="H222" s="140"/>
      <c r="I222" s="1"/>
      <c r="J222" s="1"/>
      <c r="K222" s="1"/>
      <c r="L222" s="1" t="str">
        <f t="shared" si="1"/>
        <v>choqua</v>
      </c>
      <c r="M222" s="1"/>
      <c r="N222" s="1"/>
      <c r="O222" s="1"/>
      <c r="P222" s="1"/>
      <c r="Q222" s="1"/>
      <c r="R222" s="64"/>
      <c r="S222" s="65"/>
      <c r="T222" s="1"/>
      <c r="U222" s="1"/>
      <c r="V222" s="1"/>
      <c r="W222" s="5"/>
    </row>
    <row r="223" spans="1:23" s="2" customFormat="1" ht="15.75" x14ac:dyDescent="0.25">
      <c r="A223" s="141" t="s">
        <v>12</v>
      </c>
      <c r="B223" s="141"/>
      <c r="C223" s="141"/>
      <c r="D223" s="141"/>
      <c r="E223" s="141"/>
      <c r="F223" s="141"/>
      <c r="G223" s="141"/>
      <c r="H223" s="141"/>
      <c r="I223" s="1"/>
      <c r="J223" s="1"/>
      <c r="K223" s="1"/>
      <c r="L223" s="1" t="str">
        <f t="shared" si="1"/>
        <v>choqua</v>
      </c>
      <c r="M223" s="1"/>
      <c r="N223" s="1"/>
      <c r="O223" s="1"/>
      <c r="P223" s="1"/>
      <c r="Q223" s="1"/>
      <c r="R223" s="64"/>
      <c r="S223" s="65"/>
      <c r="T223" s="1"/>
      <c r="U223" s="1"/>
      <c r="V223" s="1"/>
      <c r="W223" s="5"/>
    </row>
    <row r="224" spans="1:23" s="2" customFormat="1" ht="15.75" x14ac:dyDescent="0.25">
      <c r="A224" s="14"/>
      <c r="B224" s="15"/>
      <c r="C224" s="14"/>
      <c r="D224" s="105"/>
      <c r="E224" s="14"/>
      <c r="F224" s="14"/>
      <c r="G224" s="16"/>
      <c r="H224" s="14"/>
      <c r="I224" s="1"/>
      <c r="J224" s="1"/>
      <c r="K224" s="1"/>
      <c r="L224" s="1" t="str">
        <f t="shared" si="1"/>
        <v>choqua</v>
      </c>
      <c r="M224" s="1"/>
      <c r="N224" s="1"/>
      <c r="O224" s="1"/>
      <c r="P224" s="1"/>
      <c r="Q224" s="1"/>
      <c r="R224" s="64"/>
      <c r="S224" s="65"/>
      <c r="T224" s="1"/>
      <c r="U224" s="1"/>
      <c r="V224" s="1"/>
      <c r="W224" s="5"/>
    </row>
    <row r="225" spans="1:23" s="2" customFormat="1" ht="15.75" x14ac:dyDescent="0.25">
      <c r="A225" s="20" t="s">
        <v>20</v>
      </c>
      <c r="B225" s="20"/>
      <c r="C225" s="15" t="s">
        <v>64</v>
      </c>
      <c r="D225" s="105"/>
      <c r="E225" s="14"/>
      <c r="F225" s="14"/>
      <c r="G225" s="21" t="s">
        <v>22</v>
      </c>
      <c r="H225" s="22">
        <v>44728</v>
      </c>
      <c r="I225" s="1"/>
      <c r="J225" s="1"/>
      <c r="K225" s="1"/>
      <c r="L225" s="1" t="str">
        <f>IF(LEFT(C225,7)="CHỊ HOA",C225,"choqua")</f>
        <v>CHỊ HOA - SIÊU THỊ THANH XUYÊN - TN</v>
      </c>
      <c r="M225" s="1">
        <f>H225</f>
        <v>44728</v>
      </c>
      <c r="N225" s="1"/>
      <c r="O225" s="1"/>
      <c r="P225" s="1"/>
      <c r="Q225" s="1"/>
      <c r="R225" s="64"/>
      <c r="S225" s="65"/>
      <c r="T225" s="1"/>
      <c r="U225" s="1"/>
      <c r="V225" s="1"/>
      <c r="W225" s="5"/>
    </row>
    <row r="226" spans="1:23" s="2" customFormat="1" ht="15.75" x14ac:dyDescent="0.25">
      <c r="A226" s="24" t="s">
        <v>25</v>
      </c>
      <c r="B226" s="24"/>
      <c r="C226" s="25"/>
      <c r="D226" s="26"/>
      <c r="E226" s="27"/>
      <c r="F226" s="28"/>
      <c r="G226" s="142"/>
      <c r="H226" s="142"/>
      <c r="I226" s="1"/>
      <c r="J226" s="1"/>
      <c r="K226" s="1"/>
      <c r="L226" s="1" t="str">
        <f t="shared" si="1"/>
        <v>choqua</v>
      </c>
      <c r="M226" s="1"/>
      <c r="N226" s="1"/>
      <c r="O226" s="1"/>
      <c r="P226" s="1"/>
      <c r="Q226" s="1"/>
      <c r="R226" s="64"/>
      <c r="S226" s="65"/>
      <c r="T226" s="1"/>
      <c r="U226" s="1"/>
      <c r="V226" s="1"/>
      <c r="W226" s="5"/>
    </row>
    <row r="227" spans="1:23" s="2" customFormat="1" ht="15.75" x14ac:dyDescent="0.25">
      <c r="A227" s="24" t="s">
        <v>28</v>
      </c>
      <c r="B227" s="143" t="s">
        <v>65</v>
      </c>
      <c r="C227" s="143"/>
      <c r="D227" s="26"/>
      <c r="E227" s="27"/>
      <c r="F227" s="28"/>
      <c r="G227" s="144" t="s">
        <v>60</v>
      </c>
      <c r="H227" s="144"/>
      <c r="I227" s="1"/>
      <c r="J227" s="1"/>
      <c r="K227" s="1"/>
      <c r="L227" s="1" t="str">
        <f t="shared" si="1"/>
        <v>choqua</v>
      </c>
      <c r="M227" s="1"/>
      <c r="N227" s="1"/>
      <c r="O227" s="1"/>
      <c r="P227" s="1"/>
      <c r="Q227" s="1"/>
      <c r="R227" s="64"/>
      <c r="S227" s="65"/>
      <c r="T227" s="1"/>
      <c r="U227" s="1"/>
      <c r="V227" s="1"/>
      <c r="W227" s="5"/>
    </row>
    <row r="228" spans="1:23" s="2" customFormat="1" ht="15.75" x14ac:dyDescent="0.25">
      <c r="A228" s="6" t="s">
        <v>5</v>
      </c>
      <c r="B228" s="34" t="s">
        <v>34</v>
      </c>
      <c r="C228" s="6" t="s">
        <v>35</v>
      </c>
      <c r="D228" s="108" t="s">
        <v>36</v>
      </c>
      <c r="E228" s="7" t="s">
        <v>37</v>
      </c>
      <c r="F228" s="35" t="s">
        <v>38</v>
      </c>
      <c r="G228" s="6" t="s">
        <v>39</v>
      </c>
      <c r="H228" s="7" t="s">
        <v>40</v>
      </c>
      <c r="I228" s="96" t="s">
        <v>31</v>
      </c>
      <c r="J228" s="1"/>
      <c r="K228" s="1"/>
      <c r="L228" s="1" t="str">
        <f t="shared" si="1"/>
        <v>choqua</v>
      </c>
      <c r="M228" s="1"/>
      <c r="N228" s="1"/>
      <c r="O228" s="1"/>
      <c r="P228" s="1"/>
      <c r="Q228" s="1"/>
      <c r="R228" s="64"/>
      <c r="S228" s="65"/>
      <c r="T228" s="1"/>
      <c r="U228" s="1"/>
      <c r="V228" s="1"/>
      <c r="W228" s="5"/>
    </row>
    <row r="229" spans="1:23" s="2" customFormat="1" ht="15.75" x14ac:dyDescent="0.25">
      <c r="A229" s="8">
        <v>1</v>
      </c>
      <c r="B229" s="36" t="s">
        <v>10</v>
      </c>
      <c r="C229" s="12" t="str">
        <f>VLOOKUP(B229,$S$69:$T$82,2,0)</f>
        <v>Chân giò heo muối 300G</v>
      </c>
      <c r="D229" s="91">
        <v>20</v>
      </c>
      <c r="E229" s="66">
        <f>VLOOKUP(C229,$T$69:$U$82,2,0)</f>
        <v>73431</v>
      </c>
      <c r="F229" s="67">
        <f>E229*D229</f>
        <v>1468620</v>
      </c>
      <c r="G229" s="40">
        <v>0</v>
      </c>
      <c r="H229" s="41">
        <f>F229-G229*F229</f>
        <v>1468620</v>
      </c>
      <c r="I229" s="1">
        <f>+E229*0.9</f>
        <v>66087.900000000009</v>
      </c>
      <c r="J229" s="1">
        <f>+I229*D229</f>
        <v>1321758.0000000002</v>
      </c>
      <c r="K229" s="1"/>
      <c r="L229" s="1" t="str">
        <f t="shared" si="1"/>
        <v>choqua</v>
      </c>
      <c r="M229" s="68"/>
      <c r="N229" s="68"/>
      <c r="O229" s="68"/>
      <c r="P229" s="68"/>
      <c r="Q229" s="1"/>
      <c r="R229" s="64"/>
      <c r="S229" s="65"/>
      <c r="T229" s="1"/>
      <c r="U229" s="1"/>
      <c r="V229" s="1"/>
      <c r="W229" s="5"/>
    </row>
    <row r="230" spans="1:23" s="2" customFormat="1" ht="15.75" x14ac:dyDescent="0.25">
      <c r="A230" s="8">
        <v>2</v>
      </c>
      <c r="B230" s="36" t="s">
        <v>13</v>
      </c>
      <c r="C230" s="12" t="str">
        <f>VLOOKUP(B230,$S$69:$T$82,2,0)</f>
        <v>Chân giò heo muối 500G</v>
      </c>
      <c r="D230" s="92">
        <v>15</v>
      </c>
      <c r="E230" s="66">
        <f>VLOOKUP(C230,$T$69:$U$82,2,0)</f>
        <v>119066</v>
      </c>
      <c r="F230" s="67">
        <f>E230*D230</f>
        <v>1785990</v>
      </c>
      <c r="G230" s="40">
        <v>0</v>
      </c>
      <c r="H230" s="41">
        <f>F230-G230*F230</f>
        <v>1785990</v>
      </c>
      <c r="I230" s="1">
        <f>+E230*0.9</f>
        <v>107159.40000000001</v>
      </c>
      <c r="J230" s="1">
        <f>+I230*D230</f>
        <v>1607391.0000000002</v>
      </c>
      <c r="K230" s="1"/>
      <c r="L230" s="1" t="str">
        <f t="shared" si="1"/>
        <v>choqua</v>
      </c>
      <c r="M230" s="1"/>
      <c r="N230" s="1"/>
      <c r="O230" s="1"/>
      <c r="P230" s="1"/>
      <c r="Q230" s="1"/>
      <c r="R230" s="64"/>
      <c r="S230" s="65"/>
      <c r="T230" s="1"/>
      <c r="U230" s="1"/>
      <c r="V230" s="1"/>
      <c r="W230" s="5"/>
    </row>
    <row r="231" spans="1:23" s="2" customFormat="1" ht="15.75" hidden="1" x14ac:dyDescent="0.25">
      <c r="A231" s="42">
        <v>3</v>
      </c>
      <c r="B231" s="36" t="s">
        <v>23</v>
      </c>
      <c r="C231" s="37" t="str">
        <f>VLOOKUP(B231,$S$69:$T$82,2,0)</f>
        <v>Tai Heo muối 200G</v>
      </c>
      <c r="D231" s="92"/>
      <c r="E231" s="66">
        <f>VLOOKUP(C231,$T$69:$U$82,2,0)</f>
        <v>55595</v>
      </c>
      <c r="F231" s="69">
        <f>E231*D231</f>
        <v>0</v>
      </c>
      <c r="G231" s="46">
        <v>0</v>
      </c>
      <c r="H231" s="38">
        <f>F231-G231*F231</f>
        <v>0</v>
      </c>
      <c r="I231" s="1">
        <f>+E231*0.9</f>
        <v>50035.5</v>
      </c>
      <c r="J231" s="1">
        <f>+I231*D231</f>
        <v>0</v>
      </c>
      <c r="K231" s="47"/>
      <c r="L231" s="1" t="str">
        <f t="shared" ref="L231:L311" si="2">IF(LEFT(C231,6)="CHỊ HÀ",C231,"choqua")</f>
        <v>choqua</v>
      </c>
      <c r="M231" s="1"/>
      <c r="N231" s="1"/>
      <c r="O231" s="1"/>
      <c r="P231" s="1"/>
      <c r="Q231" s="1"/>
      <c r="R231" s="64"/>
      <c r="S231" s="65"/>
      <c r="T231" s="1"/>
      <c r="U231" s="1"/>
      <c r="V231" s="1"/>
      <c r="W231" s="5"/>
    </row>
    <row r="232" spans="1:23" s="2" customFormat="1" ht="15.75" x14ac:dyDescent="0.25">
      <c r="A232" s="42">
        <v>3</v>
      </c>
      <c r="B232" s="36" t="s">
        <v>18</v>
      </c>
      <c r="C232" s="37" t="str">
        <f>VLOOKUP(B232,$S$69:$T$82,2,0)</f>
        <v>Gà muối 500G</v>
      </c>
      <c r="D232" s="92">
        <v>10</v>
      </c>
      <c r="E232" s="66">
        <f>VLOOKUP(C232,$T$69:$U$82,2,0)</f>
        <v>111058</v>
      </c>
      <c r="F232" s="69">
        <f>E232*D232</f>
        <v>1110580</v>
      </c>
      <c r="G232" s="46">
        <v>0</v>
      </c>
      <c r="H232" s="38">
        <f>F232-G232*F232</f>
        <v>1110580</v>
      </c>
      <c r="I232" s="1">
        <f>+E232*0.9</f>
        <v>99952.2</v>
      </c>
      <c r="J232" s="1">
        <f>+I232*D232</f>
        <v>999522</v>
      </c>
      <c r="K232" s="47"/>
      <c r="L232" s="1" t="str">
        <f t="shared" si="2"/>
        <v>choqua</v>
      </c>
      <c r="M232" s="1"/>
      <c r="N232" s="1"/>
      <c r="O232" s="1"/>
      <c r="P232" s="1"/>
      <c r="Q232" s="1"/>
      <c r="R232" s="64"/>
      <c r="S232" s="65"/>
      <c r="T232" s="1"/>
      <c r="U232" s="1"/>
      <c r="V232" s="1"/>
      <c r="W232" s="5"/>
    </row>
    <row r="233" spans="1:23" s="2" customFormat="1" ht="15.75" hidden="1" x14ac:dyDescent="0.25">
      <c r="A233" s="42">
        <v>5</v>
      </c>
      <c r="B233" s="36" t="s">
        <v>26</v>
      </c>
      <c r="C233" s="37" t="str">
        <f>VLOOKUP(B233,$S$69:$T$82,2,0)</f>
        <v>Bắp bò muối 200G</v>
      </c>
      <c r="D233" s="92"/>
      <c r="E233" s="66">
        <f>VLOOKUP(C233,$T$69:$U$82,2,0)</f>
        <v>87787</v>
      </c>
      <c r="F233" s="69">
        <f>E233*D233</f>
        <v>0</v>
      </c>
      <c r="G233" s="46">
        <v>0</v>
      </c>
      <c r="H233" s="38">
        <f>F233-G233*F233</f>
        <v>0</v>
      </c>
      <c r="I233" s="1">
        <f>+E233*0.9</f>
        <v>79008.3</v>
      </c>
      <c r="J233" s="1">
        <f>+I233*D233</f>
        <v>0</v>
      </c>
      <c r="K233" s="47"/>
      <c r="L233" s="1" t="str">
        <f t="shared" si="2"/>
        <v>choqua</v>
      </c>
      <c r="M233" s="1"/>
      <c r="N233" s="1"/>
      <c r="O233" s="1"/>
      <c r="P233" s="1"/>
      <c r="Q233" s="1"/>
      <c r="R233" s="64"/>
      <c r="S233" s="65"/>
      <c r="T233" s="1"/>
      <c r="U233" s="1"/>
      <c r="V233" s="1"/>
      <c r="W233" s="5"/>
    </row>
    <row r="234" spans="1:23" s="2" customFormat="1" ht="15.75" x14ac:dyDescent="0.25">
      <c r="A234" s="42"/>
      <c r="B234" s="43"/>
      <c r="C234" s="54" t="s">
        <v>54</v>
      </c>
      <c r="D234" s="55">
        <f>+SUM(D229:D233)</f>
        <v>45</v>
      </c>
      <c r="E234" s="44"/>
      <c r="F234" s="45"/>
      <c r="G234" s="46"/>
      <c r="H234" s="56">
        <f>+SUM(H229:H233)</f>
        <v>4365190</v>
      </c>
      <c r="I234" s="1"/>
      <c r="J234" s="1"/>
      <c r="K234" s="103">
        <f>+SUM(J229:J233)</f>
        <v>3928671.0000000005</v>
      </c>
      <c r="L234" s="1" t="str">
        <f t="shared" si="2"/>
        <v>choqua</v>
      </c>
      <c r="M234" s="1"/>
      <c r="N234" s="1"/>
      <c r="O234" s="1"/>
      <c r="P234" s="1"/>
      <c r="Q234" s="1"/>
      <c r="R234" s="64"/>
      <c r="S234" s="65"/>
      <c r="T234" s="1"/>
      <c r="U234" s="1"/>
      <c r="V234" s="1"/>
      <c r="W234" s="5"/>
    </row>
    <row r="235" spans="1:23" ht="15.75" x14ac:dyDescent="0.25">
      <c r="L235" s="1" t="str">
        <f t="shared" si="2"/>
        <v>choqua</v>
      </c>
    </row>
    <row r="236" spans="1:23" s="2" customFormat="1" ht="15.75" x14ac:dyDescent="0.25">
      <c r="A236" s="140" t="s">
        <v>0</v>
      </c>
      <c r="B236" s="140"/>
      <c r="C236" s="140"/>
      <c r="D236" s="140"/>
      <c r="E236" s="140"/>
      <c r="F236" s="140"/>
      <c r="G236" s="140"/>
      <c r="H236" s="140"/>
      <c r="I236" s="1"/>
      <c r="J236" s="1"/>
      <c r="K236" s="1"/>
      <c r="L236" s="1" t="str">
        <f t="shared" si="2"/>
        <v>choqua</v>
      </c>
      <c r="M236" s="1"/>
      <c r="N236" s="1"/>
      <c r="O236" s="1"/>
      <c r="P236" s="1"/>
      <c r="Q236" s="1"/>
      <c r="R236" s="64"/>
      <c r="S236" s="65"/>
      <c r="T236" s="1"/>
      <c r="U236" s="1"/>
      <c r="V236" s="1"/>
      <c r="W236" s="5"/>
    </row>
    <row r="237" spans="1:23" s="2" customFormat="1" ht="15.75" x14ac:dyDescent="0.25">
      <c r="A237" s="140" t="s">
        <v>3</v>
      </c>
      <c r="B237" s="140"/>
      <c r="C237" s="140"/>
      <c r="D237" s="140"/>
      <c r="E237" s="140"/>
      <c r="F237" s="140"/>
      <c r="G237" s="140"/>
      <c r="H237" s="140"/>
      <c r="I237" s="1"/>
      <c r="J237" s="1"/>
      <c r="K237" s="1"/>
      <c r="L237" s="1" t="str">
        <f t="shared" si="2"/>
        <v>choqua</v>
      </c>
      <c r="M237" s="1"/>
      <c r="N237" s="1"/>
      <c r="O237" s="1"/>
      <c r="P237" s="1"/>
      <c r="Q237" s="1"/>
      <c r="R237" s="64"/>
      <c r="S237" s="65"/>
      <c r="T237" s="1"/>
      <c r="U237" s="1"/>
      <c r="V237" s="1"/>
      <c r="W237" s="5"/>
    </row>
    <row r="238" spans="1:23" s="2" customFormat="1" ht="15.75" x14ac:dyDescent="0.25">
      <c r="A238" s="140" t="s">
        <v>4</v>
      </c>
      <c r="B238" s="140"/>
      <c r="C238" s="140"/>
      <c r="D238" s="140"/>
      <c r="E238" s="140"/>
      <c r="F238" s="140"/>
      <c r="G238" s="140"/>
      <c r="H238" s="140"/>
      <c r="I238" s="1"/>
      <c r="J238" s="1"/>
      <c r="K238" s="1"/>
      <c r="L238" s="1" t="str">
        <f t="shared" si="2"/>
        <v>choqua</v>
      </c>
      <c r="M238" s="1"/>
      <c r="N238" s="1"/>
      <c r="O238" s="1"/>
      <c r="P238" s="1"/>
      <c r="Q238" s="1"/>
      <c r="R238" s="64"/>
      <c r="S238" s="65"/>
      <c r="T238" s="1"/>
      <c r="U238" s="1"/>
      <c r="V238" s="1"/>
      <c r="W238" s="5"/>
    </row>
    <row r="239" spans="1:23" s="2" customFormat="1" ht="15.75" x14ac:dyDescent="0.25">
      <c r="A239" s="140" t="s">
        <v>9</v>
      </c>
      <c r="B239" s="140"/>
      <c r="C239" s="140"/>
      <c r="D239" s="140"/>
      <c r="E239" s="140"/>
      <c r="F239" s="140"/>
      <c r="G239" s="140"/>
      <c r="H239" s="140"/>
      <c r="I239" s="1"/>
      <c r="J239" s="1"/>
      <c r="K239" s="1"/>
      <c r="L239" s="1" t="str">
        <f t="shared" si="2"/>
        <v>choqua</v>
      </c>
      <c r="M239" s="1"/>
      <c r="N239" s="1"/>
      <c r="O239" s="1"/>
      <c r="P239" s="1"/>
      <c r="Q239" s="1"/>
      <c r="R239" s="64"/>
      <c r="S239" s="65"/>
      <c r="T239" s="1"/>
      <c r="U239" s="1"/>
      <c r="V239" s="1"/>
      <c r="W239" s="5"/>
    </row>
    <row r="240" spans="1:23" s="2" customFormat="1" ht="15.75" x14ac:dyDescent="0.25">
      <c r="A240" s="141" t="s">
        <v>12</v>
      </c>
      <c r="B240" s="141"/>
      <c r="C240" s="141"/>
      <c r="D240" s="141"/>
      <c r="E240" s="141"/>
      <c r="F240" s="141"/>
      <c r="G240" s="141"/>
      <c r="H240" s="141"/>
      <c r="I240" s="1"/>
      <c r="J240" s="1"/>
      <c r="K240" s="1"/>
      <c r="L240" s="1" t="str">
        <f t="shared" si="2"/>
        <v>choqua</v>
      </c>
      <c r="M240" s="1"/>
      <c r="N240" s="1"/>
      <c r="O240" s="1"/>
      <c r="P240" s="1"/>
      <c r="Q240" s="1"/>
      <c r="R240" s="64"/>
      <c r="S240" s="65"/>
      <c r="T240" s="1"/>
      <c r="U240" s="1"/>
      <c r="V240" s="1"/>
      <c r="W240" s="5"/>
    </row>
    <row r="241" spans="1:23" s="2" customFormat="1" ht="15.75" x14ac:dyDescent="0.25">
      <c r="A241" s="14"/>
      <c r="B241" s="15"/>
      <c r="C241" s="14"/>
      <c r="D241" s="105"/>
      <c r="E241" s="14"/>
      <c r="F241" s="14"/>
      <c r="G241" s="16"/>
      <c r="H241" s="14"/>
      <c r="I241" s="1"/>
      <c r="J241" s="1"/>
      <c r="K241" s="1"/>
      <c r="L241" s="1" t="str">
        <f t="shared" si="2"/>
        <v>choqua</v>
      </c>
      <c r="M241" s="1"/>
      <c r="N241" s="1"/>
      <c r="O241" s="1"/>
      <c r="P241" s="1"/>
      <c r="Q241" s="1"/>
      <c r="R241" s="64"/>
      <c r="S241" s="65"/>
      <c r="T241" s="1"/>
      <c r="U241" s="1"/>
      <c r="V241" s="1"/>
      <c r="W241" s="5"/>
    </row>
    <row r="242" spans="1:23" s="2" customFormat="1" ht="15.75" x14ac:dyDescent="0.25">
      <c r="A242" s="20" t="s">
        <v>20</v>
      </c>
      <c r="B242" s="20"/>
      <c r="C242" s="15" t="s">
        <v>63</v>
      </c>
      <c r="D242" s="105"/>
      <c r="E242" s="14"/>
      <c r="F242" s="14"/>
      <c r="G242" s="21" t="s">
        <v>22</v>
      </c>
      <c r="H242" s="22">
        <v>44730</v>
      </c>
      <c r="I242" s="1"/>
      <c r="J242" s="1"/>
      <c r="K242" s="1"/>
      <c r="L242" s="1" t="str">
        <f t="shared" si="2"/>
        <v>CHỊ HÀ - SIÊU THỊ MINH CẦU GANG THÉP</v>
      </c>
      <c r="M242" s="23">
        <f>H242</f>
        <v>44730</v>
      </c>
      <c r="N242" s="1"/>
      <c r="O242" s="1"/>
      <c r="P242" s="1"/>
      <c r="Q242" s="1"/>
      <c r="R242" s="64"/>
      <c r="S242" s="65"/>
      <c r="T242" s="1"/>
      <c r="U242" s="1"/>
      <c r="V242" s="1"/>
      <c r="W242" s="5"/>
    </row>
    <row r="243" spans="1:23" s="2" customFormat="1" ht="15.75" x14ac:dyDescent="0.25">
      <c r="A243" s="24" t="s">
        <v>25</v>
      </c>
      <c r="B243" s="24"/>
      <c r="C243" s="25"/>
      <c r="D243" s="26"/>
      <c r="E243" s="27"/>
      <c r="F243" s="28"/>
      <c r="G243" s="142"/>
      <c r="H243" s="142"/>
      <c r="I243" s="1"/>
      <c r="J243" s="1"/>
      <c r="K243" s="1"/>
      <c r="L243" s="1" t="str">
        <f t="shared" si="2"/>
        <v>choqua</v>
      </c>
      <c r="M243" s="1"/>
      <c r="N243" s="1"/>
      <c r="O243" s="1"/>
      <c r="P243" s="1"/>
      <c r="Q243" s="1"/>
      <c r="R243" s="64"/>
      <c r="S243" s="65"/>
      <c r="T243" s="1"/>
      <c r="U243" s="1"/>
      <c r="V243" s="1"/>
      <c r="W243" s="5"/>
    </row>
    <row r="244" spans="1:23" s="2" customFormat="1" ht="15.75" x14ac:dyDescent="0.25">
      <c r="A244" s="24" t="s">
        <v>28</v>
      </c>
      <c r="B244" s="143" t="s">
        <v>29</v>
      </c>
      <c r="C244" s="143"/>
      <c r="D244" s="26"/>
      <c r="E244" s="27"/>
      <c r="F244" s="28"/>
      <c r="G244" s="144" t="s">
        <v>60</v>
      </c>
      <c r="H244" s="144"/>
      <c r="I244" s="1"/>
      <c r="J244" s="1"/>
      <c r="K244" s="1"/>
      <c r="L244" s="1" t="str">
        <f t="shared" si="2"/>
        <v>choqua</v>
      </c>
      <c r="M244" s="1"/>
      <c r="N244" s="1"/>
      <c r="O244" s="1"/>
      <c r="P244" s="1"/>
      <c r="Q244" s="1"/>
      <c r="R244" s="64"/>
      <c r="S244" s="65"/>
      <c r="T244" s="1"/>
      <c r="U244" s="1"/>
      <c r="V244" s="1"/>
      <c r="W244" s="5"/>
    </row>
    <row r="245" spans="1:23" s="2" customFormat="1" ht="15.75" x14ac:dyDescent="0.25">
      <c r="A245" s="6" t="s">
        <v>5</v>
      </c>
      <c r="B245" s="34" t="s">
        <v>34</v>
      </c>
      <c r="C245" s="6" t="s">
        <v>35</v>
      </c>
      <c r="D245" s="108" t="s">
        <v>36</v>
      </c>
      <c r="E245" s="7" t="s">
        <v>37</v>
      </c>
      <c r="F245" s="35" t="s">
        <v>38</v>
      </c>
      <c r="G245" s="6" t="s">
        <v>39</v>
      </c>
      <c r="H245" s="7" t="s">
        <v>40</v>
      </c>
      <c r="I245" s="96" t="s">
        <v>31</v>
      </c>
      <c r="J245" s="1"/>
      <c r="K245" s="1"/>
      <c r="L245" s="1" t="str">
        <f t="shared" si="2"/>
        <v>choqua</v>
      </c>
      <c r="M245" s="1"/>
      <c r="N245" s="1"/>
      <c r="O245" s="1"/>
      <c r="P245" s="1"/>
      <c r="Q245" s="1"/>
      <c r="R245" s="64"/>
      <c r="S245" s="65"/>
      <c r="T245" s="1"/>
      <c r="U245" s="1"/>
      <c r="V245" s="1"/>
      <c r="W245" s="5"/>
    </row>
    <row r="246" spans="1:23" s="2" customFormat="1" ht="15.75" x14ac:dyDescent="0.25">
      <c r="A246" s="8">
        <v>1</v>
      </c>
      <c r="B246" s="36" t="s">
        <v>10</v>
      </c>
      <c r="C246" s="12" t="str">
        <f>VLOOKUP(B246,$S$69:$T$82,2,0)</f>
        <v>Chân giò heo muối 300G</v>
      </c>
      <c r="D246" s="91">
        <v>30</v>
      </c>
      <c r="E246" s="66">
        <f>VLOOKUP(C246,$T$69:$U$82,2,0)</f>
        <v>73431</v>
      </c>
      <c r="F246" s="67">
        <f>E246*D246</f>
        <v>2202930</v>
      </c>
      <c r="G246" s="40">
        <v>0</v>
      </c>
      <c r="H246" s="41">
        <f>F246-G246*F246</f>
        <v>2202930</v>
      </c>
      <c r="I246" s="1">
        <f>+E246*0.9</f>
        <v>66087.900000000009</v>
      </c>
      <c r="J246" s="1">
        <f>+I246*D246</f>
        <v>1982637.0000000002</v>
      </c>
      <c r="K246" s="1"/>
      <c r="L246" s="1" t="str">
        <f t="shared" si="2"/>
        <v>choqua</v>
      </c>
      <c r="M246" s="68"/>
      <c r="N246" s="68"/>
      <c r="O246" s="68"/>
      <c r="P246" s="68"/>
      <c r="Q246" s="1"/>
      <c r="R246" s="64"/>
      <c r="S246" s="65"/>
      <c r="T246" s="1"/>
      <c r="U246" s="1"/>
      <c r="V246" s="1"/>
      <c r="W246" s="5"/>
    </row>
    <row r="247" spans="1:23" s="2" customFormat="1" ht="15.75" x14ac:dyDescent="0.25">
      <c r="A247" s="8">
        <v>2</v>
      </c>
      <c r="B247" s="36" t="s">
        <v>13</v>
      </c>
      <c r="C247" s="12" t="str">
        <f>VLOOKUP(B247,$S$69:$T$82,2,0)</f>
        <v>Chân giò heo muối 500G</v>
      </c>
      <c r="D247" s="92">
        <v>10</v>
      </c>
      <c r="E247" s="66">
        <f>VLOOKUP(C247,$T$69:$U$82,2,0)</f>
        <v>119066</v>
      </c>
      <c r="F247" s="67">
        <f>E247*D247</f>
        <v>1190660</v>
      </c>
      <c r="G247" s="40">
        <v>0</v>
      </c>
      <c r="H247" s="41">
        <f>F247-G247*F247</f>
        <v>1190660</v>
      </c>
      <c r="I247" s="1">
        <f>+E247*0.9</f>
        <v>107159.40000000001</v>
      </c>
      <c r="J247" s="1">
        <f>+I247*D247</f>
        <v>1071594</v>
      </c>
      <c r="K247" s="1"/>
      <c r="L247" s="1" t="str">
        <f t="shared" si="2"/>
        <v>choqua</v>
      </c>
      <c r="M247" s="1"/>
      <c r="N247" s="1"/>
      <c r="O247" s="1"/>
      <c r="P247" s="1"/>
      <c r="Q247" s="1"/>
      <c r="R247" s="64"/>
      <c r="S247" s="65"/>
      <c r="T247" s="1"/>
      <c r="U247" s="1"/>
      <c r="V247" s="1"/>
      <c r="W247" s="5"/>
    </row>
    <row r="248" spans="1:23" s="2" customFormat="1" ht="15.75" x14ac:dyDescent="0.25">
      <c r="A248" s="42">
        <v>3</v>
      </c>
      <c r="B248" s="36" t="s">
        <v>23</v>
      </c>
      <c r="C248" s="37" t="str">
        <f>VLOOKUP(B248,$S$69:$T$82,2,0)</f>
        <v>Tai Heo muối 200G</v>
      </c>
      <c r="D248" s="92">
        <v>10</v>
      </c>
      <c r="E248" s="66">
        <f>VLOOKUP(C248,$T$69:$U$82,2,0)</f>
        <v>55595</v>
      </c>
      <c r="F248" s="69">
        <f>E248*D248</f>
        <v>555950</v>
      </c>
      <c r="G248" s="46">
        <v>0</v>
      </c>
      <c r="H248" s="38">
        <f>F248-G248*F248</f>
        <v>555950</v>
      </c>
      <c r="I248" s="1">
        <f>+E248*0.9</f>
        <v>50035.5</v>
      </c>
      <c r="J248" s="1">
        <f>+I248*D248</f>
        <v>500355</v>
      </c>
      <c r="K248" s="47"/>
      <c r="L248" s="1" t="str">
        <f t="shared" si="2"/>
        <v>choqua</v>
      </c>
      <c r="M248" s="1"/>
      <c r="N248" s="1"/>
      <c r="O248" s="1"/>
      <c r="P248" s="1"/>
      <c r="Q248" s="1"/>
      <c r="R248" s="64"/>
      <c r="S248" s="65"/>
      <c r="T248" s="1"/>
      <c r="U248" s="1"/>
      <c r="V248" s="1"/>
      <c r="W248" s="5"/>
    </row>
    <row r="249" spans="1:23" s="2" customFormat="1" ht="15.75" x14ac:dyDescent="0.25">
      <c r="A249" s="42">
        <v>4</v>
      </c>
      <c r="B249" s="36" t="s">
        <v>18</v>
      </c>
      <c r="C249" s="37" t="str">
        <f>VLOOKUP(B249,$S$69:$T$82,2,0)</f>
        <v>Gà muối 500G</v>
      </c>
      <c r="D249" s="92">
        <v>30</v>
      </c>
      <c r="E249" s="66">
        <f>VLOOKUP(C249,$T$69:$U$82,2,0)</f>
        <v>111058</v>
      </c>
      <c r="F249" s="69">
        <f>E249*D249</f>
        <v>3331740</v>
      </c>
      <c r="G249" s="46">
        <v>0</v>
      </c>
      <c r="H249" s="38">
        <f>F249-G249*F249</f>
        <v>3331740</v>
      </c>
      <c r="I249" s="1">
        <f>+E249*0.9</f>
        <v>99952.2</v>
      </c>
      <c r="J249" s="1">
        <f>+I249*D249</f>
        <v>2998566</v>
      </c>
      <c r="K249" s="47"/>
      <c r="L249" s="1" t="str">
        <f t="shared" si="2"/>
        <v>choqua</v>
      </c>
      <c r="M249" s="1"/>
      <c r="N249" s="1"/>
      <c r="O249" s="1"/>
      <c r="P249" s="1"/>
      <c r="Q249" s="1"/>
      <c r="R249" s="64"/>
      <c r="S249" s="65"/>
      <c r="T249" s="1"/>
      <c r="U249" s="1"/>
      <c r="V249" s="1"/>
      <c r="W249" s="5"/>
    </row>
    <row r="250" spans="1:23" s="2" customFormat="1" ht="15.75" hidden="1" x14ac:dyDescent="0.25">
      <c r="A250" s="42">
        <v>5</v>
      </c>
      <c r="B250" s="36" t="s">
        <v>26</v>
      </c>
      <c r="C250" s="37" t="str">
        <f>VLOOKUP(B250,$S$69:$T$82,2,0)</f>
        <v>Bắp bò muối 200G</v>
      </c>
      <c r="D250" s="92"/>
      <c r="E250" s="66">
        <f>VLOOKUP(C250,$T$69:$U$82,2,0)</f>
        <v>87787</v>
      </c>
      <c r="F250" s="69">
        <f>E250*D250</f>
        <v>0</v>
      </c>
      <c r="G250" s="46">
        <v>0</v>
      </c>
      <c r="H250" s="38">
        <f>F250-G250*F250</f>
        <v>0</v>
      </c>
      <c r="I250" s="1">
        <f>+E250*0.9</f>
        <v>79008.3</v>
      </c>
      <c r="J250" s="1">
        <f>+I250*D250</f>
        <v>0</v>
      </c>
      <c r="K250" s="47"/>
      <c r="L250" s="1" t="str">
        <f t="shared" si="2"/>
        <v>choqua</v>
      </c>
      <c r="M250" s="1"/>
      <c r="N250" s="1"/>
      <c r="O250" s="1"/>
      <c r="P250" s="1"/>
      <c r="Q250" s="1"/>
      <c r="R250" s="64"/>
      <c r="S250" s="65"/>
      <c r="T250" s="1"/>
      <c r="U250" s="1"/>
      <c r="V250" s="1"/>
      <c r="W250" s="5"/>
    </row>
    <row r="251" spans="1:23" s="2" customFormat="1" ht="15.75" x14ac:dyDescent="0.25">
      <c r="A251" s="42"/>
      <c r="B251" s="43"/>
      <c r="C251" s="54" t="s">
        <v>54</v>
      </c>
      <c r="D251" s="55">
        <f>+SUM(D246:D250)</f>
        <v>80</v>
      </c>
      <c r="E251" s="44"/>
      <c r="F251" s="45"/>
      <c r="G251" s="46"/>
      <c r="H251" s="56">
        <f>+SUM(H246:H250)</f>
        <v>7281280</v>
      </c>
      <c r="I251" s="1"/>
      <c r="J251" s="1"/>
      <c r="K251" s="103">
        <f>+SUM(J246:J250)</f>
        <v>6553152</v>
      </c>
      <c r="L251" s="1" t="str">
        <f t="shared" si="2"/>
        <v>choqua</v>
      </c>
      <c r="M251" s="1"/>
      <c r="N251" s="1"/>
      <c r="O251" s="1"/>
      <c r="P251" s="1"/>
      <c r="Q251" s="1"/>
      <c r="R251" s="64"/>
      <c r="S251" s="65"/>
      <c r="T251" s="1"/>
      <c r="U251" s="1"/>
      <c r="V251" s="1"/>
      <c r="W251" s="5"/>
    </row>
    <row r="252" spans="1:23" ht="15.75" x14ac:dyDescent="0.25">
      <c r="L252" s="1" t="str">
        <f t="shared" si="2"/>
        <v>choqua</v>
      </c>
    </row>
    <row r="253" spans="1:23" ht="15.75" x14ac:dyDescent="0.25">
      <c r="L253" s="1" t="str">
        <f t="shared" si="2"/>
        <v>choqua</v>
      </c>
    </row>
    <row r="254" spans="1:23" s="2" customFormat="1" ht="15.75" x14ac:dyDescent="0.25">
      <c r="A254" s="140" t="s">
        <v>0</v>
      </c>
      <c r="B254" s="140"/>
      <c r="C254" s="140"/>
      <c r="D254" s="140"/>
      <c r="E254" s="140"/>
      <c r="F254" s="140"/>
      <c r="G254" s="140"/>
      <c r="H254" s="140"/>
      <c r="I254" s="1"/>
      <c r="J254" s="1"/>
      <c r="K254" s="1"/>
      <c r="L254" s="1" t="str">
        <f t="shared" si="2"/>
        <v>choqua</v>
      </c>
      <c r="M254" s="1"/>
      <c r="N254" s="1"/>
      <c r="O254" s="1"/>
      <c r="P254" s="1"/>
      <c r="Q254" s="1"/>
      <c r="R254" s="64"/>
      <c r="S254" s="65"/>
      <c r="T254" s="1"/>
      <c r="U254" s="1"/>
      <c r="V254" s="1"/>
      <c r="W254" s="5"/>
    </row>
    <row r="255" spans="1:23" s="2" customFormat="1" ht="15.75" x14ac:dyDescent="0.25">
      <c r="A255" s="140" t="s">
        <v>3</v>
      </c>
      <c r="B255" s="140"/>
      <c r="C255" s="140"/>
      <c r="D255" s="140"/>
      <c r="E255" s="140"/>
      <c r="F255" s="140"/>
      <c r="G255" s="140"/>
      <c r="H255" s="140"/>
      <c r="I255" s="1"/>
      <c r="J255" s="1"/>
      <c r="K255" s="1"/>
      <c r="L255" s="1" t="str">
        <f t="shared" si="2"/>
        <v>choqua</v>
      </c>
      <c r="M255" s="1"/>
      <c r="N255" s="1"/>
      <c r="O255" s="1"/>
      <c r="P255" s="1"/>
      <c r="Q255" s="1"/>
      <c r="R255" s="64"/>
      <c r="S255" s="65"/>
      <c r="T255" s="1"/>
      <c r="U255" s="1"/>
      <c r="V255" s="1"/>
      <c r="W255" s="5"/>
    </row>
    <row r="256" spans="1:23" s="2" customFormat="1" ht="15.75" x14ac:dyDescent="0.25">
      <c r="A256" s="140" t="s">
        <v>4</v>
      </c>
      <c r="B256" s="140"/>
      <c r="C256" s="140"/>
      <c r="D256" s="140"/>
      <c r="E256" s="140"/>
      <c r="F256" s="140"/>
      <c r="G256" s="140"/>
      <c r="H256" s="140"/>
      <c r="I256" s="1"/>
      <c r="J256" s="1"/>
      <c r="K256" s="1"/>
      <c r="L256" s="1" t="str">
        <f t="shared" si="2"/>
        <v>choqua</v>
      </c>
      <c r="M256" s="1"/>
      <c r="N256" s="1"/>
      <c r="O256" s="1"/>
      <c r="P256" s="1"/>
      <c r="Q256" s="1"/>
      <c r="R256" s="64"/>
      <c r="S256" s="65"/>
      <c r="T256" s="1"/>
      <c r="U256" s="1"/>
      <c r="V256" s="1"/>
      <c r="W256" s="5"/>
    </row>
    <row r="257" spans="1:23" s="2" customFormat="1" ht="15.75" x14ac:dyDescent="0.25">
      <c r="A257" s="140" t="s">
        <v>9</v>
      </c>
      <c r="B257" s="140"/>
      <c r="C257" s="140"/>
      <c r="D257" s="140"/>
      <c r="E257" s="140"/>
      <c r="F257" s="140"/>
      <c r="G257" s="140"/>
      <c r="H257" s="140"/>
      <c r="I257" s="1"/>
      <c r="J257" s="1"/>
      <c r="K257" s="1"/>
      <c r="L257" s="1" t="str">
        <f t="shared" si="2"/>
        <v>choqua</v>
      </c>
      <c r="M257" s="1"/>
      <c r="N257" s="1"/>
      <c r="O257" s="1"/>
      <c r="P257" s="1"/>
      <c r="Q257" s="1"/>
      <c r="R257" s="64"/>
      <c r="S257" s="65"/>
      <c r="T257" s="1"/>
      <c r="U257" s="1"/>
      <c r="V257" s="1"/>
      <c r="W257" s="5"/>
    </row>
    <row r="258" spans="1:23" s="2" customFormat="1" ht="15.75" x14ac:dyDescent="0.25">
      <c r="A258" s="141" t="s">
        <v>12</v>
      </c>
      <c r="B258" s="141"/>
      <c r="C258" s="141"/>
      <c r="D258" s="141"/>
      <c r="E258" s="141"/>
      <c r="F258" s="141"/>
      <c r="G258" s="141"/>
      <c r="H258" s="141"/>
      <c r="I258" s="1"/>
      <c r="J258" s="1"/>
      <c r="K258" s="1"/>
      <c r="L258" s="1" t="str">
        <f t="shared" si="2"/>
        <v>choqua</v>
      </c>
      <c r="M258" s="1"/>
      <c r="N258" s="1"/>
      <c r="O258" s="1"/>
      <c r="P258" s="1"/>
      <c r="Q258" s="1"/>
      <c r="R258" s="64"/>
      <c r="S258" s="65"/>
      <c r="T258" s="1"/>
      <c r="U258" s="1"/>
      <c r="V258" s="1"/>
      <c r="W258" s="5"/>
    </row>
    <row r="259" spans="1:23" s="2" customFormat="1" ht="15.75" x14ac:dyDescent="0.25">
      <c r="A259" s="14"/>
      <c r="B259" s="15"/>
      <c r="C259" s="14"/>
      <c r="D259" s="105"/>
      <c r="E259" s="14"/>
      <c r="F259" s="14"/>
      <c r="G259" s="16"/>
      <c r="H259" s="14"/>
      <c r="I259" s="1"/>
      <c r="J259" s="1"/>
      <c r="K259" s="1"/>
      <c r="L259" s="1" t="str">
        <f t="shared" si="2"/>
        <v>choqua</v>
      </c>
      <c r="M259" s="1"/>
      <c r="N259" s="1"/>
      <c r="O259" s="1"/>
      <c r="P259" s="1"/>
      <c r="Q259" s="1"/>
      <c r="R259" s="64"/>
      <c r="S259" s="65"/>
      <c r="T259" s="1"/>
      <c r="U259" s="1"/>
      <c r="V259" s="1"/>
      <c r="W259" s="5"/>
    </row>
    <row r="260" spans="1:23" s="2" customFormat="1" ht="15.75" x14ac:dyDescent="0.25">
      <c r="A260" s="20" t="s">
        <v>20</v>
      </c>
      <c r="B260" s="20"/>
      <c r="C260" s="15" t="s">
        <v>62</v>
      </c>
      <c r="D260" s="105"/>
      <c r="E260" s="14"/>
      <c r="F260" s="14"/>
      <c r="G260" s="21" t="s">
        <v>22</v>
      </c>
      <c r="H260" s="22">
        <v>44739</v>
      </c>
      <c r="I260" s="1"/>
      <c r="J260" s="1"/>
      <c r="K260" s="1"/>
      <c r="L260" s="1" t="str">
        <f t="shared" si="2"/>
        <v>CHỊ HÀ - SIÊU THỊ MINH CẦU 1</v>
      </c>
      <c r="M260" s="23">
        <f>H260</f>
        <v>44739</v>
      </c>
      <c r="N260" s="1"/>
      <c r="O260" s="1"/>
      <c r="P260" s="1"/>
      <c r="Q260" s="1"/>
      <c r="R260" s="64"/>
      <c r="S260" s="65"/>
      <c r="T260" s="1"/>
      <c r="U260" s="1"/>
      <c r="V260" s="1"/>
      <c r="W260" s="5"/>
    </row>
    <row r="261" spans="1:23" s="2" customFormat="1" ht="15.75" x14ac:dyDescent="0.25">
      <c r="A261" s="24" t="s">
        <v>25</v>
      </c>
      <c r="B261" s="24"/>
      <c r="C261" s="25"/>
      <c r="D261" s="26"/>
      <c r="E261" s="27"/>
      <c r="F261" s="28"/>
      <c r="G261" s="142"/>
      <c r="H261" s="142"/>
      <c r="I261" s="1"/>
      <c r="J261" s="1"/>
      <c r="K261" s="1"/>
      <c r="L261" s="1" t="str">
        <f t="shared" si="2"/>
        <v>choqua</v>
      </c>
      <c r="M261" s="1"/>
      <c r="N261" s="1"/>
      <c r="O261" s="1"/>
      <c r="P261" s="1"/>
      <c r="Q261" s="1"/>
      <c r="R261" s="64"/>
      <c r="S261" s="65"/>
      <c r="T261" s="1"/>
      <c r="U261" s="1"/>
      <c r="V261" s="1"/>
      <c r="W261" s="5"/>
    </row>
    <row r="262" spans="1:23" s="2" customFormat="1" ht="15.75" x14ac:dyDescent="0.25">
      <c r="A262" s="24" t="s">
        <v>28</v>
      </c>
      <c r="B262" s="143" t="s">
        <v>29</v>
      </c>
      <c r="C262" s="143"/>
      <c r="D262" s="26"/>
      <c r="E262" s="27"/>
      <c r="F262" s="28"/>
      <c r="G262" s="144" t="s">
        <v>60</v>
      </c>
      <c r="H262" s="144"/>
      <c r="I262" s="1"/>
      <c r="J262" s="1"/>
      <c r="K262" s="1"/>
      <c r="L262" s="1" t="str">
        <f t="shared" si="2"/>
        <v>choqua</v>
      </c>
      <c r="M262" s="1"/>
      <c r="N262" s="1"/>
      <c r="O262" s="1"/>
      <c r="P262" s="1"/>
      <c r="Q262" s="1"/>
      <c r="R262" s="64"/>
      <c r="S262" s="65"/>
      <c r="T262" s="1"/>
      <c r="U262" s="1"/>
      <c r="V262" s="1"/>
      <c r="W262" s="5"/>
    </row>
    <row r="263" spans="1:23" s="2" customFormat="1" ht="15.75" x14ac:dyDescent="0.25">
      <c r="A263" s="6" t="s">
        <v>5</v>
      </c>
      <c r="B263" s="34" t="s">
        <v>34</v>
      </c>
      <c r="C263" s="6" t="s">
        <v>35</v>
      </c>
      <c r="D263" s="108" t="s">
        <v>36</v>
      </c>
      <c r="E263" s="7" t="s">
        <v>37</v>
      </c>
      <c r="F263" s="35" t="s">
        <v>38</v>
      </c>
      <c r="G263" s="6" t="s">
        <v>39</v>
      </c>
      <c r="H263" s="7" t="s">
        <v>40</v>
      </c>
      <c r="I263" s="96" t="s">
        <v>31</v>
      </c>
      <c r="J263" s="1"/>
      <c r="K263" s="1"/>
      <c r="L263" s="1" t="str">
        <f t="shared" si="2"/>
        <v>choqua</v>
      </c>
      <c r="M263" s="1"/>
      <c r="N263" s="1"/>
      <c r="O263" s="1"/>
      <c r="P263" s="1"/>
      <c r="Q263" s="1"/>
      <c r="R263" s="64"/>
      <c r="S263" s="65"/>
      <c r="T263" s="1"/>
      <c r="U263" s="1"/>
      <c r="V263" s="1"/>
      <c r="W263" s="5"/>
    </row>
    <row r="264" spans="1:23" s="2" customFormat="1" ht="15.75" x14ac:dyDescent="0.25">
      <c r="A264" s="8">
        <v>1</v>
      </c>
      <c r="B264" s="36" t="s">
        <v>18</v>
      </c>
      <c r="C264" s="12" t="str">
        <f>VLOOKUP(B264,$S$69:$T$82,2,0)</f>
        <v>Gà muối 500G</v>
      </c>
      <c r="D264" s="91">
        <v>10</v>
      </c>
      <c r="E264" s="66">
        <f>VLOOKUP(C264,$T$69:$U$82,2,0)</f>
        <v>111058</v>
      </c>
      <c r="F264" s="67">
        <f>E264*D264</f>
        <v>1110580</v>
      </c>
      <c r="G264" s="40">
        <v>0</v>
      </c>
      <c r="H264" s="41">
        <f>F264-G264*F264</f>
        <v>1110580</v>
      </c>
      <c r="I264" s="1">
        <f>+E264*0.9</f>
        <v>99952.2</v>
      </c>
      <c r="J264" s="1">
        <f>+I264*D264</f>
        <v>999522</v>
      </c>
      <c r="K264" s="1"/>
      <c r="L264" s="1" t="str">
        <f t="shared" si="2"/>
        <v>choqua</v>
      </c>
      <c r="M264" s="68"/>
      <c r="N264" s="68"/>
      <c r="O264" s="68"/>
      <c r="P264" s="68"/>
      <c r="Q264" s="1"/>
      <c r="R264" s="64"/>
      <c r="S264" s="65"/>
      <c r="T264" s="1"/>
      <c r="U264" s="1"/>
      <c r="V264" s="1"/>
      <c r="W264" s="5"/>
    </row>
    <row r="265" spans="1:23" s="2" customFormat="1" ht="15.75" x14ac:dyDescent="0.25">
      <c r="A265" s="8">
        <v>2</v>
      </c>
      <c r="B265" s="36" t="s">
        <v>10</v>
      </c>
      <c r="C265" s="12" t="str">
        <f>VLOOKUP(B265,$S$69:$T$82,2,0)</f>
        <v>Chân giò heo muối 300G</v>
      </c>
      <c r="D265" s="92">
        <v>30</v>
      </c>
      <c r="E265" s="66">
        <f>VLOOKUP(C265,$T$69:$U$82,2,0)</f>
        <v>73431</v>
      </c>
      <c r="F265" s="67">
        <f>E265*D265</f>
        <v>2202930</v>
      </c>
      <c r="G265" s="40">
        <v>0</v>
      </c>
      <c r="H265" s="41">
        <f>F265-G265*F265</f>
        <v>2202930</v>
      </c>
      <c r="I265" s="1">
        <f>+E265*0.9</f>
        <v>66087.900000000009</v>
      </c>
      <c r="J265" s="1">
        <f>+I265*D265</f>
        <v>1982637.0000000002</v>
      </c>
      <c r="K265" s="1"/>
      <c r="L265" s="1" t="str">
        <f t="shared" si="2"/>
        <v>choqua</v>
      </c>
      <c r="M265" s="1"/>
      <c r="N265" s="1"/>
      <c r="O265" s="1"/>
      <c r="P265" s="1"/>
      <c r="Q265" s="1"/>
      <c r="R265" s="64"/>
      <c r="S265" s="65"/>
      <c r="T265" s="1"/>
      <c r="U265" s="1"/>
      <c r="V265" s="1"/>
      <c r="W265" s="5"/>
    </row>
    <row r="266" spans="1:23" s="2" customFormat="1" ht="15.75" x14ac:dyDescent="0.25">
      <c r="A266" s="42">
        <v>3</v>
      </c>
      <c r="B266" s="36" t="s">
        <v>13</v>
      </c>
      <c r="C266" s="37" t="str">
        <f>VLOOKUP(B266,$S$69:$T$82,2,0)</f>
        <v>Chân giò heo muối 500G</v>
      </c>
      <c r="D266" s="92">
        <v>30</v>
      </c>
      <c r="E266" s="66">
        <f>VLOOKUP(C266,$T$69:$U$82,2,0)</f>
        <v>119066</v>
      </c>
      <c r="F266" s="69">
        <f>E266*D266</f>
        <v>3571980</v>
      </c>
      <c r="G266" s="46">
        <v>0</v>
      </c>
      <c r="H266" s="38">
        <f>F266-G266*F266</f>
        <v>3571980</v>
      </c>
      <c r="I266" s="1">
        <f>+E266*0.9</f>
        <v>107159.40000000001</v>
      </c>
      <c r="J266" s="1">
        <f>+I266*D266</f>
        <v>3214782.0000000005</v>
      </c>
      <c r="K266" s="47"/>
      <c r="L266" s="1" t="str">
        <f t="shared" si="2"/>
        <v>choqua</v>
      </c>
      <c r="M266" s="1"/>
      <c r="N266" s="1"/>
      <c r="O266" s="1"/>
      <c r="P266" s="1"/>
      <c r="Q266" s="1"/>
      <c r="R266" s="64"/>
      <c r="S266" s="65"/>
      <c r="T266" s="1"/>
      <c r="U266" s="1"/>
      <c r="V266" s="1"/>
      <c r="W266" s="5"/>
    </row>
    <row r="267" spans="1:23" s="2" customFormat="1" ht="15.75" hidden="1" x14ac:dyDescent="0.25">
      <c r="A267" s="42">
        <v>4</v>
      </c>
      <c r="B267" s="36" t="s">
        <v>26</v>
      </c>
      <c r="C267" s="37" t="str">
        <f>VLOOKUP(B267,$S$69:$T$82,2,0)</f>
        <v>Bắp bò muối 200G</v>
      </c>
      <c r="D267" s="92"/>
      <c r="E267" s="66">
        <f>VLOOKUP(C267,$T$69:$U$82,2,0)</f>
        <v>87787</v>
      </c>
      <c r="F267" s="69">
        <f>E267*D267</f>
        <v>0</v>
      </c>
      <c r="G267" s="46">
        <v>0</v>
      </c>
      <c r="H267" s="38">
        <f>F267-G267*F267</f>
        <v>0</v>
      </c>
      <c r="I267" s="1">
        <f>+E267*0.9</f>
        <v>79008.3</v>
      </c>
      <c r="J267" s="1">
        <f>+I267*D267</f>
        <v>0</v>
      </c>
      <c r="K267" s="47"/>
      <c r="L267" s="1" t="str">
        <f t="shared" si="2"/>
        <v>choqua</v>
      </c>
      <c r="M267" s="1"/>
      <c r="N267" s="1"/>
      <c r="O267" s="1"/>
      <c r="P267" s="1"/>
      <c r="Q267" s="1"/>
      <c r="R267" s="64"/>
      <c r="S267" s="65"/>
      <c r="T267" s="1"/>
      <c r="U267" s="1"/>
      <c r="V267" s="1"/>
      <c r="W267" s="5"/>
    </row>
    <row r="268" spans="1:23" s="2" customFormat="1" ht="15.75" x14ac:dyDescent="0.25">
      <c r="A268" s="42">
        <v>4</v>
      </c>
      <c r="B268" s="36" t="s">
        <v>23</v>
      </c>
      <c r="C268" s="37" t="str">
        <f>VLOOKUP(B268,$S$69:$T$82,2,0)</f>
        <v>Tai Heo muối 200G</v>
      </c>
      <c r="D268" s="92">
        <v>10</v>
      </c>
      <c r="E268" s="66">
        <f>VLOOKUP(C268,$T$69:$U$82,2,0)</f>
        <v>55595</v>
      </c>
      <c r="F268" s="69">
        <f>E268*D268</f>
        <v>555950</v>
      </c>
      <c r="G268" s="46">
        <v>0</v>
      </c>
      <c r="H268" s="38">
        <f>F268-G268*F268</f>
        <v>555950</v>
      </c>
      <c r="I268" s="1">
        <f>+E268*0.9</f>
        <v>50035.5</v>
      </c>
      <c r="J268" s="1">
        <f>+I268*D268</f>
        <v>500355</v>
      </c>
      <c r="K268" s="47"/>
      <c r="L268" s="1" t="str">
        <f t="shared" si="2"/>
        <v>choqua</v>
      </c>
      <c r="M268" s="1"/>
      <c r="N268" s="1"/>
      <c r="O268" s="1"/>
      <c r="P268" s="1"/>
      <c r="Q268" s="1"/>
      <c r="R268" s="64"/>
      <c r="S268" s="65"/>
      <c r="T268" s="1"/>
      <c r="U268" s="1"/>
      <c r="V268" s="1"/>
      <c r="W268" s="5"/>
    </row>
    <row r="269" spans="1:23" s="2" customFormat="1" ht="15.75" x14ac:dyDescent="0.25">
      <c r="A269" s="42"/>
      <c r="B269" s="43"/>
      <c r="C269" s="54" t="s">
        <v>54</v>
      </c>
      <c r="D269" s="55">
        <f>+SUM(D264:D268)</f>
        <v>80</v>
      </c>
      <c r="E269" s="44"/>
      <c r="F269" s="45"/>
      <c r="G269" s="46"/>
      <c r="H269" s="56">
        <f>+SUM(H264:H268)</f>
        <v>7441440</v>
      </c>
      <c r="I269" s="1"/>
      <c r="J269" s="1"/>
      <c r="K269" s="103">
        <f>+SUM(J264:J268)</f>
        <v>6697296</v>
      </c>
      <c r="L269" s="1" t="str">
        <f t="shared" si="2"/>
        <v>choqua</v>
      </c>
      <c r="M269" s="1"/>
      <c r="N269" s="1"/>
      <c r="O269" s="1"/>
      <c r="P269" s="1"/>
      <c r="Q269" s="1"/>
      <c r="R269" s="64"/>
      <c r="S269" s="65"/>
      <c r="T269" s="1"/>
      <c r="U269" s="1"/>
      <c r="V269" s="1"/>
      <c r="W269" s="5"/>
    </row>
    <row r="270" spans="1:23" ht="15.75" x14ac:dyDescent="0.25">
      <c r="L270" s="1" t="str">
        <f t="shared" si="2"/>
        <v>choqua</v>
      </c>
    </row>
    <row r="271" spans="1:23" ht="15.75" x14ac:dyDescent="0.25">
      <c r="L271" s="1" t="str">
        <f t="shared" si="2"/>
        <v>choqua</v>
      </c>
    </row>
    <row r="272" spans="1:23" ht="15.75" x14ac:dyDescent="0.25">
      <c r="A272" s="140" t="s">
        <v>0</v>
      </c>
      <c r="B272" s="140"/>
      <c r="C272" s="140"/>
      <c r="D272" s="140"/>
      <c r="E272" s="140"/>
      <c r="F272" s="140"/>
      <c r="G272" s="140"/>
      <c r="H272" s="140"/>
      <c r="I272" s="1"/>
      <c r="J272" s="1"/>
      <c r="K272" s="1"/>
      <c r="L272" s="1"/>
    </row>
    <row r="273" spans="1:12" ht="15.75" x14ac:dyDescent="0.25">
      <c r="A273" s="140" t="s">
        <v>3</v>
      </c>
      <c r="B273" s="140"/>
      <c r="C273" s="140"/>
      <c r="D273" s="140"/>
      <c r="E273" s="140"/>
      <c r="F273" s="140"/>
      <c r="G273" s="140"/>
      <c r="H273" s="140"/>
      <c r="I273" s="1"/>
      <c r="J273" s="1"/>
      <c r="K273" s="1"/>
      <c r="L273" s="1"/>
    </row>
    <row r="274" spans="1:12" ht="15.75" x14ac:dyDescent="0.25">
      <c r="A274" s="140" t="s">
        <v>4</v>
      </c>
      <c r="B274" s="140"/>
      <c r="C274" s="140"/>
      <c r="D274" s="140"/>
      <c r="E274" s="140"/>
      <c r="F274" s="140"/>
      <c r="G274" s="140"/>
      <c r="H274" s="140"/>
      <c r="I274" s="1"/>
      <c r="J274" s="1"/>
      <c r="K274" s="1"/>
      <c r="L274" s="1"/>
    </row>
    <row r="275" spans="1:12" ht="15.75" x14ac:dyDescent="0.25">
      <c r="A275" s="140" t="s">
        <v>9</v>
      </c>
      <c r="B275" s="140"/>
      <c r="C275" s="140"/>
      <c r="D275" s="140"/>
      <c r="E275" s="140"/>
      <c r="F275" s="140"/>
      <c r="G275" s="140"/>
      <c r="H275" s="140"/>
      <c r="I275" s="1"/>
      <c r="J275" s="1"/>
      <c r="K275" s="1"/>
      <c r="L275" s="1"/>
    </row>
    <row r="276" spans="1:12" ht="15.75" x14ac:dyDescent="0.25">
      <c r="A276" s="141" t="s">
        <v>12</v>
      </c>
      <c r="B276" s="141"/>
      <c r="C276" s="141"/>
      <c r="D276" s="141"/>
      <c r="E276" s="141"/>
      <c r="F276" s="141"/>
      <c r="G276" s="141"/>
      <c r="H276" s="141"/>
      <c r="I276" s="1"/>
      <c r="J276" s="1"/>
      <c r="K276" s="1"/>
      <c r="L276" s="1"/>
    </row>
    <row r="277" spans="1:12" ht="15.75" x14ac:dyDescent="0.25">
      <c r="A277" s="14"/>
      <c r="B277" s="15"/>
      <c r="C277" s="14"/>
      <c r="D277" s="105"/>
      <c r="E277" s="14"/>
      <c r="F277" s="14"/>
      <c r="G277" s="16"/>
      <c r="H277" s="14"/>
      <c r="I277" s="1"/>
      <c r="J277" s="1"/>
      <c r="K277" s="1"/>
      <c r="L277" s="1"/>
    </row>
    <row r="278" spans="1:12" ht="15.75" x14ac:dyDescent="0.25">
      <c r="A278" s="20" t="s">
        <v>20</v>
      </c>
      <c r="B278" s="20"/>
      <c r="C278" s="15" t="s">
        <v>64</v>
      </c>
      <c r="D278" s="105"/>
      <c r="E278" s="14"/>
      <c r="F278" s="14"/>
      <c r="G278" s="21" t="s">
        <v>22</v>
      </c>
      <c r="H278" s="22" t="s">
        <v>78</v>
      </c>
      <c r="I278" s="1"/>
      <c r="J278" s="1"/>
      <c r="K278" s="1"/>
      <c r="L278" s="1"/>
    </row>
    <row r="279" spans="1:12" ht="15.75" x14ac:dyDescent="0.25">
      <c r="A279" s="24" t="s">
        <v>25</v>
      </c>
      <c r="B279" s="24"/>
      <c r="C279" s="87"/>
      <c r="D279" s="26"/>
      <c r="E279" s="27"/>
      <c r="F279" s="28"/>
      <c r="G279" s="142"/>
      <c r="H279" s="142"/>
      <c r="I279" s="1"/>
      <c r="J279" s="1"/>
      <c r="K279" s="1"/>
      <c r="L279" s="1"/>
    </row>
    <row r="280" spans="1:12" ht="15.75" x14ac:dyDescent="0.25">
      <c r="A280" s="24" t="s">
        <v>28</v>
      </c>
      <c r="B280" s="143" t="s">
        <v>65</v>
      </c>
      <c r="C280" s="143"/>
      <c r="D280" s="26"/>
      <c r="E280" s="27"/>
      <c r="F280" s="28"/>
      <c r="G280" s="144" t="s">
        <v>60</v>
      </c>
      <c r="H280" s="144"/>
      <c r="I280" s="1"/>
      <c r="J280" s="139"/>
      <c r="K280" s="139"/>
      <c r="L280" s="1"/>
    </row>
    <row r="281" spans="1:12" ht="15.75" x14ac:dyDescent="0.25">
      <c r="A281" s="6" t="s">
        <v>5</v>
      </c>
      <c r="B281" s="34" t="s">
        <v>34</v>
      </c>
      <c r="C281" s="6" t="s">
        <v>35</v>
      </c>
      <c r="D281" s="108" t="s">
        <v>36</v>
      </c>
      <c r="E281" s="7" t="s">
        <v>37</v>
      </c>
      <c r="F281" s="35" t="s">
        <v>38</v>
      </c>
      <c r="G281" s="6" t="s">
        <v>39</v>
      </c>
      <c r="H281" s="7" t="s">
        <v>40</v>
      </c>
      <c r="I281" s="96" t="s">
        <v>31</v>
      </c>
      <c r="J281" s="139"/>
      <c r="K281" s="139"/>
      <c r="L281" s="1"/>
    </row>
    <row r="282" spans="1:12" s="107" customFormat="1" ht="15.75" x14ac:dyDescent="0.25">
      <c r="A282" s="112">
        <v>1</v>
      </c>
      <c r="B282" s="113" t="s">
        <v>10</v>
      </c>
      <c r="C282" s="114" t="str">
        <f>VLOOKUP(B282,$S$69:$T$82,2,0)</f>
        <v>Chân giò heo muối 300G</v>
      </c>
      <c r="D282" s="91">
        <v>10</v>
      </c>
      <c r="E282" s="115">
        <f>VLOOKUP(C282,$T$69:$U$82,2,0)</f>
        <v>73431</v>
      </c>
      <c r="F282" s="116">
        <f>E282*D282</f>
        <v>734310</v>
      </c>
      <c r="G282" s="117">
        <v>0</v>
      </c>
      <c r="H282" s="78">
        <f>F282-G282*F282</f>
        <v>734310</v>
      </c>
      <c r="I282" s="31">
        <f>+E282*0.9</f>
        <v>66087.900000000009</v>
      </c>
      <c r="J282" s="31">
        <f>+I282*D282</f>
        <v>660879.00000000012</v>
      </c>
      <c r="K282" s="31"/>
      <c r="L282" s="31"/>
    </row>
    <row r="283" spans="1:12" s="107" customFormat="1" ht="15.75" x14ac:dyDescent="0.25">
      <c r="A283" s="112">
        <v>2</v>
      </c>
      <c r="B283" s="113" t="s">
        <v>13</v>
      </c>
      <c r="C283" s="114" t="str">
        <f>VLOOKUP(B283,$S$69:$T$82,2,0)</f>
        <v>Chân giò heo muối 500G</v>
      </c>
      <c r="D283" s="92">
        <v>15</v>
      </c>
      <c r="E283" s="115">
        <f>VLOOKUP(C283,$T$69:$U$82,2,0)</f>
        <v>119066</v>
      </c>
      <c r="F283" s="116">
        <f>E283*D283</f>
        <v>1785990</v>
      </c>
      <c r="G283" s="117">
        <v>0</v>
      </c>
      <c r="H283" s="78">
        <f>F283-G283*F283</f>
        <v>1785990</v>
      </c>
      <c r="I283" s="31">
        <f>+E283*0.9</f>
        <v>107159.40000000001</v>
      </c>
      <c r="J283" s="31">
        <f>+I283*D283</f>
        <v>1607391.0000000002</v>
      </c>
      <c r="K283" s="31"/>
      <c r="L283" s="31"/>
    </row>
    <row r="284" spans="1:12" s="107" customFormat="1" ht="15.75" x14ac:dyDescent="0.25">
      <c r="A284" s="118">
        <v>3</v>
      </c>
      <c r="B284" s="113" t="s">
        <v>18</v>
      </c>
      <c r="C284" s="50" t="str">
        <f>VLOOKUP(B284,$S$69:$T$82,2,0)</f>
        <v>Gà muối 500G</v>
      </c>
      <c r="D284" s="92">
        <v>10</v>
      </c>
      <c r="E284" s="115">
        <f>VLOOKUP(C284,$T$69:$U$82,2,0)</f>
        <v>111058</v>
      </c>
      <c r="F284" s="119">
        <f>E284*D284</f>
        <v>1110580</v>
      </c>
      <c r="G284" s="120">
        <v>0</v>
      </c>
      <c r="H284" s="121">
        <f>F284-G284*F284</f>
        <v>1110580</v>
      </c>
      <c r="I284" s="31">
        <f>+E284*0.9</f>
        <v>99952.2</v>
      </c>
      <c r="J284" s="31">
        <f>+I284*D284</f>
        <v>999522</v>
      </c>
      <c r="K284" s="122"/>
      <c r="L284" s="31"/>
    </row>
    <row r="285" spans="1:12" s="107" customFormat="1" ht="15.75" x14ac:dyDescent="0.25">
      <c r="A285" s="118">
        <v>4</v>
      </c>
      <c r="B285" s="113" t="s">
        <v>26</v>
      </c>
      <c r="C285" s="50" t="str">
        <f>VLOOKUP(B285,$S$69:$T$82,2,0)</f>
        <v>Bắp bò muối 200G</v>
      </c>
      <c r="D285" s="92">
        <v>10</v>
      </c>
      <c r="E285" s="115">
        <f>VLOOKUP(C285,$T$69:$U$82,2,0)</f>
        <v>87787</v>
      </c>
      <c r="F285" s="119">
        <f>E285*D285</f>
        <v>877870</v>
      </c>
      <c r="G285" s="120">
        <v>0</v>
      </c>
      <c r="H285" s="121">
        <f>F285-G285*F285</f>
        <v>877870</v>
      </c>
      <c r="I285" s="31">
        <f>+E285*0.9</f>
        <v>79008.3</v>
      </c>
      <c r="J285" s="31">
        <f>+I285*D285</f>
        <v>790083</v>
      </c>
      <c r="K285" s="122"/>
      <c r="L285" s="31"/>
    </row>
    <row r="286" spans="1:12" ht="15.75" x14ac:dyDescent="0.25">
      <c r="A286" s="42"/>
      <c r="B286" s="43"/>
      <c r="C286" s="54" t="s">
        <v>54</v>
      </c>
      <c r="D286" s="55">
        <f>+SUM(D282:D285)</f>
        <v>45</v>
      </c>
      <c r="E286" s="44"/>
      <c r="F286" s="45"/>
      <c r="G286" s="46"/>
      <c r="H286" s="56">
        <f>+SUM(H282:H285)</f>
        <v>4508750</v>
      </c>
      <c r="I286" s="1"/>
      <c r="J286" s="1"/>
      <c r="K286" s="103">
        <f>+SUM(J282:J285)</f>
        <v>4057875.0000000005</v>
      </c>
      <c r="L286" s="1"/>
    </row>
    <row r="287" spans="1:12" ht="15.75" x14ac:dyDescent="0.25">
      <c r="L287" s="1"/>
    </row>
    <row r="288" spans="1:12" ht="15.75" x14ac:dyDescent="0.25">
      <c r="L288" s="1"/>
    </row>
    <row r="289" spans="1:23" s="2" customFormat="1" ht="15.75" x14ac:dyDescent="0.25">
      <c r="A289" s="140" t="s">
        <v>0</v>
      </c>
      <c r="B289" s="140"/>
      <c r="C289" s="140"/>
      <c r="D289" s="140"/>
      <c r="E289" s="140"/>
      <c r="F289" s="140"/>
      <c r="G289" s="140"/>
      <c r="H289" s="140"/>
      <c r="I289" s="1"/>
      <c r="J289" s="1"/>
      <c r="K289" s="1"/>
      <c r="L289" s="1" t="str">
        <f t="shared" si="2"/>
        <v>choqua</v>
      </c>
      <c r="M289" s="1"/>
      <c r="N289" s="1"/>
      <c r="O289" s="1"/>
      <c r="P289" s="1"/>
      <c r="Q289" s="1"/>
      <c r="R289" s="64"/>
      <c r="S289" s="65"/>
      <c r="T289" s="1"/>
      <c r="U289" s="1"/>
      <c r="V289" s="1"/>
      <c r="W289" s="5"/>
    </row>
    <row r="290" spans="1:23" s="2" customFormat="1" ht="15.75" x14ac:dyDescent="0.25">
      <c r="A290" s="140" t="s">
        <v>3</v>
      </c>
      <c r="B290" s="140"/>
      <c r="C290" s="140"/>
      <c r="D290" s="140"/>
      <c r="E290" s="140"/>
      <c r="F290" s="140"/>
      <c r="G290" s="140"/>
      <c r="H290" s="140"/>
      <c r="I290" s="1"/>
      <c r="J290" s="1"/>
      <c r="K290" s="1"/>
      <c r="L290" s="1" t="str">
        <f t="shared" si="2"/>
        <v>choqua</v>
      </c>
      <c r="M290" s="1"/>
      <c r="N290" s="1"/>
      <c r="O290" s="1"/>
      <c r="P290" s="1"/>
      <c r="Q290" s="1"/>
      <c r="R290" s="64"/>
      <c r="S290" s="65"/>
      <c r="T290" s="1"/>
      <c r="U290" s="1"/>
      <c r="V290" s="1"/>
      <c r="W290" s="5"/>
    </row>
    <row r="291" spans="1:23" s="2" customFormat="1" ht="15.75" x14ac:dyDescent="0.25">
      <c r="A291" s="140" t="s">
        <v>4</v>
      </c>
      <c r="B291" s="140"/>
      <c r="C291" s="140"/>
      <c r="D291" s="140"/>
      <c r="E291" s="140"/>
      <c r="F291" s="140"/>
      <c r="G291" s="140"/>
      <c r="H291" s="140"/>
      <c r="I291" s="1"/>
      <c r="J291" s="1"/>
      <c r="K291" s="1"/>
      <c r="L291" s="1" t="str">
        <f t="shared" si="2"/>
        <v>choqua</v>
      </c>
      <c r="M291" s="1"/>
      <c r="N291" s="1"/>
      <c r="O291" s="1"/>
      <c r="P291" s="1"/>
      <c r="Q291" s="1"/>
      <c r="R291" s="64"/>
      <c r="S291" s="65"/>
      <c r="T291" s="1"/>
      <c r="U291" s="1"/>
      <c r="V291" s="1"/>
      <c r="W291" s="5"/>
    </row>
    <row r="292" spans="1:23" s="2" customFormat="1" ht="15.75" x14ac:dyDescent="0.25">
      <c r="A292" s="140" t="s">
        <v>9</v>
      </c>
      <c r="B292" s="140"/>
      <c r="C292" s="140"/>
      <c r="D292" s="140"/>
      <c r="E292" s="140"/>
      <c r="F292" s="140"/>
      <c r="G292" s="140"/>
      <c r="H292" s="140"/>
      <c r="I292" s="1"/>
      <c r="J292" s="1"/>
      <c r="K292" s="1"/>
      <c r="L292" s="1" t="str">
        <f t="shared" si="2"/>
        <v>choqua</v>
      </c>
      <c r="M292" s="1"/>
      <c r="N292" s="1"/>
      <c r="O292" s="1"/>
      <c r="P292" s="1"/>
      <c r="Q292" s="1"/>
      <c r="R292" s="64"/>
      <c r="S292" s="65"/>
      <c r="T292" s="1"/>
      <c r="U292" s="1"/>
      <c r="V292" s="1"/>
      <c r="W292" s="5"/>
    </row>
    <row r="293" spans="1:23" s="2" customFormat="1" ht="15.75" x14ac:dyDescent="0.25">
      <c r="A293" s="141" t="s">
        <v>12</v>
      </c>
      <c r="B293" s="141"/>
      <c r="C293" s="141"/>
      <c r="D293" s="141"/>
      <c r="E293" s="141"/>
      <c r="F293" s="141"/>
      <c r="G293" s="141"/>
      <c r="H293" s="141"/>
      <c r="I293" s="1"/>
      <c r="J293" s="1"/>
      <c r="K293" s="1"/>
      <c r="L293" s="1" t="str">
        <f t="shared" si="2"/>
        <v>choqua</v>
      </c>
      <c r="M293" s="1"/>
      <c r="N293" s="1"/>
      <c r="O293" s="1"/>
      <c r="P293" s="1"/>
      <c r="Q293" s="1"/>
      <c r="R293" s="64"/>
      <c r="S293" s="65"/>
      <c r="T293" s="1"/>
      <c r="U293" s="1"/>
      <c r="V293" s="1"/>
      <c r="W293" s="5"/>
    </row>
    <row r="294" spans="1:23" s="2" customFormat="1" ht="15.75" x14ac:dyDescent="0.25">
      <c r="A294" s="14"/>
      <c r="B294" s="15"/>
      <c r="C294" s="14"/>
      <c r="D294" s="105"/>
      <c r="E294" s="14"/>
      <c r="F294" s="14"/>
      <c r="G294" s="16"/>
      <c r="H294" s="14"/>
      <c r="I294" s="1"/>
      <c r="J294" s="1"/>
      <c r="K294" s="1"/>
      <c r="L294" s="1" t="str">
        <f t="shared" si="2"/>
        <v>choqua</v>
      </c>
      <c r="M294" s="1"/>
      <c r="N294" s="1"/>
      <c r="O294" s="1"/>
      <c r="P294" s="1"/>
      <c r="Q294" s="1"/>
      <c r="R294" s="64"/>
      <c r="S294" s="65"/>
      <c r="T294" s="1"/>
      <c r="U294" s="1"/>
      <c r="V294" s="1"/>
      <c r="W294" s="5"/>
    </row>
    <row r="295" spans="1:23" s="2" customFormat="1" ht="15.75" x14ac:dyDescent="0.25">
      <c r="A295" s="20" t="s">
        <v>20</v>
      </c>
      <c r="B295" s="20"/>
      <c r="C295" s="15" t="s">
        <v>21</v>
      </c>
      <c r="D295" s="105"/>
      <c r="E295" s="14"/>
      <c r="F295" s="14"/>
      <c r="G295" s="21" t="s">
        <v>22</v>
      </c>
      <c r="H295" s="22">
        <v>44748</v>
      </c>
      <c r="I295" s="1"/>
      <c r="J295" s="1"/>
      <c r="K295" s="1"/>
      <c r="L295" s="1" t="str">
        <f t="shared" si="2"/>
        <v>CHỊ HÀ - SIÊU THỊ MINH CẦU 1 - TN</v>
      </c>
      <c r="M295" s="23">
        <f>H295</f>
        <v>44748</v>
      </c>
      <c r="N295" s="1"/>
      <c r="O295" s="1"/>
      <c r="P295" s="1"/>
      <c r="Q295" s="1"/>
      <c r="R295" s="64"/>
      <c r="S295" s="65"/>
      <c r="T295" s="1"/>
      <c r="U295" s="1"/>
      <c r="V295" s="1"/>
      <c r="W295" s="5"/>
    </row>
    <row r="296" spans="1:23" s="2" customFormat="1" ht="15.75" x14ac:dyDescent="0.25">
      <c r="A296" s="24" t="s">
        <v>25</v>
      </c>
      <c r="B296" s="24"/>
      <c r="C296" s="25"/>
      <c r="D296" s="26"/>
      <c r="E296" s="27"/>
      <c r="F296" s="28"/>
      <c r="G296" s="142"/>
      <c r="H296" s="142"/>
      <c r="I296" s="1"/>
      <c r="J296" s="1"/>
      <c r="K296" s="1"/>
      <c r="L296" s="1" t="str">
        <f t="shared" si="2"/>
        <v>choqua</v>
      </c>
      <c r="M296" s="1"/>
      <c r="N296" s="1"/>
      <c r="O296" s="1"/>
      <c r="P296" s="1"/>
      <c r="Q296" s="1"/>
      <c r="R296" s="64"/>
      <c r="S296" s="65"/>
      <c r="T296" s="1"/>
      <c r="U296" s="1"/>
      <c r="V296" s="1"/>
      <c r="W296" s="5"/>
    </row>
    <row r="297" spans="1:23" s="2" customFormat="1" ht="15.75" x14ac:dyDescent="0.25">
      <c r="A297" s="24" t="s">
        <v>28</v>
      </c>
      <c r="B297" s="143" t="s">
        <v>29</v>
      </c>
      <c r="C297" s="143"/>
      <c r="D297" s="26"/>
      <c r="E297" s="27"/>
      <c r="F297" s="28"/>
      <c r="G297" s="144" t="s">
        <v>60</v>
      </c>
      <c r="H297" s="144"/>
      <c r="I297" s="1"/>
      <c r="J297" s="1"/>
      <c r="K297" s="1"/>
      <c r="L297" s="1" t="str">
        <f t="shared" si="2"/>
        <v>choqua</v>
      </c>
      <c r="M297" s="1"/>
      <c r="N297" s="1"/>
      <c r="O297" s="1"/>
      <c r="P297" s="1"/>
      <c r="Q297" s="1"/>
      <c r="R297" s="64"/>
      <c r="S297" s="65"/>
      <c r="T297" s="1"/>
      <c r="U297" s="1"/>
      <c r="V297" s="1"/>
      <c r="W297" s="5"/>
    </row>
    <row r="298" spans="1:23" s="2" customFormat="1" ht="15.75" x14ac:dyDescent="0.25">
      <c r="A298" s="6" t="s">
        <v>5</v>
      </c>
      <c r="B298" s="34" t="s">
        <v>34</v>
      </c>
      <c r="C298" s="6" t="s">
        <v>35</v>
      </c>
      <c r="D298" s="108" t="s">
        <v>36</v>
      </c>
      <c r="E298" s="7" t="s">
        <v>37</v>
      </c>
      <c r="F298" s="35" t="s">
        <v>38</v>
      </c>
      <c r="G298" s="6" t="s">
        <v>39</v>
      </c>
      <c r="H298" s="7" t="s">
        <v>40</v>
      </c>
      <c r="I298" s="96" t="s">
        <v>31</v>
      </c>
      <c r="J298" s="1"/>
      <c r="K298" s="1"/>
      <c r="L298" s="1" t="str">
        <f t="shared" si="2"/>
        <v>choqua</v>
      </c>
      <c r="M298" s="1"/>
      <c r="N298" s="1"/>
      <c r="O298" s="1"/>
      <c r="P298" s="1"/>
      <c r="Q298" s="1"/>
      <c r="R298" s="64"/>
      <c r="S298" s="65"/>
      <c r="T298" s="1"/>
      <c r="U298" s="1"/>
      <c r="V298" s="1"/>
      <c r="W298" s="5"/>
    </row>
    <row r="299" spans="1:23" s="2" customFormat="1" ht="15.75" x14ac:dyDescent="0.25">
      <c r="A299" s="8">
        <v>1</v>
      </c>
      <c r="B299" s="36" t="s">
        <v>43</v>
      </c>
      <c r="C299" s="12" t="str">
        <f>VLOOKUP(B299,$S$69:$T$82,2,0)</f>
        <v>Gà muối 500G</v>
      </c>
      <c r="D299" s="91">
        <v>40</v>
      </c>
      <c r="E299" s="66">
        <f>VLOOKUP(C299,$T$69:$U$82,2,0)</f>
        <v>111058</v>
      </c>
      <c r="F299" s="67">
        <f>E299*D299</f>
        <v>4442320</v>
      </c>
      <c r="G299" s="40">
        <v>0</v>
      </c>
      <c r="H299" s="41">
        <f>F299-G299*F299</f>
        <v>4442320</v>
      </c>
      <c r="I299" s="1">
        <f>+E299*0.9</f>
        <v>99952.2</v>
      </c>
      <c r="J299" s="1">
        <f>+I299*D299</f>
        <v>3998088</v>
      </c>
      <c r="K299" s="1"/>
      <c r="L299" s="1" t="str">
        <f t="shared" si="2"/>
        <v>choqua</v>
      </c>
      <c r="M299" s="68"/>
      <c r="N299" s="68"/>
      <c r="O299" s="68"/>
      <c r="P299" s="68"/>
      <c r="Q299" s="1"/>
      <c r="R299" s="64"/>
      <c r="S299" s="65"/>
      <c r="T299" s="1"/>
      <c r="U299" s="1"/>
      <c r="V299" s="1"/>
      <c r="W299" s="5"/>
    </row>
    <row r="300" spans="1:23" s="2" customFormat="1" ht="15.75" x14ac:dyDescent="0.25">
      <c r="A300" s="8">
        <v>2</v>
      </c>
      <c r="B300" s="36" t="s">
        <v>46</v>
      </c>
      <c r="C300" s="12" t="str">
        <f>VLOOKUP(B300,$S$69:$T$82,2,0)</f>
        <v>Chân giò heo muối 300G</v>
      </c>
      <c r="D300" s="92">
        <v>30</v>
      </c>
      <c r="E300" s="66">
        <f>VLOOKUP(C300,$T$69:$U$82,2,0)</f>
        <v>73431</v>
      </c>
      <c r="F300" s="67">
        <f>E300*D300</f>
        <v>2202930</v>
      </c>
      <c r="G300" s="40">
        <v>0</v>
      </c>
      <c r="H300" s="41">
        <f>F300-G300*F300</f>
        <v>2202930</v>
      </c>
      <c r="I300" s="1">
        <f>+E300*0.9</f>
        <v>66087.900000000009</v>
      </c>
      <c r="J300" s="1">
        <f>+I300*D300</f>
        <v>1982637.0000000002</v>
      </c>
      <c r="K300" s="1"/>
      <c r="L300" s="1" t="str">
        <f t="shared" si="2"/>
        <v>choqua</v>
      </c>
      <c r="M300" s="1"/>
      <c r="N300" s="1"/>
      <c r="O300" s="1"/>
      <c r="P300" s="1"/>
      <c r="Q300" s="1"/>
      <c r="R300" s="64"/>
      <c r="S300" s="65"/>
      <c r="T300" s="1"/>
      <c r="U300" s="1"/>
      <c r="V300" s="1"/>
      <c r="W300" s="5"/>
    </row>
    <row r="301" spans="1:23" s="2" customFormat="1" ht="15.75" x14ac:dyDescent="0.25">
      <c r="A301" s="42">
        <v>3</v>
      </c>
      <c r="B301" s="36" t="s">
        <v>49</v>
      </c>
      <c r="C301" s="37" t="str">
        <f>VLOOKUP(B301,$S$69:$T$82,2,0)</f>
        <v>Chân giò heo muối 500G</v>
      </c>
      <c r="D301" s="92">
        <v>20</v>
      </c>
      <c r="E301" s="66">
        <f>VLOOKUP(C301,$T$69:$U$82,2,0)</f>
        <v>119066</v>
      </c>
      <c r="F301" s="69">
        <f>E301*D301</f>
        <v>2381320</v>
      </c>
      <c r="G301" s="46">
        <v>0</v>
      </c>
      <c r="H301" s="38">
        <f>F301-G301*F301</f>
        <v>2381320</v>
      </c>
      <c r="I301" s="1">
        <f>+E301*0.9</f>
        <v>107159.40000000001</v>
      </c>
      <c r="J301" s="1">
        <f>+I301*D301</f>
        <v>2143188</v>
      </c>
      <c r="K301" s="47"/>
      <c r="L301" s="1" t="str">
        <f t="shared" si="2"/>
        <v>choqua</v>
      </c>
      <c r="M301" s="1"/>
      <c r="N301" s="1"/>
      <c r="O301" s="1"/>
      <c r="P301" s="1"/>
      <c r="Q301" s="1"/>
      <c r="R301" s="64"/>
      <c r="S301" s="65"/>
      <c r="T301" s="1"/>
      <c r="U301" s="1"/>
      <c r="V301" s="1"/>
      <c r="W301" s="5"/>
    </row>
    <row r="302" spans="1:23" s="2" customFormat="1" ht="15.75" hidden="1" x14ac:dyDescent="0.25">
      <c r="A302" s="42">
        <v>4</v>
      </c>
      <c r="B302" s="36" t="s">
        <v>52</v>
      </c>
      <c r="C302" s="37" t="str">
        <f>VLOOKUP(B302,$S$69:$T$82,2,0)</f>
        <v>Bắp bò muối 200G</v>
      </c>
      <c r="D302" s="92"/>
      <c r="E302" s="66">
        <f>VLOOKUP(C302,$T$69:$U$82,2,0)</f>
        <v>87787</v>
      </c>
      <c r="F302" s="69">
        <f>E302*D302</f>
        <v>0</v>
      </c>
      <c r="G302" s="46">
        <v>0</v>
      </c>
      <c r="H302" s="38">
        <f>F302-G302*F302</f>
        <v>0</v>
      </c>
      <c r="I302" s="1">
        <f>+E302*0.9</f>
        <v>79008.3</v>
      </c>
      <c r="J302" s="1">
        <f>+I302*D302</f>
        <v>0</v>
      </c>
      <c r="K302" s="47"/>
      <c r="L302" s="1" t="str">
        <f t="shared" si="2"/>
        <v>choqua</v>
      </c>
      <c r="M302" s="1"/>
      <c r="N302" s="1"/>
      <c r="O302" s="1"/>
      <c r="P302" s="1"/>
      <c r="Q302" s="1"/>
      <c r="R302" s="64"/>
      <c r="S302" s="65"/>
      <c r="T302" s="1"/>
      <c r="U302" s="1"/>
      <c r="V302" s="1"/>
      <c r="W302" s="5"/>
    </row>
    <row r="303" spans="1:23" s="2" customFormat="1" ht="15.75" hidden="1" x14ac:dyDescent="0.25">
      <c r="A303" s="42">
        <v>5</v>
      </c>
      <c r="B303" s="36" t="s">
        <v>53</v>
      </c>
      <c r="C303" s="37" t="str">
        <f>VLOOKUP(B303,$S$69:$T$82,2,0)</f>
        <v>Tai Heo muối 200G</v>
      </c>
      <c r="D303" s="92"/>
      <c r="E303" s="66">
        <f>VLOOKUP(C303,$T$69:$U$82,2,0)</f>
        <v>55595</v>
      </c>
      <c r="F303" s="69">
        <f>E303*D303</f>
        <v>0</v>
      </c>
      <c r="G303" s="46">
        <v>0</v>
      </c>
      <c r="H303" s="38">
        <f>F303-G303*F303</f>
        <v>0</v>
      </c>
      <c r="I303" s="1">
        <f>+E303*0.9</f>
        <v>50035.5</v>
      </c>
      <c r="J303" s="1">
        <f>+I303*D303</f>
        <v>0</v>
      </c>
      <c r="K303" s="47"/>
      <c r="L303" s="1" t="str">
        <f t="shared" si="2"/>
        <v>choqua</v>
      </c>
      <c r="M303" s="1"/>
      <c r="N303" s="1"/>
      <c r="O303" s="1"/>
      <c r="P303" s="1"/>
      <c r="Q303" s="1"/>
      <c r="R303" s="64"/>
      <c r="S303" s="65"/>
      <c r="T303" s="1"/>
      <c r="U303" s="1"/>
      <c r="V303" s="1"/>
      <c r="W303" s="5"/>
    </row>
    <row r="304" spans="1:23" s="2" customFormat="1" ht="15.75" x14ac:dyDescent="0.25">
      <c r="A304" s="42"/>
      <c r="B304" s="43"/>
      <c r="C304" s="54" t="s">
        <v>54</v>
      </c>
      <c r="D304" s="55">
        <f>+SUM(D299:D303)</f>
        <v>90</v>
      </c>
      <c r="E304" s="44"/>
      <c r="F304" s="45"/>
      <c r="G304" s="46"/>
      <c r="H304" s="56">
        <f>+SUM(H299:H303)</f>
        <v>9026570</v>
      </c>
      <c r="I304" s="1"/>
      <c r="J304" s="1"/>
      <c r="K304" s="103">
        <f>+SUM(J299:J303)</f>
        <v>8123913</v>
      </c>
      <c r="L304" s="1" t="str">
        <f t="shared" si="2"/>
        <v>choqua</v>
      </c>
      <c r="M304" s="1"/>
      <c r="N304" s="1"/>
      <c r="O304" s="1"/>
      <c r="P304" s="1"/>
      <c r="Q304" s="1"/>
      <c r="R304" s="64"/>
      <c r="S304" s="65"/>
      <c r="T304" s="1"/>
      <c r="U304" s="1"/>
      <c r="V304" s="1"/>
      <c r="W304" s="5"/>
    </row>
    <row r="305" spans="1:23" ht="15.75" x14ac:dyDescent="0.25">
      <c r="L305" s="1" t="str">
        <f t="shared" si="2"/>
        <v>choqua</v>
      </c>
    </row>
    <row r="306" spans="1:23" ht="15.75" x14ac:dyDescent="0.25">
      <c r="L306" s="1" t="str">
        <f t="shared" si="2"/>
        <v>choqua</v>
      </c>
    </row>
    <row r="307" spans="1:23" s="2" customFormat="1" ht="15.75" x14ac:dyDescent="0.25">
      <c r="A307" s="140" t="s">
        <v>0</v>
      </c>
      <c r="B307" s="140"/>
      <c r="C307" s="140"/>
      <c r="D307" s="140"/>
      <c r="E307" s="140"/>
      <c r="F307" s="140"/>
      <c r="G307" s="140"/>
      <c r="H307" s="140"/>
      <c r="I307" s="1"/>
      <c r="J307" s="1"/>
      <c r="K307" s="1"/>
      <c r="L307" s="1" t="str">
        <f t="shared" si="2"/>
        <v>choqua</v>
      </c>
      <c r="M307" s="1"/>
      <c r="N307" s="1"/>
      <c r="O307" s="1"/>
      <c r="P307" s="1"/>
      <c r="Q307" s="1"/>
      <c r="R307" s="64"/>
      <c r="S307" s="65"/>
      <c r="T307" s="1"/>
      <c r="U307" s="1"/>
      <c r="V307" s="1"/>
      <c r="W307" s="5"/>
    </row>
    <row r="308" spans="1:23" s="2" customFormat="1" ht="15.75" x14ac:dyDescent="0.25">
      <c r="A308" s="140" t="s">
        <v>3</v>
      </c>
      <c r="B308" s="140"/>
      <c r="C308" s="140"/>
      <c r="D308" s="140"/>
      <c r="E308" s="140"/>
      <c r="F308" s="140"/>
      <c r="G308" s="140"/>
      <c r="H308" s="140"/>
      <c r="I308" s="1"/>
      <c r="J308" s="1"/>
      <c r="K308" s="1"/>
      <c r="L308" s="1" t="str">
        <f t="shared" si="2"/>
        <v>choqua</v>
      </c>
      <c r="M308" s="1"/>
      <c r="N308" s="1"/>
      <c r="O308" s="1"/>
      <c r="P308" s="1"/>
      <c r="Q308" s="1"/>
      <c r="R308" s="64"/>
      <c r="S308" s="65"/>
      <c r="T308" s="1"/>
      <c r="U308" s="1"/>
      <c r="V308" s="1"/>
      <c r="W308" s="5"/>
    </row>
    <row r="309" spans="1:23" s="2" customFormat="1" ht="15.75" x14ac:dyDescent="0.25">
      <c r="A309" s="140" t="s">
        <v>4</v>
      </c>
      <c r="B309" s="140"/>
      <c r="C309" s="140"/>
      <c r="D309" s="140"/>
      <c r="E309" s="140"/>
      <c r="F309" s="140"/>
      <c r="G309" s="140"/>
      <c r="H309" s="140"/>
      <c r="I309" s="1"/>
      <c r="J309" s="1"/>
      <c r="K309" s="1"/>
      <c r="L309" s="1" t="str">
        <f t="shared" si="2"/>
        <v>choqua</v>
      </c>
      <c r="M309" s="1"/>
      <c r="N309" s="1"/>
      <c r="O309" s="1"/>
      <c r="P309" s="1"/>
      <c r="Q309" s="1"/>
      <c r="R309" s="64"/>
      <c r="S309" s="65"/>
      <c r="T309" s="1"/>
      <c r="U309" s="1"/>
      <c r="V309" s="1"/>
      <c r="W309" s="5"/>
    </row>
    <row r="310" spans="1:23" s="2" customFormat="1" ht="15.75" x14ac:dyDescent="0.25">
      <c r="A310" s="140" t="s">
        <v>9</v>
      </c>
      <c r="B310" s="140"/>
      <c r="C310" s="140"/>
      <c r="D310" s="140"/>
      <c r="E310" s="140"/>
      <c r="F310" s="140"/>
      <c r="G310" s="140"/>
      <c r="H310" s="140"/>
      <c r="I310" s="1"/>
      <c r="J310" s="1"/>
      <c r="K310" s="1"/>
      <c r="L310" s="1" t="str">
        <f t="shared" si="2"/>
        <v>choqua</v>
      </c>
      <c r="M310" s="1"/>
      <c r="N310" s="1"/>
      <c r="O310" s="1"/>
      <c r="P310" s="1"/>
      <c r="Q310" s="1"/>
      <c r="R310" s="64"/>
      <c r="S310" s="65"/>
      <c r="T310" s="1"/>
      <c r="U310" s="1"/>
      <c r="V310" s="1"/>
      <c r="W310" s="5"/>
    </row>
    <row r="311" spans="1:23" s="2" customFormat="1" ht="15.75" x14ac:dyDescent="0.25">
      <c r="A311" s="141" t="s">
        <v>12</v>
      </c>
      <c r="B311" s="141"/>
      <c r="C311" s="141"/>
      <c r="D311" s="141"/>
      <c r="E311" s="141"/>
      <c r="F311" s="141"/>
      <c r="G311" s="141"/>
      <c r="H311" s="141"/>
      <c r="I311" s="1"/>
      <c r="J311" s="1"/>
      <c r="K311" s="1"/>
      <c r="L311" s="1" t="str">
        <f t="shared" si="2"/>
        <v>choqua</v>
      </c>
      <c r="M311" s="1"/>
      <c r="N311" s="1"/>
      <c r="O311" s="1"/>
      <c r="P311" s="1"/>
      <c r="Q311" s="1"/>
      <c r="R311" s="64"/>
      <c r="S311" s="65"/>
      <c r="T311" s="1"/>
      <c r="U311" s="1"/>
      <c r="V311" s="1"/>
      <c r="W311" s="5"/>
    </row>
    <row r="312" spans="1:23" s="2" customFormat="1" ht="15.75" x14ac:dyDescent="0.25">
      <c r="A312" s="14"/>
      <c r="B312" s="15"/>
      <c r="C312" s="14"/>
      <c r="D312" s="105"/>
      <c r="E312" s="14"/>
      <c r="F312" s="14"/>
      <c r="G312" s="16"/>
      <c r="H312" s="14"/>
      <c r="I312" s="1"/>
      <c r="J312" s="1"/>
      <c r="K312" s="1"/>
      <c r="L312" s="1" t="str">
        <f t="shared" ref="L312:L375" si="3">IF(LEFT(C312,6)="CHỊ HÀ",C312,"choqua")</f>
        <v>choqua</v>
      </c>
      <c r="M312" s="1"/>
      <c r="N312" s="1"/>
      <c r="O312" s="1"/>
      <c r="P312" s="1"/>
      <c r="Q312" s="1"/>
      <c r="R312" s="64"/>
      <c r="S312" s="65"/>
      <c r="T312" s="1"/>
      <c r="U312" s="1"/>
      <c r="V312" s="1"/>
      <c r="W312" s="5"/>
    </row>
    <row r="313" spans="1:23" s="2" customFormat="1" ht="15.75" x14ac:dyDescent="0.25">
      <c r="A313" s="20" t="s">
        <v>20</v>
      </c>
      <c r="B313" s="20"/>
      <c r="C313" s="15" t="s">
        <v>59</v>
      </c>
      <c r="D313" s="105"/>
      <c r="E313" s="14"/>
      <c r="F313" s="14"/>
      <c r="G313" s="21" t="s">
        <v>22</v>
      </c>
      <c r="H313" s="22">
        <v>44754</v>
      </c>
      <c r="I313" s="1"/>
      <c r="J313" s="1"/>
      <c r="K313" s="1"/>
      <c r="L313" s="1" t="str">
        <f t="shared" si="3"/>
        <v>CHỊ HÀ - SIÊU THỊ MINH CẦU GANG THÉP - TN</v>
      </c>
      <c r="M313" s="23">
        <f>H313</f>
        <v>44754</v>
      </c>
      <c r="N313" s="1"/>
      <c r="O313" s="1"/>
      <c r="P313" s="1"/>
      <c r="Q313" s="1"/>
      <c r="R313" s="64"/>
      <c r="S313" s="65"/>
      <c r="T313" s="1"/>
      <c r="U313" s="1"/>
      <c r="V313" s="1"/>
      <c r="W313" s="5"/>
    </row>
    <row r="314" spans="1:23" s="2" customFormat="1" ht="15.75" x14ac:dyDescent="0.25">
      <c r="A314" s="24" t="s">
        <v>25</v>
      </c>
      <c r="B314" s="24"/>
      <c r="C314" s="25"/>
      <c r="D314" s="26"/>
      <c r="E314" s="27"/>
      <c r="F314" s="28"/>
      <c r="G314" s="142"/>
      <c r="H314" s="142"/>
      <c r="I314" s="1"/>
      <c r="J314" s="1"/>
      <c r="K314" s="1"/>
      <c r="L314" s="1" t="str">
        <f t="shared" si="3"/>
        <v>choqua</v>
      </c>
      <c r="M314" s="1"/>
      <c r="N314" s="1"/>
      <c r="O314" s="1"/>
      <c r="P314" s="1"/>
      <c r="Q314" s="1"/>
      <c r="R314" s="64"/>
      <c r="S314" s="65"/>
      <c r="T314" s="1"/>
      <c r="U314" s="1"/>
      <c r="V314" s="1"/>
      <c r="W314" s="5"/>
    </row>
    <row r="315" spans="1:23" s="2" customFormat="1" ht="15.75" x14ac:dyDescent="0.25">
      <c r="A315" s="24" t="s">
        <v>28</v>
      </c>
      <c r="B315" s="143" t="s">
        <v>29</v>
      </c>
      <c r="C315" s="143"/>
      <c r="D315" s="26"/>
      <c r="E315" s="27"/>
      <c r="F315" s="28"/>
      <c r="G315" s="144" t="s">
        <v>60</v>
      </c>
      <c r="H315" s="144"/>
      <c r="I315" s="1"/>
      <c r="J315" s="1"/>
      <c r="K315" s="1"/>
      <c r="L315" s="1" t="str">
        <f t="shared" si="3"/>
        <v>choqua</v>
      </c>
      <c r="M315" s="1"/>
      <c r="N315" s="1"/>
      <c r="O315" s="1"/>
      <c r="P315" s="1"/>
      <c r="Q315" s="1"/>
      <c r="R315" s="64"/>
      <c r="S315" s="65"/>
      <c r="T315" s="1"/>
      <c r="U315" s="1"/>
      <c r="V315" s="1"/>
      <c r="W315" s="5"/>
    </row>
    <row r="316" spans="1:23" s="2" customFormat="1" ht="15.75" x14ac:dyDescent="0.25">
      <c r="A316" s="6" t="s">
        <v>5</v>
      </c>
      <c r="B316" s="34" t="s">
        <v>34</v>
      </c>
      <c r="C316" s="6" t="s">
        <v>35</v>
      </c>
      <c r="D316" s="108" t="s">
        <v>36</v>
      </c>
      <c r="E316" s="7" t="s">
        <v>37</v>
      </c>
      <c r="F316" s="35" t="s">
        <v>38</v>
      </c>
      <c r="G316" s="6" t="s">
        <v>39</v>
      </c>
      <c r="H316" s="7" t="s">
        <v>40</v>
      </c>
      <c r="I316" s="96" t="s">
        <v>31</v>
      </c>
      <c r="J316" s="1"/>
      <c r="K316" s="1"/>
      <c r="L316" s="1" t="str">
        <f t="shared" si="3"/>
        <v>choqua</v>
      </c>
      <c r="M316" s="1"/>
      <c r="N316" s="1"/>
      <c r="O316" s="1"/>
      <c r="P316" s="1"/>
      <c r="Q316" s="1"/>
      <c r="R316" s="64"/>
      <c r="S316" s="65"/>
      <c r="T316" s="1"/>
      <c r="U316" s="1"/>
      <c r="V316" s="1"/>
      <c r="W316" s="5"/>
    </row>
    <row r="317" spans="1:23" s="2" customFormat="1" ht="15.75" x14ac:dyDescent="0.25">
      <c r="A317" s="8">
        <v>1</v>
      </c>
      <c r="B317" s="36" t="s">
        <v>43</v>
      </c>
      <c r="C317" s="12" t="str">
        <f>VLOOKUP(B317,$S$69:$T$82,2,0)</f>
        <v>Gà muối 500G</v>
      </c>
      <c r="D317" s="91">
        <v>20</v>
      </c>
      <c r="E317" s="66">
        <f>VLOOKUP(C317,$T$69:$U$82,2,0)</f>
        <v>111058</v>
      </c>
      <c r="F317" s="67">
        <f>E317*D317</f>
        <v>2221160</v>
      </c>
      <c r="G317" s="40">
        <v>0</v>
      </c>
      <c r="H317" s="41">
        <f>F317-G317*F317</f>
        <v>2221160</v>
      </c>
      <c r="I317" s="1">
        <f>+E317*0.9</f>
        <v>99952.2</v>
      </c>
      <c r="J317" s="1">
        <f>+I317*D317</f>
        <v>1999044</v>
      </c>
      <c r="K317" s="1"/>
      <c r="L317" s="1" t="str">
        <f t="shared" si="3"/>
        <v>choqua</v>
      </c>
      <c r="M317" s="68"/>
      <c r="N317" s="68"/>
      <c r="O317" s="68"/>
      <c r="P317" s="68"/>
      <c r="Q317" s="1"/>
      <c r="R317" s="64"/>
      <c r="S317" s="65"/>
      <c r="T317" s="1"/>
      <c r="U317" s="1"/>
      <c r="V317" s="1"/>
      <c r="W317" s="5"/>
    </row>
    <row r="318" spans="1:23" s="2" customFormat="1" ht="15.75" x14ac:dyDescent="0.25">
      <c r="A318" s="8">
        <v>2</v>
      </c>
      <c r="B318" s="36" t="s">
        <v>46</v>
      </c>
      <c r="C318" s="12" t="str">
        <f>VLOOKUP(B318,$S$69:$T$82,2,0)</f>
        <v>Chân giò heo muối 300G</v>
      </c>
      <c r="D318" s="92">
        <v>15</v>
      </c>
      <c r="E318" s="66">
        <f>VLOOKUP(C318,$T$69:$U$82,2,0)</f>
        <v>73431</v>
      </c>
      <c r="F318" s="67">
        <f>E318*D318</f>
        <v>1101465</v>
      </c>
      <c r="G318" s="40">
        <v>0</v>
      </c>
      <c r="H318" s="41">
        <f>F318-G318*F318</f>
        <v>1101465</v>
      </c>
      <c r="I318" s="1">
        <f>+E318*0.9</f>
        <v>66087.900000000009</v>
      </c>
      <c r="J318" s="1">
        <f>+I318*D318</f>
        <v>991318.50000000012</v>
      </c>
      <c r="K318" s="1"/>
      <c r="L318" s="1" t="str">
        <f t="shared" si="3"/>
        <v>choqua</v>
      </c>
      <c r="M318" s="1"/>
      <c r="N318" s="1"/>
      <c r="O318" s="1"/>
      <c r="P318" s="1"/>
      <c r="Q318" s="1"/>
      <c r="R318" s="64"/>
      <c r="S318" s="65"/>
      <c r="T318" s="1"/>
      <c r="U318" s="1"/>
      <c r="V318" s="1"/>
      <c r="W318" s="5"/>
    </row>
    <row r="319" spans="1:23" s="2" customFormat="1" ht="15.75" x14ac:dyDescent="0.25">
      <c r="A319" s="42">
        <v>3</v>
      </c>
      <c r="B319" s="36" t="s">
        <v>49</v>
      </c>
      <c r="C319" s="37" t="str">
        <f>VLOOKUP(B319,$S$69:$T$82,2,0)</f>
        <v>Chân giò heo muối 500G</v>
      </c>
      <c r="D319" s="92">
        <v>15</v>
      </c>
      <c r="E319" s="66">
        <f>VLOOKUP(C319,$T$69:$U$82,2,0)</f>
        <v>119066</v>
      </c>
      <c r="F319" s="69">
        <f>E319*D319</f>
        <v>1785990</v>
      </c>
      <c r="G319" s="46">
        <v>0</v>
      </c>
      <c r="H319" s="38">
        <f>F319-G319*F319</f>
        <v>1785990</v>
      </c>
      <c r="I319" s="1">
        <f>+E319*0.9</f>
        <v>107159.40000000001</v>
      </c>
      <c r="J319" s="1">
        <f>+I319*D319</f>
        <v>1607391.0000000002</v>
      </c>
      <c r="K319" s="47"/>
      <c r="L319" s="1" t="str">
        <f t="shared" si="3"/>
        <v>choqua</v>
      </c>
      <c r="M319" s="1"/>
      <c r="N319" s="1"/>
      <c r="O319" s="1"/>
      <c r="P319" s="1"/>
      <c r="Q319" s="1"/>
      <c r="R319" s="64"/>
      <c r="S319" s="65"/>
      <c r="T319" s="1"/>
      <c r="U319" s="1"/>
      <c r="V319" s="1"/>
      <c r="W319" s="5"/>
    </row>
    <row r="320" spans="1:23" s="2" customFormat="1" ht="15.75" x14ac:dyDescent="0.25">
      <c r="A320" s="42">
        <v>4</v>
      </c>
      <c r="B320" s="36" t="s">
        <v>52</v>
      </c>
      <c r="C320" s="37" t="str">
        <f>VLOOKUP(B320,$S$69:$T$82,2,0)</f>
        <v>Bắp bò muối 200G</v>
      </c>
      <c r="D320" s="92">
        <v>10</v>
      </c>
      <c r="E320" s="66">
        <f>VLOOKUP(C320,$T$69:$U$82,2,0)</f>
        <v>87787</v>
      </c>
      <c r="F320" s="69">
        <f>E320*D320</f>
        <v>877870</v>
      </c>
      <c r="G320" s="46">
        <v>0</v>
      </c>
      <c r="H320" s="38">
        <f>F320-G320*F320</f>
        <v>877870</v>
      </c>
      <c r="I320" s="1">
        <f>+E320*0.9</f>
        <v>79008.3</v>
      </c>
      <c r="J320" s="1">
        <f>+I320*D320</f>
        <v>790083</v>
      </c>
      <c r="K320" s="47"/>
      <c r="L320" s="1" t="str">
        <f t="shared" si="3"/>
        <v>choqua</v>
      </c>
      <c r="M320" s="1"/>
      <c r="N320" s="1"/>
      <c r="O320" s="1"/>
      <c r="P320" s="1"/>
      <c r="Q320" s="1"/>
      <c r="R320" s="64"/>
      <c r="S320" s="65"/>
      <c r="T320" s="1"/>
      <c r="U320" s="1"/>
      <c r="V320" s="1"/>
      <c r="W320" s="5"/>
    </row>
    <row r="321" spans="1:23" s="2" customFormat="1" ht="15.75" hidden="1" x14ac:dyDescent="0.25">
      <c r="A321" s="42">
        <v>5</v>
      </c>
      <c r="B321" s="36" t="s">
        <v>53</v>
      </c>
      <c r="C321" s="37" t="str">
        <f>VLOOKUP(B321,$S$69:$T$82,2,0)</f>
        <v>Tai Heo muối 200G</v>
      </c>
      <c r="D321" s="92"/>
      <c r="E321" s="66">
        <f>VLOOKUP(C321,$T$69:$U$82,2,0)</f>
        <v>55595</v>
      </c>
      <c r="F321" s="69">
        <f>E321*D321</f>
        <v>0</v>
      </c>
      <c r="G321" s="46">
        <v>0</v>
      </c>
      <c r="H321" s="38">
        <f>F321-G321*F321</f>
        <v>0</v>
      </c>
      <c r="I321" s="1">
        <f>+E321*0.9</f>
        <v>50035.5</v>
      </c>
      <c r="J321" s="1">
        <f>+I321*D321</f>
        <v>0</v>
      </c>
      <c r="K321" s="47"/>
      <c r="L321" s="1" t="str">
        <f t="shared" si="3"/>
        <v>choqua</v>
      </c>
      <c r="M321" s="1"/>
      <c r="N321" s="1"/>
      <c r="O321" s="1"/>
      <c r="P321" s="1"/>
      <c r="Q321" s="1"/>
      <c r="R321" s="64"/>
      <c r="S321" s="65"/>
      <c r="T321" s="1"/>
      <c r="U321" s="1"/>
      <c r="V321" s="1"/>
      <c r="W321" s="5"/>
    </row>
    <row r="322" spans="1:23" s="2" customFormat="1" ht="15.75" x14ac:dyDescent="0.25">
      <c r="A322" s="42"/>
      <c r="B322" s="43"/>
      <c r="C322" s="54" t="s">
        <v>54</v>
      </c>
      <c r="D322" s="55">
        <f>+SUM(D317:D321)</f>
        <v>60</v>
      </c>
      <c r="E322" s="44"/>
      <c r="F322" s="45"/>
      <c r="G322" s="46"/>
      <c r="H322" s="56">
        <f>+SUM(H317:H321)</f>
        <v>5986485</v>
      </c>
      <c r="I322" s="1"/>
      <c r="J322" s="1"/>
      <c r="K322" s="103">
        <f>+SUM(J317:J321)</f>
        <v>5387836.5</v>
      </c>
      <c r="L322" s="1" t="str">
        <f t="shared" si="3"/>
        <v>choqua</v>
      </c>
      <c r="M322" s="1"/>
      <c r="N322" s="1"/>
      <c r="O322" s="1"/>
      <c r="P322" s="1"/>
      <c r="Q322" s="1"/>
      <c r="R322" s="64"/>
      <c r="S322" s="65"/>
      <c r="T322" s="1"/>
      <c r="U322" s="1"/>
      <c r="V322" s="1"/>
      <c r="W322" s="5"/>
    </row>
    <row r="323" spans="1:23" ht="15.75" x14ac:dyDescent="0.25">
      <c r="L323" s="1" t="str">
        <f t="shared" si="3"/>
        <v>choqua</v>
      </c>
    </row>
    <row r="324" spans="1:23" ht="15.75" x14ac:dyDescent="0.25">
      <c r="L324" s="1" t="str">
        <f t="shared" si="3"/>
        <v>choqua</v>
      </c>
    </row>
    <row r="325" spans="1:23" s="2" customFormat="1" ht="15.75" x14ac:dyDescent="0.25">
      <c r="A325" s="140" t="s">
        <v>0</v>
      </c>
      <c r="B325" s="140"/>
      <c r="C325" s="140"/>
      <c r="D325" s="140"/>
      <c r="E325" s="140"/>
      <c r="F325" s="140"/>
      <c r="G325" s="140"/>
      <c r="H325" s="140"/>
      <c r="I325" s="1"/>
      <c r="J325" s="1"/>
      <c r="K325" s="1"/>
      <c r="L325" s="1" t="str">
        <f t="shared" si="3"/>
        <v>choqua</v>
      </c>
      <c r="M325" s="1"/>
      <c r="N325" s="1"/>
      <c r="O325" s="1"/>
      <c r="P325" s="1"/>
      <c r="Q325" s="1"/>
      <c r="R325" s="64"/>
      <c r="S325" s="65"/>
      <c r="T325" s="1"/>
      <c r="U325" s="1"/>
      <c r="V325" s="1"/>
      <c r="W325" s="5"/>
    </row>
    <row r="326" spans="1:23" s="2" customFormat="1" ht="15.75" x14ac:dyDescent="0.25">
      <c r="A326" s="140" t="s">
        <v>3</v>
      </c>
      <c r="B326" s="140"/>
      <c r="C326" s="140"/>
      <c r="D326" s="140"/>
      <c r="E326" s="140"/>
      <c r="F326" s="140"/>
      <c r="G326" s="140"/>
      <c r="H326" s="140"/>
      <c r="I326" s="1"/>
      <c r="J326" s="1"/>
      <c r="K326" s="1"/>
      <c r="L326" s="1" t="str">
        <f t="shared" si="3"/>
        <v>choqua</v>
      </c>
      <c r="M326" s="1"/>
      <c r="N326" s="1"/>
      <c r="O326" s="1"/>
      <c r="P326" s="1"/>
      <c r="Q326" s="1"/>
      <c r="R326" s="64"/>
      <c r="S326" s="65"/>
      <c r="T326" s="1"/>
      <c r="U326" s="1"/>
      <c r="V326" s="1"/>
      <c r="W326" s="5"/>
    </row>
    <row r="327" spans="1:23" s="2" customFormat="1" ht="15.75" x14ac:dyDescent="0.25">
      <c r="A327" s="140" t="s">
        <v>4</v>
      </c>
      <c r="B327" s="140"/>
      <c r="C327" s="140"/>
      <c r="D327" s="140"/>
      <c r="E327" s="140"/>
      <c r="F327" s="140"/>
      <c r="G327" s="140"/>
      <c r="H327" s="140"/>
      <c r="I327" s="1"/>
      <c r="J327" s="1"/>
      <c r="K327" s="1"/>
      <c r="L327" s="1" t="str">
        <f t="shared" si="3"/>
        <v>choqua</v>
      </c>
      <c r="M327" s="1"/>
      <c r="N327" s="1"/>
      <c r="O327" s="1"/>
      <c r="P327" s="1"/>
      <c r="Q327" s="1"/>
      <c r="R327" s="64"/>
      <c r="S327" s="65"/>
      <c r="T327" s="1"/>
      <c r="U327" s="1"/>
      <c r="V327" s="1"/>
      <c r="W327" s="5"/>
    </row>
    <row r="328" spans="1:23" s="2" customFormat="1" ht="15.75" x14ac:dyDescent="0.25">
      <c r="A328" s="140" t="s">
        <v>9</v>
      </c>
      <c r="B328" s="140"/>
      <c r="C328" s="140"/>
      <c r="D328" s="140"/>
      <c r="E328" s="140"/>
      <c r="F328" s="140"/>
      <c r="G328" s="140"/>
      <c r="H328" s="140"/>
      <c r="I328" s="1"/>
      <c r="J328" s="1"/>
      <c r="K328" s="1"/>
      <c r="L328" s="1" t="str">
        <f t="shared" si="3"/>
        <v>choqua</v>
      </c>
      <c r="M328" s="1"/>
      <c r="N328" s="1"/>
      <c r="O328" s="1"/>
      <c r="P328" s="1"/>
      <c r="Q328" s="1"/>
      <c r="R328" s="64"/>
      <c r="S328" s="65"/>
      <c r="T328" s="1"/>
      <c r="U328" s="1"/>
      <c r="V328" s="1"/>
      <c r="W328" s="5"/>
    </row>
    <row r="329" spans="1:23" s="2" customFormat="1" ht="15.75" x14ac:dyDescent="0.25">
      <c r="A329" s="141" t="s">
        <v>12</v>
      </c>
      <c r="B329" s="141"/>
      <c r="C329" s="141"/>
      <c r="D329" s="141"/>
      <c r="E329" s="141"/>
      <c r="F329" s="141"/>
      <c r="G329" s="141"/>
      <c r="H329" s="141"/>
      <c r="I329" s="1"/>
      <c r="J329" s="1"/>
      <c r="K329" s="1"/>
      <c r="L329" s="1" t="str">
        <f t="shared" si="3"/>
        <v>choqua</v>
      </c>
      <c r="M329" s="1"/>
      <c r="N329" s="1"/>
      <c r="O329" s="1"/>
      <c r="P329" s="1"/>
      <c r="Q329" s="1"/>
      <c r="R329" s="64"/>
      <c r="S329" s="65"/>
      <c r="T329" s="1"/>
      <c r="U329" s="1"/>
      <c r="V329" s="1"/>
      <c r="W329" s="5"/>
    </row>
    <row r="330" spans="1:23" s="2" customFormat="1" ht="15.75" x14ac:dyDescent="0.25">
      <c r="A330" s="14"/>
      <c r="B330" s="15"/>
      <c r="C330" s="14"/>
      <c r="D330" s="105"/>
      <c r="E330" s="14"/>
      <c r="F330" s="14"/>
      <c r="G330" s="16"/>
      <c r="H330" s="14"/>
      <c r="I330" s="1"/>
      <c r="J330" s="1"/>
      <c r="K330" s="1"/>
      <c r="L330" s="1" t="str">
        <f t="shared" si="3"/>
        <v>choqua</v>
      </c>
      <c r="M330" s="1"/>
      <c r="N330" s="1"/>
      <c r="O330" s="1"/>
      <c r="P330" s="1"/>
      <c r="Q330" s="1"/>
      <c r="R330" s="64"/>
      <c r="S330" s="65"/>
      <c r="T330" s="1"/>
      <c r="U330" s="1"/>
      <c r="V330" s="1"/>
      <c r="W330" s="5"/>
    </row>
    <row r="331" spans="1:23" s="2" customFormat="1" ht="15.75" x14ac:dyDescent="0.25">
      <c r="A331" s="20" t="s">
        <v>20</v>
      </c>
      <c r="B331" s="20"/>
      <c r="C331" s="15" t="s">
        <v>66</v>
      </c>
      <c r="D331" s="105"/>
      <c r="E331" s="14"/>
      <c r="F331" s="14"/>
      <c r="G331" s="21" t="s">
        <v>22</v>
      </c>
      <c r="H331" s="22">
        <v>44760</v>
      </c>
      <c r="I331" s="1"/>
      <c r="J331" s="1"/>
      <c r="K331" s="1"/>
      <c r="L331" s="1" t="str">
        <f t="shared" si="3"/>
        <v>CHỊ HÀ - SIÊU THỊ MINH CẦU GIA SÀNG - TN</v>
      </c>
      <c r="M331" s="23">
        <f>H331</f>
        <v>44760</v>
      </c>
      <c r="N331" s="1"/>
      <c r="O331" s="1"/>
      <c r="P331" s="1"/>
      <c r="Q331" s="1"/>
      <c r="R331" s="64"/>
      <c r="S331" s="65"/>
      <c r="T331" s="1"/>
      <c r="U331" s="1"/>
      <c r="V331" s="1"/>
      <c r="W331" s="5"/>
    </row>
    <row r="332" spans="1:23" s="2" customFormat="1" ht="15.75" x14ac:dyDescent="0.25">
      <c r="A332" s="24" t="s">
        <v>25</v>
      </c>
      <c r="B332" s="24"/>
      <c r="C332" s="25"/>
      <c r="D332" s="26"/>
      <c r="E332" s="27"/>
      <c r="F332" s="28"/>
      <c r="G332" s="142"/>
      <c r="H332" s="142"/>
      <c r="I332" s="1"/>
      <c r="J332" s="1"/>
      <c r="K332" s="1"/>
      <c r="L332" s="1" t="str">
        <f t="shared" si="3"/>
        <v>choqua</v>
      </c>
      <c r="M332" s="1"/>
      <c r="N332" s="1"/>
      <c r="O332" s="1"/>
      <c r="P332" s="1"/>
      <c r="Q332" s="1"/>
      <c r="R332" s="64"/>
      <c r="S332" s="65"/>
      <c r="T332" s="1"/>
      <c r="U332" s="1"/>
      <c r="V332" s="1"/>
      <c r="W332" s="5"/>
    </row>
    <row r="333" spans="1:23" s="2" customFormat="1" ht="15.75" x14ac:dyDescent="0.25">
      <c r="A333" s="24" t="s">
        <v>28</v>
      </c>
      <c r="B333" s="143" t="s">
        <v>29</v>
      </c>
      <c r="C333" s="143"/>
      <c r="D333" s="26"/>
      <c r="E333" s="27"/>
      <c r="F333" s="28"/>
      <c r="G333" s="144" t="s">
        <v>60</v>
      </c>
      <c r="H333" s="144"/>
      <c r="I333" s="1"/>
      <c r="J333" s="1"/>
      <c r="K333" s="1"/>
      <c r="L333" s="1" t="str">
        <f t="shared" si="3"/>
        <v>choqua</v>
      </c>
      <c r="M333" s="1"/>
      <c r="N333" s="1"/>
      <c r="O333" s="1"/>
      <c r="P333" s="1"/>
      <c r="Q333" s="1"/>
      <c r="R333" s="64"/>
      <c r="S333" s="65"/>
      <c r="T333" s="1"/>
      <c r="U333" s="1"/>
      <c r="V333" s="1"/>
      <c r="W333" s="5"/>
    </row>
    <row r="334" spans="1:23" s="2" customFormat="1" ht="15.75" x14ac:dyDescent="0.25">
      <c r="A334" s="6" t="s">
        <v>5</v>
      </c>
      <c r="B334" s="34" t="s">
        <v>34</v>
      </c>
      <c r="C334" s="6" t="s">
        <v>35</v>
      </c>
      <c r="D334" s="108" t="s">
        <v>36</v>
      </c>
      <c r="E334" s="7" t="s">
        <v>37</v>
      </c>
      <c r="F334" s="35" t="s">
        <v>38</v>
      </c>
      <c r="G334" s="6" t="s">
        <v>39</v>
      </c>
      <c r="H334" s="7" t="s">
        <v>40</v>
      </c>
      <c r="I334" s="96" t="s">
        <v>31</v>
      </c>
      <c r="J334" s="1"/>
      <c r="K334" s="1"/>
      <c r="L334" s="1" t="str">
        <f t="shared" si="3"/>
        <v>choqua</v>
      </c>
      <c r="M334" s="1"/>
      <c r="N334" s="1"/>
      <c r="O334" s="1"/>
      <c r="P334" s="1"/>
      <c r="Q334" s="1"/>
      <c r="R334" s="64"/>
      <c r="S334" s="65"/>
      <c r="T334" s="1"/>
      <c r="U334" s="1"/>
      <c r="V334" s="1"/>
      <c r="W334" s="5"/>
    </row>
    <row r="335" spans="1:23" s="2" customFormat="1" ht="15.75" x14ac:dyDescent="0.25">
      <c r="A335" s="8">
        <v>1</v>
      </c>
      <c r="B335" s="36" t="s">
        <v>43</v>
      </c>
      <c r="C335" s="12" t="str">
        <f>VLOOKUP(B335,$S$69:$T$82,2,0)</f>
        <v>Gà muối 500G</v>
      </c>
      <c r="D335" s="91">
        <v>30</v>
      </c>
      <c r="E335" s="66">
        <f>VLOOKUP(C335,$T$69:$U$82,2,0)</f>
        <v>111058</v>
      </c>
      <c r="F335" s="67">
        <f>E335*D335</f>
        <v>3331740</v>
      </c>
      <c r="G335" s="40">
        <v>0</v>
      </c>
      <c r="H335" s="41">
        <f>F335-G335*F335</f>
        <v>3331740</v>
      </c>
      <c r="I335" s="1">
        <f>+E335*0.9</f>
        <v>99952.2</v>
      </c>
      <c r="J335" s="1">
        <f>+I335*D335</f>
        <v>2998566</v>
      </c>
      <c r="K335" s="1"/>
      <c r="L335" s="1" t="str">
        <f t="shared" si="3"/>
        <v>choqua</v>
      </c>
      <c r="M335" s="68"/>
      <c r="N335" s="68"/>
      <c r="O335" s="68"/>
      <c r="P335" s="68"/>
      <c r="Q335" s="1"/>
      <c r="R335" s="64"/>
      <c r="S335" s="65"/>
      <c r="T335" s="1"/>
      <c r="U335" s="1"/>
      <c r="V335" s="1"/>
      <c r="W335" s="5"/>
    </row>
    <row r="336" spans="1:23" s="2" customFormat="1" ht="15.75" x14ac:dyDescent="0.25">
      <c r="A336" s="8">
        <v>2</v>
      </c>
      <c r="B336" s="36" t="s">
        <v>46</v>
      </c>
      <c r="C336" s="12" t="str">
        <f>VLOOKUP(B336,$S$69:$T$82,2,0)</f>
        <v>Chân giò heo muối 300G</v>
      </c>
      <c r="D336" s="92">
        <v>10</v>
      </c>
      <c r="E336" s="66">
        <f>VLOOKUP(C336,$T$69:$U$82,2,0)</f>
        <v>73431</v>
      </c>
      <c r="F336" s="67">
        <f>E336*D336</f>
        <v>734310</v>
      </c>
      <c r="G336" s="40">
        <v>0</v>
      </c>
      <c r="H336" s="41">
        <f>F336-G336*F336</f>
        <v>734310</v>
      </c>
      <c r="I336" s="1">
        <f>+E336*0.9</f>
        <v>66087.900000000009</v>
      </c>
      <c r="J336" s="1">
        <f>+I336*D336</f>
        <v>660879.00000000012</v>
      </c>
      <c r="K336" s="1"/>
      <c r="L336" s="1" t="str">
        <f t="shared" si="3"/>
        <v>choqua</v>
      </c>
      <c r="M336" s="1"/>
      <c r="N336" s="1"/>
      <c r="O336" s="1"/>
      <c r="P336" s="1"/>
      <c r="Q336" s="1"/>
      <c r="R336" s="64"/>
      <c r="S336" s="65"/>
      <c r="T336" s="1"/>
      <c r="U336" s="1"/>
      <c r="V336" s="1"/>
      <c r="W336" s="5"/>
    </row>
    <row r="337" spans="1:23" s="2" customFormat="1" ht="15.75" hidden="1" x14ac:dyDescent="0.25">
      <c r="A337" s="42">
        <v>3</v>
      </c>
      <c r="B337" s="36" t="s">
        <v>49</v>
      </c>
      <c r="C337" s="37" t="str">
        <f>VLOOKUP(B337,$S$69:$T$82,2,0)</f>
        <v>Chân giò heo muối 500G</v>
      </c>
      <c r="D337" s="92"/>
      <c r="E337" s="66">
        <f>VLOOKUP(C337,$T$69:$U$82,2,0)</f>
        <v>119066</v>
      </c>
      <c r="F337" s="69">
        <f>E337*D337</f>
        <v>0</v>
      </c>
      <c r="G337" s="46">
        <v>0</v>
      </c>
      <c r="H337" s="38">
        <f>F337-G337*F337</f>
        <v>0</v>
      </c>
      <c r="I337" s="1">
        <f>+E337*0.9</f>
        <v>107159.40000000001</v>
      </c>
      <c r="J337" s="1">
        <f>+I337*D337</f>
        <v>0</v>
      </c>
      <c r="K337" s="47"/>
      <c r="L337" s="1" t="str">
        <f t="shared" si="3"/>
        <v>choqua</v>
      </c>
      <c r="M337" s="1"/>
      <c r="N337" s="1"/>
      <c r="O337" s="1"/>
      <c r="P337" s="1"/>
      <c r="Q337" s="1"/>
      <c r="R337" s="64"/>
      <c r="S337" s="65"/>
      <c r="T337" s="1"/>
      <c r="U337" s="1"/>
      <c r="V337" s="1"/>
      <c r="W337" s="5"/>
    </row>
    <row r="338" spans="1:23" s="2" customFormat="1" ht="15.75" hidden="1" x14ac:dyDescent="0.25">
      <c r="A338" s="42">
        <v>4</v>
      </c>
      <c r="B338" s="36" t="s">
        <v>52</v>
      </c>
      <c r="C338" s="37" t="str">
        <f>VLOOKUP(B338,$S$69:$T$82,2,0)</f>
        <v>Bắp bò muối 200G</v>
      </c>
      <c r="D338" s="92"/>
      <c r="E338" s="66">
        <f>VLOOKUP(C338,$T$69:$U$82,2,0)</f>
        <v>87787</v>
      </c>
      <c r="F338" s="69">
        <f>E338*D338</f>
        <v>0</v>
      </c>
      <c r="G338" s="46">
        <v>0</v>
      </c>
      <c r="H338" s="38">
        <f>F338-G338*F338</f>
        <v>0</v>
      </c>
      <c r="I338" s="1">
        <f>+E338*0.9</f>
        <v>79008.3</v>
      </c>
      <c r="J338" s="1">
        <f>+I338*D338</f>
        <v>0</v>
      </c>
      <c r="K338" s="47"/>
      <c r="L338" s="1" t="str">
        <f t="shared" si="3"/>
        <v>choqua</v>
      </c>
      <c r="M338" s="1"/>
      <c r="N338" s="1"/>
      <c r="O338" s="1"/>
      <c r="P338" s="1"/>
      <c r="Q338" s="1"/>
      <c r="R338" s="64"/>
      <c r="S338" s="65"/>
      <c r="T338" s="1"/>
      <c r="U338" s="1"/>
      <c r="V338" s="1"/>
      <c r="W338" s="5"/>
    </row>
    <row r="339" spans="1:23" s="2" customFormat="1" ht="15.75" hidden="1" x14ac:dyDescent="0.25">
      <c r="A339" s="42">
        <v>5</v>
      </c>
      <c r="B339" s="36" t="s">
        <v>53</v>
      </c>
      <c r="C339" s="37" t="str">
        <f>VLOOKUP(B339,$S$69:$T$82,2,0)</f>
        <v>Tai Heo muối 200G</v>
      </c>
      <c r="D339" s="92"/>
      <c r="E339" s="66">
        <f>VLOOKUP(C339,$T$69:$U$82,2,0)</f>
        <v>55595</v>
      </c>
      <c r="F339" s="69">
        <f>E339*D339</f>
        <v>0</v>
      </c>
      <c r="G339" s="46">
        <v>0</v>
      </c>
      <c r="H339" s="38">
        <f>F339-G339*F339</f>
        <v>0</v>
      </c>
      <c r="I339" s="1">
        <f>+E339*0.9</f>
        <v>50035.5</v>
      </c>
      <c r="J339" s="1">
        <f>+I339*D339</f>
        <v>0</v>
      </c>
      <c r="K339" s="47"/>
      <c r="L339" s="1" t="str">
        <f t="shared" si="3"/>
        <v>choqua</v>
      </c>
      <c r="M339" s="1"/>
      <c r="N339" s="1"/>
      <c r="O339" s="1"/>
      <c r="P339" s="1"/>
      <c r="Q339" s="1"/>
      <c r="R339" s="64"/>
      <c r="S339" s="65"/>
      <c r="T339" s="1"/>
      <c r="U339" s="1"/>
      <c r="V339" s="1"/>
      <c r="W339" s="5"/>
    </row>
    <row r="340" spans="1:23" s="2" customFormat="1" ht="15.75" x14ac:dyDescent="0.25">
      <c r="A340" s="42"/>
      <c r="B340" s="43"/>
      <c r="C340" s="54" t="s">
        <v>54</v>
      </c>
      <c r="D340" s="55">
        <f>+SUM(D335:D339)</f>
        <v>40</v>
      </c>
      <c r="E340" s="44"/>
      <c r="F340" s="45"/>
      <c r="G340" s="46"/>
      <c r="H340" s="56">
        <f>+SUM(H335:H339)</f>
        <v>4066050</v>
      </c>
      <c r="I340" s="1"/>
      <c r="J340" s="1"/>
      <c r="K340" s="103">
        <f>+SUM(J335:J339)</f>
        <v>3659445</v>
      </c>
      <c r="L340" s="1" t="str">
        <f t="shared" si="3"/>
        <v>choqua</v>
      </c>
      <c r="M340" s="1"/>
      <c r="N340" s="1"/>
      <c r="O340" s="1"/>
      <c r="P340" s="1"/>
      <c r="Q340" s="1"/>
      <c r="R340" s="64"/>
      <c r="S340" s="65"/>
      <c r="T340" s="1"/>
      <c r="U340" s="1"/>
      <c r="V340" s="1"/>
      <c r="W340" s="5"/>
    </row>
    <row r="341" spans="1:23" ht="15.75" x14ac:dyDescent="0.25">
      <c r="L341" s="1" t="str">
        <f t="shared" si="3"/>
        <v>choqua</v>
      </c>
    </row>
    <row r="342" spans="1:23" ht="15.75" x14ac:dyDescent="0.25">
      <c r="L342" s="1" t="str">
        <f t="shared" si="3"/>
        <v>choqua</v>
      </c>
    </row>
    <row r="343" spans="1:23" s="2" customFormat="1" ht="15.75" x14ac:dyDescent="0.25">
      <c r="A343" s="140" t="s">
        <v>0</v>
      </c>
      <c r="B343" s="140"/>
      <c r="C343" s="140"/>
      <c r="D343" s="140"/>
      <c r="E343" s="140"/>
      <c r="F343" s="140"/>
      <c r="G343" s="140"/>
      <c r="H343" s="140"/>
      <c r="I343" s="1"/>
      <c r="J343" s="1"/>
      <c r="K343" s="1"/>
      <c r="L343" s="1" t="str">
        <f t="shared" si="3"/>
        <v>choqua</v>
      </c>
      <c r="M343" s="1"/>
      <c r="N343" s="1"/>
      <c r="O343" s="1"/>
      <c r="P343" s="1"/>
      <c r="Q343" s="1"/>
      <c r="R343" s="64"/>
      <c r="S343" s="65"/>
      <c r="T343" s="1"/>
      <c r="U343" s="1"/>
      <c r="V343" s="1"/>
      <c r="W343" s="5"/>
    </row>
    <row r="344" spans="1:23" s="2" customFormat="1" ht="15.75" x14ac:dyDescent="0.25">
      <c r="A344" s="140" t="s">
        <v>3</v>
      </c>
      <c r="B344" s="140"/>
      <c r="C344" s="140"/>
      <c r="D344" s="140"/>
      <c r="E344" s="140"/>
      <c r="F344" s="140"/>
      <c r="G344" s="140"/>
      <c r="H344" s="140"/>
      <c r="I344" s="1"/>
      <c r="J344" s="1"/>
      <c r="K344" s="1"/>
      <c r="L344" s="1" t="str">
        <f t="shared" si="3"/>
        <v>choqua</v>
      </c>
      <c r="M344" s="1"/>
      <c r="N344" s="1"/>
      <c r="O344" s="1"/>
      <c r="P344" s="1"/>
      <c r="Q344" s="1"/>
      <c r="R344" s="64"/>
      <c r="S344" s="65"/>
      <c r="T344" s="1"/>
      <c r="U344" s="1"/>
      <c r="V344" s="1"/>
      <c r="W344" s="5"/>
    </row>
    <row r="345" spans="1:23" s="2" customFormat="1" ht="15.75" x14ac:dyDescent="0.25">
      <c r="A345" s="140" t="s">
        <v>4</v>
      </c>
      <c r="B345" s="140"/>
      <c r="C345" s="140"/>
      <c r="D345" s="140"/>
      <c r="E345" s="140"/>
      <c r="F345" s="140"/>
      <c r="G345" s="140"/>
      <c r="H345" s="140"/>
      <c r="I345" s="1"/>
      <c r="J345" s="1"/>
      <c r="K345" s="1"/>
      <c r="L345" s="1" t="str">
        <f t="shared" si="3"/>
        <v>choqua</v>
      </c>
      <c r="M345" s="1"/>
      <c r="N345" s="1"/>
      <c r="O345" s="1"/>
      <c r="P345" s="1"/>
      <c r="Q345" s="1"/>
      <c r="R345" s="64"/>
      <c r="S345" s="65"/>
      <c r="T345" s="1"/>
      <c r="U345" s="1"/>
      <c r="V345" s="1"/>
      <c r="W345" s="5"/>
    </row>
    <row r="346" spans="1:23" s="2" customFormat="1" ht="15.75" x14ac:dyDescent="0.25">
      <c r="A346" s="140" t="s">
        <v>9</v>
      </c>
      <c r="B346" s="140"/>
      <c r="C346" s="140"/>
      <c r="D346" s="140"/>
      <c r="E346" s="140"/>
      <c r="F346" s="140"/>
      <c r="G346" s="140"/>
      <c r="H346" s="140"/>
      <c r="I346" s="1"/>
      <c r="J346" s="1"/>
      <c r="K346" s="1"/>
      <c r="L346" s="1" t="str">
        <f t="shared" si="3"/>
        <v>choqua</v>
      </c>
      <c r="M346" s="1"/>
      <c r="N346" s="1"/>
      <c r="O346" s="1"/>
      <c r="P346" s="1"/>
      <c r="Q346" s="1"/>
      <c r="R346" s="64"/>
      <c r="S346" s="65"/>
      <c r="T346" s="1"/>
      <c r="U346" s="1"/>
      <c r="V346" s="1"/>
      <c r="W346" s="5"/>
    </row>
    <row r="347" spans="1:23" s="2" customFormat="1" ht="15.75" x14ac:dyDescent="0.25">
      <c r="A347" s="141" t="s">
        <v>12</v>
      </c>
      <c r="B347" s="141"/>
      <c r="C347" s="141"/>
      <c r="D347" s="141"/>
      <c r="E347" s="141"/>
      <c r="F347" s="141"/>
      <c r="G347" s="141"/>
      <c r="H347" s="141"/>
      <c r="I347" s="1"/>
      <c r="J347" s="1"/>
      <c r="K347" s="1"/>
      <c r="L347" s="1" t="str">
        <f t="shared" si="3"/>
        <v>choqua</v>
      </c>
      <c r="M347" s="1"/>
      <c r="N347" s="1"/>
      <c r="O347" s="1"/>
      <c r="P347" s="1"/>
      <c r="Q347" s="1"/>
      <c r="R347" s="64"/>
      <c r="S347" s="65"/>
      <c r="T347" s="1"/>
      <c r="U347" s="1"/>
      <c r="V347" s="1"/>
      <c r="W347" s="5"/>
    </row>
    <row r="348" spans="1:23" s="2" customFormat="1" ht="15.75" x14ac:dyDescent="0.25">
      <c r="A348" s="14"/>
      <c r="B348" s="15"/>
      <c r="C348" s="14"/>
      <c r="D348" s="105"/>
      <c r="E348" s="14"/>
      <c r="F348" s="14"/>
      <c r="G348" s="16"/>
      <c r="H348" s="14"/>
      <c r="I348" s="1"/>
      <c r="J348" s="1"/>
      <c r="K348" s="1"/>
      <c r="L348" s="1" t="str">
        <f t="shared" si="3"/>
        <v>choqua</v>
      </c>
      <c r="M348" s="1"/>
      <c r="N348" s="1"/>
      <c r="O348" s="1"/>
      <c r="P348" s="1"/>
      <c r="Q348" s="1"/>
      <c r="R348" s="64"/>
      <c r="S348" s="65"/>
      <c r="T348" s="1"/>
      <c r="U348" s="1"/>
      <c r="V348" s="1"/>
      <c r="W348" s="5"/>
    </row>
    <row r="349" spans="1:23" s="2" customFormat="1" ht="15.75" x14ac:dyDescent="0.25">
      <c r="A349" s="20" t="s">
        <v>20</v>
      </c>
      <c r="B349" s="20"/>
      <c r="C349" s="15" t="s">
        <v>21</v>
      </c>
      <c r="D349" s="105"/>
      <c r="E349" s="14"/>
      <c r="F349" s="14"/>
      <c r="G349" s="21" t="s">
        <v>22</v>
      </c>
      <c r="H349" s="22">
        <v>44761</v>
      </c>
      <c r="I349" s="1"/>
      <c r="J349" s="1"/>
      <c r="K349" s="1"/>
      <c r="L349" s="1" t="str">
        <f t="shared" si="3"/>
        <v>CHỊ HÀ - SIÊU THỊ MINH CẦU 1 - TN</v>
      </c>
      <c r="M349" s="23">
        <f>H349</f>
        <v>44761</v>
      </c>
      <c r="N349" s="1"/>
      <c r="O349" s="1"/>
      <c r="P349" s="1"/>
      <c r="Q349" s="1"/>
      <c r="R349" s="64"/>
      <c r="S349" s="65"/>
      <c r="T349" s="1"/>
      <c r="U349" s="1"/>
      <c r="V349" s="1"/>
      <c r="W349" s="5"/>
    </row>
    <row r="350" spans="1:23" s="2" customFormat="1" ht="15.75" x14ac:dyDescent="0.25">
      <c r="A350" s="24" t="s">
        <v>25</v>
      </c>
      <c r="B350" s="24"/>
      <c r="C350" s="25"/>
      <c r="D350" s="26"/>
      <c r="E350" s="27"/>
      <c r="F350" s="28"/>
      <c r="G350" s="142"/>
      <c r="H350" s="142"/>
      <c r="I350" s="1"/>
      <c r="J350" s="1"/>
      <c r="K350" s="1"/>
      <c r="L350" s="1" t="str">
        <f t="shared" si="3"/>
        <v>choqua</v>
      </c>
      <c r="M350" s="1"/>
      <c r="N350" s="1"/>
      <c r="O350" s="1"/>
      <c r="P350" s="1"/>
      <c r="Q350" s="1"/>
      <c r="R350" s="64"/>
      <c r="S350" s="65"/>
      <c r="T350" s="1"/>
      <c r="U350" s="1"/>
      <c r="V350" s="1"/>
      <c r="W350" s="5"/>
    </row>
    <row r="351" spans="1:23" s="2" customFormat="1" ht="15.75" x14ac:dyDescent="0.25">
      <c r="A351" s="24" t="s">
        <v>28</v>
      </c>
      <c r="B351" s="143" t="s">
        <v>29</v>
      </c>
      <c r="C351" s="143"/>
      <c r="D351" s="26"/>
      <c r="E351" s="27"/>
      <c r="F351" s="28"/>
      <c r="G351" s="144" t="s">
        <v>60</v>
      </c>
      <c r="H351" s="144"/>
      <c r="I351" s="1"/>
      <c r="J351" s="1"/>
      <c r="K351" s="1"/>
      <c r="L351" s="1" t="str">
        <f t="shared" si="3"/>
        <v>choqua</v>
      </c>
      <c r="M351" s="1"/>
      <c r="N351" s="1"/>
      <c r="O351" s="1"/>
      <c r="P351" s="1"/>
      <c r="Q351" s="1"/>
      <c r="R351" s="64"/>
      <c r="S351" s="65"/>
      <c r="T351" s="1"/>
      <c r="U351" s="1"/>
      <c r="V351" s="1"/>
      <c r="W351" s="5"/>
    </row>
    <row r="352" spans="1:23" s="2" customFormat="1" ht="15.75" x14ac:dyDescent="0.25">
      <c r="A352" s="6" t="s">
        <v>5</v>
      </c>
      <c r="B352" s="34" t="s">
        <v>34</v>
      </c>
      <c r="C352" s="6" t="s">
        <v>35</v>
      </c>
      <c r="D352" s="108" t="s">
        <v>36</v>
      </c>
      <c r="E352" s="7" t="s">
        <v>37</v>
      </c>
      <c r="F352" s="35" t="s">
        <v>38</v>
      </c>
      <c r="G352" s="6" t="s">
        <v>39</v>
      </c>
      <c r="H352" s="7" t="s">
        <v>40</v>
      </c>
      <c r="I352" s="96" t="s">
        <v>31</v>
      </c>
      <c r="J352" s="1"/>
      <c r="K352" s="1"/>
      <c r="L352" s="1" t="str">
        <f t="shared" si="3"/>
        <v>choqua</v>
      </c>
      <c r="M352" s="1"/>
      <c r="N352" s="1"/>
      <c r="O352" s="1"/>
      <c r="P352" s="1"/>
      <c r="Q352" s="1"/>
      <c r="R352" s="64"/>
      <c r="S352" s="65"/>
      <c r="T352" s="1"/>
      <c r="U352" s="1"/>
      <c r="V352" s="1"/>
      <c r="W352" s="5"/>
    </row>
    <row r="353" spans="1:23" s="2" customFormat="1" ht="15.75" x14ac:dyDescent="0.25">
      <c r="A353" s="8">
        <v>1</v>
      </c>
      <c r="B353" s="36" t="s">
        <v>43</v>
      </c>
      <c r="C353" s="12" t="str">
        <f>VLOOKUP(B353,$S$69:$T$82,2,0)</f>
        <v>Gà muối 500G</v>
      </c>
      <c r="D353" s="91">
        <v>50</v>
      </c>
      <c r="E353" s="66">
        <f>VLOOKUP(C353,$T$69:$U$82,2,0)</f>
        <v>111058</v>
      </c>
      <c r="F353" s="67">
        <f>E353*D353</f>
        <v>5552900</v>
      </c>
      <c r="G353" s="40">
        <v>0</v>
      </c>
      <c r="H353" s="41">
        <f>F353-G353*F353</f>
        <v>5552900</v>
      </c>
      <c r="I353" s="1">
        <f>+E353*0.9</f>
        <v>99952.2</v>
      </c>
      <c r="J353" s="1">
        <f>+I353*D353</f>
        <v>4997610</v>
      </c>
      <c r="K353" s="1"/>
      <c r="L353" s="1" t="str">
        <f t="shared" si="3"/>
        <v>choqua</v>
      </c>
      <c r="M353" s="68"/>
      <c r="N353" s="68"/>
      <c r="O353" s="68"/>
      <c r="P353" s="68"/>
      <c r="Q353" s="1"/>
      <c r="R353" s="64"/>
      <c r="S353" s="65"/>
      <c r="T353" s="1"/>
      <c r="U353" s="1"/>
      <c r="V353" s="1"/>
      <c r="W353" s="5"/>
    </row>
    <row r="354" spans="1:23" s="2" customFormat="1" ht="15.75" x14ac:dyDescent="0.25">
      <c r="A354" s="8">
        <v>2</v>
      </c>
      <c r="B354" s="36" t="s">
        <v>46</v>
      </c>
      <c r="C354" s="12" t="str">
        <f>VLOOKUP(B354,$S$69:$T$82,2,0)</f>
        <v>Chân giò heo muối 300G</v>
      </c>
      <c r="D354" s="92">
        <v>10</v>
      </c>
      <c r="E354" s="66">
        <f>VLOOKUP(C354,$T$69:$U$82,2,0)</f>
        <v>73431</v>
      </c>
      <c r="F354" s="67">
        <f>E354*D354</f>
        <v>734310</v>
      </c>
      <c r="G354" s="40">
        <v>0</v>
      </c>
      <c r="H354" s="41">
        <f>F354-G354*F354</f>
        <v>734310</v>
      </c>
      <c r="I354" s="1">
        <f>+E354*0.9</f>
        <v>66087.900000000009</v>
      </c>
      <c r="J354" s="1">
        <f>+I354*D354</f>
        <v>660879.00000000012</v>
      </c>
      <c r="K354" s="1"/>
      <c r="L354" s="1" t="str">
        <f t="shared" si="3"/>
        <v>choqua</v>
      </c>
      <c r="M354" s="1"/>
      <c r="N354" s="1"/>
      <c r="O354" s="1"/>
      <c r="P354" s="1"/>
      <c r="Q354" s="1"/>
      <c r="R354" s="64"/>
      <c r="S354" s="65"/>
      <c r="T354" s="1"/>
      <c r="U354" s="1"/>
      <c r="V354" s="1"/>
      <c r="W354" s="5"/>
    </row>
    <row r="355" spans="1:23" s="2" customFormat="1" ht="15.75" x14ac:dyDescent="0.25">
      <c r="A355" s="8">
        <v>3</v>
      </c>
      <c r="B355" s="36" t="s">
        <v>49</v>
      </c>
      <c r="C355" s="37" t="str">
        <f>VLOOKUP(B355,$S$69:$T$82,2,0)</f>
        <v>Chân giò heo muối 500G</v>
      </c>
      <c r="D355" s="92">
        <v>20</v>
      </c>
      <c r="E355" s="66">
        <f>VLOOKUP(C355,$T$69:$U$82,2,0)</f>
        <v>119066</v>
      </c>
      <c r="F355" s="69">
        <f>E355*D355</f>
        <v>2381320</v>
      </c>
      <c r="G355" s="46">
        <v>0</v>
      </c>
      <c r="H355" s="38">
        <f>F355-G355*F355</f>
        <v>2381320</v>
      </c>
      <c r="I355" s="1">
        <f>+E355*0.9</f>
        <v>107159.40000000001</v>
      </c>
      <c r="J355" s="1">
        <f>+I355*D355</f>
        <v>2143188</v>
      </c>
      <c r="K355" s="47"/>
      <c r="L355" s="1" t="str">
        <f t="shared" si="3"/>
        <v>choqua</v>
      </c>
      <c r="M355" s="1"/>
      <c r="N355" s="1"/>
      <c r="O355" s="1"/>
      <c r="P355" s="1"/>
      <c r="Q355" s="1"/>
      <c r="R355" s="64"/>
      <c r="S355" s="65"/>
      <c r="T355" s="1"/>
      <c r="U355" s="1"/>
      <c r="V355" s="1"/>
      <c r="W355" s="5"/>
    </row>
    <row r="356" spans="1:23" s="2" customFormat="1" ht="15.75" hidden="1" x14ac:dyDescent="0.25">
      <c r="A356" s="8">
        <v>4</v>
      </c>
      <c r="B356" s="36" t="s">
        <v>52</v>
      </c>
      <c r="C356" s="37" t="str">
        <f>VLOOKUP(B356,$S$69:$T$82,2,0)</f>
        <v>Bắp bò muối 200G</v>
      </c>
      <c r="D356" s="92"/>
      <c r="E356" s="66">
        <f>VLOOKUP(C356,$T$69:$U$82,2,0)</f>
        <v>87787</v>
      </c>
      <c r="F356" s="69">
        <f>E356*D356</f>
        <v>0</v>
      </c>
      <c r="G356" s="46">
        <v>0</v>
      </c>
      <c r="H356" s="38">
        <f>F356-G356*F356</f>
        <v>0</v>
      </c>
      <c r="I356" s="1">
        <f>+E356*0.9</f>
        <v>79008.3</v>
      </c>
      <c r="J356" s="1">
        <f>+I356*D356</f>
        <v>0</v>
      </c>
      <c r="K356" s="47"/>
      <c r="L356" s="1" t="str">
        <f t="shared" si="3"/>
        <v>choqua</v>
      </c>
      <c r="M356" s="1"/>
      <c r="N356" s="1"/>
      <c r="O356" s="1"/>
      <c r="P356" s="1"/>
      <c r="Q356" s="1"/>
      <c r="R356" s="64"/>
      <c r="S356" s="65"/>
      <c r="T356" s="1"/>
      <c r="U356" s="1"/>
      <c r="V356" s="1"/>
      <c r="W356" s="5"/>
    </row>
    <row r="357" spans="1:23" s="2" customFormat="1" ht="15.75" x14ac:dyDescent="0.25">
      <c r="A357" s="8">
        <v>4</v>
      </c>
      <c r="B357" s="36" t="s">
        <v>53</v>
      </c>
      <c r="C357" s="37" t="str">
        <f>VLOOKUP(B357,$S$69:$T$82,2,0)</f>
        <v>Tai Heo muối 200G</v>
      </c>
      <c r="D357" s="92">
        <v>20</v>
      </c>
      <c r="E357" s="66">
        <f>VLOOKUP(C357,$T$69:$U$82,2,0)</f>
        <v>55595</v>
      </c>
      <c r="F357" s="69">
        <f>E357*D357</f>
        <v>1111900</v>
      </c>
      <c r="G357" s="46">
        <v>0</v>
      </c>
      <c r="H357" s="38">
        <f>F357-G357*F357</f>
        <v>1111900</v>
      </c>
      <c r="I357" s="1">
        <f>+E357*0.9</f>
        <v>50035.5</v>
      </c>
      <c r="J357" s="1">
        <f>+I357*D357</f>
        <v>1000710</v>
      </c>
      <c r="K357" s="47"/>
      <c r="L357" s="1" t="str">
        <f t="shared" si="3"/>
        <v>choqua</v>
      </c>
      <c r="M357" s="1"/>
      <c r="N357" s="1"/>
      <c r="O357" s="1"/>
      <c r="P357" s="1"/>
      <c r="Q357" s="1"/>
      <c r="R357" s="64"/>
      <c r="S357" s="65"/>
      <c r="T357" s="1"/>
      <c r="U357" s="1"/>
      <c r="V357" s="1"/>
      <c r="W357" s="5"/>
    </row>
    <row r="358" spans="1:23" s="2" customFormat="1" ht="15.75" x14ac:dyDescent="0.25">
      <c r="A358" s="42"/>
      <c r="B358" s="43"/>
      <c r="C358" s="54" t="s">
        <v>54</v>
      </c>
      <c r="D358" s="55">
        <f>+SUM(D353:D357)</f>
        <v>100</v>
      </c>
      <c r="E358" s="44"/>
      <c r="F358" s="45"/>
      <c r="G358" s="46"/>
      <c r="H358" s="56">
        <f>+SUM(H353:H357)</f>
        <v>9780430</v>
      </c>
      <c r="I358" s="1"/>
      <c r="J358" s="1"/>
      <c r="K358" s="103">
        <f>+SUM(J353:J357)</f>
        <v>8802387</v>
      </c>
      <c r="L358" s="1" t="str">
        <f t="shared" si="3"/>
        <v>choqua</v>
      </c>
      <c r="M358" s="1"/>
      <c r="N358" s="1"/>
      <c r="O358" s="1"/>
      <c r="P358" s="1"/>
      <c r="Q358" s="1"/>
      <c r="R358" s="64"/>
      <c r="S358" s="65"/>
      <c r="T358" s="1"/>
      <c r="U358" s="1"/>
      <c r="V358" s="1"/>
      <c r="W358" s="5"/>
    </row>
    <row r="359" spans="1:23" ht="15.75" x14ac:dyDescent="0.25">
      <c r="L359" s="1" t="str">
        <f t="shared" si="3"/>
        <v>choqua</v>
      </c>
    </row>
    <row r="360" spans="1:23" ht="15.75" x14ac:dyDescent="0.25">
      <c r="L360" s="1" t="str">
        <f t="shared" si="3"/>
        <v>choqua</v>
      </c>
    </row>
    <row r="361" spans="1:23" s="2" customFormat="1" ht="15.75" x14ac:dyDescent="0.25">
      <c r="A361" s="140" t="s">
        <v>0</v>
      </c>
      <c r="B361" s="140"/>
      <c r="C361" s="140"/>
      <c r="D361" s="140"/>
      <c r="E361" s="140"/>
      <c r="F361" s="140"/>
      <c r="G361" s="140"/>
      <c r="H361" s="140"/>
      <c r="I361" s="1"/>
      <c r="J361" s="1"/>
      <c r="K361" s="1"/>
      <c r="L361" s="1" t="str">
        <f t="shared" si="3"/>
        <v>choqua</v>
      </c>
      <c r="M361" s="1"/>
      <c r="N361" s="1"/>
      <c r="O361" s="1"/>
      <c r="P361" s="1"/>
      <c r="Q361" s="1"/>
      <c r="R361" s="64"/>
      <c r="S361" s="65"/>
      <c r="T361" s="1"/>
      <c r="U361" s="1"/>
      <c r="V361" s="1"/>
      <c r="W361" s="5"/>
    </row>
    <row r="362" spans="1:23" s="2" customFormat="1" ht="15.75" x14ac:dyDescent="0.25">
      <c r="A362" s="140" t="s">
        <v>3</v>
      </c>
      <c r="B362" s="140"/>
      <c r="C362" s="140"/>
      <c r="D362" s="140"/>
      <c r="E362" s="140"/>
      <c r="F362" s="140"/>
      <c r="G362" s="140"/>
      <c r="H362" s="140"/>
      <c r="I362" s="1"/>
      <c r="J362" s="1"/>
      <c r="K362" s="1"/>
      <c r="L362" s="1" t="str">
        <f t="shared" si="3"/>
        <v>choqua</v>
      </c>
      <c r="M362" s="1"/>
      <c r="N362" s="1"/>
      <c r="O362" s="1"/>
      <c r="P362" s="1"/>
      <c r="Q362" s="1"/>
      <c r="R362" s="64"/>
      <c r="S362" s="65"/>
      <c r="T362" s="1"/>
      <c r="U362" s="1"/>
      <c r="V362" s="1"/>
      <c r="W362" s="5"/>
    </row>
    <row r="363" spans="1:23" s="2" customFormat="1" ht="15.75" x14ac:dyDescent="0.25">
      <c r="A363" s="140" t="s">
        <v>4</v>
      </c>
      <c r="B363" s="140"/>
      <c r="C363" s="140"/>
      <c r="D363" s="140"/>
      <c r="E363" s="140"/>
      <c r="F363" s="140"/>
      <c r="G363" s="140"/>
      <c r="H363" s="140"/>
      <c r="I363" s="1"/>
      <c r="J363" s="1"/>
      <c r="K363" s="1"/>
      <c r="L363" s="1" t="str">
        <f t="shared" si="3"/>
        <v>choqua</v>
      </c>
      <c r="M363" s="1"/>
      <c r="N363" s="1"/>
      <c r="O363" s="1"/>
      <c r="P363" s="1"/>
      <c r="Q363" s="1"/>
      <c r="R363" s="64"/>
      <c r="S363" s="65"/>
      <c r="T363" s="1"/>
      <c r="U363" s="1"/>
      <c r="V363" s="1"/>
      <c r="W363" s="5"/>
    </row>
    <row r="364" spans="1:23" s="2" customFormat="1" ht="15.75" x14ac:dyDescent="0.25">
      <c r="A364" s="140" t="s">
        <v>9</v>
      </c>
      <c r="B364" s="140"/>
      <c r="C364" s="140"/>
      <c r="D364" s="140"/>
      <c r="E364" s="140"/>
      <c r="F364" s="140"/>
      <c r="G364" s="140"/>
      <c r="H364" s="140"/>
      <c r="I364" s="1"/>
      <c r="J364" s="1"/>
      <c r="K364" s="1"/>
      <c r="L364" s="1" t="str">
        <f t="shared" si="3"/>
        <v>choqua</v>
      </c>
      <c r="M364" s="1"/>
      <c r="N364" s="1"/>
      <c r="O364" s="1"/>
      <c r="P364" s="1"/>
      <c r="Q364" s="1"/>
      <c r="R364" s="64"/>
      <c r="S364" s="65"/>
      <c r="T364" s="1"/>
      <c r="U364" s="1"/>
      <c r="V364" s="1"/>
      <c r="W364" s="5"/>
    </row>
    <row r="365" spans="1:23" s="2" customFormat="1" ht="15.75" x14ac:dyDescent="0.25">
      <c r="A365" s="141" t="s">
        <v>12</v>
      </c>
      <c r="B365" s="141"/>
      <c r="C365" s="141"/>
      <c r="D365" s="141"/>
      <c r="E365" s="141"/>
      <c r="F365" s="141"/>
      <c r="G365" s="141"/>
      <c r="H365" s="141"/>
      <c r="I365" s="1"/>
      <c r="J365" s="1"/>
      <c r="K365" s="1"/>
      <c r="L365" s="1" t="str">
        <f t="shared" si="3"/>
        <v>choqua</v>
      </c>
      <c r="M365" s="1"/>
      <c r="N365" s="1"/>
      <c r="O365" s="1"/>
      <c r="P365" s="1"/>
      <c r="Q365" s="1"/>
      <c r="R365" s="64"/>
      <c r="S365" s="65"/>
      <c r="T365" s="1"/>
      <c r="U365" s="1"/>
      <c r="V365" s="1"/>
      <c r="W365" s="5"/>
    </row>
    <row r="366" spans="1:23" s="2" customFormat="1" ht="15.75" x14ac:dyDescent="0.25">
      <c r="A366" s="14"/>
      <c r="B366" s="15"/>
      <c r="C366" s="14"/>
      <c r="D366" s="105"/>
      <c r="E366" s="14"/>
      <c r="F366" s="14"/>
      <c r="G366" s="16"/>
      <c r="H366" s="14"/>
      <c r="I366" s="1"/>
      <c r="J366" s="1"/>
      <c r="K366" s="1"/>
      <c r="L366" s="1" t="str">
        <f t="shared" si="3"/>
        <v>choqua</v>
      </c>
      <c r="M366" s="1"/>
      <c r="N366" s="1"/>
      <c r="O366" s="1"/>
      <c r="P366" s="1"/>
      <c r="Q366" s="1"/>
      <c r="R366" s="64"/>
      <c r="S366" s="65"/>
      <c r="T366" s="1"/>
      <c r="U366" s="1"/>
      <c r="V366" s="1"/>
      <c r="W366" s="5"/>
    </row>
    <row r="367" spans="1:23" s="2" customFormat="1" ht="15.75" x14ac:dyDescent="0.25">
      <c r="A367" s="20" t="s">
        <v>20</v>
      </c>
      <c r="B367" s="20"/>
      <c r="C367" s="15" t="s">
        <v>59</v>
      </c>
      <c r="D367" s="105"/>
      <c r="E367" s="14"/>
      <c r="F367" s="14"/>
      <c r="G367" s="21" t="s">
        <v>22</v>
      </c>
      <c r="H367" s="22">
        <v>44765</v>
      </c>
      <c r="I367" s="1"/>
      <c r="J367" s="1"/>
      <c r="K367" s="1"/>
      <c r="L367" s="1" t="str">
        <f t="shared" si="3"/>
        <v>CHỊ HÀ - SIÊU THỊ MINH CẦU GANG THÉP - TN</v>
      </c>
      <c r="M367" s="23">
        <f>H367</f>
        <v>44765</v>
      </c>
      <c r="N367" s="1"/>
      <c r="O367" s="1"/>
      <c r="P367" s="1"/>
      <c r="Q367" s="1"/>
      <c r="R367" s="64"/>
      <c r="S367" s="65"/>
      <c r="T367" s="1"/>
      <c r="U367" s="1"/>
      <c r="V367" s="1"/>
      <c r="W367" s="5"/>
    </row>
    <row r="368" spans="1:23" s="2" customFormat="1" ht="15.75" x14ac:dyDescent="0.25">
      <c r="A368" s="24" t="s">
        <v>25</v>
      </c>
      <c r="B368" s="24"/>
      <c r="C368" s="25"/>
      <c r="D368" s="26"/>
      <c r="E368" s="27"/>
      <c r="F368" s="28"/>
      <c r="G368" s="142"/>
      <c r="H368" s="142"/>
      <c r="I368" s="1"/>
      <c r="J368" s="1"/>
      <c r="K368" s="1"/>
      <c r="L368" s="1" t="str">
        <f t="shared" si="3"/>
        <v>choqua</v>
      </c>
      <c r="M368" s="1"/>
      <c r="N368" s="1"/>
      <c r="O368" s="1"/>
      <c r="P368" s="1"/>
      <c r="Q368" s="1"/>
      <c r="R368" s="64"/>
      <c r="S368" s="65"/>
      <c r="T368" s="1"/>
      <c r="U368" s="1"/>
      <c r="V368" s="1"/>
      <c r="W368" s="5"/>
    </row>
    <row r="369" spans="1:23" s="2" customFormat="1" ht="15.75" x14ac:dyDescent="0.25">
      <c r="A369" s="24" t="s">
        <v>28</v>
      </c>
      <c r="B369" s="143" t="s">
        <v>29</v>
      </c>
      <c r="C369" s="143"/>
      <c r="D369" s="26"/>
      <c r="E369" s="27"/>
      <c r="F369" s="28"/>
      <c r="G369" s="144" t="s">
        <v>60</v>
      </c>
      <c r="H369" s="144"/>
      <c r="I369" s="1"/>
      <c r="J369" s="1"/>
      <c r="K369" s="1"/>
      <c r="L369" s="1" t="str">
        <f t="shared" si="3"/>
        <v>choqua</v>
      </c>
      <c r="M369" s="1"/>
      <c r="N369" s="1"/>
      <c r="O369" s="1"/>
      <c r="P369" s="1"/>
      <c r="Q369" s="1"/>
      <c r="R369" s="64"/>
      <c r="S369" s="65"/>
      <c r="T369" s="1"/>
      <c r="U369" s="1"/>
      <c r="V369" s="1"/>
      <c r="W369" s="5"/>
    </row>
    <row r="370" spans="1:23" s="2" customFormat="1" ht="15.75" x14ac:dyDescent="0.25">
      <c r="A370" s="6" t="s">
        <v>5</v>
      </c>
      <c r="B370" s="34" t="s">
        <v>34</v>
      </c>
      <c r="C370" s="6" t="s">
        <v>35</v>
      </c>
      <c r="D370" s="108" t="s">
        <v>36</v>
      </c>
      <c r="E370" s="7" t="s">
        <v>37</v>
      </c>
      <c r="F370" s="35" t="s">
        <v>38</v>
      </c>
      <c r="G370" s="6" t="s">
        <v>39</v>
      </c>
      <c r="H370" s="7" t="s">
        <v>40</v>
      </c>
      <c r="I370" s="96" t="s">
        <v>31</v>
      </c>
      <c r="J370" s="1"/>
      <c r="K370" s="1"/>
      <c r="L370" s="1" t="str">
        <f t="shared" si="3"/>
        <v>choqua</v>
      </c>
      <c r="M370" s="1"/>
      <c r="N370" s="1"/>
      <c r="O370" s="1"/>
      <c r="P370" s="1"/>
      <c r="Q370" s="1"/>
      <c r="R370" s="64"/>
      <c r="S370" s="65"/>
      <c r="T370" s="1"/>
      <c r="U370" s="1"/>
      <c r="V370" s="1"/>
      <c r="W370" s="5"/>
    </row>
    <row r="371" spans="1:23" s="2" customFormat="1" ht="15.75" x14ac:dyDescent="0.25">
      <c r="A371" s="8">
        <v>1</v>
      </c>
      <c r="B371" s="36" t="s">
        <v>43</v>
      </c>
      <c r="C371" s="12" t="str">
        <f>VLOOKUP(B371,$S$69:$T$82,2,0)</f>
        <v>Gà muối 500G</v>
      </c>
      <c r="D371" s="91">
        <v>20</v>
      </c>
      <c r="E371" s="66">
        <f>VLOOKUP(C371,$T$69:$U$82,2,0)</f>
        <v>111058</v>
      </c>
      <c r="F371" s="67">
        <f>E371*D371</f>
        <v>2221160</v>
      </c>
      <c r="G371" s="40">
        <v>0</v>
      </c>
      <c r="H371" s="41">
        <f>F371-G371*F371</f>
        <v>2221160</v>
      </c>
      <c r="I371" s="1">
        <f>+E371*0.9</f>
        <v>99952.2</v>
      </c>
      <c r="J371" s="1">
        <f>+I371*D371</f>
        <v>1999044</v>
      </c>
      <c r="K371" s="1"/>
      <c r="L371" s="1" t="str">
        <f t="shared" si="3"/>
        <v>choqua</v>
      </c>
      <c r="M371" s="68"/>
      <c r="N371" s="68"/>
      <c r="O371" s="68"/>
      <c r="P371" s="68"/>
      <c r="Q371" s="1"/>
      <c r="R371" s="64"/>
      <c r="S371" s="65"/>
      <c r="T371" s="1"/>
      <c r="U371" s="1"/>
      <c r="V371" s="1"/>
      <c r="W371" s="5"/>
    </row>
    <row r="372" spans="1:23" s="2" customFormat="1" ht="15.75" x14ac:dyDescent="0.25">
      <c r="A372" s="8">
        <v>2</v>
      </c>
      <c r="B372" s="36" t="s">
        <v>46</v>
      </c>
      <c r="C372" s="12" t="str">
        <f>VLOOKUP(B372,$S$69:$T$82,2,0)</f>
        <v>Chân giò heo muối 300G</v>
      </c>
      <c r="D372" s="92">
        <v>20</v>
      </c>
      <c r="E372" s="66">
        <f>VLOOKUP(C372,$T$69:$U$82,2,0)</f>
        <v>73431</v>
      </c>
      <c r="F372" s="67">
        <f>E372*D372</f>
        <v>1468620</v>
      </c>
      <c r="G372" s="40">
        <v>0</v>
      </c>
      <c r="H372" s="41">
        <f>F372-G372*F372</f>
        <v>1468620</v>
      </c>
      <c r="I372" s="1">
        <f>+E372*0.9</f>
        <v>66087.900000000009</v>
      </c>
      <c r="J372" s="1">
        <f>+I372*D372</f>
        <v>1321758.0000000002</v>
      </c>
      <c r="K372" s="1"/>
      <c r="L372" s="1" t="str">
        <f t="shared" si="3"/>
        <v>choqua</v>
      </c>
      <c r="M372" s="1"/>
      <c r="N372" s="1"/>
      <c r="O372" s="1"/>
      <c r="P372" s="1"/>
      <c r="Q372" s="1"/>
      <c r="R372" s="64"/>
      <c r="S372" s="65"/>
      <c r="T372" s="1"/>
      <c r="U372" s="1"/>
      <c r="V372" s="1"/>
      <c r="W372" s="5"/>
    </row>
    <row r="373" spans="1:23" s="2" customFormat="1" ht="15.75" x14ac:dyDescent="0.25">
      <c r="A373" s="8">
        <v>3</v>
      </c>
      <c r="B373" s="36" t="s">
        <v>49</v>
      </c>
      <c r="C373" s="37" t="str">
        <f>VLOOKUP(B373,$S$69:$T$82,2,0)</f>
        <v>Chân giò heo muối 500G</v>
      </c>
      <c r="D373" s="92">
        <v>15</v>
      </c>
      <c r="E373" s="66">
        <f>VLOOKUP(C373,$T$69:$U$82,2,0)</f>
        <v>119066</v>
      </c>
      <c r="F373" s="69">
        <f>E373*D373</f>
        <v>1785990</v>
      </c>
      <c r="G373" s="46">
        <v>0</v>
      </c>
      <c r="H373" s="38">
        <f>F373-G373*F373</f>
        <v>1785990</v>
      </c>
      <c r="I373" s="1">
        <f>+E373*0.9</f>
        <v>107159.40000000001</v>
      </c>
      <c r="J373" s="1">
        <f>+I373*D373</f>
        <v>1607391.0000000002</v>
      </c>
      <c r="K373" s="47"/>
      <c r="L373" s="1" t="str">
        <f t="shared" si="3"/>
        <v>choqua</v>
      </c>
      <c r="M373" s="1"/>
      <c r="N373" s="1"/>
      <c r="O373" s="1"/>
      <c r="P373" s="1"/>
      <c r="Q373" s="1"/>
      <c r="R373" s="64"/>
      <c r="S373" s="65"/>
      <c r="T373" s="1"/>
      <c r="U373" s="1"/>
      <c r="V373" s="1"/>
      <c r="W373" s="5"/>
    </row>
    <row r="374" spans="1:23" s="2" customFormat="1" ht="15.75" hidden="1" x14ac:dyDescent="0.25">
      <c r="A374" s="8">
        <v>4</v>
      </c>
      <c r="B374" s="36" t="s">
        <v>52</v>
      </c>
      <c r="C374" s="37" t="str">
        <f>VLOOKUP(B374,$S$69:$T$82,2,0)</f>
        <v>Bắp bò muối 200G</v>
      </c>
      <c r="D374" s="92"/>
      <c r="E374" s="66">
        <f>VLOOKUP(C374,$T$69:$U$82,2,0)</f>
        <v>87787</v>
      </c>
      <c r="F374" s="69">
        <f>E374*D374</f>
        <v>0</v>
      </c>
      <c r="G374" s="46">
        <v>0</v>
      </c>
      <c r="H374" s="38">
        <f>F374-G374*F374</f>
        <v>0</v>
      </c>
      <c r="I374" s="1">
        <f>+E374*0.9</f>
        <v>79008.3</v>
      </c>
      <c r="J374" s="1">
        <f>+I374*D374</f>
        <v>0</v>
      </c>
      <c r="K374" s="47"/>
      <c r="L374" s="1" t="str">
        <f t="shared" si="3"/>
        <v>choqua</v>
      </c>
      <c r="M374" s="1"/>
      <c r="N374" s="1"/>
      <c r="O374" s="1"/>
      <c r="P374" s="1"/>
      <c r="Q374" s="1"/>
      <c r="R374" s="64"/>
      <c r="S374" s="65"/>
      <c r="T374" s="1"/>
      <c r="U374" s="1"/>
      <c r="V374" s="1"/>
      <c r="W374" s="5"/>
    </row>
    <row r="375" spans="1:23" s="2" customFormat="1" ht="15.75" x14ac:dyDescent="0.25">
      <c r="A375" s="8">
        <v>4</v>
      </c>
      <c r="B375" s="36" t="s">
        <v>53</v>
      </c>
      <c r="C375" s="37" t="str">
        <f>VLOOKUP(B375,$S$69:$T$82,2,0)</f>
        <v>Tai Heo muối 200G</v>
      </c>
      <c r="D375" s="92">
        <v>10</v>
      </c>
      <c r="E375" s="66">
        <f>VLOOKUP(C375,$T$69:$U$82,2,0)</f>
        <v>55595</v>
      </c>
      <c r="F375" s="69">
        <f>E375*D375</f>
        <v>555950</v>
      </c>
      <c r="G375" s="46">
        <v>0</v>
      </c>
      <c r="H375" s="38">
        <f>F375-G375*F375</f>
        <v>555950</v>
      </c>
      <c r="I375" s="1">
        <f>+E375*0.9</f>
        <v>50035.5</v>
      </c>
      <c r="J375" s="1">
        <f>+I375*D375</f>
        <v>500355</v>
      </c>
      <c r="K375" s="47"/>
      <c r="L375" s="1" t="str">
        <f t="shared" si="3"/>
        <v>choqua</v>
      </c>
      <c r="M375" s="1"/>
      <c r="N375" s="1"/>
      <c r="O375" s="1"/>
      <c r="P375" s="1"/>
      <c r="Q375" s="1"/>
      <c r="R375" s="64"/>
      <c r="S375" s="65"/>
      <c r="T375" s="1"/>
      <c r="U375" s="1"/>
      <c r="V375" s="1"/>
      <c r="W375" s="5"/>
    </row>
    <row r="376" spans="1:23" s="2" customFormat="1" ht="15.75" x14ac:dyDescent="0.25">
      <c r="A376" s="42"/>
      <c r="B376" s="43"/>
      <c r="C376" s="54" t="s">
        <v>54</v>
      </c>
      <c r="D376" s="55">
        <f>+SUM(D371:D375)</f>
        <v>65</v>
      </c>
      <c r="E376" s="44"/>
      <c r="F376" s="45"/>
      <c r="G376" s="46"/>
      <c r="H376" s="56">
        <f>+SUM(H371:H375)</f>
        <v>6031720</v>
      </c>
      <c r="I376" s="1"/>
      <c r="J376" s="1"/>
      <c r="K376" s="103">
        <f>+SUM(J371:J375)</f>
        <v>5428548</v>
      </c>
      <c r="L376" s="1" t="str">
        <f t="shared" ref="L376:L394" si="4">IF(LEFT(C376,6)="CHỊ HÀ",C376,"choqua")</f>
        <v>choqua</v>
      </c>
      <c r="M376" s="1"/>
      <c r="N376" s="1"/>
      <c r="O376" s="1"/>
      <c r="P376" s="1"/>
      <c r="Q376" s="1"/>
      <c r="R376" s="64"/>
      <c r="S376" s="65"/>
      <c r="T376" s="1"/>
      <c r="U376" s="1"/>
      <c r="V376" s="1"/>
      <c r="W376" s="5"/>
    </row>
    <row r="377" spans="1:23" ht="15.75" x14ac:dyDescent="0.25">
      <c r="L377" s="1" t="str">
        <f t="shared" si="4"/>
        <v>choqua</v>
      </c>
    </row>
    <row r="378" spans="1:23" ht="15.75" x14ac:dyDescent="0.25">
      <c r="L378" s="1" t="str">
        <f t="shared" si="4"/>
        <v>choqua</v>
      </c>
    </row>
    <row r="379" spans="1:23" s="2" customFormat="1" ht="15.75" x14ac:dyDescent="0.25">
      <c r="A379" s="140" t="s">
        <v>0</v>
      </c>
      <c r="B379" s="140"/>
      <c r="C379" s="140"/>
      <c r="D379" s="140"/>
      <c r="E379" s="140"/>
      <c r="F379" s="140"/>
      <c r="G379" s="140"/>
      <c r="H379" s="140"/>
      <c r="I379" s="1"/>
      <c r="J379" s="1"/>
      <c r="K379" s="1"/>
      <c r="L379" s="1" t="str">
        <f t="shared" si="4"/>
        <v>choqua</v>
      </c>
      <c r="M379" s="1"/>
      <c r="N379" s="1"/>
      <c r="O379" s="1"/>
      <c r="P379" s="1"/>
      <c r="Q379" s="1"/>
      <c r="R379" s="64"/>
      <c r="S379" s="65"/>
      <c r="T379" s="1"/>
      <c r="U379" s="1"/>
      <c r="V379" s="1"/>
      <c r="W379" s="5"/>
    </row>
    <row r="380" spans="1:23" s="2" customFormat="1" ht="15.75" x14ac:dyDescent="0.25">
      <c r="A380" s="140" t="s">
        <v>3</v>
      </c>
      <c r="B380" s="140"/>
      <c r="C380" s="140"/>
      <c r="D380" s="140"/>
      <c r="E380" s="140"/>
      <c r="F380" s="140"/>
      <c r="G380" s="140"/>
      <c r="H380" s="140"/>
      <c r="I380" s="1"/>
      <c r="J380" s="1"/>
      <c r="K380" s="1"/>
      <c r="L380" s="1" t="str">
        <f t="shared" si="4"/>
        <v>choqua</v>
      </c>
      <c r="M380" s="1"/>
      <c r="N380" s="1"/>
      <c r="O380" s="1"/>
      <c r="P380" s="1"/>
      <c r="Q380" s="1"/>
      <c r="R380" s="64"/>
      <c r="S380" s="65"/>
      <c r="T380" s="1"/>
      <c r="U380" s="1"/>
      <c r="V380" s="1"/>
      <c r="W380" s="5"/>
    </row>
    <row r="381" spans="1:23" s="2" customFormat="1" ht="15.75" x14ac:dyDescent="0.25">
      <c r="A381" s="140" t="s">
        <v>4</v>
      </c>
      <c r="B381" s="140"/>
      <c r="C381" s="140"/>
      <c r="D381" s="140"/>
      <c r="E381" s="140"/>
      <c r="F381" s="140"/>
      <c r="G381" s="140"/>
      <c r="H381" s="140"/>
      <c r="I381" s="1"/>
      <c r="J381" s="1"/>
      <c r="K381" s="1"/>
      <c r="L381" s="1" t="str">
        <f t="shared" si="4"/>
        <v>choqua</v>
      </c>
      <c r="M381" s="1"/>
      <c r="N381" s="1"/>
      <c r="O381" s="1"/>
      <c r="P381" s="1"/>
      <c r="Q381" s="1"/>
      <c r="R381" s="64"/>
      <c r="S381" s="65"/>
      <c r="T381" s="1"/>
      <c r="U381" s="1"/>
      <c r="V381" s="1"/>
      <c r="W381" s="5"/>
    </row>
    <row r="382" spans="1:23" s="2" customFormat="1" ht="15.75" x14ac:dyDescent="0.25">
      <c r="A382" s="140" t="s">
        <v>9</v>
      </c>
      <c r="B382" s="140"/>
      <c r="C382" s="140"/>
      <c r="D382" s="140"/>
      <c r="E382" s="140"/>
      <c r="F382" s="140"/>
      <c r="G382" s="140"/>
      <c r="H382" s="140"/>
      <c r="I382" s="1"/>
      <c r="J382" s="1"/>
      <c r="K382" s="1"/>
      <c r="L382" s="1" t="str">
        <f t="shared" si="4"/>
        <v>choqua</v>
      </c>
      <c r="M382" s="1"/>
      <c r="N382" s="1"/>
      <c r="O382" s="1"/>
      <c r="P382" s="1"/>
      <c r="Q382" s="1"/>
      <c r="R382" s="64"/>
      <c r="S382" s="65"/>
      <c r="T382" s="1"/>
      <c r="U382" s="1"/>
      <c r="V382" s="1"/>
      <c r="W382" s="5"/>
    </row>
    <row r="383" spans="1:23" s="2" customFormat="1" ht="15.75" x14ac:dyDescent="0.25">
      <c r="A383" s="141" t="s">
        <v>12</v>
      </c>
      <c r="B383" s="141"/>
      <c r="C383" s="141"/>
      <c r="D383" s="141"/>
      <c r="E383" s="141"/>
      <c r="F383" s="141"/>
      <c r="G383" s="141"/>
      <c r="H383" s="141"/>
      <c r="I383" s="1"/>
      <c r="J383" s="1"/>
      <c r="K383" s="1"/>
      <c r="L383" s="1" t="str">
        <f t="shared" si="4"/>
        <v>choqua</v>
      </c>
      <c r="M383" s="1"/>
      <c r="N383" s="1"/>
      <c r="O383" s="1"/>
      <c r="P383" s="1"/>
      <c r="Q383" s="1"/>
      <c r="R383" s="64"/>
      <c r="S383" s="65"/>
      <c r="T383" s="1"/>
      <c r="U383" s="1"/>
      <c r="V383" s="1"/>
      <c r="W383" s="5"/>
    </row>
    <row r="384" spans="1:23" s="2" customFormat="1" ht="15.75" x14ac:dyDescent="0.25">
      <c r="A384" s="14"/>
      <c r="B384" s="15"/>
      <c r="C384" s="14"/>
      <c r="D384" s="105"/>
      <c r="E384" s="14"/>
      <c r="F384" s="14"/>
      <c r="G384" s="16"/>
      <c r="H384" s="14"/>
      <c r="I384" s="1"/>
      <c r="J384" s="1"/>
      <c r="K384" s="1"/>
      <c r="L384" s="1" t="str">
        <f t="shared" si="4"/>
        <v>choqua</v>
      </c>
      <c r="M384" s="1"/>
      <c r="N384" s="1"/>
      <c r="O384" s="1"/>
      <c r="P384" s="1"/>
      <c r="Q384" s="1"/>
      <c r="R384" s="64"/>
      <c r="S384" s="65"/>
      <c r="T384" s="1"/>
      <c r="U384" s="1"/>
      <c r="V384" s="1"/>
      <c r="W384" s="5"/>
    </row>
    <row r="385" spans="1:23" s="2" customFormat="1" ht="15.75" x14ac:dyDescent="0.25">
      <c r="A385" s="20" t="s">
        <v>20</v>
      </c>
      <c r="B385" s="20"/>
      <c r="C385" s="15" t="s">
        <v>21</v>
      </c>
      <c r="D385" s="105"/>
      <c r="E385" s="14"/>
      <c r="F385" s="14"/>
      <c r="G385" s="21" t="s">
        <v>22</v>
      </c>
      <c r="H385" s="22">
        <v>44770</v>
      </c>
      <c r="I385" s="1"/>
      <c r="J385" s="1"/>
      <c r="K385" s="1"/>
      <c r="L385" s="1" t="str">
        <f t="shared" si="4"/>
        <v>CHỊ HÀ - SIÊU THỊ MINH CẦU 1 - TN</v>
      </c>
      <c r="M385" s="23">
        <f>H385</f>
        <v>44770</v>
      </c>
      <c r="N385" s="1"/>
      <c r="O385" s="1"/>
      <c r="P385" s="1"/>
      <c r="Q385" s="1"/>
      <c r="R385" s="64"/>
      <c r="S385" s="65"/>
      <c r="T385" s="1"/>
      <c r="U385" s="1"/>
      <c r="V385" s="1"/>
      <c r="W385" s="5"/>
    </row>
    <row r="386" spans="1:23" s="2" customFormat="1" ht="15.75" x14ac:dyDescent="0.25">
      <c r="A386" s="24" t="s">
        <v>25</v>
      </c>
      <c r="B386" s="24"/>
      <c r="C386" s="25"/>
      <c r="D386" s="26"/>
      <c r="E386" s="27"/>
      <c r="F386" s="28"/>
      <c r="G386" s="142"/>
      <c r="H386" s="142"/>
      <c r="I386" s="1"/>
      <c r="J386" s="1"/>
      <c r="K386" s="1"/>
      <c r="L386" s="1" t="str">
        <f t="shared" si="4"/>
        <v>choqua</v>
      </c>
      <c r="M386" s="1"/>
      <c r="N386" s="1"/>
      <c r="O386" s="1"/>
      <c r="P386" s="1"/>
      <c r="Q386" s="1"/>
      <c r="R386" s="64"/>
      <c r="S386" s="65"/>
      <c r="T386" s="1"/>
      <c r="U386" s="1"/>
      <c r="V386" s="1"/>
      <c r="W386" s="5"/>
    </row>
    <row r="387" spans="1:23" s="2" customFormat="1" ht="15.75" x14ac:dyDescent="0.25">
      <c r="A387" s="24" t="s">
        <v>28</v>
      </c>
      <c r="B387" s="143" t="s">
        <v>29</v>
      </c>
      <c r="C387" s="143"/>
      <c r="D387" s="26"/>
      <c r="E387" s="27"/>
      <c r="F387" s="28"/>
      <c r="G387" s="144" t="s">
        <v>60</v>
      </c>
      <c r="H387" s="144"/>
      <c r="I387" s="1"/>
      <c r="J387" s="1"/>
      <c r="K387" s="1"/>
      <c r="L387" s="1" t="str">
        <f t="shared" si="4"/>
        <v>choqua</v>
      </c>
      <c r="M387" s="1"/>
      <c r="N387" s="1"/>
      <c r="O387" s="1"/>
      <c r="P387" s="1"/>
      <c r="Q387" s="1"/>
      <c r="R387" s="64"/>
      <c r="S387" s="65"/>
      <c r="T387" s="1"/>
      <c r="U387" s="1"/>
      <c r="V387" s="1"/>
      <c r="W387" s="5"/>
    </row>
    <row r="388" spans="1:23" s="2" customFormat="1" ht="15.75" x14ac:dyDescent="0.25">
      <c r="A388" s="6" t="s">
        <v>5</v>
      </c>
      <c r="B388" s="34" t="s">
        <v>34</v>
      </c>
      <c r="C388" s="6" t="s">
        <v>35</v>
      </c>
      <c r="D388" s="108" t="s">
        <v>36</v>
      </c>
      <c r="E388" s="7" t="s">
        <v>37</v>
      </c>
      <c r="F388" s="35" t="s">
        <v>38</v>
      </c>
      <c r="G388" s="6" t="s">
        <v>39</v>
      </c>
      <c r="H388" s="7" t="s">
        <v>40</v>
      </c>
      <c r="I388" s="96" t="s">
        <v>31</v>
      </c>
      <c r="J388" s="1"/>
      <c r="K388" s="1"/>
      <c r="L388" s="1" t="str">
        <f t="shared" si="4"/>
        <v>choqua</v>
      </c>
      <c r="M388" s="1"/>
      <c r="N388" s="1"/>
      <c r="O388" s="1"/>
      <c r="P388" s="1"/>
      <c r="Q388" s="1"/>
      <c r="R388" s="64"/>
      <c r="S388" s="65"/>
      <c r="T388" s="1"/>
      <c r="U388" s="1"/>
      <c r="V388" s="1"/>
      <c r="W388" s="5"/>
    </row>
    <row r="389" spans="1:23" s="2" customFormat="1" ht="15.75" hidden="1" x14ac:dyDescent="0.25">
      <c r="A389" s="8">
        <v>1</v>
      </c>
      <c r="B389" s="36" t="s">
        <v>43</v>
      </c>
      <c r="C389" s="12" t="str">
        <f>VLOOKUP(B389,$S$69:$T$82,2,0)</f>
        <v>Gà muối 500G</v>
      </c>
      <c r="D389" s="91"/>
      <c r="E389" s="66">
        <f>VLOOKUP(C389,$T$69:$U$82,2,0)</f>
        <v>111058</v>
      </c>
      <c r="F389" s="67">
        <f>E389*D389</f>
        <v>0</v>
      </c>
      <c r="G389" s="40">
        <v>0</v>
      </c>
      <c r="H389" s="41">
        <f>F389-G389*F389</f>
        <v>0</v>
      </c>
      <c r="I389" s="1">
        <f>+E389*0.9</f>
        <v>99952.2</v>
      </c>
      <c r="J389" s="1">
        <f>+I389*D389</f>
        <v>0</v>
      </c>
      <c r="K389" s="1"/>
      <c r="L389" s="1" t="str">
        <f t="shared" si="4"/>
        <v>choqua</v>
      </c>
      <c r="M389" s="68"/>
      <c r="N389" s="68"/>
      <c r="O389" s="68"/>
      <c r="P389" s="68"/>
      <c r="Q389" s="1"/>
      <c r="R389" s="64"/>
      <c r="S389" s="65"/>
      <c r="T389" s="1"/>
      <c r="U389" s="1"/>
      <c r="V389" s="1"/>
      <c r="W389" s="5"/>
    </row>
    <row r="390" spans="1:23" s="2" customFormat="1" ht="15.75" x14ac:dyDescent="0.25">
      <c r="A390" s="8">
        <v>1</v>
      </c>
      <c r="B390" s="36" t="s">
        <v>46</v>
      </c>
      <c r="C390" s="12" t="str">
        <f>VLOOKUP(B390,$S$69:$T$82,2,0)</f>
        <v>Chân giò heo muối 300G</v>
      </c>
      <c r="D390" s="92">
        <v>40</v>
      </c>
      <c r="E390" s="66">
        <f>VLOOKUP(C390,$T$69:$U$82,2,0)</f>
        <v>73431</v>
      </c>
      <c r="F390" s="67">
        <f>E390*D390</f>
        <v>2937240</v>
      </c>
      <c r="G390" s="40">
        <v>0</v>
      </c>
      <c r="H390" s="41">
        <f>F390-G390*F390</f>
        <v>2937240</v>
      </c>
      <c r="I390" s="1">
        <f>+E390*0.9</f>
        <v>66087.900000000009</v>
      </c>
      <c r="J390" s="1">
        <f>+I390*D390</f>
        <v>2643516.0000000005</v>
      </c>
      <c r="K390" s="1"/>
      <c r="L390" s="1" t="str">
        <f t="shared" si="4"/>
        <v>choqua</v>
      </c>
      <c r="M390" s="1"/>
      <c r="N390" s="1"/>
      <c r="O390" s="1"/>
      <c r="P390" s="1"/>
      <c r="Q390" s="1"/>
      <c r="R390" s="64"/>
      <c r="S390" s="65"/>
      <c r="T390" s="1"/>
      <c r="U390" s="1"/>
      <c r="V390" s="1"/>
      <c r="W390" s="5"/>
    </row>
    <row r="391" spans="1:23" s="2" customFormat="1" ht="15.75" x14ac:dyDescent="0.25">
      <c r="A391" s="42">
        <v>2</v>
      </c>
      <c r="B391" s="36" t="s">
        <v>49</v>
      </c>
      <c r="C391" s="37" t="str">
        <f>VLOOKUP(B391,$S$69:$T$82,2,0)</f>
        <v>Chân giò heo muối 500G</v>
      </c>
      <c r="D391" s="92">
        <v>40</v>
      </c>
      <c r="E391" s="66">
        <f>VLOOKUP(C391,$T$69:$U$82,2,0)</f>
        <v>119066</v>
      </c>
      <c r="F391" s="69">
        <f>E391*D391</f>
        <v>4762640</v>
      </c>
      <c r="G391" s="46">
        <v>0</v>
      </c>
      <c r="H391" s="38">
        <f>F391-G391*F391</f>
        <v>4762640</v>
      </c>
      <c r="I391" s="1">
        <f>+E391*0.9</f>
        <v>107159.40000000001</v>
      </c>
      <c r="J391" s="1">
        <f>+I391*D391</f>
        <v>4286376</v>
      </c>
      <c r="K391" s="47"/>
      <c r="L391" s="1" t="str">
        <f t="shared" si="4"/>
        <v>choqua</v>
      </c>
      <c r="M391" s="1"/>
      <c r="N391" s="1"/>
      <c r="O391" s="1"/>
      <c r="P391" s="1"/>
      <c r="Q391" s="1"/>
      <c r="R391" s="64"/>
      <c r="S391" s="65"/>
      <c r="T391" s="1"/>
      <c r="U391" s="1"/>
      <c r="V391" s="1"/>
      <c r="W391" s="5"/>
    </row>
    <row r="392" spans="1:23" s="2" customFormat="1" ht="15.75" x14ac:dyDescent="0.25">
      <c r="A392" s="42">
        <v>3</v>
      </c>
      <c r="B392" s="36" t="s">
        <v>52</v>
      </c>
      <c r="C392" s="37" t="str">
        <f>VLOOKUP(B392,$S$69:$T$82,2,0)</f>
        <v>Bắp bò muối 200G</v>
      </c>
      <c r="D392" s="92">
        <v>10</v>
      </c>
      <c r="E392" s="66">
        <f>VLOOKUP(C392,$T$69:$U$82,2,0)</f>
        <v>87787</v>
      </c>
      <c r="F392" s="69">
        <f>E392*D392</f>
        <v>877870</v>
      </c>
      <c r="G392" s="46">
        <v>0</v>
      </c>
      <c r="H392" s="38">
        <f>F392-G392*F392</f>
        <v>877870</v>
      </c>
      <c r="I392" s="1">
        <f>+E392*0.9</f>
        <v>79008.3</v>
      </c>
      <c r="J392" s="1">
        <f>+I392*D392</f>
        <v>790083</v>
      </c>
      <c r="K392" s="47"/>
      <c r="L392" s="1" t="str">
        <f t="shared" si="4"/>
        <v>choqua</v>
      </c>
      <c r="M392" s="1"/>
      <c r="N392" s="1"/>
      <c r="O392" s="1"/>
      <c r="P392" s="1"/>
      <c r="Q392" s="1"/>
      <c r="R392" s="64"/>
      <c r="S392" s="65"/>
      <c r="T392" s="1"/>
      <c r="U392" s="1"/>
      <c r="V392" s="1"/>
      <c r="W392" s="5"/>
    </row>
    <row r="393" spans="1:23" s="2" customFormat="1" ht="15.75" hidden="1" x14ac:dyDescent="0.25">
      <c r="A393" s="42">
        <v>5</v>
      </c>
      <c r="B393" s="36" t="s">
        <v>53</v>
      </c>
      <c r="C393" s="37" t="str">
        <f>VLOOKUP(B393,$S$69:$T$82,2,0)</f>
        <v>Tai Heo muối 200G</v>
      </c>
      <c r="D393" s="92"/>
      <c r="E393" s="66">
        <f>VLOOKUP(C393,$T$69:$U$82,2,0)</f>
        <v>55595</v>
      </c>
      <c r="F393" s="69">
        <f>E393*D393</f>
        <v>0</v>
      </c>
      <c r="G393" s="46">
        <v>0</v>
      </c>
      <c r="H393" s="38">
        <f>F393-G393*F393</f>
        <v>0</v>
      </c>
      <c r="I393" s="1">
        <f>+E393*0.9</f>
        <v>50035.5</v>
      </c>
      <c r="J393" s="1">
        <f>+I393*D393</f>
        <v>0</v>
      </c>
      <c r="K393" s="47"/>
      <c r="L393" s="1" t="str">
        <f t="shared" si="4"/>
        <v>choqua</v>
      </c>
      <c r="M393" s="1"/>
      <c r="N393" s="1"/>
      <c r="O393" s="1"/>
      <c r="P393" s="1"/>
      <c r="Q393" s="1"/>
      <c r="R393" s="64"/>
      <c r="S393" s="65"/>
      <c r="T393" s="1"/>
      <c r="U393" s="1"/>
      <c r="V393" s="1"/>
      <c r="W393" s="5"/>
    </row>
    <row r="394" spans="1:23" s="2" customFormat="1" ht="15.75" x14ac:dyDescent="0.25">
      <c r="A394" s="42"/>
      <c r="B394" s="43"/>
      <c r="C394" s="54" t="s">
        <v>54</v>
      </c>
      <c r="D394" s="55">
        <f>+SUM(D389:D393)</f>
        <v>90</v>
      </c>
      <c r="E394" s="44"/>
      <c r="F394" s="45"/>
      <c r="G394" s="46"/>
      <c r="H394" s="56">
        <f>+SUM(H389:H393)</f>
        <v>8577750</v>
      </c>
      <c r="I394" s="1"/>
      <c r="J394" s="1"/>
      <c r="K394" s="103">
        <f>+SUM(J389:J393)</f>
        <v>7719975</v>
      </c>
      <c r="L394" s="1" t="str">
        <f t="shared" si="4"/>
        <v>choqua</v>
      </c>
      <c r="M394" s="1"/>
      <c r="N394" s="1"/>
      <c r="O394" s="1"/>
      <c r="P394" s="1"/>
      <c r="Q394" s="1"/>
      <c r="R394" s="64"/>
      <c r="S394" s="65"/>
      <c r="T394" s="1"/>
      <c r="U394" s="1"/>
      <c r="V394" s="1"/>
      <c r="W394" s="5"/>
    </row>
  </sheetData>
  <mergeCells count="189">
    <mergeCell ref="A51:H51"/>
    <mergeCell ref="A52:H52"/>
    <mergeCell ref="A53:H53"/>
    <mergeCell ref="G56:H56"/>
    <mergeCell ref="B57:C57"/>
    <mergeCell ref="G57:H57"/>
    <mergeCell ref="A33:H33"/>
    <mergeCell ref="A34:H34"/>
    <mergeCell ref="A35:H35"/>
    <mergeCell ref="A36:H36"/>
    <mergeCell ref="G39:H39"/>
    <mergeCell ref="B40:C40"/>
    <mergeCell ref="G40:H40"/>
    <mergeCell ref="A49:H49"/>
    <mergeCell ref="A50:H50"/>
    <mergeCell ref="A18:H18"/>
    <mergeCell ref="A19:H19"/>
    <mergeCell ref="A20:H20"/>
    <mergeCell ref="A21:H21"/>
    <mergeCell ref="G24:H24"/>
    <mergeCell ref="B25:C25"/>
    <mergeCell ref="G25:H25"/>
    <mergeCell ref="A29:H29"/>
    <mergeCell ref="A32:H32"/>
    <mergeCell ref="A1:H1"/>
    <mergeCell ref="A2:H2"/>
    <mergeCell ref="A3:H3"/>
    <mergeCell ref="A4:H4"/>
    <mergeCell ref="A5:H5"/>
    <mergeCell ref="G8:H8"/>
    <mergeCell ref="B9:C9"/>
    <mergeCell ref="G9:H9"/>
    <mergeCell ref="A17:H17"/>
    <mergeCell ref="A66:H66"/>
    <mergeCell ref="A67:H67"/>
    <mergeCell ref="A68:H68"/>
    <mergeCell ref="A69:H69"/>
    <mergeCell ref="A70:H70"/>
    <mergeCell ref="G73:H73"/>
    <mergeCell ref="A88:H88"/>
    <mergeCell ref="G91:H91"/>
    <mergeCell ref="B92:C92"/>
    <mergeCell ref="G92:H92"/>
    <mergeCell ref="A98:H98"/>
    <mergeCell ref="A100:H100"/>
    <mergeCell ref="B74:C74"/>
    <mergeCell ref="G74:H74"/>
    <mergeCell ref="A84:H84"/>
    <mergeCell ref="A85:H85"/>
    <mergeCell ref="A86:H86"/>
    <mergeCell ref="A87:H87"/>
    <mergeCell ref="A116:H116"/>
    <mergeCell ref="A117:H117"/>
    <mergeCell ref="A118:H118"/>
    <mergeCell ref="A119:H119"/>
    <mergeCell ref="A120:H120"/>
    <mergeCell ref="G123:H123"/>
    <mergeCell ref="A101:H101"/>
    <mergeCell ref="A102:H102"/>
    <mergeCell ref="A103:H103"/>
    <mergeCell ref="A104:H104"/>
    <mergeCell ref="G107:H107"/>
    <mergeCell ref="B108:C108"/>
    <mergeCell ref="G108:H108"/>
    <mergeCell ref="B124:C124"/>
    <mergeCell ref="G124:H124"/>
    <mergeCell ref="A134:H134"/>
    <mergeCell ref="A135:H135"/>
    <mergeCell ref="A136:H136"/>
    <mergeCell ref="A137:H137"/>
    <mergeCell ref="A152:H152"/>
    <mergeCell ref="A153:H153"/>
    <mergeCell ref="A154:H154"/>
    <mergeCell ref="A138:H138"/>
    <mergeCell ref="G141:H141"/>
    <mergeCell ref="B142:C142"/>
    <mergeCell ref="G142:H142"/>
    <mergeCell ref="A169:H169"/>
    <mergeCell ref="A170:H170"/>
    <mergeCell ref="A155:H155"/>
    <mergeCell ref="A156:H156"/>
    <mergeCell ref="G159:H159"/>
    <mergeCell ref="B160:C160"/>
    <mergeCell ref="G160:H160"/>
    <mergeCell ref="A204:H204"/>
    <mergeCell ref="A205:H205"/>
    <mergeCell ref="G208:H208"/>
    <mergeCell ref="A171:H171"/>
    <mergeCell ref="A172:H172"/>
    <mergeCell ref="A173:H173"/>
    <mergeCell ref="G176:H176"/>
    <mergeCell ref="B177:C177"/>
    <mergeCell ref="G177:H177"/>
    <mergeCell ref="A307:H307"/>
    <mergeCell ref="A308:H308"/>
    <mergeCell ref="B262:C262"/>
    <mergeCell ref="G262:H262"/>
    <mergeCell ref="A289:H289"/>
    <mergeCell ref="A290:H290"/>
    <mergeCell ref="A291:H291"/>
    <mergeCell ref="A292:H292"/>
    <mergeCell ref="A186:H186"/>
    <mergeCell ref="A187:H187"/>
    <mergeCell ref="A188:H188"/>
    <mergeCell ref="A189:H189"/>
    <mergeCell ref="A190:H190"/>
    <mergeCell ref="G193:H193"/>
    <mergeCell ref="B194:C194"/>
    <mergeCell ref="G194:H194"/>
    <mergeCell ref="G243:H243"/>
    <mergeCell ref="B244:C244"/>
    <mergeCell ref="G244:H244"/>
    <mergeCell ref="A223:H223"/>
    <mergeCell ref="G226:H226"/>
    <mergeCell ref="B227:C227"/>
    <mergeCell ref="G227:H227"/>
    <mergeCell ref="A236:H236"/>
    <mergeCell ref="A325:H325"/>
    <mergeCell ref="A326:H326"/>
    <mergeCell ref="A293:H293"/>
    <mergeCell ref="G296:H296"/>
    <mergeCell ref="B297:C297"/>
    <mergeCell ref="G297:H297"/>
    <mergeCell ref="A254:H254"/>
    <mergeCell ref="A255:H255"/>
    <mergeCell ref="A256:H256"/>
    <mergeCell ref="A257:H257"/>
    <mergeCell ref="A258:H258"/>
    <mergeCell ref="G261:H261"/>
    <mergeCell ref="A327:H327"/>
    <mergeCell ref="A328:H328"/>
    <mergeCell ref="A329:H329"/>
    <mergeCell ref="G332:H332"/>
    <mergeCell ref="A309:H309"/>
    <mergeCell ref="A310:H310"/>
    <mergeCell ref="A311:H311"/>
    <mergeCell ref="G314:H314"/>
    <mergeCell ref="B315:C315"/>
    <mergeCell ref="G315:H315"/>
    <mergeCell ref="A347:H347"/>
    <mergeCell ref="G350:H350"/>
    <mergeCell ref="B351:C351"/>
    <mergeCell ref="G351:H351"/>
    <mergeCell ref="A361:H361"/>
    <mergeCell ref="A362:H362"/>
    <mergeCell ref="B333:C333"/>
    <mergeCell ref="G333:H333"/>
    <mergeCell ref="A343:H343"/>
    <mergeCell ref="A344:H344"/>
    <mergeCell ref="A345:H345"/>
    <mergeCell ref="A346:H346"/>
    <mergeCell ref="B387:C387"/>
    <mergeCell ref="G387:H387"/>
    <mergeCell ref="A379:H379"/>
    <mergeCell ref="A380:H380"/>
    <mergeCell ref="A381:H381"/>
    <mergeCell ref="A382:H382"/>
    <mergeCell ref="A383:H383"/>
    <mergeCell ref="G386:H386"/>
    <mergeCell ref="A363:H363"/>
    <mergeCell ref="A364:H364"/>
    <mergeCell ref="A365:H365"/>
    <mergeCell ref="G368:H368"/>
    <mergeCell ref="B369:C369"/>
    <mergeCell ref="G369:H369"/>
    <mergeCell ref="J194:K195"/>
    <mergeCell ref="J160:K161"/>
    <mergeCell ref="A272:H272"/>
    <mergeCell ref="A273:H273"/>
    <mergeCell ref="A274:H274"/>
    <mergeCell ref="A275:H275"/>
    <mergeCell ref="A276:H276"/>
    <mergeCell ref="G279:H279"/>
    <mergeCell ref="B280:C280"/>
    <mergeCell ref="G280:H280"/>
    <mergeCell ref="J280:K281"/>
    <mergeCell ref="A238:H238"/>
    <mergeCell ref="A239:H239"/>
    <mergeCell ref="A240:H240"/>
    <mergeCell ref="A237:H237"/>
    <mergeCell ref="B209:C209"/>
    <mergeCell ref="G209:H209"/>
    <mergeCell ref="A219:H219"/>
    <mergeCell ref="A220:H220"/>
    <mergeCell ref="A221:H221"/>
    <mergeCell ref="A222:H222"/>
    <mergeCell ref="A201:H201"/>
    <mergeCell ref="A202:H202"/>
    <mergeCell ref="A203:H20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tabSelected="1" zoomScale="85" zoomScaleNormal="85" workbookViewId="0">
      <selection activeCell="D14" sqref="D14"/>
    </sheetView>
  </sheetViews>
  <sheetFormatPr defaultRowHeight="15.75" x14ac:dyDescent="0.25"/>
  <cols>
    <col min="1" max="1" width="5.85546875" style="2" customWidth="1"/>
    <col min="2" max="2" width="54.140625" style="2" customWidth="1"/>
    <col min="3" max="3" width="25.140625" style="71" customWidth="1"/>
    <col min="4" max="4" width="28" style="72" customWidth="1"/>
    <col min="5" max="5" width="9.140625" style="2"/>
    <col min="6" max="6" width="18.5703125" style="1" customWidth="1"/>
    <col min="7" max="9" width="9.140625" style="2"/>
    <col min="10" max="10" width="11.7109375" style="2" bestFit="1" customWidth="1"/>
    <col min="11" max="256" width="9.140625" style="2"/>
    <col min="257" max="257" width="5.85546875" style="2" customWidth="1"/>
    <col min="258" max="258" width="50.28515625" style="2" customWidth="1"/>
    <col min="259" max="259" width="18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50.28515625" style="2" customWidth="1"/>
    <col min="515" max="515" width="18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50.28515625" style="2" customWidth="1"/>
    <col min="771" max="771" width="18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50.28515625" style="2" customWidth="1"/>
    <col min="1027" max="1027" width="18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50.28515625" style="2" customWidth="1"/>
    <col min="1283" max="1283" width="18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50.28515625" style="2" customWidth="1"/>
    <col min="1539" max="1539" width="18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50.28515625" style="2" customWidth="1"/>
    <col min="1795" max="1795" width="18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50.28515625" style="2" customWidth="1"/>
    <col min="2051" max="2051" width="18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50.28515625" style="2" customWidth="1"/>
    <col min="2307" max="2307" width="18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50.28515625" style="2" customWidth="1"/>
    <col min="2563" max="2563" width="18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50.28515625" style="2" customWidth="1"/>
    <col min="2819" max="2819" width="18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50.28515625" style="2" customWidth="1"/>
    <col min="3075" max="3075" width="18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50.28515625" style="2" customWidth="1"/>
    <col min="3331" max="3331" width="18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50.28515625" style="2" customWidth="1"/>
    <col min="3587" max="3587" width="18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50.28515625" style="2" customWidth="1"/>
    <col min="3843" max="3843" width="18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50.28515625" style="2" customWidth="1"/>
    <col min="4099" max="4099" width="18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50.28515625" style="2" customWidth="1"/>
    <col min="4355" max="4355" width="18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50.28515625" style="2" customWidth="1"/>
    <col min="4611" max="4611" width="18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50.28515625" style="2" customWidth="1"/>
    <col min="4867" max="4867" width="18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50.28515625" style="2" customWidth="1"/>
    <col min="5123" max="5123" width="18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50.28515625" style="2" customWidth="1"/>
    <col min="5379" max="5379" width="18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50.28515625" style="2" customWidth="1"/>
    <col min="5635" max="5635" width="18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50.28515625" style="2" customWidth="1"/>
    <col min="5891" max="5891" width="18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50.28515625" style="2" customWidth="1"/>
    <col min="6147" max="6147" width="18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50.28515625" style="2" customWidth="1"/>
    <col min="6403" max="6403" width="18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50.28515625" style="2" customWidth="1"/>
    <col min="6659" max="6659" width="18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50.28515625" style="2" customWidth="1"/>
    <col min="6915" max="6915" width="18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50.28515625" style="2" customWidth="1"/>
    <col min="7171" max="7171" width="18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50.28515625" style="2" customWidth="1"/>
    <col min="7427" max="7427" width="18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50.28515625" style="2" customWidth="1"/>
    <col min="7683" max="7683" width="18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50.28515625" style="2" customWidth="1"/>
    <col min="7939" max="7939" width="18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50.28515625" style="2" customWidth="1"/>
    <col min="8195" max="8195" width="18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50.28515625" style="2" customWidth="1"/>
    <col min="8451" max="8451" width="18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50.28515625" style="2" customWidth="1"/>
    <col min="8707" max="8707" width="18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50.28515625" style="2" customWidth="1"/>
    <col min="8963" max="8963" width="18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50.28515625" style="2" customWidth="1"/>
    <col min="9219" max="9219" width="18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50.28515625" style="2" customWidth="1"/>
    <col min="9475" max="9475" width="18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50.28515625" style="2" customWidth="1"/>
    <col min="9731" max="9731" width="18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50.28515625" style="2" customWidth="1"/>
    <col min="9987" max="9987" width="18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50.28515625" style="2" customWidth="1"/>
    <col min="10243" max="10243" width="18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50.28515625" style="2" customWidth="1"/>
    <col min="10499" max="10499" width="18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50.28515625" style="2" customWidth="1"/>
    <col min="10755" max="10755" width="18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50.28515625" style="2" customWidth="1"/>
    <col min="11011" max="11011" width="18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50.28515625" style="2" customWidth="1"/>
    <col min="11267" max="11267" width="18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50.28515625" style="2" customWidth="1"/>
    <col min="11523" max="11523" width="18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50.28515625" style="2" customWidth="1"/>
    <col min="11779" max="11779" width="18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50.28515625" style="2" customWidth="1"/>
    <col min="12035" max="12035" width="18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50.28515625" style="2" customWidth="1"/>
    <col min="12291" max="12291" width="18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50.28515625" style="2" customWidth="1"/>
    <col min="12547" max="12547" width="18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50.28515625" style="2" customWidth="1"/>
    <col min="12803" max="12803" width="18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50.28515625" style="2" customWidth="1"/>
    <col min="13059" max="13059" width="18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50.28515625" style="2" customWidth="1"/>
    <col min="13315" max="13315" width="18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50.28515625" style="2" customWidth="1"/>
    <col min="13571" max="13571" width="18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50.28515625" style="2" customWidth="1"/>
    <col min="13827" max="13827" width="18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50.28515625" style="2" customWidth="1"/>
    <col min="14083" max="14083" width="18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50.28515625" style="2" customWidth="1"/>
    <col min="14339" max="14339" width="18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50.28515625" style="2" customWidth="1"/>
    <col min="14595" max="14595" width="18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50.28515625" style="2" customWidth="1"/>
    <col min="14851" max="14851" width="18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50.28515625" style="2" customWidth="1"/>
    <col min="15107" max="15107" width="18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50.28515625" style="2" customWidth="1"/>
    <col min="15363" max="15363" width="18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50.28515625" style="2" customWidth="1"/>
    <col min="15619" max="15619" width="18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50.28515625" style="2" customWidth="1"/>
    <col min="15875" max="15875" width="18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50.28515625" style="2" customWidth="1"/>
    <col min="16131" max="16131" width="18.42578125" style="2" customWidth="1"/>
    <col min="16132" max="16132" width="21.140625" style="2" customWidth="1"/>
    <col min="16133" max="16384" width="9.140625" style="2"/>
  </cols>
  <sheetData>
    <row r="1" spans="1:6" s="70" customFormat="1" x14ac:dyDescent="0.25">
      <c r="A1" s="148" t="s">
        <v>67</v>
      </c>
      <c r="B1" s="148"/>
      <c r="C1" s="148"/>
      <c r="D1" s="148"/>
      <c r="F1" s="99"/>
    </row>
    <row r="2" spans="1:6" s="70" customFormat="1" x14ac:dyDescent="0.25">
      <c r="A2" s="148" t="s">
        <v>68</v>
      </c>
      <c r="B2" s="148"/>
      <c r="C2" s="148"/>
      <c r="D2" s="148"/>
      <c r="F2" s="99"/>
    </row>
    <row r="3" spans="1:6" s="70" customFormat="1" x14ac:dyDescent="0.25">
      <c r="A3" s="153" t="s">
        <v>76</v>
      </c>
      <c r="B3" s="153"/>
      <c r="C3" s="153"/>
      <c r="D3" s="153"/>
      <c r="F3" s="99"/>
    </row>
    <row r="5" spans="1:6" x14ac:dyDescent="0.25">
      <c r="A5" s="73" t="s">
        <v>5</v>
      </c>
      <c r="B5" s="74" t="s">
        <v>69</v>
      </c>
      <c r="C5" s="75" t="s">
        <v>16</v>
      </c>
      <c r="D5" s="76" t="s">
        <v>70</v>
      </c>
    </row>
    <row r="6" spans="1:6" x14ac:dyDescent="0.25">
      <c r="A6" s="95">
        <v>1</v>
      </c>
      <c r="B6" s="79" t="str">
        <f>'[1]Chi tiết đơn hàng lần 15'!B9</f>
        <v>CHỊ HÀ - SIÊU THỊ MINH CẦU 1</v>
      </c>
      <c r="C6" s="94">
        <f>'[1]Chi tiết đơn hàng lần 15'!H7</f>
        <v>44653</v>
      </c>
      <c r="D6" s="78">
        <f>'[1]Chi tiết đơn hàng lần 15'!K14</f>
        <v>6382543.5000000009</v>
      </c>
    </row>
    <row r="7" spans="1:6" x14ac:dyDescent="0.25">
      <c r="A7" s="95">
        <v>2</v>
      </c>
      <c r="B7" s="79" t="str">
        <f>'[1]Chi tiết đơn hàng lần 15'!B25</f>
        <v>CHỊ HÀ - SIÊU THỊ MINH CẦU 1</v>
      </c>
      <c r="C7" s="94">
        <f>'[1]Chi tiết đơn hàng lần 15'!H23</f>
        <v>44658</v>
      </c>
      <c r="D7" s="78">
        <v>4997610</v>
      </c>
    </row>
    <row r="8" spans="1:6" x14ac:dyDescent="0.25">
      <c r="A8" s="95">
        <v>3</v>
      </c>
      <c r="B8" s="79" t="str">
        <f>'[1]Chi tiết đơn hàng lần 15'!B41</f>
        <v>CHỊ HÀ - SIÊU THỊ MINH CẦU GANG THÉP</v>
      </c>
      <c r="C8" s="94">
        <f>'[1]Chi tiết đơn hàng lần 15'!H39</f>
        <v>44665</v>
      </c>
      <c r="D8" s="78">
        <f>'[1]Chi tiết đơn hàng lần 15'!K47</f>
        <v>7624746</v>
      </c>
    </row>
    <row r="9" spans="1:6" x14ac:dyDescent="0.25">
      <c r="A9" s="95">
        <v>4</v>
      </c>
      <c r="B9" s="79" t="str">
        <f>'[1]Chi tiết đơn hàng lần 15'!B58</f>
        <v>CHỊ HÀ - SIÊU THỊ MINH CẦU 1</v>
      </c>
      <c r="C9" s="94">
        <f>'[1]Chi tiết đơn hàng lần 15'!H56</f>
        <v>44673</v>
      </c>
      <c r="D9" s="78">
        <v>7624746</v>
      </c>
    </row>
    <row r="10" spans="1:6" x14ac:dyDescent="0.25">
      <c r="A10" s="95">
        <v>5</v>
      </c>
      <c r="B10" s="11" t="s">
        <v>62</v>
      </c>
      <c r="C10" s="77">
        <v>44684</v>
      </c>
      <c r="D10" s="78">
        <v>3054231</v>
      </c>
    </row>
    <row r="11" spans="1:6" x14ac:dyDescent="0.25">
      <c r="A11" s="95">
        <v>6</v>
      </c>
      <c r="B11" s="11" t="s">
        <v>63</v>
      </c>
      <c r="C11" s="77">
        <v>44684</v>
      </c>
      <c r="D11" s="78">
        <v>4626180</v>
      </c>
    </row>
    <row r="12" spans="1:6" x14ac:dyDescent="0.25">
      <c r="A12" s="95">
        <v>7</v>
      </c>
      <c r="B12" s="11" t="s">
        <v>62</v>
      </c>
      <c r="C12" s="77">
        <v>44695</v>
      </c>
      <c r="D12" s="78">
        <v>4934223</v>
      </c>
    </row>
    <row r="13" spans="1:6" x14ac:dyDescent="0.25">
      <c r="A13" s="95">
        <v>8</v>
      </c>
      <c r="B13" s="11" t="s">
        <v>62</v>
      </c>
      <c r="C13" s="77">
        <v>44701</v>
      </c>
      <c r="D13" s="78">
        <v>7753950</v>
      </c>
    </row>
    <row r="14" spans="1:6" x14ac:dyDescent="0.25">
      <c r="A14" s="95">
        <v>9</v>
      </c>
      <c r="B14" s="11" t="s">
        <v>63</v>
      </c>
      <c r="C14" s="77">
        <v>44707</v>
      </c>
      <c r="D14" s="78">
        <v>6842880</v>
      </c>
    </row>
    <row r="15" spans="1:6" x14ac:dyDescent="0.25">
      <c r="A15" s="95">
        <v>10</v>
      </c>
      <c r="B15" s="11" t="s">
        <v>64</v>
      </c>
      <c r="C15" s="77">
        <v>44712</v>
      </c>
      <c r="D15" s="78">
        <v>4888075.5</v>
      </c>
    </row>
    <row r="16" spans="1:6" x14ac:dyDescent="0.25">
      <c r="A16" s="95">
        <v>11</v>
      </c>
      <c r="B16" s="11" t="s">
        <v>62</v>
      </c>
      <c r="C16" s="77">
        <v>44713</v>
      </c>
      <c r="D16" s="78">
        <v>8410303.8000000007</v>
      </c>
    </row>
    <row r="17" spans="1:10" x14ac:dyDescent="0.25">
      <c r="A17" s="95">
        <v>12</v>
      </c>
      <c r="B17" s="11" t="s">
        <v>64</v>
      </c>
      <c r="C17" s="77">
        <v>44719</v>
      </c>
      <c r="D17" s="78">
        <v>4396518</v>
      </c>
    </row>
    <row r="18" spans="1:10" x14ac:dyDescent="0.25">
      <c r="A18" s="95">
        <v>13</v>
      </c>
      <c r="B18" s="11" t="s">
        <v>62</v>
      </c>
      <c r="C18" s="77">
        <v>44727</v>
      </c>
      <c r="D18" s="78">
        <v>13863159</v>
      </c>
    </row>
    <row r="19" spans="1:10" x14ac:dyDescent="0.25">
      <c r="A19" s="95">
        <v>14</v>
      </c>
      <c r="B19" s="11" t="s">
        <v>64</v>
      </c>
      <c r="C19" s="77">
        <v>44728</v>
      </c>
      <c r="D19" s="78">
        <v>3928671.0000000005</v>
      </c>
    </row>
    <row r="20" spans="1:10" x14ac:dyDescent="0.25">
      <c r="A20" s="95">
        <v>15</v>
      </c>
      <c r="B20" s="11" t="s">
        <v>63</v>
      </c>
      <c r="C20" s="77">
        <v>44730</v>
      </c>
      <c r="D20" s="78">
        <v>6553152</v>
      </c>
    </row>
    <row r="21" spans="1:10" x14ac:dyDescent="0.25">
      <c r="A21" s="95">
        <v>16</v>
      </c>
      <c r="B21" s="11" t="s">
        <v>62</v>
      </c>
      <c r="C21" s="77">
        <v>44739</v>
      </c>
      <c r="D21" s="78">
        <v>6697296</v>
      </c>
    </row>
    <row r="22" spans="1:10" x14ac:dyDescent="0.25">
      <c r="A22" s="95">
        <v>17</v>
      </c>
      <c r="B22" s="11" t="s">
        <v>64</v>
      </c>
      <c r="C22" s="77">
        <v>44740</v>
      </c>
      <c r="D22" s="78">
        <v>4057875.0000000005</v>
      </c>
      <c r="J22" s="2">
        <v>105857525</v>
      </c>
    </row>
    <row r="23" spans="1:10" x14ac:dyDescent="0.25">
      <c r="A23" s="95">
        <v>18</v>
      </c>
      <c r="B23" s="11" t="s">
        <v>21</v>
      </c>
      <c r="C23" s="77">
        <v>44748</v>
      </c>
      <c r="D23" s="78">
        <v>8123913</v>
      </c>
    </row>
    <row r="24" spans="1:10" x14ac:dyDescent="0.25">
      <c r="A24" s="95">
        <v>19</v>
      </c>
      <c r="B24" s="11" t="s">
        <v>59</v>
      </c>
      <c r="C24" s="77">
        <v>44754</v>
      </c>
      <c r="D24" s="78">
        <v>5387836.5</v>
      </c>
    </row>
    <row r="25" spans="1:10" x14ac:dyDescent="0.25">
      <c r="A25" s="95">
        <v>20</v>
      </c>
      <c r="B25" s="11" t="s">
        <v>66</v>
      </c>
      <c r="C25" s="77">
        <v>44760</v>
      </c>
      <c r="D25" s="78">
        <v>3659445</v>
      </c>
    </row>
    <row r="26" spans="1:10" x14ac:dyDescent="0.25">
      <c r="A26" s="95">
        <v>21</v>
      </c>
      <c r="B26" s="11" t="s">
        <v>21</v>
      </c>
      <c r="C26" s="77">
        <v>44761</v>
      </c>
      <c r="D26" s="78">
        <v>8802387</v>
      </c>
    </row>
    <row r="27" spans="1:10" x14ac:dyDescent="0.25">
      <c r="A27" s="95">
        <v>22</v>
      </c>
      <c r="B27" s="11" t="s">
        <v>59</v>
      </c>
      <c r="C27" s="77">
        <v>44765</v>
      </c>
      <c r="D27" s="78">
        <v>5428548</v>
      </c>
    </row>
    <row r="28" spans="1:10" x14ac:dyDescent="0.25">
      <c r="A28" s="95">
        <v>23</v>
      </c>
      <c r="B28" s="79" t="s">
        <v>21</v>
      </c>
      <c r="C28" s="80">
        <v>44770</v>
      </c>
      <c r="D28" s="78">
        <v>7719975</v>
      </c>
    </row>
    <row r="29" spans="1:10" x14ac:dyDescent="0.25">
      <c r="A29" s="149" t="s">
        <v>71</v>
      </c>
      <c r="B29" s="150"/>
      <c r="C29" s="151"/>
      <c r="D29" s="101">
        <f>+SUM(D6:D28)</f>
        <v>145758264.30000001</v>
      </c>
    </row>
    <row r="30" spans="1:10" s="5" customFormat="1" x14ac:dyDescent="0.25">
      <c r="C30" s="81"/>
      <c r="D30" s="82"/>
      <c r="F30" s="100"/>
    </row>
    <row r="31" spans="1:10" x14ac:dyDescent="0.25">
      <c r="B31" s="152" t="s">
        <v>79</v>
      </c>
      <c r="C31" s="152"/>
      <c r="D31" s="152"/>
    </row>
    <row r="32" spans="1:10" x14ac:dyDescent="0.25">
      <c r="B32" s="147" t="s">
        <v>72</v>
      </c>
      <c r="C32" s="147"/>
      <c r="D32" s="147"/>
    </row>
    <row r="33" spans="2:4" x14ac:dyDescent="0.25">
      <c r="C33" s="84"/>
    </row>
    <row r="34" spans="2:4" x14ac:dyDescent="0.25">
      <c r="B34" s="83"/>
      <c r="C34" s="84"/>
    </row>
    <row r="35" spans="2:4" x14ac:dyDescent="0.25">
      <c r="B35" s="147" t="s">
        <v>73</v>
      </c>
      <c r="C35" s="147"/>
      <c r="D35" s="147"/>
    </row>
    <row r="37" spans="2:4" x14ac:dyDescent="0.25">
      <c r="C37" s="138"/>
      <c r="D37" s="137"/>
    </row>
    <row r="38" spans="2:4" x14ac:dyDescent="0.25">
      <c r="C38" s="138"/>
      <c r="D38" s="137"/>
    </row>
    <row r="39" spans="2:4" x14ac:dyDescent="0.25">
      <c r="C39" s="138"/>
      <c r="D39" s="1"/>
    </row>
    <row r="40" spans="2:4" x14ac:dyDescent="0.25">
      <c r="C40" s="138"/>
      <c r="D40" s="137"/>
    </row>
  </sheetData>
  <mergeCells count="7">
    <mergeCell ref="B35:D35"/>
    <mergeCell ref="A1:D1"/>
    <mergeCell ref="A2:D2"/>
    <mergeCell ref="A29:C29"/>
    <mergeCell ref="B31:D31"/>
    <mergeCell ref="B32:D32"/>
    <mergeCell ref="A3:D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16</vt:lpstr>
      <vt:lpstr>Công nợ lần thứ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2022-08-03T09:56:08Z</dcterms:created>
  <dcterms:modified xsi:type="dcterms:W3CDTF">2022-08-10T03:19:41Z</dcterms:modified>
</cp:coreProperties>
</file>