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GROVE\"/>
    </mc:Choice>
  </mc:AlternateContent>
  <bookViews>
    <workbookView xWindow="0" yWindow="0" windowWidth="17655" windowHeight="5010" tabRatio="734" activeTab="3"/>
  </bookViews>
  <sheets>
    <sheet name="công nợ" sheetId="1" r:id="rId1"/>
    <sheet name="Tháng 10,2022" sheetId="8" r:id="rId2"/>
    <sheet name="Tháng 9,2022" sheetId="7" r:id="rId3"/>
    <sheet name="Tháng 8,2022" sheetId="6" r:id="rId4"/>
    <sheet name="từ tháng 1 đến tháng 7.2022" sheetId="4" r:id="rId5"/>
    <sheet name="CK bên Grove được hưởng" sheetId="5" r:id="rId6"/>
  </sheets>
  <definedNames>
    <definedName name="_xlnm._FilterDatabase" localSheetId="4" hidden="1">'từ tháng 1 đến tháng 7.2022'!$A$1:$I$12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6" i="1"/>
  <c r="C3" i="1" l="1"/>
  <c r="C11" i="1"/>
  <c r="B8" i="5" l="1"/>
  <c r="B7" i="5"/>
  <c r="B6" i="5"/>
  <c r="B5" i="5"/>
  <c r="B4" i="5"/>
  <c r="B3" i="5"/>
  <c r="I12" i="4" l="1"/>
  <c r="G7" i="7"/>
  <c r="F23" i="1" l="1"/>
  <c r="E19" i="1"/>
  <c r="F24" i="1" s="1"/>
  <c r="F6" i="8" l="1"/>
  <c r="E6" i="8"/>
  <c r="D6" i="8"/>
  <c r="G5" i="8"/>
  <c r="G6" i="8" s="1"/>
  <c r="G4" i="8"/>
  <c r="F7" i="7"/>
  <c r="E7" i="7"/>
  <c r="D7" i="7"/>
  <c r="G6" i="7"/>
  <c r="G5" i="7"/>
  <c r="G4" i="7"/>
  <c r="F13" i="6"/>
  <c r="E13" i="6"/>
  <c r="D13" i="6"/>
  <c r="G7" i="6"/>
  <c r="G8" i="6"/>
  <c r="G9" i="6"/>
  <c r="G10" i="6"/>
  <c r="G11" i="6"/>
  <c r="G12" i="6"/>
  <c r="G5" i="6"/>
  <c r="G6" i="6"/>
  <c r="G4" i="6"/>
  <c r="G13" i="6" s="1"/>
  <c r="D15" i="1" l="1"/>
</calcChain>
</file>

<file path=xl/sharedStrings.xml><?xml version="1.0" encoding="utf-8"?>
<sst xmlns="http://schemas.openxmlformats.org/spreadsheetml/2006/main" count="153" uniqueCount="92">
  <si>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</si>
  <si>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</si>
  <si>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</si>
  <si>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</si>
  <si>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</si>
  <si>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</si>
  <si>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</si>
  <si>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</si>
  <si>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</si>
  <si>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Số hóa đơn</t>
  </si>
  <si>
    <t>Tổng tiền thanh toán</t>
  </si>
  <si>
    <t>THEO DÕI CÔNG NỢ / CTY GROVE</t>
  </si>
  <si>
    <t>Dư nợ phải thu GROVE</t>
  </si>
  <si>
    <t>06/01/2022</t>
  </si>
  <si>
    <t>25/01/2022</t>
  </si>
  <si>
    <t>11/03/2022</t>
  </si>
  <si>
    <t>26/03/2022</t>
  </si>
  <si>
    <t>06/07/2022</t>
  </si>
  <si>
    <t>28/07/2022</t>
  </si>
  <si>
    <t>STT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</si>
  <si>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</si>
  <si>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</si>
  <si>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</si>
  <si>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</si>
  <si>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</si>
  <si>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</si>
  <si>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0006687</t>
  </si>
  <si>
    <t>GROVE</t>
  </si>
  <si>
    <t>CÔNG TY TNHH Grove New Retail</t>
  </si>
  <si>
    <t>212 Pasteur, Phường Võ Thị Sáu, Quận 3, Thành phố Hồ Chí Minh, Việt Nam</t>
  </si>
  <si>
    <t>Công ty TNHH Grove New Retail – Địa điểm kinh doanh Hub Lê Hồng Phong</t>
  </si>
  <si>
    <t>00023400</t>
  </si>
  <si>
    <t>CÔNG TY TNHH GROVE NEW RETAIL</t>
  </si>
  <si>
    <t>197 Nguyễn Thị Minh Khai, Phường Nguyễn Cư Trinh, Quận 1, Thành phố Hồ Chí Minh, Việt Nam</t>
  </si>
  <si>
    <t>CÔNG TY TNHH GROVE NEW RETAIL- Địa Điểm Kinh Doanh Cityland</t>
  </si>
  <si>
    <t>00023402</t>
  </si>
  <si>
    <t>CÔNG TY TNHH GROVE NEW RETAIL- Địa Điểm Kinh Doanh Nguyễn Thị Minh Khai</t>
  </si>
  <si>
    <t>00023403</t>
  </si>
  <si>
    <t>CÔNG TY TNHH GROVE NEW RETAIL- Địa Điểm Kinh Doanh Sài Gòn Garden</t>
  </si>
  <si>
    <t>00023404</t>
  </si>
  <si>
    <t>CÔNG TY TNHH GROVE NEW RETAIL- Địa Điểm Kinh Doanh The Sun Avenue</t>
  </si>
  <si>
    <t>00001446</t>
  </si>
  <si>
    <t>0010259</t>
  </si>
  <si>
    <t>00004126</t>
  </si>
  <si>
    <t>00004127</t>
  </si>
  <si>
    <t>Công ty TNHH Grove New Retail – Địa điểm kinh doanh Nguyễn Thị Minh Khai</t>
  </si>
  <si>
    <t>00027520</t>
  </si>
  <si>
    <t>CÔNG TY TNHH GROVE NEW RETAIL- Địa Điểm Kinh Doanh Hub Lê Hồng Phong</t>
  </si>
  <si>
    <t>Tổng cộng</t>
  </si>
  <si>
    <t>BẢNG KÊ HÓA ĐƠN THÁNG 10</t>
  </si>
  <si>
    <t>Tháng 10 năm 2022</t>
  </si>
  <si>
    <t>Ngày chứng từ</t>
  </si>
  <si>
    <t>Khách hàng</t>
  </si>
  <si>
    <t>Tổng tiền hàng</t>
  </si>
  <si>
    <t>Tiền chiết khấu</t>
  </si>
  <si>
    <t>Tiền thuế GTGT</t>
  </si>
  <si>
    <t>BẢNG KÊ HÓA ĐƠN THÁNG 8</t>
  </si>
  <si>
    <t>Tháng 8 năm 2022</t>
  </si>
  <si>
    <t xml:space="preserve">CÔNG TY TNHH GROVE NEW RETAIL </t>
  </si>
  <si>
    <t>00036311</t>
  </si>
  <si>
    <t>00035051</t>
  </si>
  <si>
    <t>00034767</t>
  </si>
  <si>
    <t>00029595</t>
  </si>
  <si>
    <t>00029594</t>
  </si>
  <si>
    <t>00029590</t>
  </si>
  <si>
    <t>00029589</t>
  </si>
  <si>
    <t>00029585</t>
  </si>
  <si>
    <t>00029584</t>
  </si>
  <si>
    <t>BẢNG KÊ HÓA ĐƠN THÁNG 9</t>
  </si>
  <si>
    <t>Tháng 9 năm 2022</t>
  </si>
  <si>
    <t>00045263</t>
  </si>
  <si>
    <t>00040000</t>
  </si>
  <si>
    <t>00039999</t>
  </si>
  <si>
    <t>05/10/2022</t>
  </si>
  <si>
    <t>00045889</t>
  </si>
  <si>
    <t>04/10/2022</t>
  </si>
  <si>
    <t>00045864</t>
  </si>
  <si>
    <t>Bảng kê hóa đơn tháng 7.2022</t>
  </si>
  <si>
    <t>Bảng kê hóa đơn tháng 8.2022</t>
  </si>
  <si>
    <t>Bảng kê hóa đơn tháng 9.2022</t>
  </si>
  <si>
    <t>Bảng kê hóa đơn tháng 1.2022</t>
  </si>
  <si>
    <t>Bảng kê hóa đơn tháng 3.2022</t>
  </si>
  <si>
    <t>Bảng kê hóa đơn tháng 10.2022</t>
  </si>
  <si>
    <t>Chiết khấu bên GROVE được hưởng từ T1.2022 đến T10.2022</t>
  </si>
  <si>
    <t>Ds</t>
  </si>
  <si>
    <t>Phân phối ck 3%</t>
  </si>
  <si>
    <t>Quảng cáo ck 2%</t>
  </si>
  <si>
    <t>Thu mua 2%</t>
  </si>
  <si>
    <t>tc tiền hưởng ck</t>
  </si>
  <si>
    <t>Thuế 8%</t>
  </si>
  <si>
    <t>Thành tiền</t>
  </si>
  <si>
    <t>Tổng tiền 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</si>
</sst>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/>
    <xf numFmtId="0" fontId="5" fillId="4" borderId="1" xfId="0" applyFont="1" applyFill="1" applyBorder="1"/>
    <xf numFmtId="0" fontId="2" fillId="4" borderId="0" xfId="0" applyFont="1" applyFill="1" applyBorder="1"/>
    <xf numFmtId="14" fontId="2" fillId="4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/>
    <xf numFmtId="0" fontId="10" fillId="6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7" fontId="9" fillId="7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/>
    <xf numFmtId="0" fontId="7" fillId="0" borderId="5" xfId="0" applyFont="1" applyBorder="1" applyAlignment="1"/>
    <xf numFmtId="14" fontId="3" fillId="8" borderId="6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38" fontId="3" fillId="8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quotePrefix="1" applyFont="1" applyBorder="1" applyAlignment="1">
      <alignment horizontal="left" vertical="center"/>
    </xf>
    <xf numFmtId="38" fontId="3" fillId="4" borderId="0" xfId="0" applyNumberFormat="1" applyFont="1" applyFill="1" applyBorder="1" applyAlignment="1">
      <alignment horizontal="right" vertical="center" wrapText="1"/>
    </xf>
    <xf numFmtId="38" fontId="3" fillId="0" borderId="7" xfId="0" applyNumberFormat="1" applyFont="1" applyBorder="1" applyAlignment="1">
      <alignment horizontal="right" vertical="center"/>
    </xf>
    <xf numFmtId="14" fontId="3" fillId="0" borderId="0" xfId="0" applyNumberFormat="1" applyFont="1"/>
    <xf numFmtId="38" fontId="3" fillId="3" borderId="7" xfId="0" applyNumberFormat="1" applyFont="1" applyFill="1" applyBorder="1" applyAlignment="1">
      <alignment horizontal="right" vertical="center"/>
    </xf>
    <xf numFmtId="38" fontId="3" fillId="0" borderId="0" xfId="0" applyNumberFormat="1" applyFont="1"/>
    <xf numFmtId="14" fontId="3" fillId="0" borderId="7" xfId="0" quotePrefix="1" applyNumberFormat="1" applyFont="1" applyBorder="1" applyAlignment="1">
      <alignment horizontal="center" vertical="center"/>
    </xf>
    <xf numFmtId="0" fontId="0" fillId="0" borderId="0" xfId="0" applyAlignment="1"/>
    <xf numFmtId="0" fontId="12" fillId="0" borderId="1" xfId="0" applyFont="1" applyBorder="1"/>
    <xf numFmtId="164" fontId="12" fillId="0" borderId="1" xfId="1" applyNumberFormat="1" applyFont="1" applyBorder="1"/>
    <xf numFmtId="0" fontId="0" fillId="0" borderId="1" xfId="0" applyBorder="1"/>
    <xf numFmtId="0" fontId="0" fillId="9" borderId="1" xfId="0" applyFill="1" applyBorder="1"/>
    <xf numFmtId="164" fontId="0" fillId="9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2" fillId="0" borderId="0" xfId="0" applyNumberFormat="1" applyFont="1" applyBorder="1"/>
    <xf numFmtId="164" fontId="2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left" vertical="center"/>
    </xf>
    <xf numFmtId="37" fontId="0" fillId="0" borderId="0" xfId="0" applyNumberFormat="1"/>
    <xf numFmtId="43" fontId="0" fillId="0" borderId="1" xfId="0" applyNumberFormat="1" applyBorder="1"/>
    <xf numFmtId="164" fontId="2" fillId="4" borderId="1" xfId="1" applyNumberFormat="1" applyFont="1" applyFill="1" applyBorder="1"/>
    <xf numFmtId="164" fontId="0" fillId="0" borderId="0" xfId="0" applyNumberFormat="1"/>
    <xf numFmtId="165" fontId="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workbookViewId="0">
      <pane ySplit="2" topLeftCell="A3" activePane="bottomLeft" state="frozen"/>
      <selection pane="bottomLeft" activeCell="C6" sqref="C6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8" width="12.7109375" style="1" bestFit="1" customWidth="1"/>
    <col min="9" max="16384" width="9.140625" style="1"/>
  </cols>
  <sheetData>
    <row r="1" spans="1:7" ht="27" customHeight="1" x14ac:dyDescent="0.3">
      <c r="A1" s="79" t="s">
        <v>11</v>
      </c>
      <c r="B1" s="79"/>
      <c r="C1" s="79"/>
      <c r="D1" s="79"/>
      <c r="E1" s="79"/>
      <c r="F1" s="79"/>
    </row>
    <row r="2" spans="1:7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7" ht="21" customHeight="1" x14ac:dyDescent="0.25">
      <c r="A3" s="35"/>
      <c r="B3" s="20" t="s">
        <v>80</v>
      </c>
      <c r="C3" s="14">
        <f>19936281</f>
        <v>19936281</v>
      </c>
      <c r="D3" s="14"/>
      <c r="E3" s="15"/>
      <c r="F3" s="15"/>
    </row>
    <row r="4" spans="1:7" ht="21" customHeight="1" x14ac:dyDescent="0.25">
      <c r="A4" s="35"/>
      <c r="B4" s="20" t="s">
        <v>81</v>
      </c>
      <c r="C4" s="71">
        <v>3436619</v>
      </c>
      <c r="D4" s="14"/>
      <c r="E4" s="15"/>
      <c r="F4" s="15"/>
    </row>
    <row r="5" spans="1:7" ht="21" customHeight="1" x14ac:dyDescent="0.25">
      <c r="A5" s="35"/>
      <c r="B5" s="20" t="s">
        <v>77</v>
      </c>
      <c r="C5" s="71">
        <v>7597416</v>
      </c>
      <c r="D5" s="14"/>
      <c r="E5" s="15"/>
      <c r="F5" s="15"/>
      <c r="G5" s="70"/>
    </row>
    <row r="6" spans="1:7" ht="21" customHeight="1" x14ac:dyDescent="0.25">
      <c r="A6" s="35"/>
      <c r="B6" s="20" t="s">
        <v>78</v>
      </c>
      <c r="C6" s="71">
        <f>'Tháng 8,2022'!G13</f>
        <v>9604521</v>
      </c>
      <c r="D6" s="14"/>
      <c r="E6" s="15"/>
      <c r="F6" s="15"/>
    </row>
    <row r="7" spans="1:7" ht="21" customHeight="1" x14ac:dyDescent="0.25">
      <c r="A7" s="35"/>
      <c r="B7" s="20" t="s">
        <v>79</v>
      </c>
      <c r="C7" s="71">
        <f>'Tháng 9,2022'!G7</f>
        <v>3342650</v>
      </c>
      <c r="D7" s="14"/>
      <c r="E7" s="15"/>
      <c r="F7" s="15"/>
    </row>
    <row r="8" spans="1:7" ht="21" customHeight="1" x14ac:dyDescent="0.25">
      <c r="A8" s="35"/>
      <c r="B8" s="20" t="s">
        <v>82</v>
      </c>
      <c r="C8" s="71">
        <f>'Tháng 10,2022'!G6</f>
        <v>1686004</v>
      </c>
      <c r="D8" s="14"/>
      <c r="E8" s="15"/>
      <c r="F8" s="15"/>
    </row>
    <row r="9" spans="1:7" ht="21" customHeight="1" x14ac:dyDescent="0.25">
      <c r="A9" s="77"/>
      <c r="B9" s="78"/>
      <c r="C9" s="71"/>
      <c r="D9" s="14"/>
      <c r="E9" s="15"/>
      <c r="F9" s="15"/>
    </row>
    <row r="10" spans="1:7" ht="21" customHeight="1" x14ac:dyDescent="0.25">
      <c r="A10" s="77"/>
      <c r="B10" s="78"/>
      <c r="C10" s="71"/>
      <c r="D10" s="14"/>
      <c r="E10" s="15"/>
      <c r="F10" s="15"/>
    </row>
    <row r="11" spans="1:7" ht="21" customHeight="1" x14ac:dyDescent="0.25">
      <c r="A11" s="80" t="s">
        <v>6</v>
      </c>
      <c r="B11" s="81"/>
      <c r="C11" s="21">
        <f>SUM(C3:C8)</f>
        <v>45603491</v>
      </c>
      <c r="D11" s="22"/>
      <c r="E11" s="23"/>
      <c r="F11" s="24"/>
    </row>
    <row r="12" spans="1:7" s="33" customFormat="1" ht="21" customHeight="1" x14ac:dyDescent="0.25">
      <c r="A12" s="34"/>
      <c r="B12" s="28"/>
      <c r="C12" s="30"/>
      <c r="D12" s="72"/>
      <c r="E12" s="31"/>
      <c r="F12" s="32"/>
    </row>
    <row r="13" spans="1:7" s="33" customFormat="1" ht="21" customHeight="1" x14ac:dyDescent="0.25">
      <c r="A13" s="34"/>
      <c r="B13" s="28"/>
      <c r="C13" s="30"/>
      <c r="D13" s="72"/>
      <c r="E13" s="31"/>
      <c r="F13" s="32"/>
    </row>
    <row r="14" spans="1:7" ht="21" customHeight="1" x14ac:dyDescent="0.25">
      <c r="A14" s="29"/>
      <c r="B14" s="28"/>
      <c r="C14" s="14"/>
      <c r="D14" s="71"/>
      <c r="E14" s="15"/>
      <c r="F14" s="16"/>
    </row>
    <row r="15" spans="1:7" ht="21" customHeight="1" x14ac:dyDescent="0.25">
      <c r="A15" s="80" t="s">
        <v>7</v>
      </c>
      <c r="B15" s="81"/>
      <c r="C15" s="21"/>
      <c r="D15" s="21">
        <f>SUM(D12:D14)</f>
        <v>0</v>
      </c>
      <c r="E15" s="23"/>
      <c r="F15" s="24"/>
    </row>
    <row r="16" spans="1:7" ht="21" customHeight="1" x14ac:dyDescent="0.25">
      <c r="A16" s="17"/>
      <c r="B16" s="13"/>
      <c r="C16" s="14"/>
      <c r="D16" s="14"/>
      <c r="E16" s="75"/>
      <c r="F16" s="15"/>
    </row>
    <row r="17" spans="1:8" ht="21" customHeight="1" x14ac:dyDescent="0.25">
      <c r="A17" s="17"/>
      <c r="B17" s="13"/>
      <c r="C17" s="14"/>
      <c r="D17" s="14"/>
      <c r="E17" s="75"/>
      <c r="F17" s="15"/>
    </row>
    <row r="18" spans="1:8" ht="21" customHeight="1" x14ac:dyDescent="0.25">
      <c r="A18" s="17"/>
      <c r="B18" s="13"/>
      <c r="C18" s="14"/>
      <c r="D18" s="14"/>
      <c r="E18" s="75"/>
      <c r="F18" s="15"/>
      <c r="H18" s="70"/>
    </row>
    <row r="19" spans="1:8" ht="21" customHeight="1" x14ac:dyDescent="0.25">
      <c r="A19" s="80" t="s">
        <v>91</v>
      </c>
      <c r="B19" s="81"/>
      <c r="C19" s="21"/>
      <c r="D19" s="21"/>
      <c r="E19" s="23">
        <f>SUM(E16:E18)</f>
        <v>0</v>
      </c>
      <c r="F19" s="24"/>
    </row>
    <row r="20" spans="1:8" ht="21" customHeight="1" x14ac:dyDescent="0.25">
      <c r="A20" s="29"/>
      <c r="B20" s="13"/>
      <c r="C20" s="14"/>
      <c r="D20" s="14"/>
      <c r="E20" s="15"/>
      <c r="F20" s="15"/>
    </row>
    <row r="21" spans="1:8" ht="21" customHeight="1" x14ac:dyDescent="0.25">
      <c r="A21" s="29"/>
      <c r="B21" s="13"/>
      <c r="C21" s="14"/>
      <c r="D21" s="14"/>
      <c r="E21" s="15"/>
      <c r="F21" s="15"/>
    </row>
    <row r="22" spans="1:8" ht="21" customHeight="1" x14ac:dyDescent="0.25">
      <c r="A22" s="29"/>
      <c r="B22" s="13"/>
      <c r="C22" s="14"/>
      <c r="D22" s="14"/>
      <c r="E22" s="15"/>
      <c r="F22" s="15"/>
    </row>
    <row r="23" spans="1:8" ht="21" customHeight="1" x14ac:dyDescent="0.25">
      <c r="A23" s="80" t="s">
        <v>8</v>
      </c>
      <c r="B23" s="81"/>
      <c r="C23" s="25"/>
      <c r="D23" s="22"/>
      <c r="E23" s="24"/>
      <c r="F23" s="26">
        <f>SUM(F20:F22)</f>
        <v>0</v>
      </c>
    </row>
    <row r="24" spans="1:8" ht="21" customHeight="1" x14ac:dyDescent="0.25">
      <c r="A24" s="82" t="s">
        <v>12</v>
      </c>
      <c r="B24" s="83"/>
      <c r="C24" s="83"/>
      <c r="D24" s="83"/>
      <c r="E24" s="84"/>
      <c r="F24" s="27">
        <f>C11-D15-E19-F23</f>
        <v>45603491</v>
      </c>
    </row>
    <row r="25" spans="1:8" ht="21" customHeight="1" x14ac:dyDescent="0.25">
      <c r="A25" s="3"/>
      <c r="B25" s="9"/>
      <c r="C25" s="5"/>
      <c r="D25" s="4"/>
    </row>
    <row r="26" spans="1:8" ht="21" customHeight="1" x14ac:dyDescent="0.25">
      <c r="A26" s="3"/>
      <c r="B26" s="9"/>
      <c r="C26" s="5"/>
      <c r="D26" s="4"/>
    </row>
    <row r="27" spans="1:8" ht="21" customHeight="1" x14ac:dyDescent="0.25">
      <c r="A27" s="3"/>
      <c r="B27" s="9"/>
      <c r="C27" s="5"/>
      <c r="D27" s="4"/>
    </row>
    <row r="28" spans="1:8" ht="21" customHeight="1" x14ac:dyDescent="0.25">
      <c r="A28" s="10"/>
      <c r="C28" s="6"/>
      <c r="D28" s="7"/>
    </row>
  </sheetData>
  <mergeCells count="6">
    <mergeCell ref="A1:F1"/>
    <mergeCell ref="A11:B11"/>
    <mergeCell ref="A15:B15"/>
    <mergeCell ref="A24:E24"/>
    <mergeCell ref="A23:B23"/>
    <mergeCell ref="A19:B19"/>
  </mergeCells>
  <conditionalFormatting sqref="A25:B27 A2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6" sqref="G6"/>
    </sheetView>
  </sheetViews>
  <sheetFormatPr defaultColWidth="9.140625" defaultRowHeight="15.75" x14ac:dyDescent="0.25"/>
  <cols>
    <col min="1" max="1" width="16" style="58" customWidth="1"/>
    <col min="2" max="2" width="44.5703125" style="48" customWidth="1"/>
    <col min="3" max="3" width="15" style="48" customWidth="1"/>
    <col min="4" max="7" width="17.140625" style="60" customWidth="1"/>
    <col min="8" max="8" width="9.140625" style="48"/>
    <col min="9" max="9" width="10.85546875" style="48" bestFit="1" customWidth="1"/>
    <col min="10" max="16384" width="9.140625" style="48"/>
  </cols>
  <sheetData>
    <row r="1" spans="1:9" x14ac:dyDescent="0.25">
      <c r="A1" s="85" t="s">
        <v>49</v>
      </c>
      <c r="B1" s="85"/>
      <c r="C1" s="85"/>
      <c r="D1" s="85"/>
      <c r="E1" s="85"/>
      <c r="F1" s="85"/>
      <c r="G1" s="85"/>
      <c r="H1" s="47"/>
      <c r="I1" s="47"/>
    </row>
    <row r="2" spans="1:9" x14ac:dyDescent="0.25">
      <c r="A2" s="86" t="s">
        <v>50</v>
      </c>
      <c r="B2" s="86"/>
      <c r="C2" s="86"/>
      <c r="D2" s="86"/>
      <c r="E2" s="86"/>
      <c r="F2" s="86"/>
      <c r="G2" s="86"/>
      <c r="H2" s="49"/>
      <c r="I2" s="49"/>
    </row>
    <row r="3" spans="1:9" ht="31.5" x14ac:dyDescent="0.25">
      <c r="A3" s="50" t="s">
        <v>51</v>
      </c>
      <c r="B3" s="51" t="s">
        <v>52</v>
      </c>
      <c r="C3" s="51" t="s">
        <v>9</v>
      </c>
      <c r="D3" s="52" t="s">
        <v>53</v>
      </c>
      <c r="E3" s="52" t="s">
        <v>54</v>
      </c>
      <c r="F3" s="52" t="s">
        <v>55</v>
      </c>
      <c r="G3" s="52" t="s">
        <v>10</v>
      </c>
    </row>
    <row r="4" spans="1:9" ht="30" customHeight="1" x14ac:dyDescent="0.25">
      <c r="A4" s="61" t="s">
        <v>73</v>
      </c>
      <c r="B4" s="54" t="s">
        <v>58</v>
      </c>
      <c r="C4" s="55" t="s">
        <v>74</v>
      </c>
      <c r="D4" s="56">
        <v>948056</v>
      </c>
      <c r="E4" s="56"/>
      <c r="F4" s="56">
        <v>75844</v>
      </c>
      <c r="G4" s="56">
        <f>D4-E4+F4</f>
        <v>1023900</v>
      </c>
      <c r="I4" s="60"/>
    </row>
    <row r="5" spans="1:9" ht="25.5" customHeight="1" x14ac:dyDescent="0.25">
      <c r="A5" s="61" t="s">
        <v>75</v>
      </c>
      <c r="B5" s="54" t="s">
        <v>58</v>
      </c>
      <c r="C5" s="55" t="s">
        <v>76</v>
      </c>
      <c r="D5" s="57">
        <v>613059</v>
      </c>
      <c r="E5" s="57"/>
      <c r="F5" s="57">
        <v>49045</v>
      </c>
      <c r="G5" s="56">
        <f t="shared" ref="G5" si="0">D5-E5+F5</f>
        <v>662104</v>
      </c>
      <c r="I5" s="60"/>
    </row>
    <row r="6" spans="1:9" ht="27.75" customHeight="1" x14ac:dyDescent="0.25">
      <c r="D6" s="59">
        <f>SUM(D4:D5)</f>
        <v>1561115</v>
      </c>
      <c r="E6" s="59">
        <f>SUM(E4:E5)</f>
        <v>0</v>
      </c>
      <c r="F6" s="59">
        <f>SUM(F4:F5)</f>
        <v>124889</v>
      </c>
      <c r="G6" s="59">
        <f>SUM(G4:G5)</f>
        <v>1686004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7" sqref="G7"/>
    </sheetView>
  </sheetViews>
  <sheetFormatPr defaultColWidth="9.140625" defaultRowHeight="15.75" x14ac:dyDescent="0.25"/>
  <cols>
    <col min="1" max="1" width="16" style="58" customWidth="1"/>
    <col min="2" max="2" width="44.5703125" style="48" customWidth="1"/>
    <col min="3" max="3" width="15" style="48" customWidth="1"/>
    <col min="4" max="7" width="17.140625" style="60" customWidth="1"/>
    <col min="8" max="8" width="9.140625" style="48"/>
    <col min="9" max="9" width="10.85546875" style="48" bestFit="1" customWidth="1"/>
    <col min="10" max="16384" width="9.140625" style="48"/>
  </cols>
  <sheetData>
    <row r="1" spans="1:9" x14ac:dyDescent="0.25">
      <c r="A1" s="85" t="s">
        <v>68</v>
      </c>
      <c r="B1" s="85"/>
      <c r="C1" s="85"/>
      <c r="D1" s="85"/>
      <c r="E1" s="85"/>
      <c r="F1" s="85"/>
      <c r="G1" s="85"/>
      <c r="H1" s="47"/>
      <c r="I1" s="47"/>
    </row>
    <row r="2" spans="1:9" x14ac:dyDescent="0.25">
      <c r="A2" s="86" t="s">
        <v>69</v>
      </c>
      <c r="B2" s="86"/>
      <c r="C2" s="86"/>
      <c r="D2" s="86"/>
      <c r="E2" s="86"/>
      <c r="F2" s="86"/>
      <c r="G2" s="86"/>
      <c r="H2" s="49"/>
      <c r="I2" s="49"/>
    </row>
    <row r="3" spans="1:9" ht="31.5" x14ac:dyDescent="0.25">
      <c r="A3" s="50" t="s">
        <v>51</v>
      </c>
      <c r="B3" s="51" t="s">
        <v>52</v>
      </c>
      <c r="C3" s="51" t="s">
        <v>9</v>
      </c>
      <c r="D3" s="52" t="s">
        <v>53</v>
      </c>
      <c r="E3" s="52" t="s">
        <v>54</v>
      </c>
      <c r="F3" s="52" t="s">
        <v>55</v>
      </c>
      <c r="G3" s="52" t="s">
        <v>10</v>
      </c>
    </row>
    <row r="4" spans="1:9" ht="24" customHeight="1" x14ac:dyDescent="0.25">
      <c r="A4" s="53">
        <v>44833</v>
      </c>
      <c r="B4" s="54" t="s">
        <v>58</v>
      </c>
      <c r="C4" s="55" t="s">
        <v>70</v>
      </c>
      <c r="D4" s="56">
        <v>1261908</v>
      </c>
      <c r="E4" s="56"/>
      <c r="F4" s="56">
        <v>100953</v>
      </c>
      <c r="G4" s="56">
        <f>D4-E4+F4</f>
        <v>1362861</v>
      </c>
      <c r="I4" s="60"/>
    </row>
    <row r="5" spans="1:9" ht="24" customHeight="1" x14ac:dyDescent="0.25">
      <c r="A5" s="53">
        <v>44814</v>
      </c>
      <c r="B5" s="54" t="s">
        <v>58</v>
      </c>
      <c r="C5" s="55" t="s">
        <v>71</v>
      </c>
      <c r="D5" s="57">
        <v>962232</v>
      </c>
      <c r="E5" s="57"/>
      <c r="F5" s="57">
        <v>76979</v>
      </c>
      <c r="G5" s="56">
        <f t="shared" ref="G5:G6" si="0">D5-E5+F5</f>
        <v>1039211</v>
      </c>
      <c r="I5" s="60"/>
    </row>
    <row r="6" spans="1:9" ht="24" customHeight="1" x14ac:dyDescent="0.25">
      <c r="A6" s="53">
        <v>44814</v>
      </c>
      <c r="B6" s="54" t="s">
        <v>58</v>
      </c>
      <c r="C6" s="55" t="s">
        <v>72</v>
      </c>
      <c r="D6" s="57">
        <v>870906</v>
      </c>
      <c r="E6" s="57"/>
      <c r="F6" s="57">
        <v>69672</v>
      </c>
      <c r="G6" s="56">
        <f t="shared" si="0"/>
        <v>940578</v>
      </c>
      <c r="I6" s="60"/>
    </row>
    <row r="7" spans="1:9" x14ac:dyDescent="0.25">
      <c r="D7" s="59">
        <f>SUM(D4:D6)</f>
        <v>3095046</v>
      </c>
      <c r="E7" s="59">
        <f>SUM(E4:E6)</f>
        <v>0</v>
      </c>
      <c r="F7" s="59">
        <f>SUM(F4:F6)</f>
        <v>247604</v>
      </c>
      <c r="G7" s="59">
        <f>SUM(G4:G6)</f>
        <v>3342650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13" sqref="F13"/>
    </sheetView>
  </sheetViews>
  <sheetFormatPr defaultColWidth="9.140625" defaultRowHeight="15.75" x14ac:dyDescent="0.25"/>
  <cols>
    <col min="1" max="1" width="16" style="58" customWidth="1"/>
    <col min="2" max="2" width="44.5703125" style="48" customWidth="1"/>
    <col min="3" max="3" width="15" style="48" customWidth="1"/>
    <col min="4" max="7" width="17.140625" style="60" customWidth="1"/>
    <col min="8" max="8" width="9.140625" style="48"/>
    <col min="9" max="9" width="10.85546875" style="48" bestFit="1" customWidth="1"/>
    <col min="10" max="16384" width="9.140625" style="48"/>
  </cols>
  <sheetData>
    <row r="1" spans="1:9" x14ac:dyDescent="0.25">
      <c r="A1" s="85" t="s">
        <v>56</v>
      </c>
      <c r="B1" s="85"/>
      <c r="C1" s="85"/>
      <c r="D1" s="85"/>
      <c r="E1" s="85"/>
      <c r="F1" s="85"/>
      <c r="G1" s="85"/>
      <c r="H1" s="47"/>
      <c r="I1" s="47"/>
    </row>
    <row r="2" spans="1:9" x14ac:dyDescent="0.25">
      <c r="A2" s="86" t="s">
        <v>57</v>
      </c>
      <c r="B2" s="86"/>
      <c r="C2" s="86"/>
      <c r="D2" s="86"/>
      <c r="E2" s="86"/>
      <c r="F2" s="86"/>
      <c r="G2" s="86"/>
      <c r="H2" s="49"/>
      <c r="I2" s="49"/>
    </row>
    <row r="3" spans="1:9" ht="31.5" x14ac:dyDescent="0.25">
      <c r="A3" s="50" t="s">
        <v>51</v>
      </c>
      <c r="B3" s="51" t="s">
        <v>52</v>
      </c>
      <c r="C3" s="51" t="s">
        <v>9</v>
      </c>
      <c r="D3" s="52" t="s">
        <v>53</v>
      </c>
      <c r="E3" s="52" t="s">
        <v>54</v>
      </c>
      <c r="F3" s="52" t="s">
        <v>55</v>
      </c>
      <c r="G3" s="52" t="s">
        <v>10</v>
      </c>
    </row>
    <row r="4" spans="1:9" ht="23.25" customHeight="1" x14ac:dyDescent="0.25">
      <c r="A4" s="53">
        <v>44800</v>
      </c>
      <c r="B4" s="54" t="s">
        <v>58</v>
      </c>
      <c r="C4" s="55" t="s">
        <v>59</v>
      </c>
      <c r="D4" s="56">
        <v>1595214</v>
      </c>
      <c r="E4" s="56">
        <v>159521</v>
      </c>
      <c r="F4" s="56">
        <v>114855</v>
      </c>
      <c r="G4" s="56">
        <f>D4-E4+F4</f>
        <v>1550548</v>
      </c>
      <c r="I4" s="60"/>
    </row>
    <row r="5" spans="1:9" ht="23.25" customHeight="1" x14ac:dyDescent="0.25">
      <c r="A5" s="53">
        <v>44798</v>
      </c>
      <c r="B5" s="54" t="s">
        <v>58</v>
      </c>
      <c r="C5" s="55" t="s">
        <v>60</v>
      </c>
      <c r="D5" s="57">
        <v>1091258</v>
      </c>
      <c r="E5" s="57"/>
      <c r="F5" s="57">
        <v>87301</v>
      </c>
      <c r="G5" s="56">
        <f t="shared" ref="G5:G12" si="0">D5-E5+F5</f>
        <v>1178559</v>
      </c>
      <c r="I5" s="60"/>
    </row>
    <row r="6" spans="1:9" ht="23.25" customHeight="1" x14ac:dyDescent="0.25">
      <c r="A6" s="53">
        <v>44798</v>
      </c>
      <c r="B6" s="54" t="s">
        <v>58</v>
      </c>
      <c r="C6" s="55" t="s">
        <v>61</v>
      </c>
      <c r="D6" s="57">
        <v>1595214</v>
      </c>
      <c r="E6" s="57">
        <v>159521</v>
      </c>
      <c r="F6" s="57">
        <v>114855</v>
      </c>
      <c r="G6" s="56">
        <f t="shared" si="0"/>
        <v>1550548</v>
      </c>
      <c r="I6" s="60"/>
    </row>
    <row r="7" spans="1:9" ht="23.25" customHeight="1" x14ac:dyDescent="0.25">
      <c r="A7" s="53">
        <v>44781</v>
      </c>
      <c r="B7" s="54" t="s">
        <v>58</v>
      </c>
      <c r="C7" s="55" t="s">
        <v>62</v>
      </c>
      <c r="D7" s="57">
        <v>890902</v>
      </c>
      <c r="E7" s="57">
        <v>62364</v>
      </c>
      <c r="F7" s="57">
        <v>66283</v>
      </c>
      <c r="G7" s="56">
        <f t="shared" si="0"/>
        <v>894821</v>
      </c>
      <c r="I7" s="60"/>
    </row>
    <row r="8" spans="1:9" ht="23.25" customHeight="1" x14ac:dyDescent="0.25">
      <c r="A8" s="53">
        <v>44781</v>
      </c>
      <c r="B8" s="54" t="s">
        <v>58</v>
      </c>
      <c r="C8" s="55" t="s">
        <v>63</v>
      </c>
      <c r="D8" s="57">
        <v>795506</v>
      </c>
      <c r="E8" s="57">
        <v>55685</v>
      </c>
      <c r="F8" s="57">
        <v>59186</v>
      </c>
      <c r="G8" s="56">
        <f t="shared" si="0"/>
        <v>799007</v>
      </c>
      <c r="I8" s="60"/>
    </row>
    <row r="9" spans="1:9" ht="23.25" customHeight="1" x14ac:dyDescent="0.25">
      <c r="A9" s="53">
        <v>44781</v>
      </c>
      <c r="B9" s="54" t="s">
        <v>58</v>
      </c>
      <c r="C9" s="55" t="s">
        <v>64</v>
      </c>
      <c r="D9" s="57">
        <v>1259807</v>
      </c>
      <c r="E9" s="57">
        <v>88187</v>
      </c>
      <c r="F9" s="57">
        <v>93730</v>
      </c>
      <c r="G9" s="56">
        <f t="shared" si="0"/>
        <v>1265350</v>
      </c>
      <c r="I9" s="60"/>
    </row>
    <row r="10" spans="1:9" ht="23.25" customHeight="1" x14ac:dyDescent="0.25">
      <c r="A10" s="53">
        <v>44781</v>
      </c>
      <c r="B10" s="54" t="s">
        <v>58</v>
      </c>
      <c r="C10" s="55" t="s">
        <v>65</v>
      </c>
      <c r="D10" s="57">
        <v>779844</v>
      </c>
      <c r="E10" s="57">
        <v>54590</v>
      </c>
      <c r="F10" s="57">
        <v>58020</v>
      </c>
      <c r="G10" s="56">
        <f t="shared" si="0"/>
        <v>783274</v>
      </c>
      <c r="I10" s="60"/>
    </row>
    <row r="11" spans="1:9" ht="23.25" customHeight="1" x14ac:dyDescent="0.25">
      <c r="A11" s="53">
        <v>44781</v>
      </c>
      <c r="B11" s="54" t="s">
        <v>58</v>
      </c>
      <c r="C11" s="55" t="s">
        <v>66</v>
      </c>
      <c r="D11" s="57">
        <v>795638</v>
      </c>
      <c r="E11" s="57">
        <v>55694</v>
      </c>
      <c r="F11" s="57">
        <v>59196</v>
      </c>
      <c r="G11" s="56">
        <f t="shared" si="0"/>
        <v>799140</v>
      </c>
      <c r="I11" s="60"/>
    </row>
    <row r="12" spans="1:9" ht="23.25" customHeight="1" x14ac:dyDescent="0.25">
      <c r="A12" s="53">
        <v>44781</v>
      </c>
      <c r="B12" s="54" t="s">
        <v>58</v>
      </c>
      <c r="C12" s="55" t="s">
        <v>67</v>
      </c>
      <c r="D12" s="57">
        <v>779844</v>
      </c>
      <c r="E12" s="57">
        <v>54590</v>
      </c>
      <c r="F12" s="57">
        <v>58020</v>
      </c>
      <c r="G12" s="56">
        <f t="shared" si="0"/>
        <v>783274</v>
      </c>
      <c r="I12" s="60"/>
    </row>
    <row r="13" spans="1:9" x14ac:dyDescent="0.25">
      <c r="D13" s="59">
        <f>SUM(D4:D12)</f>
        <v>9583227</v>
      </c>
      <c r="E13" s="59">
        <f>SUM(E4:E12)</f>
        <v>690152</v>
      </c>
      <c r="F13" s="59">
        <f>SUM(F4:F12)</f>
        <v>711446</v>
      </c>
      <c r="G13" s="59">
        <f>SUM(G4:G12)</f>
        <v>9604521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I11" sqref="I11"/>
    </sheetView>
  </sheetViews>
  <sheetFormatPr defaultRowHeight="15" x14ac:dyDescent="0.25"/>
  <cols>
    <col min="3" max="3" width="14.85546875" customWidth="1"/>
    <col min="5" max="7" width="28.85546875" customWidth="1"/>
    <col min="9" max="9" width="18.5703125" customWidth="1"/>
    <col min="10" max="10" width="10.85546875" bestFit="1" customWidth="1"/>
  </cols>
  <sheetData>
    <row r="1" spans="1:10" ht="42.75" x14ac:dyDescent="0.25">
      <c r="A1" s="37" t="s">
        <v>19</v>
      </c>
      <c r="B1" s="38" t="s">
        <v>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9" t="s">
        <v>10</v>
      </c>
    </row>
    <row r="2" spans="1:10" ht="45" x14ac:dyDescent="0.25">
      <c r="A2" s="40">
        <v>1</v>
      </c>
      <c r="B2" s="41" t="s">
        <v>26</v>
      </c>
      <c r="C2" s="35" t="s">
        <v>13</v>
      </c>
      <c r="D2" s="42" t="s">
        <v>27</v>
      </c>
      <c r="E2" s="43" t="s">
        <v>28</v>
      </c>
      <c r="F2" s="43" t="s">
        <v>29</v>
      </c>
      <c r="G2" s="43" t="s">
        <v>30</v>
      </c>
      <c r="H2" s="43"/>
      <c r="I2" s="44">
        <v>13029165</v>
      </c>
      <c r="J2" s="73"/>
    </row>
    <row r="3" spans="1:10" ht="45" x14ac:dyDescent="0.25">
      <c r="A3" s="40">
        <v>2</v>
      </c>
      <c r="B3" s="41" t="s">
        <v>42</v>
      </c>
      <c r="C3" s="35" t="s">
        <v>14</v>
      </c>
      <c r="D3" s="42" t="s">
        <v>27</v>
      </c>
      <c r="E3" s="43" t="s">
        <v>28</v>
      </c>
      <c r="F3" s="43" t="s">
        <v>29</v>
      </c>
      <c r="G3" s="43" t="s">
        <v>30</v>
      </c>
      <c r="H3" s="43"/>
      <c r="I3" s="44">
        <v>6907116</v>
      </c>
    </row>
    <row r="4" spans="1:10" ht="45" x14ac:dyDescent="0.25">
      <c r="A4" s="40">
        <v>3</v>
      </c>
      <c r="B4" s="41" t="s">
        <v>41</v>
      </c>
      <c r="C4" s="35" t="s">
        <v>15</v>
      </c>
      <c r="D4" s="42" t="s">
        <v>27</v>
      </c>
      <c r="E4" s="43" t="s">
        <v>28</v>
      </c>
      <c r="F4" s="43" t="s">
        <v>29</v>
      </c>
      <c r="G4" s="43" t="s">
        <v>30</v>
      </c>
      <c r="H4" s="43"/>
      <c r="I4" s="44">
        <v>1115456</v>
      </c>
    </row>
    <row r="5" spans="1:10" ht="45" x14ac:dyDescent="0.25">
      <c r="A5" s="40">
        <v>4</v>
      </c>
      <c r="B5" s="41" t="s">
        <v>43</v>
      </c>
      <c r="C5" s="35" t="s">
        <v>16</v>
      </c>
      <c r="D5" s="42" t="s">
        <v>27</v>
      </c>
      <c r="E5" s="43" t="s">
        <v>28</v>
      </c>
      <c r="F5" s="43" t="s">
        <v>29</v>
      </c>
      <c r="G5" s="43" t="s">
        <v>30</v>
      </c>
      <c r="H5" s="43"/>
      <c r="I5" s="44">
        <v>1115456</v>
      </c>
    </row>
    <row r="6" spans="1:10" ht="45" x14ac:dyDescent="0.25">
      <c r="A6" s="40">
        <v>5</v>
      </c>
      <c r="B6" s="41" t="s">
        <v>44</v>
      </c>
      <c r="C6" s="35" t="s">
        <v>16</v>
      </c>
      <c r="D6" s="42" t="s">
        <v>27</v>
      </c>
      <c r="E6" s="43" t="s">
        <v>28</v>
      </c>
      <c r="F6" s="43" t="s">
        <v>29</v>
      </c>
      <c r="G6" s="43" t="s">
        <v>45</v>
      </c>
      <c r="H6" s="43"/>
      <c r="I6" s="44">
        <v>1205707</v>
      </c>
      <c r="J6" s="73"/>
    </row>
    <row r="7" spans="1:10" ht="30" customHeight="1" x14ac:dyDescent="0.25">
      <c r="A7" s="40">
        <v>6</v>
      </c>
      <c r="B7" s="41" t="s">
        <v>31</v>
      </c>
      <c r="C7" s="35" t="s">
        <v>17</v>
      </c>
      <c r="D7" s="42" t="s">
        <v>27</v>
      </c>
      <c r="E7" s="43" t="s">
        <v>32</v>
      </c>
      <c r="F7" s="43" t="s">
        <v>33</v>
      </c>
      <c r="G7" s="43" t="s">
        <v>34</v>
      </c>
      <c r="H7" s="43"/>
      <c r="I7" s="44">
        <v>1863192</v>
      </c>
    </row>
    <row r="8" spans="1:10" ht="28.5" customHeight="1" x14ac:dyDescent="0.25">
      <c r="A8" s="40">
        <v>7</v>
      </c>
      <c r="B8" s="41" t="s">
        <v>35</v>
      </c>
      <c r="C8" s="35" t="s">
        <v>17</v>
      </c>
      <c r="D8" s="42" t="s">
        <v>27</v>
      </c>
      <c r="E8" s="43" t="s">
        <v>32</v>
      </c>
      <c r="F8" s="43" t="s">
        <v>33</v>
      </c>
      <c r="G8" s="43" t="s">
        <v>36</v>
      </c>
      <c r="H8" s="43"/>
      <c r="I8" s="44">
        <v>1863192</v>
      </c>
    </row>
    <row r="9" spans="1:10" ht="60" x14ac:dyDescent="0.25">
      <c r="A9" s="40">
        <v>8</v>
      </c>
      <c r="B9" s="41" t="s">
        <v>37</v>
      </c>
      <c r="C9" s="35" t="s">
        <v>17</v>
      </c>
      <c r="D9" s="42" t="s">
        <v>27</v>
      </c>
      <c r="E9" s="43" t="s">
        <v>32</v>
      </c>
      <c r="F9" s="43" t="s">
        <v>33</v>
      </c>
      <c r="G9" s="43" t="s">
        <v>38</v>
      </c>
      <c r="H9" s="43"/>
      <c r="I9" s="44">
        <v>1863192</v>
      </c>
    </row>
    <row r="10" spans="1:10" ht="60" x14ac:dyDescent="0.25">
      <c r="A10" s="40">
        <v>9</v>
      </c>
      <c r="B10" s="41" t="s">
        <v>39</v>
      </c>
      <c r="C10" s="35" t="s">
        <v>17</v>
      </c>
      <c r="D10" s="42" t="s">
        <v>27</v>
      </c>
      <c r="E10" s="43" t="s">
        <v>32</v>
      </c>
      <c r="F10" s="43" t="s">
        <v>33</v>
      </c>
      <c r="G10" s="43" t="s">
        <v>40</v>
      </c>
      <c r="H10" s="43"/>
      <c r="I10" s="44">
        <v>557734</v>
      </c>
    </row>
    <row r="11" spans="1:10" ht="60" x14ac:dyDescent="0.25">
      <c r="A11" s="40">
        <v>10</v>
      </c>
      <c r="B11" s="41" t="s">
        <v>46</v>
      </c>
      <c r="C11" s="35" t="s">
        <v>18</v>
      </c>
      <c r="D11" s="42" t="s">
        <v>27</v>
      </c>
      <c r="E11" s="43" t="s">
        <v>32</v>
      </c>
      <c r="F11" s="43" t="s">
        <v>33</v>
      </c>
      <c r="G11" s="43" t="s">
        <v>47</v>
      </c>
      <c r="H11" s="43"/>
      <c r="I11" s="44">
        <v>1450106</v>
      </c>
      <c r="J11" s="73"/>
    </row>
    <row r="12" spans="1:10" ht="15.75" x14ac:dyDescent="0.25">
      <c r="A12" s="45"/>
      <c r="B12" s="45"/>
      <c r="C12" s="45"/>
      <c r="D12" s="46"/>
      <c r="E12" s="45"/>
      <c r="F12" s="45"/>
      <c r="G12" s="87" t="s">
        <v>48</v>
      </c>
      <c r="H12" s="87"/>
      <c r="I12" s="36">
        <f>SUM(I2:I11)</f>
        <v>30970316</v>
      </c>
    </row>
    <row r="14" spans="1:10" x14ac:dyDescent="0.25">
      <c r="I14" s="73"/>
    </row>
    <row r="15" spans="1:10" x14ac:dyDescent="0.25">
      <c r="I15" s="76"/>
    </row>
    <row r="16" spans="1:10" x14ac:dyDescent="0.25">
      <c r="I16" s="76"/>
    </row>
  </sheetData>
  <autoFilter ref="A1:I12"/>
  <mergeCells count="1">
    <mergeCell ref="G12:H1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4" sqref="A4"/>
    </sheetView>
  </sheetViews>
  <sheetFormatPr defaultRowHeight="15" x14ac:dyDescent="0.25"/>
  <cols>
    <col min="1" max="1" width="26.7109375" customWidth="1"/>
    <col min="2" max="2" width="31" customWidth="1"/>
  </cols>
  <sheetData>
    <row r="1" spans="1:3" ht="31.5" customHeight="1" x14ac:dyDescent="0.25">
      <c r="A1" s="88" t="s">
        <v>83</v>
      </c>
      <c r="B1" s="88"/>
      <c r="C1" s="62"/>
    </row>
    <row r="2" spans="1:3" ht="22.5" customHeight="1" x14ac:dyDescent="0.25">
      <c r="A2" s="63" t="s">
        <v>84</v>
      </c>
      <c r="B2" s="64">
        <v>47297319</v>
      </c>
    </row>
    <row r="3" spans="1:3" ht="22.5" customHeight="1" x14ac:dyDescent="0.25">
      <c r="A3" s="65" t="s">
        <v>85</v>
      </c>
      <c r="B3" s="74">
        <f>B2*3%</f>
        <v>1418919.5699999998</v>
      </c>
    </row>
    <row r="4" spans="1:3" ht="22.5" customHeight="1" x14ac:dyDescent="0.25">
      <c r="A4" s="65" t="s">
        <v>86</v>
      </c>
      <c r="B4" s="74">
        <f>B2*2%</f>
        <v>945946.38</v>
      </c>
    </row>
    <row r="5" spans="1:3" ht="22.5" customHeight="1" x14ac:dyDescent="0.25">
      <c r="A5" s="65" t="s">
        <v>87</v>
      </c>
      <c r="B5" s="74">
        <f>B2*2%</f>
        <v>945946.38</v>
      </c>
    </row>
    <row r="6" spans="1:3" ht="22.5" customHeight="1" x14ac:dyDescent="0.25">
      <c r="A6" s="66" t="s">
        <v>88</v>
      </c>
      <c r="B6" s="67">
        <f>SUM(B3:B5)</f>
        <v>3310812.3299999996</v>
      </c>
    </row>
    <row r="7" spans="1:3" ht="22.5" customHeight="1" x14ac:dyDescent="0.25">
      <c r="A7" s="65" t="s">
        <v>89</v>
      </c>
      <c r="B7" s="74">
        <f>B6*8%</f>
        <v>264864.98639999999</v>
      </c>
    </row>
    <row r="8" spans="1:3" ht="22.5" customHeight="1" x14ac:dyDescent="0.25">
      <c r="A8" s="68" t="s">
        <v>90</v>
      </c>
      <c r="B8" s="69">
        <f>B6+B7</f>
        <v>3575677.3163999994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Tháng 10,2022</vt:lpstr>
      <vt:lpstr>Tháng 9,2022</vt:lpstr>
      <vt:lpstr>Tháng 8,2022</vt:lpstr>
      <vt:lpstr>từ tháng 1 đến tháng 7.2022</vt:lpstr>
      <vt:lpstr>CK bên Grove được hưởng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2022-12-16T10:08:57Z</dcterms:modified>
</cp:coreProperties>
</file>