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OA DON DAU VAO\Hóa đơn mua vào CẢNH TOÀN\CN 2023\"/>
    </mc:Choice>
  </mc:AlternateContent>
  <bookViews>
    <workbookView xWindow="0" yWindow="0" windowWidth="24000" windowHeight="9330" activeTab="1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D19" i="4" l="1"/>
  <c r="F24" i="2" l="1"/>
  <c r="F23" i="2"/>
  <c r="I27" i="2" l="1"/>
  <c r="I29" i="2" s="1"/>
  <c r="I31" i="2" s="1"/>
  <c r="J27" i="2"/>
  <c r="J29" i="2" s="1"/>
  <c r="F22" i="2"/>
  <c r="F19" i="2" l="1"/>
  <c r="F18" i="2" l="1"/>
  <c r="F16" i="2"/>
  <c r="F15" i="2"/>
  <c r="G19" i="4" l="1"/>
  <c r="G21" i="4" s="1"/>
  <c r="G23" i="4" s="1"/>
  <c r="F19" i="4"/>
  <c r="F21" i="4" s="1"/>
  <c r="F23" i="4" s="1"/>
  <c r="E19" i="4"/>
  <c r="E21" i="4" s="1"/>
  <c r="E23" i="4" s="1"/>
  <c r="D21" i="4"/>
  <c r="D23" i="4" s="1"/>
  <c r="H19" i="4"/>
  <c r="H21" i="4" s="1"/>
  <c r="H23" i="4" s="1"/>
  <c r="G27" i="2"/>
  <c r="H27" i="2"/>
  <c r="H29" i="2" s="1"/>
  <c r="H31" i="2" s="1"/>
  <c r="D24" i="4" l="1"/>
  <c r="D28" i="4" s="1"/>
  <c r="G29" i="2"/>
  <c r="G31" i="2" s="1"/>
  <c r="J31" i="2"/>
  <c r="F27" i="2" l="1"/>
  <c r="F29" i="2" s="1"/>
  <c r="F31" i="2" l="1"/>
  <c r="D27" i="2"/>
  <c r="E27" i="2" l="1"/>
  <c r="E29" i="2" s="1"/>
  <c r="E31" i="2" s="1"/>
  <c r="D29" i="2"/>
  <c r="D31" i="2" s="1"/>
  <c r="D32" i="2" l="1"/>
  <c r="D29" i="4" s="1"/>
  <c r="D30" i="4" s="1"/>
</calcChain>
</file>

<file path=xl/sharedStrings.xml><?xml version="1.0" encoding="utf-8"?>
<sst xmlns="http://schemas.openxmlformats.org/spreadsheetml/2006/main" count="84" uniqueCount="52">
  <si>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</si>
  <si>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</si>
  <si>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</si>
  <si>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</si>
  <si>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</si>
  <si>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</si>
  <si>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</si>
  <si>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</si>
  <si>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</si>
  <si>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</si>
  <si>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</si>
  <si>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</si>
  <si>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</si>
  <si>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</si>
  <si>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Sườn heo XK</t>
  </si>
  <si>
    <t>Chân gà TM</t>
  </si>
  <si>
    <t>Gà XD 500G</t>
  </si>
  <si>
    <t>Chân gà XD</t>
  </si>
  <si>
    <t>BẢNG TỔNG HỢP ĐỐI CHIẾU XUẤT HÀNG - TPHCM</t>
  </si>
  <si>
    <t>Gà XK 300G</t>
  </si>
  <si>
    <t>HN</t>
  </si>
  <si>
    <t>TPHCM</t>
  </si>
  <si>
    <t>Tổng</t>
  </si>
  <si>
    <t>Từ ngày 01 đến ngày 30 tháng  9   năm 2023</t>
  </si>
  <si>
    <t>Từ ngày 01 đến ngày 30  tháng 9  năm 2023</t>
  </si>
  <si>
    <t>04/9/2023</t>
  </si>
  <si>
    <t>12/9/2023</t>
  </si>
  <si>
    <t>15/9/2023</t>
  </si>
  <si>
    <t>16/9/2023</t>
  </si>
  <si>
    <t>05/9/2023</t>
  </si>
  <si>
    <t>07/9/2023</t>
  </si>
  <si>
    <t>08/9/2023</t>
  </si>
  <si>
    <t>11/9/2023</t>
  </si>
  <si>
    <t>13/9/2023</t>
  </si>
  <si>
    <t>17/9/2023</t>
  </si>
  <si>
    <t>21/9/2023</t>
  </si>
  <si>
    <t>19/9/2023</t>
  </si>
  <si>
    <t>20/9/2023</t>
  </si>
  <si>
    <t>22/9/2023</t>
  </si>
  <si>
    <t>14/9/2023</t>
  </si>
  <si>
    <t>Gà 300</t>
  </si>
  <si>
    <t>18/9/2023</t>
  </si>
  <si>
    <t>23/9/2023</t>
  </si>
  <si>
    <t>27/9/2023</t>
  </si>
  <si>
    <t>29/9/2023</t>
  </si>
  <si>
    <t>25/9/2023</t>
  </si>
  <si>
    <t>26/9/2023</t>
  </si>
  <si>
    <t>Sườn 200G</t>
  </si>
  <si>
    <t>Chốt công nợ T9/2023:</t>
  </si>
  <si>
    <t>28/9/2023</t>
  </si>
  <si>
    <t>30/0/2023</t>
  </si>
  <si>
    <t>30/9/2023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</si>
</sst>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29" xfId="0" applyFont="1" applyBorder="1"/>
    <xf numFmtId="3" fontId="1" fillId="0" borderId="30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3" fillId="0" borderId="13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7" workbookViewId="0">
      <selection activeCell="J7" sqref="J7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20.7109375" customWidth="1"/>
    <col min="5" max="7" width="20.28515625" customWidth="1"/>
    <col min="8" max="8" width="19.140625" customWidth="1"/>
    <col min="9" max="9" width="13.5703125" customWidth="1"/>
    <col min="10" max="10" width="20.5703125" customWidth="1"/>
  </cols>
  <sheetData>
    <row r="1" spans="1:10" ht="2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</row>
    <row r="3" spans="1:10" ht="18.75" x14ac:dyDescent="0.3">
      <c r="A3" s="37" t="s">
        <v>18</v>
      </c>
      <c r="B3" s="37"/>
      <c r="C3" s="37"/>
      <c r="D3" s="38"/>
      <c r="E3" s="39"/>
      <c r="F3" s="39"/>
      <c r="G3" s="39"/>
      <c r="H3" s="39"/>
      <c r="I3" s="39"/>
    </row>
    <row r="4" spans="1:10" ht="18.75" x14ac:dyDescent="0.3">
      <c r="A4" s="40" t="s">
        <v>24</v>
      </c>
      <c r="B4" s="40"/>
      <c r="C4" s="40"/>
      <c r="D4" s="40"/>
      <c r="E4" s="40"/>
      <c r="F4" s="40"/>
      <c r="G4" s="40"/>
      <c r="H4" s="40"/>
      <c r="I4" s="40"/>
    </row>
    <row r="5" spans="1:10" ht="18.75" x14ac:dyDescent="0.3">
      <c r="A5" s="41"/>
      <c r="B5" s="41"/>
      <c r="C5" s="41"/>
      <c r="D5" s="42"/>
      <c r="E5" s="43"/>
      <c r="F5" s="43"/>
      <c r="G5" s="43"/>
      <c r="H5" s="43"/>
      <c r="I5" s="43"/>
    </row>
    <row r="6" spans="1:10" ht="18.75" x14ac:dyDescent="0.3">
      <c r="A6" s="12" t="s">
        <v>1</v>
      </c>
      <c r="B6" s="15" t="s">
        <v>2</v>
      </c>
      <c r="C6" s="15" t="s">
        <v>3</v>
      </c>
      <c r="D6" s="13" t="s">
        <v>19</v>
      </c>
      <c r="E6" s="22" t="s">
        <v>14</v>
      </c>
      <c r="F6" s="22" t="s">
        <v>16</v>
      </c>
      <c r="G6" s="22" t="s">
        <v>17</v>
      </c>
      <c r="H6" s="22" t="s">
        <v>15</v>
      </c>
      <c r="I6" s="14" t="s">
        <v>6</v>
      </c>
    </row>
    <row r="7" spans="1:10" ht="18.75" x14ac:dyDescent="0.3">
      <c r="A7" s="5">
        <v>1</v>
      </c>
      <c r="B7" s="21" t="s">
        <v>25</v>
      </c>
      <c r="C7" s="17" t="s">
        <v>7</v>
      </c>
      <c r="D7" s="7">
        <v>300</v>
      </c>
      <c r="E7" s="23"/>
      <c r="F7" s="23">
        <v>100</v>
      </c>
      <c r="G7" s="23">
        <v>100</v>
      </c>
      <c r="H7" s="23">
        <v>100</v>
      </c>
      <c r="I7" s="8"/>
    </row>
    <row r="8" spans="1:10" ht="18.75" x14ac:dyDescent="0.3">
      <c r="A8" s="5">
        <v>3</v>
      </c>
      <c r="B8" s="21" t="s">
        <v>26</v>
      </c>
      <c r="C8" s="17" t="s">
        <v>7</v>
      </c>
      <c r="D8" s="7">
        <v>217</v>
      </c>
      <c r="E8" s="23"/>
      <c r="F8" s="23"/>
      <c r="G8" s="23"/>
      <c r="H8" s="23"/>
      <c r="I8" s="8"/>
    </row>
    <row r="9" spans="1:10" ht="18.75" x14ac:dyDescent="0.3">
      <c r="A9" s="5">
        <v>5</v>
      </c>
      <c r="B9" s="21" t="s">
        <v>27</v>
      </c>
      <c r="C9" s="17" t="s">
        <v>7</v>
      </c>
      <c r="D9" s="7"/>
      <c r="E9" s="23"/>
      <c r="F9" s="23">
        <v>180</v>
      </c>
      <c r="G9" s="23"/>
      <c r="H9" s="23"/>
      <c r="I9" s="8"/>
    </row>
    <row r="10" spans="1:10" ht="18.75" x14ac:dyDescent="0.3">
      <c r="A10" s="5">
        <v>6</v>
      </c>
      <c r="B10" s="21" t="s">
        <v>28</v>
      </c>
      <c r="C10" s="17" t="s">
        <v>7</v>
      </c>
      <c r="D10" s="7">
        <v>213</v>
      </c>
      <c r="E10" s="23"/>
      <c r="F10" s="23"/>
      <c r="G10" s="23"/>
      <c r="H10" s="23"/>
      <c r="I10" s="8"/>
    </row>
    <row r="11" spans="1:10" ht="18.75" x14ac:dyDescent="0.3">
      <c r="A11" s="5">
        <v>7</v>
      </c>
      <c r="B11" s="21" t="s">
        <v>34</v>
      </c>
      <c r="C11" s="17" t="s">
        <v>7</v>
      </c>
      <c r="D11" s="7"/>
      <c r="E11" s="23"/>
      <c r="F11" s="23"/>
      <c r="G11" s="23">
        <v>100</v>
      </c>
      <c r="H11" s="23">
        <v>100</v>
      </c>
      <c r="I11" s="8"/>
    </row>
    <row r="12" spans="1:10" ht="18.75" x14ac:dyDescent="0.3">
      <c r="A12" s="5">
        <v>8</v>
      </c>
      <c r="B12" s="21" t="s">
        <v>36</v>
      </c>
      <c r="C12" s="17" t="s">
        <v>7</v>
      </c>
      <c r="D12" s="7">
        <v>750</v>
      </c>
      <c r="E12" s="23"/>
      <c r="F12" s="23"/>
      <c r="G12" s="23"/>
      <c r="H12" s="23"/>
      <c r="I12" s="8"/>
    </row>
    <row r="13" spans="1:10" ht="18.75" x14ac:dyDescent="0.3">
      <c r="A13" s="5">
        <v>9</v>
      </c>
      <c r="B13" s="21" t="s">
        <v>37</v>
      </c>
      <c r="C13" s="17" t="s">
        <v>7</v>
      </c>
      <c r="D13" s="7"/>
      <c r="E13" s="23"/>
      <c r="F13" s="23">
        <v>104</v>
      </c>
      <c r="G13" s="23"/>
      <c r="H13" s="23"/>
      <c r="I13" s="8"/>
    </row>
    <row r="14" spans="1:10" ht="18.75" x14ac:dyDescent="0.3">
      <c r="A14" s="5">
        <v>10</v>
      </c>
      <c r="B14" s="21" t="s">
        <v>35</v>
      </c>
      <c r="C14" s="17" t="s">
        <v>7</v>
      </c>
      <c r="D14" s="7">
        <v>300</v>
      </c>
      <c r="E14" s="23"/>
      <c r="F14" s="23"/>
      <c r="G14" s="23"/>
      <c r="H14" s="23"/>
      <c r="I14" s="8"/>
    </row>
    <row r="15" spans="1:10" ht="18.75" x14ac:dyDescent="0.3">
      <c r="A15" s="5">
        <v>11</v>
      </c>
      <c r="B15" s="21" t="s">
        <v>38</v>
      </c>
      <c r="C15" s="17" t="s">
        <v>7</v>
      </c>
      <c r="D15" s="7">
        <v>375</v>
      </c>
      <c r="E15" s="23"/>
      <c r="F15" s="23"/>
      <c r="G15" s="23"/>
      <c r="H15" s="23"/>
      <c r="I15" s="8"/>
    </row>
    <row r="16" spans="1:10" ht="18.75" x14ac:dyDescent="0.3">
      <c r="A16" s="5">
        <v>12</v>
      </c>
      <c r="B16" s="21" t="s">
        <v>43</v>
      </c>
      <c r="C16" s="17" t="s">
        <v>7</v>
      </c>
      <c r="D16" s="7"/>
      <c r="E16" s="23"/>
      <c r="F16" s="23">
        <v>104</v>
      </c>
      <c r="G16" s="23"/>
      <c r="H16" s="23"/>
      <c r="I16" s="8"/>
    </row>
    <row r="17" spans="1:9" ht="18.75" x14ac:dyDescent="0.3">
      <c r="A17" s="5">
        <v>13</v>
      </c>
      <c r="B17" s="21" t="s">
        <v>44</v>
      </c>
      <c r="C17" s="17" t="s">
        <v>7</v>
      </c>
      <c r="D17" s="7"/>
      <c r="E17" s="23">
        <v>103</v>
      </c>
      <c r="F17" s="23">
        <v>136</v>
      </c>
      <c r="G17" s="23"/>
      <c r="H17" s="23"/>
      <c r="I17" s="8"/>
    </row>
    <row r="18" spans="1:9" ht="18.75" x14ac:dyDescent="0.3">
      <c r="A18" s="5">
        <v>14</v>
      </c>
      <c r="B18" s="21" t="s">
        <v>50</v>
      </c>
      <c r="C18" s="17" t="s">
        <v>7</v>
      </c>
      <c r="D18" s="7"/>
      <c r="E18" s="23"/>
      <c r="F18" s="23"/>
      <c r="G18" s="23">
        <v>189</v>
      </c>
      <c r="H18" s="23">
        <v>250</v>
      </c>
      <c r="I18" s="8"/>
    </row>
    <row r="19" spans="1:9" ht="18.75" x14ac:dyDescent="0.3">
      <c r="A19" s="44" t="s">
        <v>8</v>
      </c>
      <c r="B19" s="45"/>
      <c r="C19" s="16"/>
      <c r="D19" s="29">
        <f>SUM(D7:D18)</f>
        <v>2155</v>
      </c>
      <c r="E19" s="10">
        <f>SUM(E7:E18)</f>
        <v>103</v>
      </c>
      <c r="F19" s="10">
        <f>SUM(F7:F18)</f>
        <v>624</v>
      </c>
      <c r="G19" s="10">
        <f>SUM(G7:G18)</f>
        <v>389</v>
      </c>
      <c r="H19" s="10">
        <f>SUM(H7:H18)</f>
        <v>450</v>
      </c>
      <c r="I19" s="11"/>
    </row>
    <row r="20" spans="1:9" ht="18.75" x14ac:dyDescent="0.3">
      <c r="A20" s="30" t="s">
        <v>9</v>
      </c>
      <c r="B20" s="31"/>
      <c r="C20" s="9"/>
      <c r="D20" s="9"/>
      <c r="E20" s="24"/>
      <c r="F20" s="24"/>
      <c r="G20" s="24"/>
      <c r="H20" s="24"/>
      <c r="I20" s="18"/>
    </row>
    <row r="21" spans="1:9" ht="18.75" x14ac:dyDescent="0.3">
      <c r="A21" s="34" t="s">
        <v>10</v>
      </c>
      <c r="B21" s="35"/>
      <c r="C21" s="2"/>
      <c r="D21" s="26">
        <f>D19-D20</f>
        <v>2155</v>
      </c>
      <c r="E21" s="26">
        <f t="shared" ref="E21:H21" si="0">E19-E20</f>
        <v>103</v>
      </c>
      <c r="F21" s="26">
        <f t="shared" si="0"/>
        <v>624</v>
      </c>
      <c r="G21" s="26">
        <f t="shared" si="0"/>
        <v>389</v>
      </c>
      <c r="H21" s="26">
        <f t="shared" si="0"/>
        <v>450</v>
      </c>
      <c r="I21" s="19"/>
    </row>
    <row r="22" spans="1:9" ht="18.75" x14ac:dyDescent="0.3">
      <c r="A22" s="34" t="s">
        <v>0</v>
      </c>
      <c r="B22" s="35"/>
      <c r="C22" s="2"/>
      <c r="D22" s="3">
        <v>36209</v>
      </c>
      <c r="E22" s="25">
        <v>33440</v>
      </c>
      <c r="F22" s="25">
        <v>62700</v>
      </c>
      <c r="G22" s="25">
        <v>18288</v>
      </c>
      <c r="H22" s="25">
        <v>17504</v>
      </c>
      <c r="I22" s="19"/>
    </row>
    <row r="23" spans="1:9" ht="18.75" x14ac:dyDescent="0.3">
      <c r="A23" s="34" t="s">
        <v>11</v>
      </c>
      <c r="B23" s="35"/>
      <c r="C23" s="2"/>
      <c r="D23" s="3">
        <f>D22*D21</f>
        <v>78030395</v>
      </c>
      <c r="E23" s="3">
        <f t="shared" ref="E23:H23" si="1">E22*E21</f>
        <v>3444320</v>
      </c>
      <c r="F23" s="3">
        <f t="shared" si="1"/>
        <v>39124800</v>
      </c>
      <c r="G23" s="3">
        <f t="shared" si="1"/>
        <v>7114032</v>
      </c>
      <c r="H23" s="3">
        <f t="shared" si="1"/>
        <v>7876800</v>
      </c>
      <c r="I23" s="19"/>
    </row>
    <row r="24" spans="1:9" ht="18.75" x14ac:dyDescent="0.3">
      <c r="A24" s="46" t="s">
        <v>12</v>
      </c>
      <c r="B24" s="47"/>
      <c r="C24" s="4"/>
      <c r="D24" s="49">
        <f>D23+E23+F23+G23+H23</f>
        <v>135590347</v>
      </c>
      <c r="E24" s="49"/>
      <c r="F24" s="49"/>
      <c r="G24" s="49"/>
      <c r="H24" s="50"/>
      <c r="I24" s="20"/>
    </row>
    <row r="27" spans="1:9" ht="21" x14ac:dyDescent="0.35">
      <c r="A27" s="36" t="s">
        <v>48</v>
      </c>
      <c r="B27" s="36"/>
      <c r="C27" s="36"/>
    </row>
    <row r="28" spans="1:9" ht="21" x14ac:dyDescent="0.35">
      <c r="A28" s="27"/>
      <c r="B28" s="32" t="s">
        <v>21</v>
      </c>
      <c r="C28" s="33"/>
      <c r="D28" s="28">
        <f>D24</f>
        <v>135590347</v>
      </c>
    </row>
    <row r="29" spans="1:9" ht="21" x14ac:dyDescent="0.35">
      <c r="A29" s="27"/>
      <c r="B29" s="32" t="s">
        <v>20</v>
      </c>
      <c r="C29" s="33"/>
      <c r="D29" s="28">
        <f>'Doi chieu HN'!D32:J32</f>
        <v>347659788</v>
      </c>
    </row>
    <row r="30" spans="1:9" ht="21" x14ac:dyDescent="0.35">
      <c r="A30" s="27"/>
      <c r="B30" s="33" t="s">
        <v>22</v>
      </c>
      <c r="C30" s="33"/>
      <c r="D30" s="28">
        <f>D28+D29</f>
        <v>483250135</v>
      </c>
    </row>
    <row r="31" spans="1:9" ht="23.25" x14ac:dyDescent="0.35">
      <c r="A31" s="48"/>
      <c r="B31" s="48"/>
      <c r="C31" s="48"/>
      <c r="D31" s="28"/>
    </row>
    <row r="32" spans="1:9" ht="23.25" x14ac:dyDescent="0.35">
      <c r="A32" s="48"/>
      <c r="B32" s="48"/>
      <c r="C32" s="48"/>
      <c r="D32" s="28"/>
    </row>
  </sheetData>
  <mergeCells count="17">
    <mergeCell ref="A31:C31"/>
    <mergeCell ref="A32:C32"/>
    <mergeCell ref="D24:H24"/>
    <mergeCell ref="A27:C27"/>
    <mergeCell ref="A1:J1"/>
    <mergeCell ref="A3:I3"/>
    <mergeCell ref="A4:I4"/>
    <mergeCell ref="A5:I5"/>
    <mergeCell ref="A19:B19"/>
    <mergeCell ref="A20:B20"/>
    <mergeCell ref="B28:C28"/>
    <mergeCell ref="B29:C29"/>
    <mergeCell ref="B30:C30"/>
    <mergeCell ref="A21:B21"/>
    <mergeCell ref="A22:B22"/>
    <mergeCell ref="A23:B23"/>
    <mergeCell ref="A24:B24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5" zoomScale="85" zoomScaleNormal="85" workbookViewId="0">
      <selection activeCell="H14" sqref="H14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9" width="20.28515625" customWidth="1"/>
    <col min="10" max="10" width="19.140625" customWidth="1"/>
    <col min="11" max="11" width="13.5703125" customWidth="1"/>
    <col min="12" max="12" width="20.5703125" customWidth="1"/>
  </cols>
  <sheetData>
    <row r="1" spans="1:12" ht="21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 ht="18.75" x14ac:dyDescent="0.3">
      <c r="A3" s="37" t="s">
        <v>13</v>
      </c>
      <c r="B3" s="37"/>
      <c r="C3" s="37"/>
      <c r="D3" s="38"/>
      <c r="E3" s="38"/>
      <c r="F3" s="39"/>
      <c r="G3" s="39"/>
      <c r="H3" s="39"/>
      <c r="I3" s="39"/>
      <c r="J3" s="39"/>
      <c r="K3" s="39"/>
    </row>
    <row r="4" spans="1:12" ht="18.75" x14ac:dyDescent="0.3">
      <c r="A4" s="40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18.75" x14ac:dyDescent="0.3">
      <c r="A5" s="41"/>
      <c r="B5" s="41"/>
      <c r="C5" s="41"/>
      <c r="D5" s="42"/>
      <c r="E5" s="42"/>
      <c r="F5" s="43"/>
      <c r="G5" s="43"/>
      <c r="H5" s="43"/>
      <c r="I5" s="43"/>
      <c r="J5" s="43"/>
      <c r="K5" s="43"/>
    </row>
    <row r="6" spans="1:12" ht="18.75" x14ac:dyDescent="0.3">
      <c r="A6" s="12" t="s">
        <v>1</v>
      </c>
      <c r="B6" s="15" t="s">
        <v>2</v>
      </c>
      <c r="C6" s="15" t="s">
        <v>3</v>
      </c>
      <c r="D6" s="13" t="s">
        <v>4</v>
      </c>
      <c r="E6" s="13" t="s">
        <v>5</v>
      </c>
      <c r="F6" s="22" t="s">
        <v>40</v>
      </c>
      <c r="G6" s="22" t="s">
        <v>16</v>
      </c>
      <c r="H6" s="22" t="s">
        <v>17</v>
      </c>
      <c r="I6" s="22" t="s">
        <v>47</v>
      </c>
      <c r="J6" s="22" t="s">
        <v>15</v>
      </c>
      <c r="K6" s="14" t="s">
        <v>6</v>
      </c>
    </row>
    <row r="7" spans="1:12" ht="18.75" x14ac:dyDescent="0.3">
      <c r="A7" s="5">
        <v>1</v>
      </c>
      <c r="B7" s="21" t="s">
        <v>29</v>
      </c>
      <c r="C7" s="17"/>
      <c r="D7" s="6">
        <v>7</v>
      </c>
      <c r="E7" s="7">
        <v>15</v>
      </c>
      <c r="F7" s="23"/>
      <c r="G7" s="23"/>
      <c r="H7" s="23"/>
      <c r="I7" s="23"/>
      <c r="J7" s="23"/>
      <c r="K7" s="8"/>
    </row>
    <row r="8" spans="1:12" ht="18.75" x14ac:dyDescent="0.3">
      <c r="A8" s="5">
        <v>2</v>
      </c>
      <c r="B8" s="21" t="s">
        <v>30</v>
      </c>
      <c r="C8" s="17"/>
      <c r="D8" s="6"/>
      <c r="E8" s="7"/>
      <c r="F8" s="23"/>
      <c r="G8" s="23">
        <v>50</v>
      </c>
      <c r="H8" s="23"/>
      <c r="I8" s="23"/>
      <c r="J8" s="23">
        <v>100</v>
      </c>
      <c r="K8" s="8"/>
    </row>
    <row r="9" spans="1:12" ht="18.75" x14ac:dyDescent="0.3">
      <c r="A9" s="5">
        <v>3</v>
      </c>
      <c r="B9" s="21" t="s">
        <v>31</v>
      </c>
      <c r="C9" s="17"/>
      <c r="D9" s="6">
        <v>20</v>
      </c>
      <c r="E9" s="7">
        <v>30</v>
      </c>
      <c r="F9" s="23"/>
      <c r="G9" s="23"/>
      <c r="H9" s="23"/>
      <c r="I9" s="23"/>
      <c r="J9" s="23"/>
      <c r="K9" s="8"/>
    </row>
    <row r="10" spans="1:12" ht="18.75" x14ac:dyDescent="0.3">
      <c r="A10" s="5">
        <v>4</v>
      </c>
      <c r="B10" s="21" t="s">
        <v>32</v>
      </c>
      <c r="C10" s="17"/>
      <c r="D10" s="6"/>
      <c r="E10" s="7">
        <v>10</v>
      </c>
      <c r="F10" s="23"/>
      <c r="G10" s="23">
        <v>50</v>
      </c>
      <c r="H10" s="23"/>
      <c r="I10" s="23"/>
      <c r="J10" s="23">
        <v>200</v>
      </c>
      <c r="K10" s="8"/>
    </row>
    <row r="11" spans="1:12" ht="18.75" x14ac:dyDescent="0.3">
      <c r="A11" s="5">
        <v>5</v>
      </c>
      <c r="B11" s="21" t="s">
        <v>33</v>
      </c>
      <c r="C11" s="17"/>
      <c r="D11" s="6">
        <v>25</v>
      </c>
      <c r="E11" s="7">
        <v>25</v>
      </c>
      <c r="F11" s="23"/>
      <c r="G11" s="23"/>
      <c r="H11" s="23"/>
      <c r="I11" s="23"/>
      <c r="J11" s="23">
        <v>300</v>
      </c>
      <c r="K11" s="8"/>
    </row>
    <row r="12" spans="1:12" ht="18.75" x14ac:dyDescent="0.3">
      <c r="A12" s="5">
        <v>6</v>
      </c>
      <c r="B12" s="21" t="s">
        <v>39</v>
      </c>
      <c r="C12" s="17"/>
      <c r="D12" s="6">
        <v>10</v>
      </c>
      <c r="E12" s="7">
        <v>10</v>
      </c>
      <c r="F12" s="23">
        <v>20</v>
      </c>
      <c r="G12" s="23">
        <v>19</v>
      </c>
      <c r="H12" s="23"/>
      <c r="I12" s="23"/>
      <c r="J12" s="23">
        <v>100</v>
      </c>
      <c r="K12" s="8"/>
    </row>
    <row r="13" spans="1:12" ht="18.75" x14ac:dyDescent="0.3">
      <c r="A13" s="5">
        <v>7</v>
      </c>
      <c r="B13" s="21" t="s">
        <v>27</v>
      </c>
      <c r="C13" s="17"/>
      <c r="D13" s="6"/>
      <c r="E13" s="7"/>
      <c r="F13" s="23">
        <v>150</v>
      </c>
      <c r="G13" s="23"/>
      <c r="H13" s="23"/>
      <c r="I13" s="23"/>
      <c r="J13" s="23">
        <v>76</v>
      </c>
      <c r="K13" s="8"/>
    </row>
    <row r="14" spans="1:12" ht="18.75" x14ac:dyDescent="0.3">
      <c r="A14" s="5">
        <v>8</v>
      </c>
      <c r="B14" s="21" t="s">
        <v>28</v>
      </c>
      <c r="C14" s="17"/>
      <c r="D14" s="6"/>
      <c r="E14" s="7"/>
      <c r="F14" s="23">
        <v>150</v>
      </c>
      <c r="G14" s="23"/>
      <c r="H14" s="23">
        <v>19</v>
      </c>
      <c r="I14" s="23"/>
      <c r="J14" s="23"/>
      <c r="K14" s="8"/>
    </row>
    <row r="15" spans="1:12" ht="18.75" x14ac:dyDescent="0.3">
      <c r="A15" s="5">
        <v>9</v>
      </c>
      <c r="B15" s="21" t="s">
        <v>41</v>
      </c>
      <c r="C15" s="17"/>
      <c r="D15" s="6">
        <v>15</v>
      </c>
      <c r="E15" s="7">
        <v>6</v>
      </c>
      <c r="F15" s="23">
        <f>450+480</f>
        <v>930</v>
      </c>
      <c r="G15" s="23"/>
      <c r="H15" s="23">
        <v>155</v>
      </c>
      <c r="I15" s="23"/>
      <c r="J15" s="23">
        <v>263</v>
      </c>
      <c r="K15" s="8"/>
    </row>
    <row r="16" spans="1:12" ht="18.75" x14ac:dyDescent="0.3">
      <c r="A16" s="5">
        <v>10</v>
      </c>
      <c r="B16" s="21" t="s">
        <v>36</v>
      </c>
      <c r="C16" s="17"/>
      <c r="D16" s="6"/>
      <c r="E16" s="7">
        <v>30</v>
      </c>
      <c r="F16" s="23">
        <f>420+180</f>
        <v>600</v>
      </c>
      <c r="G16" s="23"/>
      <c r="H16" s="23"/>
      <c r="I16" s="23"/>
      <c r="J16" s="23"/>
      <c r="K16" s="8"/>
    </row>
    <row r="17" spans="1:11" ht="18.75" x14ac:dyDescent="0.3">
      <c r="A17" s="5">
        <v>11</v>
      </c>
      <c r="B17" s="21" t="s">
        <v>37</v>
      </c>
      <c r="C17" s="17"/>
      <c r="D17" s="6">
        <v>10</v>
      </c>
      <c r="E17" s="7">
        <v>15</v>
      </c>
      <c r="F17" s="23">
        <v>480</v>
      </c>
      <c r="G17" s="23"/>
      <c r="H17" s="23"/>
      <c r="I17" s="23"/>
      <c r="J17" s="23"/>
      <c r="K17" s="8"/>
    </row>
    <row r="18" spans="1:11" ht="18.75" x14ac:dyDescent="0.3">
      <c r="A18" s="5">
        <v>12</v>
      </c>
      <c r="B18" s="21" t="s">
        <v>35</v>
      </c>
      <c r="C18" s="17"/>
      <c r="D18" s="6"/>
      <c r="E18" s="7">
        <v>30</v>
      </c>
      <c r="F18" s="23">
        <f>519+255</f>
        <v>774</v>
      </c>
      <c r="G18" s="23"/>
      <c r="H18" s="23"/>
      <c r="I18" s="23"/>
      <c r="J18" s="23"/>
      <c r="K18" s="8"/>
    </row>
    <row r="19" spans="1:11" ht="18.75" x14ac:dyDescent="0.3">
      <c r="A19" s="5">
        <v>13</v>
      </c>
      <c r="B19" s="21" t="s">
        <v>38</v>
      </c>
      <c r="C19" s="17"/>
      <c r="D19" s="6">
        <v>15</v>
      </c>
      <c r="E19" s="7">
        <v>6</v>
      </c>
      <c r="F19" s="23">
        <f>360+340</f>
        <v>700</v>
      </c>
      <c r="G19" s="23">
        <v>114</v>
      </c>
      <c r="H19" s="23"/>
      <c r="I19" s="23"/>
      <c r="J19" s="23">
        <v>323</v>
      </c>
      <c r="K19" s="8"/>
    </row>
    <row r="20" spans="1:11" ht="18.75" x14ac:dyDescent="0.3">
      <c r="A20" s="5">
        <v>14</v>
      </c>
      <c r="B20" s="21" t="s">
        <v>42</v>
      </c>
      <c r="C20" s="17"/>
      <c r="D20" s="6"/>
      <c r="E20" s="7"/>
      <c r="F20" s="23">
        <v>300</v>
      </c>
      <c r="G20" s="23"/>
      <c r="H20" s="23"/>
      <c r="I20" s="23"/>
      <c r="J20" s="23"/>
      <c r="K20" s="8"/>
    </row>
    <row r="21" spans="1:11" ht="18.75" x14ac:dyDescent="0.3">
      <c r="A21" s="5">
        <v>15</v>
      </c>
      <c r="B21" s="21" t="s">
        <v>45</v>
      </c>
      <c r="C21" s="17"/>
      <c r="D21" s="6">
        <v>20</v>
      </c>
      <c r="E21" s="7">
        <v>20</v>
      </c>
      <c r="F21" s="23">
        <v>300</v>
      </c>
      <c r="G21" s="23"/>
      <c r="H21" s="23"/>
      <c r="I21" s="23"/>
      <c r="J21" s="23"/>
      <c r="K21" s="8"/>
    </row>
    <row r="22" spans="1:11" ht="18.75" x14ac:dyDescent="0.3">
      <c r="A22" s="5">
        <v>16</v>
      </c>
      <c r="B22" s="21" t="s">
        <v>46</v>
      </c>
      <c r="C22" s="17"/>
      <c r="D22" s="6"/>
      <c r="E22" s="7"/>
      <c r="F22" s="23">
        <f>660+120</f>
        <v>780</v>
      </c>
      <c r="G22" s="23"/>
      <c r="H22" s="23"/>
      <c r="I22" s="23">
        <v>99</v>
      </c>
      <c r="J22" s="23">
        <v>163</v>
      </c>
      <c r="K22" s="8"/>
    </row>
    <row r="23" spans="1:11" ht="18.75" x14ac:dyDescent="0.3">
      <c r="A23" s="5">
        <v>17</v>
      </c>
      <c r="B23" s="21" t="s">
        <v>43</v>
      </c>
      <c r="C23" s="17"/>
      <c r="D23" s="6"/>
      <c r="E23" s="7"/>
      <c r="F23" s="23">
        <f>325+170</f>
        <v>495</v>
      </c>
      <c r="G23" s="23"/>
      <c r="H23" s="23"/>
      <c r="I23" s="23"/>
      <c r="J23" s="23">
        <v>150</v>
      </c>
      <c r="K23" s="8"/>
    </row>
    <row r="24" spans="1:11" ht="18.75" x14ac:dyDescent="0.3">
      <c r="A24" s="5">
        <v>18</v>
      </c>
      <c r="B24" s="21" t="s">
        <v>49</v>
      </c>
      <c r="C24" s="17"/>
      <c r="D24" s="6">
        <v>20</v>
      </c>
      <c r="E24" s="7">
        <v>20</v>
      </c>
      <c r="F24" s="23">
        <f>430+260</f>
        <v>690</v>
      </c>
      <c r="G24" s="23">
        <v>53</v>
      </c>
      <c r="H24" s="23"/>
      <c r="I24" s="23"/>
      <c r="J24" s="23">
        <v>135</v>
      </c>
      <c r="K24" s="8"/>
    </row>
    <row r="25" spans="1:11" ht="18.75" x14ac:dyDescent="0.3">
      <c r="A25" s="5">
        <v>19</v>
      </c>
      <c r="B25" s="21" t="s">
        <v>44</v>
      </c>
      <c r="C25" s="17"/>
      <c r="D25" s="6"/>
      <c r="E25" s="7"/>
      <c r="F25" s="23">
        <v>715</v>
      </c>
      <c r="G25" s="23"/>
      <c r="H25" s="23"/>
      <c r="I25" s="23"/>
      <c r="J25" s="23">
        <v>158</v>
      </c>
      <c r="K25" s="8"/>
    </row>
    <row r="26" spans="1:11" ht="18.75" x14ac:dyDescent="0.3">
      <c r="A26" s="5">
        <v>20</v>
      </c>
      <c r="B26" s="21" t="s">
        <v>51</v>
      </c>
      <c r="C26" s="17"/>
      <c r="D26" s="6"/>
      <c r="E26" s="7"/>
      <c r="F26" s="23">
        <v>200</v>
      </c>
      <c r="G26" s="23"/>
      <c r="H26" s="23"/>
      <c r="I26" s="23"/>
      <c r="J26" s="23">
        <v>262</v>
      </c>
      <c r="K26" s="8"/>
    </row>
    <row r="27" spans="1:11" ht="18.75" x14ac:dyDescent="0.3">
      <c r="A27" s="44" t="s">
        <v>8</v>
      </c>
      <c r="B27" s="45"/>
      <c r="C27" s="16"/>
      <c r="D27" s="10">
        <f t="shared" ref="D27:J27" si="0">SUM(D7:D26)</f>
        <v>142</v>
      </c>
      <c r="E27" s="10">
        <f t="shared" si="0"/>
        <v>217</v>
      </c>
      <c r="F27" s="10">
        <f t="shared" si="0"/>
        <v>7284</v>
      </c>
      <c r="G27" s="10">
        <f t="shared" si="0"/>
        <v>286</v>
      </c>
      <c r="H27" s="10">
        <f t="shared" si="0"/>
        <v>174</v>
      </c>
      <c r="I27" s="10">
        <f t="shared" si="0"/>
        <v>99</v>
      </c>
      <c r="J27" s="10">
        <f t="shared" si="0"/>
        <v>2230</v>
      </c>
      <c r="K27" s="11"/>
    </row>
    <row r="28" spans="1:11" ht="18.75" x14ac:dyDescent="0.3">
      <c r="A28" s="30" t="s">
        <v>9</v>
      </c>
      <c r="B28" s="31"/>
      <c r="C28" s="9"/>
      <c r="D28" s="9">
        <v>6</v>
      </c>
      <c r="E28" s="9">
        <v>2</v>
      </c>
      <c r="F28" s="24">
        <v>14</v>
      </c>
      <c r="G28" s="24">
        <v>19</v>
      </c>
      <c r="H28" s="24">
        <v>9</v>
      </c>
      <c r="I28" s="24">
        <v>4</v>
      </c>
      <c r="J28" s="24">
        <v>8</v>
      </c>
      <c r="K28" s="18"/>
    </row>
    <row r="29" spans="1:11" ht="18.75" x14ac:dyDescent="0.3">
      <c r="A29" s="34" t="s">
        <v>10</v>
      </c>
      <c r="B29" s="35"/>
      <c r="C29" s="2"/>
      <c r="D29" s="26">
        <f>D27-D28</f>
        <v>136</v>
      </c>
      <c r="E29" s="26">
        <f>E27-E28</f>
        <v>215</v>
      </c>
      <c r="F29" s="26">
        <f>F27-F28</f>
        <v>7270</v>
      </c>
      <c r="G29" s="26">
        <f t="shared" ref="G29:J29" si="1">G27-G28</f>
        <v>267</v>
      </c>
      <c r="H29" s="26">
        <f t="shared" si="1"/>
        <v>165</v>
      </c>
      <c r="I29" s="26">
        <f t="shared" si="1"/>
        <v>95</v>
      </c>
      <c r="J29" s="26">
        <f t="shared" si="1"/>
        <v>2222</v>
      </c>
      <c r="K29" s="19"/>
    </row>
    <row r="30" spans="1:11" ht="18.75" x14ac:dyDescent="0.3">
      <c r="A30" s="34" t="s">
        <v>0</v>
      </c>
      <c r="B30" s="35"/>
      <c r="C30" s="2"/>
      <c r="D30" s="3">
        <v>63750</v>
      </c>
      <c r="E30" s="3">
        <v>64750</v>
      </c>
      <c r="F30" s="25">
        <v>36209</v>
      </c>
      <c r="G30" s="25">
        <v>62700</v>
      </c>
      <c r="H30" s="25">
        <v>18288</v>
      </c>
      <c r="I30" s="25">
        <v>33440</v>
      </c>
      <c r="J30" s="25">
        <v>17504</v>
      </c>
      <c r="K30" s="19"/>
    </row>
    <row r="31" spans="1:11" ht="18.75" x14ac:dyDescent="0.3">
      <c r="A31" s="34" t="s">
        <v>11</v>
      </c>
      <c r="B31" s="35"/>
      <c r="C31" s="2"/>
      <c r="D31" s="3">
        <f>D30*D29</f>
        <v>8670000</v>
      </c>
      <c r="E31" s="3">
        <f>E30*E29</f>
        <v>13921250</v>
      </c>
      <c r="F31" s="3">
        <f t="shared" ref="F31:J31" si="2">F30*F29</f>
        <v>263239430</v>
      </c>
      <c r="G31" s="3">
        <f t="shared" si="2"/>
        <v>16740900</v>
      </c>
      <c r="H31" s="3">
        <f t="shared" si="2"/>
        <v>3017520</v>
      </c>
      <c r="I31" s="3">
        <f t="shared" si="2"/>
        <v>3176800</v>
      </c>
      <c r="J31" s="3">
        <f t="shared" si="2"/>
        <v>38893888</v>
      </c>
      <c r="K31" s="19"/>
    </row>
    <row r="32" spans="1:11" ht="18.75" x14ac:dyDescent="0.3">
      <c r="A32" s="46" t="s">
        <v>12</v>
      </c>
      <c r="B32" s="47"/>
      <c r="C32" s="4"/>
      <c r="D32" s="51">
        <f>D31+E31+F31+G31+H31+J31+I31</f>
        <v>347659788</v>
      </c>
      <c r="E32" s="49"/>
      <c r="F32" s="49"/>
      <c r="G32" s="49"/>
      <c r="H32" s="49"/>
      <c r="I32" s="49"/>
      <c r="J32" s="50"/>
      <c r="K32" s="20"/>
    </row>
    <row r="37" spans="4:6" x14ac:dyDescent="0.25">
      <c r="D37" s="1"/>
    </row>
    <row r="38" spans="4:6" x14ac:dyDescent="0.25">
      <c r="F38" s="1"/>
    </row>
  </sheetData>
  <mergeCells count="11">
    <mergeCell ref="D32:J32"/>
    <mergeCell ref="A1:L1"/>
    <mergeCell ref="A3:K3"/>
    <mergeCell ref="A4:K4"/>
    <mergeCell ref="A5:K5"/>
    <mergeCell ref="A27:B27"/>
    <mergeCell ref="A28:B28"/>
    <mergeCell ref="A29:B29"/>
    <mergeCell ref="A30:B30"/>
    <mergeCell ref="A31:B31"/>
    <mergeCell ref="A32:B32"/>
  </mergeCells>
  <pageMargins left="0.7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2023-10-06T03:28:03Z</dcterms:modified>
</cp:coreProperties>
</file>