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HOA DON DAU VAO\Hóa đơn mua vào CẢNH TOÀN\CN 2023\"/>
    </mc:Choice>
  </mc:AlternateContent>
  <bookViews>
    <workbookView xWindow="0" yWindow="0" windowWidth="24000" windowHeight="9330"/>
  </bookViews>
  <sheets>
    <sheet name="Doi chieu SG" sheetId="4" r:id="rId1"/>
    <sheet name="Doi chieu HN" sheetId="2" r:id="rId2"/>
  </sheets>
  <calcPr calcId="162913"/>
</workbook>
</file>

<file path=xl/calcChain.xml><?xml version="1.0" encoding="utf-8"?>
<calcChain xmlns="http://schemas.openxmlformats.org/spreadsheetml/2006/main">
  <c r="F28" i="2" l="1"/>
  <c r="I23" i="2" l="1"/>
  <c r="F25" i="2"/>
  <c r="J20" i="2" l="1"/>
  <c r="J19" i="2"/>
  <c r="F19" i="2"/>
  <c r="J16" i="2" l="1"/>
  <c r="F15" i="2" l="1"/>
  <c r="J12" i="2" l="1"/>
  <c r="J11" i="2" l="1"/>
  <c r="J9" i="2" l="1"/>
  <c r="J7" i="2" l="1"/>
  <c r="G7" i="2"/>
  <c r="I28" i="4" l="1"/>
  <c r="I30" i="4" s="1"/>
  <c r="I32" i="4" s="1"/>
  <c r="J28" i="4"/>
  <c r="J30" i="4" s="1"/>
  <c r="J32" i="4" s="1"/>
  <c r="I34" i="2" l="1"/>
  <c r="I36" i="2" s="1"/>
  <c r="I38" i="2" s="1"/>
  <c r="J34" i="2"/>
  <c r="J36" i="2" s="1"/>
  <c r="G28" i="4" l="1"/>
  <c r="G30" i="4" s="1"/>
  <c r="G32" i="4" s="1"/>
  <c r="F28" i="4"/>
  <c r="F30" i="4" s="1"/>
  <c r="F32" i="4" s="1"/>
  <c r="E28" i="4"/>
  <c r="E30" i="4" s="1"/>
  <c r="E32" i="4" s="1"/>
  <c r="D28" i="4"/>
  <c r="D30" i="4" s="1"/>
  <c r="H28" i="4"/>
  <c r="H30" i="4" s="1"/>
  <c r="H32" i="4" s="1"/>
  <c r="G34" i="2"/>
  <c r="H34" i="2"/>
  <c r="H36" i="2" s="1"/>
  <c r="H38" i="2" s="1"/>
  <c r="D32" i="4" l="1"/>
  <c r="G36" i="2"/>
  <c r="G38" i="2" s="1"/>
  <c r="J38" i="2"/>
  <c r="D33" i="4" l="1"/>
  <c r="D37" i="4" s="1"/>
  <c r="F34" i="2"/>
  <c r="F36" i="2" s="1"/>
  <c r="F38" i="2" l="1"/>
  <c r="D34" i="2"/>
  <c r="E34" i="2" l="1"/>
  <c r="E36" i="2" s="1"/>
  <c r="E38" i="2" s="1"/>
  <c r="D36" i="2"/>
  <c r="D38" i="2" s="1"/>
  <c r="D39" i="2" l="1"/>
  <c r="D38" i="4" l="1"/>
  <c r="D39" i="4" s="1"/>
</calcChain>
</file>

<file path=xl/sharedStrings.xml><?xml version="1.0" encoding="utf-8"?>
<sst xmlns="http://schemas.openxmlformats.org/spreadsheetml/2006/main" count="113" uniqueCount="62">
  <si>
    <t>Đơn giá</t>
  </si>
  <si>
    <t>STT</t>
  </si>
  <si>
    <t>Ngày xuất HĐ</t>
  </si>
  <si>
    <t>ĐVT</t>
  </si>
  <si>
    <t>SL Giò lụa</t>
  </si>
  <si>
    <t>SL Giò tai</t>
  </si>
  <si>
    <t>Ghi chú</t>
  </si>
  <si>
    <t>Cái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</si>
  <si>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</si>
  <si>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</si>
  <si>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</si>
  <si>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</si>
  <si>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</si>
  <si>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</si>
  <si>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Sườn heo XK</t>
  </si>
  <si>
    <t>Chân gà TM</t>
  </si>
  <si>
    <t>Gà XD 500G</t>
  </si>
  <si>
    <t>Chân gà XD</t>
  </si>
  <si>
    <t>BẢNG TỔNG HỢP ĐỐI CHIẾU XUẤT HÀNG - TPHCM</t>
  </si>
  <si>
    <t>Gà XK 300G</t>
  </si>
  <si>
    <t>HN</t>
  </si>
  <si>
    <t>TPHCM</t>
  </si>
  <si>
    <t>Tổng</t>
  </si>
  <si>
    <t>Gà 300</t>
  </si>
  <si>
    <t>Sườn 200G</t>
  </si>
  <si>
    <t>Giò lụa 500G</t>
  </si>
  <si>
    <t>Giò tai 500G</t>
  </si>
  <si>
    <t>Từ ngày 01 đến ngày 30 tháng  11  năm 2023</t>
  </si>
  <si>
    <t>01/11/2023</t>
  </si>
  <si>
    <t>Từ ngày 01 đến ngày 30 tháng 11  năm 2023</t>
  </si>
  <si>
    <t>02/11/2023</t>
  </si>
  <si>
    <t>03/11/2023</t>
  </si>
  <si>
    <t>03/10/2023</t>
  </si>
  <si>
    <t>05/11/2023</t>
  </si>
  <si>
    <t>04/11/2023</t>
  </si>
  <si>
    <t>06/11/2023</t>
  </si>
  <si>
    <t>07/11/2023</t>
  </si>
  <si>
    <t>08/11/2023</t>
  </si>
  <si>
    <t>Chốt công nợ T11/2023:</t>
  </si>
  <si>
    <t>09/11/2023</t>
  </si>
  <si>
    <t>10/11/2023</t>
  </si>
  <si>
    <t>11/11/2023</t>
  </si>
  <si>
    <t>13/11/2023</t>
  </si>
  <si>
    <t>14/11/2023</t>
  </si>
  <si>
    <t>15/11/2023</t>
  </si>
  <si>
    <t>16/11/2023</t>
  </si>
  <si>
    <t>17/11/2023</t>
  </si>
  <si>
    <t>19/11/2023</t>
  </si>
  <si>
    <t>18/11/2023</t>
  </si>
  <si>
    <t>20/11/2023</t>
  </si>
  <si>
    <t>21/11/2023</t>
  </si>
  <si>
    <t>23/11/2023</t>
  </si>
  <si>
    <t>24/11/2023</t>
  </si>
  <si>
    <t>22/11/2023</t>
  </si>
  <si>
    <t>25/11/2023</t>
  </si>
  <si>
    <t>26/11/2023</t>
  </si>
  <si>
    <t>27/11/2023</t>
  </si>
  <si>
    <t>30/11/2023</t>
  </si>
  <si>
    <t>28/11/2023</t>
  </si>
  <si>
    <t>29/11/2023</t>
  </si>
  <si>
    <t>Thực nhận 311</t>
  </si>
  <si>
    <t>Thực nhận 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</si>
</sst>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3" fontId="0" fillId="0" borderId="0" xfId="0" applyNumberFormat="1"/>
    <xf numFmtId="0" fontId="1" fillId="0" borderId="5" xfId="0" applyFont="1" applyBorder="1"/>
    <xf numFmtId="3" fontId="1" fillId="0" borderId="5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3" fontId="3" fillId="0" borderId="14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0" fontId="1" fillId="0" borderId="9" xfId="0" applyFont="1" applyBorder="1"/>
    <xf numFmtId="49" fontId="1" fillId="0" borderId="24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3" fontId="1" fillId="0" borderId="28" xfId="0" applyNumberFormat="1" applyFont="1" applyBorder="1"/>
    <xf numFmtId="0" fontId="1" fillId="0" borderId="29" xfId="0" applyFont="1" applyBorder="1"/>
    <xf numFmtId="3" fontId="1" fillId="0" borderId="30" xfId="0" applyNumberFormat="1" applyFont="1" applyBorder="1"/>
    <xf numFmtId="0" fontId="5" fillId="0" borderId="5" xfId="0" applyFont="1" applyBorder="1"/>
    <xf numFmtId="0" fontId="4" fillId="0" borderId="0" xfId="0" applyFont="1"/>
    <xf numFmtId="3" fontId="4" fillId="0" borderId="0" xfId="0" applyNumberFormat="1" applyFont="1"/>
    <xf numFmtId="3" fontId="1" fillId="0" borderId="3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3" fontId="1" fillId="0" borderId="31" xfId="0" applyNumberFormat="1" applyFont="1" applyBorder="1" applyAlignment="1">
      <alignment horizontal="center"/>
    </xf>
    <xf numFmtId="3" fontId="1" fillId="0" borderId="26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3" fontId="1" fillId="0" borderId="17" xfId="0" applyNumberFormat="1" applyFont="1" applyBorder="1" applyAlignment="1">
      <alignment horizontal="center"/>
    </xf>
    <xf numFmtId="3" fontId="1" fillId="2" borderId="2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H38" sqref="H38"/>
    </sheetView>
  </sheetViews>
  <sheetFormatPr defaultRowHeight="15" x14ac:dyDescent="0.25"/>
  <cols>
    <col min="1" max="1" width="10.5703125" customWidth="1"/>
    <col min="2" max="2" width="17.42578125" customWidth="1"/>
    <col min="3" max="3" width="11" customWidth="1"/>
    <col min="4" max="4" width="20.7109375" customWidth="1"/>
    <col min="5" max="7" width="20.28515625" customWidth="1"/>
    <col min="8" max="10" width="19.140625" customWidth="1"/>
    <col min="11" max="11" width="13.5703125" customWidth="1"/>
    <col min="12" max="12" width="20.5703125" customWidth="1"/>
  </cols>
  <sheetData>
    <row r="1" spans="1:12" ht="21" x14ac:dyDescent="0.3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2" ht="18.75" x14ac:dyDescent="0.3">
      <c r="A3" s="34" t="s">
        <v>18</v>
      </c>
      <c r="B3" s="34"/>
      <c r="C3" s="34"/>
      <c r="D3" s="35"/>
      <c r="E3" s="36"/>
      <c r="F3" s="36"/>
      <c r="G3" s="36"/>
      <c r="H3" s="36"/>
      <c r="I3" s="36"/>
      <c r="J3" s="36"/>
      <c r="K3" s="36"/>
    </row>
    <row r="4" spans="1:12" ht="18.75" x14ac:dyDescent="0.3">
      <c r="A4" s="37" t="s">
        <v>29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ht="18.75" x14ac:dyDescent="0.3">
      <c r="A5" s="38"/>
      <c r="B5" s="38"/>
      <c r="C5" s="38"/>
      <c r="D5" s="39"/>
      <c r="E5" s="40"/>
      <c r="F5" s="40"/>
      <c r="G5" s="40"/>
      <c r="H5" s="40"/>
      <c r="I5" s="40"/>
      <c r="J5" s="40"/>
      <c r="K5" s="40"/>
    </row>
    <row r="6" spans="1:12" ht="18.75" x14ac:dyDescent="0.3">
      <c r="A6" s="12" t="s">
        <v>1</v>
      </c>
      <c r="B6" s="15" t="s">
        <v>2</v>
      </c>
      <c r="C6" s="15" t="s">
        <v>3</v>
      </c>
      <c r="D6" s="13" t="s">
        <v>19</v>
      </c>
      <c r="E6" s="22" t="s">
        <v>14</v>
      </c>
      <c r="F6" s="22" t="s">
        <v>16</v>
      </c>
      <c r="G6" s="22" t="s">
        <v>17</v>
      </c>
      <c r="H6" s="22" t="s">
        <v>15</v>
      </c>
      <c r="I6" s="22" t="s">
        <v>25</v>
      </c>
      <c r="J6" s="22" t="s">
        <v>26</v>
      </c>
      <c r="K6" s="14" t="s">
        <v>6</v>
      </c>
    </row>
    <row r="7" spans="1:12" ht="18.75" x14ac:dyDescent="0.3">
      <c r="A7" s="5">
        <v>1</v>
      </c>
      <c r="B7" s="21" t="s">
        <v>30</v>
      </c>
      <c r="C7" s="17" t="s">
        <v>7</v>
      </c>
      <c r="D7" s="7">
        <v>450</v>
      </c>
      <c r="E7" s="23"/>
      <c r="F7" s="23">
        <v>468</v>
      </c>
      <c r="G7" s="23"/>
      <c r="H7" s="23">
        <v>350</v>
      </c>
      <c r="I7" s="23"/>
      <c r="J7" s="23"/>
      <c r="K7" s="8"/>
    </row>
    <row r="8" spans="1:12" ht="18.75" x14ac:dyDescent="0.3">
      <c r="A8" s="5">
        <v>3</v>
      </c>
      <c r="B8" s="21" t="s">
        <v>31</v>
      </c>
      <c r="C8" s="17" t="s">
        <v>7</v>
      </c>
      <c r="D8" s="7">
        <v>150</v>
      </c>
      <c r="E8" s="23"/>
      <c r="F8" s="23"/>
      <c r="G8" s="23">
        <v>110</v>
      </c>
      <c r="H8" s="23">
        <v>150</v>
      </c>
      <c r="I8" s="23"/>
      <c r="J8" s="23"/>
      <c r="K8" s="8"/>
    </row>
    <row r="9" spans="1:12" ht="18.75" x14ac:dyDescent="0.3">
      <c r="A9" s="5">
        <v>5</v>
      </c>
      <c r="B9" s="21" t="s">
        <v>33</v>
      </c>
      <c r="C9" s="17" t="s">
        <v>7</v>
      </c>
      <c r="D9" s="7"/>
      <c r="E9" s="23"/>
      <c r="F9" s="23">
        <v>156</v>
      </c>
      <c r="G9" s="23"/>
      <c r="H9" s="23">
        <v>150</v>
      </c>
      <c r="I9" s="23"/>
      <c r="J9" s="23"/>
      <c r="K9" s="8"/>
    </row>
    <row r="10" spans="1:12" ht="18.75" x14ac:dyDescent="0.3">
      <c r="A10" s="5">
        <v>6</v>
      </c>
      <c r="B10" s="21" t="s">
        <v>35</v>
      </c>
      <c r="C10" s="17" t="s">
        <v>7</v>
      </c>
      <c r="D10" s="7">
        <v>75</v>
      </c>
      <c r="E10" s="23"/>
      <c r="F10" s="23">
        <v>215</v>
      </c>
      <c r="G10" s="23"/>
      <c r="H10" s="23">
        <v>200</v>
      </c>
      <c r="I10" s="23"/>
      <c r="J10" s="23"/>
      <c r="K10" s="8"/>
    </row>
    <row r="11" spans="1:12" ht="18.75" x14ac:dyDescent="0.3">
      <c r="A11" s="5">
        <v>7</v>
      </c>
      <c r="B11" s="21" t="s">
        <v>36</v>
      </c>
      <c r="C11" s="17" t="s">
        <v>7</v>
      </c>
      <c r="D11" s="7">
        <v>150</v>
      </c>
      <c r="E11" s="23"/>
      <c r="F11" s="23"/>
      <c r="G11" s="23"/>
      <c r="H11" s="23">
        <v>250</v>
      </c>
      <c r="I11" s="23"/>
      <c r="J11" s="23"/>
      <c r="K11" s="8"/>
    </row>
    <row r="12" spans="1:12" ht="18.75" x14ac:dyDescent="0.3">
      <c r="A12" s="5">
        <v>8</v>
      </c>
      <c r="B12" s="21" t="s">
        <v>37</v>
      </c>
      <c r="C12" s="17" t="s">
        <v>7</v>
      </c>
      <c r="D12" s="7"/>
      <c r="E12" s="23"/>
      <c r="F12" s="23">
        <v>312</v>
      </c>
      <c r="G12" s="23"/>
      <c r="H12" s="23"/>
      <c r="I12" s="23"/>
      <c r="J12" s="23"/>
      <c r="K12" s="8"/>
    </row>
    <row r="13" spans="1:12" ht="18.75" x14ac:dyDescent="0.3">
      <c r="A13" s="5">
        <v>9</v>
      </c>
      <c r="B13" s="21" t="s">
        <v>39</v>
      </c>
      <c r="C13" s="17" t="s">
        <v>7</v>
      </c>
      <c r="D13" s="7">
        <v>100</v>
      </c>
      <c r="E13" s="23">
        <v>102</v>
      </c>
      <c r="F13" s="23"/>
      <c r="G13" s="23">
        <v>112</v>
      </c>
      <c r="H13" s="23">
        <v>300</v>
      </c>
      <c r="I13" s="23"/>
      <c r="J13" s="23"/>
      <c r="K13" s="8"/>
    </row>
    <row r="14" spans="1:12" ht="18.75" x14ac:dyDescent="0.3">
      <c r="A14" s="5">
        <v>10</v>
      </c>
      <c r="B14" s="21" t="s">
        <v>40</v>
      </c>
      <c r="C14" s="17" t="s">
        <v>7</v>
      </c>
      <c r="D14" s="7"/>
      <c r="E14" s="23"/>
      <c r="F14" s="23">
        <v>104</v>
      </c>
      <c r="G14" s="23"/>
      <c r="H14" s="23">
        <v>100</v>
      </c>
      <c r="I14" s="23"/>
      <c r="J14" s="23"/>
      <c r="K14" s="8"/>
    </row>
    <row r="15" spans="1:12" ht="18.75" x14ac:dyDescent="0.3">
      <c r="A15" s="5">
        <v>11</v>
      </c>
      <c r="B15" s="21" t="s">
        <v>41</v>
      </c>
      <c r="C15" s="17" t="s">
        <v>7</v>
      </c>
      <c r="D15" s="7">
        <v>75</v>
      </c>
      <c r="E15" s="23"/>
      <c r="F15" s="23">
        <v>104</v>
      </c>
      <c r="G15" s="23"/>
      <c r="H15" s="23">
        <v>100</v>
      </c>
      <c r="I15" s="23"/>
      <c r="J15" s="23"/>
      <c r="K15" s="8"/>
    </row>
    <row r="16" spans="1:12" ht="18.75" x14ac:dyDescent="0.3">
      <c r="A16" s="5">
        <v>12</v>
      </c>
      <c r="B16" s="21" t="s">
        <v>42</v>
      </c>
      <c r="C16" s="17" t="s">
        <v>7</v>
      </c>
      <c r="D16" s="7">
        <v>75</v>
      </c>
      <c r="E16" s="23"/>
      <c r="F16" s="23">
        <v>104</v>
      </c>
      <c r="G16" s="23"/>
      <c r="H16" s="23">
        <v>200</v>
      </c>
      <c r="I16" s="23"/>
      <c r="J16" s="23"/>
      <c r="K16" s="8"/>
    </row>
    <row r="17" spans="1:12" ht="18.75" x14ac:dyDescent="0.3">
      <c r="A17" s="5">
        <v>13</v>
      </c>
      <c r="B17" s="21" t="s">
        <v>46</v>
      </c>
      <c r="C17" s="17" t="s">
        <v>7</v>
      </c>
      <c r="D17" s="7">
        <v>300</v>
      </c>
      <c r="E17" s="23"/>
      <c r="F17" s="23">
        <v>260</v>
      </c>
      <c r="G17" s="23">
        <v>100</v>
      </c>
      <c r="H17" s="23"/>
      <c r="I17" s="23"/>
      <c r="J17" s="23"/>
      <c r="K17" s="8"/>
    </row>
    <row r="18" spans="1:12" ht="18.75" x14ac:dyDescent="0.3">
      <c r="A18" s="5">
        <v>14</v>
      </c>
      <c r="B18" s="21" t="s">
        <v>46</v>
      </c>
      <c r="C18" s="17" t="s">
        <v>7</v>
      </c>
      <c r="D18" s="7">
        <v>75</v>
      </c>
      <c r="E18" s="23"/>
      <c r="F18" s="23">
        <v>312</v>
      </c>
      <c r="G18" s="23">
        <v>50</v>
      </c>
      <c r="H18" s="23">
        <v>50</v>
      </c>
      <c r="I18" s="23"/>
      <c r="J18" s="23"/>
      <c r="K18" s="8"/>
    </row>
    <row r="19" spans="1:12" ht="18.75" x14ac:dyDescent="0.3">
      <c r="A19" s="5">
        <v>15</v>
      </c>
      <c r="B19" s="21" t="s">
        <v>47</v>
      </c>
      <c r="C19" s="17" t="s">
        <v>7</v>
      </c>
      <c r="D19" s="7">
        <v>300</v>
      </c>
      <c r="E19" s="23"/>
      <c r="F19" s="52">
        <v>312</v>
      </c>
      <c r="G19" s="23">
        <v>1200</v>
      </c>
      <c r="H19" s="23"/>
      <c r="I19" s="23"/>
      <c r="J19" s="23"/>
      <c r="K19" s="8"/>
      <c r="L19" t="s">
        <v>60</v>
      </c>
    </row>
    <row r="20" spans="1:12" ht="18.75" x14ac:dyDescent="0.3">
      <c r="A20" s="5">
        <v>16</v>
      </c>
      <c r="B20" s="21" t="s">
        <v>49</v>
      </c>
      <c r="C20" s="17" t="s">
        <v>7</v>
      </c>
      <c r="D20" s="7">
        <v>225</v>
      </c>
      <c r="E20" s="23"/>
      <c r="F20" s="23">
        <v>208</v>
      </c>
      <c r="G20" s="23">
        <v>600</v>
      </c>
      <c r="H20" s="23">
        <v>70</v>
      </c>
      <c r="I20" s="23"/>
      <c r="J20" s="23"/>
      <c r="K20" s="8"/>
    </row>
    <row r="21" spans="1:12" ht="18.75" x14ac:dyDescent="0.3">
      <c r="A21" s="5">
        <v>17</v>
      </c>
      <c r="B21" s="21" t="s">
        <v>50</v>
      </c>
      <c r="C21" s="17" t="s">
        <v>7</v>
      </c>
      <c r="D21" s="7">
        <v>75</v>
      </c>
      <c r="E21" s="23"/>
      <c r="F21" s="23">
        <v>260</v>
      </c>
      <c r="G21" s="23">
        <v>200</v>
      </c>
      <c r="H21" s="23"/>
      <c r="I21" s="23"/>
      <c r="J21" s="23"/>
      <c r="K21" s="8"/>
    </row>
    <row r="22" spans="1:12" ht="18.75" x14ac:dyDescent="0.3">
      <c r="A22" s="5">
        <v>18</v>
      </c>
      <c r="B22" s="21" t="s">
        <v>51</v>
      </c>
      <c r="C22" s="17" t="s">
        <v>7</v>
      </c>
      <c r="D22" s="7">
        <v>300</v>
      </c>
      <c r="E22" s="23"/>
      <c r="F22" s="23">
        <v>312</v>
      </c>
      <c r="G22" s="23"/>
      <c r="H22" s="23"/>
      <c r="I22" s="23"/>
      <c r="J22" s="23"/>
      <c r="K22" s="8"/>
    </row>
    <row r="23" spans="1:12" ht="18.75" x14ac:dyDescent="0.3">
      <c r="A23" s="5">
        <v>19</v>
      </c>
      <c r="B23" s="21" t="s">
        <v>52</v>
      </c>
      <c r="C23" s="17" t="s">
        <v>7</v>
      </c>
      <c r="D23" s="7">
        <v>150</v>
      </c>
      <c r="E23" s="23"/>
      <c r="F23" s="52">
        <v>260</v>
      </c>
      <c r="G23" s="23"/>
      <c r="H23" s="23"/>
      <c r="I23" s="23"/>
      <c r="J23" s="23"/>
      <c r="K23" s="8"/>
      <c r="L23" t="s">
        <v>61</v>
      </c>
    </row>
    <row r="24" spans="1:12" ht="18.75" x14ac:dyDescent="0.3">
      <c r="A24" s="5">
        <v>20</v>
      </c>
      <c r="B24" s="21" t="s">
        <v>54</v>
      </c>
      <c r="C24" s="17" t="s">
        <v>7</v>
      </c>
      <c r="D24" s="7">
        <v>225</v>
      </c>
      <c r="E24" s="23"/>
      <c r="F24" s="23">
        <v>260</v>
      </c>
      <c r="G24" s="23"/>
      <c r="H24" s="23"/>
      <c r="I24" s="23"/>
      <c r="J24" s="23"/>
      <c r="K24" s="8"/>
    </row>
    <row r="25" spans="1:12" ht="18.75" x14ac:dyDescent="0.3">
      <c r="A25" s="5">
        <v>21</v>
      </c>
      <c r="B25" s="21" t="s">
        <v>55</v>
      </c>
      <c r="C25" s="17" t="s">
        <v>7</v>
      </c>
      <c r="D25" s="7">
        <v>300</v>
      </c>
      <c r="E25" s="23"/>
      <c r="F25" s="23">
        <v>104</v>
      </c>
      <c r="G25" s="23"/>
      <c r="H25" s="23"/>
      <c r="I25" s="23"/>
      <c r="J25" s="23"/>
      <c r="K25" s="8"/>
    </row>
    <row r="26" spans="1:12" ht="18.75" x14ac:dyDescent="0.3">
      <c r="A26" s="5">
        <v>22</v>
      </c>
      <c r="B26" s="21" t="s">
        <v>56</v>
      </c>
      <c r="C26" s="17" t="s">
        <v>7</v>
      </c>
      <c r="D26" s="7">
        <v>300</v>
      </c>
      <c r="E26" s="23"/>
      <c r="F26" s="23">
        <v>104</v>
      </c>
      <c r="G26" s="23"/>
      <c r="H26" s="23"/>
      <c r="I26" s="23"/>
      <c r="J26" s="23"/>
      <c r="K26" s="8"/>
    </row>
    <row r="27" spans="1:12" ht="18.75" x14ac:dyDescent="0.3">
      <c r="A27" s="5">
        <v>23</v>
      </c>
      <c r="B27" s="21" t="s">
        <v>57</v>
      </c>
      <c r="C27" s="17" t="s">
        <v>7</v>
      </c>
      <c r="D27" s="7">
        <v>450</v>
      </c>
      <c r="E27" s="23"/>
      <c r="F27" s="23"/>
      <c r="G27" s="23">
        <v>99</v>
      </c>
      <c r="H27" s="23"/>
      <c r="I27" s="23"/>
      <c r="J27" s="23"/>
      <c r="K27" s="8"/>
    </row>
    <row r="28" spans="1:12" ht="18.75" x14ac:dyDescent="0.3">
      <c r="A28" s="41" t="s">
        <v>8</v>
      </c>
      <c r="B28" s="42"/>
      <c r="C28" s="16"/>
      <c r="D28" s="10">
        <f t="shared" ref="D28:J28" si="0">SUM(D7:D27)</f>
        <v>3775</v>
      </c>
      <c r="E28" s="10">
        <f t="shared" si="0"/>
        <v>102</v>
      </c>
      <c r="F28" s="10">
        <f t="shared" si="0"/>
        <v>3855</v>
      </c>
      <c r="G28" s="10">
        <f t="shared" si="0"/>
        <v>2471</v>
      </c>
      <c r="H28" s="10">
        <f t="shared" si="0"/>
        <v>1920</v>
      </c>
      <c r="I28" s="10">
        <f t="shared" si="0"/>
        <v>0</v>
      </c>
      <c r="J28" s="10">
        <f t="shared" si="0"/>
        <v>0</v>
      </c>
      <c r="K28" s="11"/>
    </row>
    <row r="29" spans="1:12" ht="18.75" x14ac:dyDescent="0.3">
      <c r="A29" s="43" t="s">
        <v>9</v>
      </c>
      <c r="B29" s="44"/>
      <c r="C29" s="9"/>
      <c r="D29" s="9"/>
      <c r="E29" s="24"/>
      <c r="F29" s="24">
        <v>2</v>
      </c>
      <c r="G29" s="24"/>
      <c r="H29" s="24"/>
      <c r="I29" s="24"/>
      <c r="J29" s="24"/>
      <c r="K29" s="18"/>
    </row>
    <row r="30" spans="1:12" ht="18.75" x14ac:dyDescent="0.3">
      <c r="A30" s="47" t="s">
        <v>10</v>
      </c>
      <c r="B30" s="48"/>
      <c r="C30" s="2"/>
      <c r="D30" s="26">
        <f>D28-D29</f>
        <v>3775</v>
      </c>
      <c r="E30" s="26">
        <f t="shared" ref="E30:J30" si="1">E28-E29</f>
        <v>102</v>
      </c>
      <c r="F30" s="26">
        <f t="shared" si="1"/>
        <v>3853</v>
      </c>
      <c r="G30" s="26">
        <f t="shared" si="1"/>
        <v>2471</v>
      </c>
      <c r="H30" s="26">
        <f t="shared" si="1"/>
        <v>1920</v>
      </c>
      <c r="I30" s="26">
        <f t="shared" si="1"/>
        <v>0</v>
      </c>
      <c r="J30" s="26">
        <f t="shared" si="1"/>
        <v>0</v>
      </c>
      <c r="K30" s="19"/>
    </row>
    <row r="31" spans="1:12" ht="18.75" x14ac:dyDescent="0.3">
      <c r="A31" s="47" t="s">
        <v>0</v>
      </c>
      <c r="B31" s="48"/>
      <c r="C31" s="2"/>
      <c r="D31" s="3">
        <v>36209</v>
      </c>
      <c r="E31" s="25">
        <v>33440</v>
      </c>
      <c r="F31" s="25">
        <v>62700</v>
      </c>
      <c r="G31" s="25">
        <v>18288</v>
      </c>
      <c r="H31" s="25">
        <v>17504</v>
      </c>
      <c r="I31" s="25">
        <v>63750</v>
      </c>
      <c r="J31" s="25">
        <v>64750</v>
      </c>
      <c r="K31" s="19"/>
    </row>
    <row r="32" spans="1:12" ht="18.75" x14ac:dyDescent="0.3">
      <c r="A32" s="47" t="s">
        <v>11</v>
      </c>
      <c r="B32" s="48"/>
      <c r="C32" s="2"/>
      <c r="D32" s="3">
        <f>D31*D30</f>
        <v>136688975</v>
      </c>
      <c r="E32" s="3">
        <f t="shared" ref="E32:J32" si="2">E31*E30</f>
        <v>3410880</v>
      </c>
      <c r="F32" s="3">
        <f t="shared" si="2"/>
        <v>241583100</v>
      </c>
      <c r="G32" s="3">
        <f t="shared" si="2"/>
        <v>45189648</v>
      </c>
      <c r="H32" s="3">
        <f t="shared" si="2"/>
        <v>33607680</v>
      </c>
      <c r="I32" s="3">
        <f t="shared" si="2"/>
        <v>0</v>
      </c>
      <c r="J32" s="3">
        <f t="shared" si="2"/>
        <v>0</v>
      </c>
      <c r="K32" s="19"/>
    </row>
    <row r="33" spans="1:11" ht="18.75" x14ac:dyDescent="0.3">
      <c r="A33" s="49" t="s">
        <v>12</v>
      </c>
      <c r="B33" s="50"/>
      <c r="C33" s="4"/>
      <c r="D33" s="31">
        <f>D32+E32+F32+G32+H32+I32+J32</f>
        <v>460480283</v>
      </c>
      <c r="E33" s="31"/>
      <c r="F33" s="31"/>
      <c r="G33" s="31"/>
      <c r="H33" s="32"/>
      <c r="I33" s="29"/>
      <c r="J33" s="29"/>
      <c r="K33" s="20"/>
    </row>
    <row r="36" spans="1:11" ht="21" x14ac:dyDescent="0.35">
      <c r="A36" s="33" t="s">
        <v>38</v>
      </c>
      <c r="B36" s="33"/>
      <c r="C36" s="33"/>
    </row>
    <row r="37" spans="1:11" ht="21" x14ac:dyDescent="0.35">
      <c r="A37" s="27"/>
      <c r="B37" s="45" t="s">
        <v>21</v>
      </c>
      <c r="C37" s="46"/>
      <c r="D37" s="28">
        <f>D33</f>
        <v>460480283</v>
      </c>
    </row>
    <row r="38" spans="1:11" ht="21" x14ac:dyDescent="0.35">
      <c r="A38" s="27"/>
      <c r="B38" s="45" t="s">
        <v>20</v>
      </c>
      <c r="C38" s="46"/>
      <c r="D38" s="28">
        <f>'Doi chieu HN'!D39:J39</f>
        <v>575978292</v>
      </c>
    </row>
    <row r="39" spans="1:11" ht="21" x14ac:dyDescent="0.35">
      <c r="A39" s="27"/>
      <c r="B39" s="46" t="s">
        <v>22</v>
      </c>
      <c r="C39" s="46"/>
      <c r="D39" s="28">
        <f>D37+D38</f>
        <v>1036458575</v>
      </c>
    </row>
    <row r="40" spans="1:11" ht="23.25" x14ac:dyDescent="0.35">
      <c r="A40" s="30"/>
      <c r="B40" s="30"/>
      <c r="C40" s="30"/>
      <c r="D40" s="28"/>
    </row>
    <row r="41" spans="1:11" ht="23.25" x14ac:dyDescent="0.35">
      <c r="A41" s="30"/>
      <c r="B41" s="30"/>
      <c r="C41" s="30"/>
      <c r="D41" s="28"/>
    </row>
  </sheetData>
  <mergeCells count="17">
    <mergeCell ref="A33:B33"/>
    <mergeCell ref="A40:C40"/>
    <mergeCell ref="A41:C41"/>
    <mergeCell ref="D33:H33"/>
    <mergeCell ref="A36:C36"/>
    <mergeCell ref="A1:L1"/>
    <mergeCell ref="A3:K3"/>
    <mergeCell ref="A4:K4"/>
    <mergeCell ref="A5:K5"/>
    <mergeCell ref="A28:B28"/>
    <mergeCell ref="A29:B29"/>
    <mergeCell ref="B37:C37"/>
    <mergeCell ref="B38:C38"/>
    <mergeCell ref="B39:C39"/>
    <mergeCell ref="A30:B30"/>
    <mergeCell ref="A31:B31"/>
    <mergeCell ref="A32:B32"/>
  </mergeCells>
  <pageMargins left="0.75" right="0.2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28" zoomScale="85" zoomScaleNormal="85" workbookViewId="0">
      <selection activeCell="F33" sqref="F33"/>
    </sheetView>
  </sheetViews>
  <sheetFormatPr defaultRowHeight="15" x14ac:dyDescent="0.25"/>
  <cols>
    <col min="1" max="1" width="10.5703125" customWidth="1"/>
    <col min="2" max="2" width="15.7109375" customWidth="1"/>
    <col min="3" max="3" width="10.7109375" customWidth="1"/>
    <col min="4" max="4" width="15.140625" customWidth="1"/>
    <col min="5" max="5" width="14.85546875" customWidth="1"/>
    <col min="6" max="6" width="15.7109375" customWidth="1"/>
    <col min="7" max="7" width="16.28515625" customWidth="1"/>
    <col min="8" max="8" width="16.85546875" customWidth="1"/>
    <col min="9" max="9" width="17" customWidth="1"/>
    <col min="10" max="10" width="19.140625" customWidth="1"/>
    <col min="11" max="11" width="13.5703125" customWidth="1"/>
    <col min="12" max="12" width="20.5703125" customWidth="1"/>
  </cols>
  <sheetData>
    <row r="1" spans="1:12" ht="21" x14ac:dyDescent="0.3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2" ht="18.75" x14ac:dyDescent="0.3">
      <c r="A3" s="34" t="s">
        <v>13</v>
      </c>
      <c r="B3" s="34"/>
      <c r="C3" s="34"/>
      <c r="D3" s="35"/>
      <c r="E3" s="35"/>
      <c r="F3" s="36"/>
      <c r="G3" s="36"/>
      <c r="H3" s="36"/>
      <c r="I3" s="36"/>
      <c r="J3" s="36"/>
      <c r="K3" s="36"/>
    </row>
    <row r="4" spans="1:12" ht="18.75" x14ac:dyDescent="0.3">
      <c r="A4" s="37" t="s">
        <v>27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ht="18.75" x14ac:dyDescent="0.3">
      <c r="A5" s="38"/>
      <c r="B5" s="38"/>
      <c r="C5" s="38"/>
      <c r="D5" s="39"/>
      <c r="E5" s="39"/>
      <c r="F5" s="40"/>
      <c r="G5" s="40"/>
      <c r="H5" s="40"/>
      <c r="I5" s="40"/>
      <c r="J5" s="40"/>
      <c r="K5" s="40"/>
    </row>
    <row r="6" spans="1:12" ht="18.75" x14ac:dyDescent="0.3">
      <c r="A6" s="12" t="s">
        <v>1</v>
      </c>
      <c r="B6" s="15" t="s">
        <v>2</v>
      </c>
      <c r="C6" s="15" t="s">
        <v>3</v>
      </c>
      <c r="D6" s="13" t="s">
        <v>4</v>
      </c>
      <c r="E6" s="13" t="s">
        <v>5</v>
      </c>
      <c r="F6" s="22" t="s">
        <v>23</v>
      </c>
      <c r="G6" s="22" t="s">
        <v>16</v>
      </c>
      <c r="H6" s="22" t="s">
        <v>17</v>
      </c>
      <c r="I6" s="22" t="s">
        <v>24</v>
      </c>
      <c r="J6" s="22" t="s">
        <v>15</v>
      </c>
      <c r="K6" s="14" t="s">
        <v>6</v>
      </c>
    </row>
    <row r="7" spans="1:12" ht="18.75" x14ac:dyDescent="0.3">
      <c r="A7" s="5">
        <v>1</v>
      </c>
      <c r="B7" s="21" t="s">
        <v>28</v>
      </c>
      <c r="C7" s="17"/>
      <c r="D7" s="6">
        <v>10</v>
      </c>
      <c r="E7" s="7"/>
      <c r="F7" s="23">
        <v>130</v>
      </c>
      <c r="G7" s="23">
        <f>100</f>
        <v>100</v>
      </c>
      <c r="H7" s="23"/>
      <c r="I7" s="23"/>
      <c r="J7" s="23">
        <f>400+597</f>
        <v>997</v>
      </c>
      <c r="K7" s="8"/>
    </row>
    <row r="8" spans="1:12" ht="18.75" x14ac:dyDescent="0.3">
      <c r="A8" s="5">
        <v>2</v>
      </c>
      <c r="B8" s="21" t="s">
        <v>30</v>
      </c>
      <c r="C8" s="17"/>
      <c r="D8" s="6"/>
      <c r="E8" s="7"/>
      <c r="F8" s="23">
        <v>200</v>
      </c>
      <c r="G8" s="23">
        <v>50</v>
      </c>
      <c r="H8" s="23"/>
      <c r="I8" s="23"/>
      <c r="J8" s="23">
        <v>678</v>
      </c>
      <c r="K8" s="8"/>
    </row>
    <row r="9" spans="1:12" ht="18.75" x14ac:dyDescent="0.3">
      <c r="A9" s="5">
        <v>3</v>
      </c>
      <c r="B9" s="21" t="s">
        <v>32</v>
      </c>
      <c r="C9" s="17"/>
      <c r="D9" s="6">
        <v>15</v>
      </c>
      <c r="E9" s="7">
        <v>15</v>
      </c>
      <c r="F9" s="23">
        <v>200</v>
      </c>
      <c r="G9" s="23">
        <v>50</v>
      </c>
      <c r="H9" s="23">
        <v>100</v>
      </c>
      <c r="I9" s="23">
        <v>70</v>
      </c>
      <c r="J9" s="23">
        <f>350+260</f>
        <v>610</v>
      </c>
      <c r="K9" s="8"/>
    </row>
    <row r="10" spans="1:12" ht="18.75" x14ac:dyDescent="0.3">
      <c r="A10" s="5">
        <v>4</v>
      </c>
      <c r="B10" s="21" t="s">
        <v>34</v>
      </c>
      <c r="C10" s="17"/>
      <c r="D10" s="6">
        <v>10</v>
      </c>
      <c r="E10" s="7"/>
      <c r="F10" s="23"/>
      <c r="G10" s="23"/>
      <c r="H10" s="23"/>
      <c r="I10" s="23"/>
      <c r="J10" s="23">
        <v>698</v>
      </c>
      <c r="K10" s="8"/>
    </row>
    <row r="11" spans="1:12" ht="18.75" x14ac:dyDescent="0.3">
      <c r="A11" s="5">
        <v>5</v>
      </c>
      <c r="B11" s="21" t="s">
        <v>35</v>
      </c>
      <c r="C11" s="17"/>
      <c r="D11" s="6"/>
      <c r="E11" s="7"/>
      <c r="F11" s="23">
        <v>200</v>
      </c>
      <c r="G11" s="23"/>
      <c r="H11" s="23"/>
      <c r="I11" s="23"/>
      <c r="J11" s="23">
        <f>600+650+300</f>
        <v>1550</v>
      </c>
      <c r="K11" s="8"/>
    </row>
    <row r="12" spans="1:12" ht="18.75" x14ac:dyDescent="0.3">
      <c r="A12" s="5">
        <v>6</v>
      </c>
      <c r="B12" s="21" t="s">
        <v>36</v>
      </c>
      <c r="C12" s="17"/>
      <c r="D12" s="6">
        <v>10</v>
      </c>
      <c r="E12" s="7">
        <v>10</v>
      </c>
      <c r="F12" s="23">
        <v>150</v>
      </c>
      <c r="G12" s="23">
        <v>50</v>
      </c>
      <c r="H12" s="23">
        <v>110</v>
      </c>
      <c r="I12" s="23"/>
      <c r="J12" s="23">
        <f>700+300</f>
        <v>1000</v>
      </c>
      <c r="K12" s="8"/>
    </row>
    <row r="13" spans="1:12" ht="18.75" x14ac:dyDescent="0.3">
      <c r="A13" s="5">
        <v>7</v>
      </c>
      <c r="B13" s="21" t="s">
        <v>37</v>
      </c>
      <c r="C13" s="17"/>
      <c r="D13" s="6"/>
      <c r="E13" s="7">
        <v>16</v>
      </c>
      <c r="F13" s="23">
        <v>150</v>
      </c>
      <c r="G13" s="23"/>
      <c r="H13" s="23"/>
      <c r="I13" s="23"/>
      <c r="J13" s="23">
        <v>899</v>
      </c>
      <c r="K13" s="8"/>
    </row>
    <row r="14" spans="1:12" ht="18.75" x14ac:dyDescent="0.3">
      <c r="A14" s="5">
        <v>8</v>
      </c>
      <c r="B14" s="21" t="s">
        <v>39</v>
      </c>
      <c r="C14" s="17"/>
      <c r="D14" s="6"/>
      <c r="E14" s="7"/>
      <c r="F14" s="23">
        <v>200</v>
      </c>
      <c r="G14" s="23">
        <v>50</v>
      </c>
      <c r="H14" s="23"/>
      <c r="I14" s="23"/>
      <c r="J14" s="23">
        <v>1400</v>
      </c>
      <c r="K14" s="8"/>
    </row>
    <row r="15" spans="1:12" ht="18.75" x14ac:dyDescent="0.3">
      <c r="A15" s="5">
        <v>9</v>
      </c>
      <c r="B15" s="21" t="s">
        <v>40</v>
      </c>
      <c r="C15" s="17"/>
      <c r="D15" s="6"/>
      <c r="E15" s="7"/>
      <c r="F15" s="23">
        <f>350</f>
        <v>350</v>
      </c>
      <c r="G15" s="23"/>
      <c r="H15" s="23">
        <v>100</v>
      </c>
      <c r="I15" s="23"/>
      <c r="J15" s="23">
        <v>850</v>
      </c>
      <c r="K15" s="8"/>
    </row>
    <row r="16" spans="1:12" ht="18.75" x14ac:dyDescent="0.3">
      <c r="A16" s="5">
        <v>10</v>
      </c>
      <c r="B16" s="21" t="s">
        <v>41</v>
      </c>
      <c r="C16" s="17"/>
      <c r="D16" s="6"/>
      <c r="E16" s="7"/>
      <c r="F16" s="23">
        <v>150</v>
      </c>
      <c r="G16" s="23"/>
      <c r="H16" s="23"/>
      <c r="I16" s="23"/>
      <c r="J16" s="23">
        <f>1200+120+167</f>
        <v>1487</v>
      </c>
      <c r="K16" s="8"/>
    </row>
    <row r="17" spans="1:11" ht="18.75" x14ac:dyDescent="0.3">
      <c r="A17" s="5">
        <v>11</v>
      </c>
      <c r="B17" s="21" t="s">
        <v>42</v>
      </c>
      <c r="C17" s="17"/>
      <c r="D17" s="6">
        <v>9</v>
      </c>
      <c r="E17" s="7"/>
      <c r="F17" s="23">
        <v>200</v>
      </c>
      <c r="G17" s="23">
        <v>50</v>
      </c>
      <c r="H17" s="23"/>
      <c r="I17" s="23"/>
      <c r="J17" s="23">
        <v>800</v>
      </c>
      <c r="K17" s="8"/>
    </row>
    <row r="18" spans="1:11" ht="18.75" x14ac:dyDescent="0.3">
      <c r="A18" s="5">
        <v>12</v>
      </c>
      <c r="B18" s="21" t="s">
        <v>43</v>
      </c>
      <c r="C18" s="17"/>
      <c r="D18" s="6"/>
      <c r="E18" s="7"/>
      <c r="F18" s="23">
        <v>200</v>
      </c>
      <c r="G18" s="23"/>
      <c r="H18" s="23"/>
      <c r="I18" s="23"/>
      <c r="J18" s="23">
        <v>850</v>
      </c>
      <c r="K18" s="8"/>
    </row>
    <row r="19" spans="1:11" ht="18.75" x14ac:dyDescent="0.3">
      <c r="A19" s="5">
        <v>13</v>
      </c>
      <c r="B19" s="21" t="s">
        <v>44</v>
      </c>
      <c r="C19" s="17"/>
      <c r="D19" s="6"/>
      <c r="E19" s="7"/>
      <c r="F19" s="23">
        <f>200+150</f>
        <v>350</v>
      </c>
      <c r="G19" s="23"/>
      <c r="H19" s="23"/>
      <c r="I19" s="23"/>
      <c r="J19" s="23">
        <f>1100+300</f>
        <v>1400</v>
      </c>
      <c r="K19" s="8"/>
    </row>
    <row r="20" spans="1:11" ht="18.75" x14ac:dyDescent="0.3">
      <c r="A20" s="5">
        <v>14</v>
      </c>
      <c r="B20" s="21" t="s">
        <v>45</v>
      </c>
      <c r="C20" s="17"/>
      <c r="D20" s="6"/>
      <c r="E20" s="7"/>
      <c r="F20" s="23">
        <v>300</v>
      </c>
      <c r="G20" s="23"/>
      <c r="H20" s="23">
        <v>160</v>
      </c>
      <c r="I20" s="23"/>
      <c r="J20" s="23">
        <f>520+280</f>
        <v>800</v>
      </c>
      <c r="K20" s="8"/>
    </row>
    <row r="21" spans="1:11" ht="18.75" x14ac:dyDescent="0.3">
      <c r="A21" s="5">
        <v>15</v>
      </c>
      <c r="B21" s="21" t="s">
        <v>46</v>
      </c>
      <c r="C21" s="17"/>
      <c r="D21" s="6"/>
      <c r="E21" s="7"/>
      <c r="F21" s="23">
        <v>300</v>
      </c>
      <c r="G21" s="23">
        <v>50</v>
      </c>
      <c r="H21" s="23"/>
      <c r="I21" s="23"/>
      <c r="J21" s="23">
        <v>327</v>
      </c>
      <c r="K21" s="8"/>
    </row>
    <row r="22" spans="1:11" ht="18.75" x14ac:dyDescent="0.3">
      <c r="A22" s="5">
        <v>16</v>
      </c>
      <c r="B22" s="21" t="s">
        <v>48</v>
      </c>
      <c r="C22" s="17"/>
      <c r="D22" s="6"/>
      <c r="E22" s="7"/>
      <c r="F22" s="23">
        <v>100</v>
      </c>
      <c r="G22" s="23"/>
      <c r="H22" s="23"/>
      <c r="I22" s="23"/>
      <c r="J22" s="23">
        <v>200</v>
      </c>
      <c r="K22" s="8"/>
    </row>
    <row r="23" spans="1:11" ht="18.75" x14ac:dyDescent="0.3">
      <c r="A23" s="5">
        <v>17</v>
      </c>
      <c r="B23" s="21" t="s">
        <v>49</v>
      </c>
      <c r="C23" s="17"/>
      <c r="D23" s="6"/>
      <c r="E23" s="7"/>
      <c r="F23" s="23">
        <v>189</v>
      </c>
      <c r="G23" s="23">
        <v>100</v>
      </c>
      <c r="H23" s="23">
        <v>108</v>
      </c>
      <c r="I23" s="23">
        <f>98-30</f>
        <v>68</v>
      </c>
      <c r="J23" s="23">
        <v>100</v>
      </c>
      <c r="K23" s="8"/>
    </row>
    <row r="24" spans="1:11" ht="18.75" x14ac:dyDescent="0.3">
      <c r="A24" s="5">
        <v>18</v>
      </c>
      <c r="B24" s="21" t="s">
        <v>50</v>
      </c>
      <c r="C24" s="17"/>
      <c r="D24" s="6"/>
      <c r="E24" s="7"/>
      <c r="F24" s="23">
        <v>260</v>
      </c>
      <c r="G24" s="23"/>
      <c r="H24" s="23"/>
      <c r="I24" s="23"/>
      <c r="J24" s="23">
        <v>163</v>
      </c>
      <c r="K24" s="8"/>
    </row>
    <row r="25" spans="1:11" ht="18.75" x14ac:dyDescent="0.3">
      <c r="A25" s="5">
        <v>19</v>
      </c>
      <c r="B25" s="21" t="s">
        <v>53</v>
      </c>
      <c r="C25" s="17"/>
      <c r="D25" s="6"/>
      <c r="E25" s="7"/>
      <c r="F25" s="23">
        <f>360+50</f>
        <v>410</v>
      </c>
      <c r="G25" s="23">
        <v>16</v>
      </c>
      <c r="H25" s="23"/>
      <c r="I25" s="23">
        <v>104</v>
      </c>
      <c r="J25" s="23"/>
      <c r="K25" s="8"/>
    </row>
    <row r="26" spans="1:11" ht="18.75" x14ac:dyDescent="0.3">
      <c r="A26" s="5">
        <v>20</v>
      </c>
      <c r="B26" s="21" t="s">
        <v>51</v>
      </c>
      <c r="C26" s="17"/>
      <c r="D26" s="6"/>
      <c r="E26" s="7"/>
      <c r="F26" s="23">
        <v>300</v>
      </c>
      <c r="G26" s="23"/>
      <c r="H26" s="23"/>
      <c r="I26" s="23"/>
      <c r="J26" s="23">
        <v>162</v>
      </c>
      <c r="K26" s="8"/>
    </row>
    <row r="27" spans="1:11" ht="18.75" x14ac:dyDescent="0.3">
      <c r="A27" s="5">
        <v>21</v>
      </c>
      <c r="B27" s="21" t="s">
        <v>52</v>
      </c>
      <c r="C27" s="17"/>
      <c r="D27" s="6"/>
      <c r="E27" s="7"/>
      <c r="F27" s="23">
        <v>315</v>
      </c>
      <c r="G27" s="23">
        <v>50</v>
      </c>
      <c r="H27" s="23"/>
      <c r="I27" s="23"/>
      <c r="J27" s="23"/>
      <c r="K27" s="8"/>
    </row>
    <row r="28" spans="1:11" ht="18.75" x14ac:dyDescent="0.3">
      <c r="A28" s="5">
        <v>22</v>
      </c>
      <c r="B28" s="21" t="s">
        <v>54</v>
      </c>
      <c r="C28" s="17"/>
      <c r="D28" s="6"/>
      <c r="E28" s="7"/>
      <c r="F28" s="23">
        <f>344+130</f>
        <v>474</v>
      </c>
      <c r="G28" s="23"/>
      <c r="H28" s="23"/>
      <c r="I28" s="23"/>
      <c r="J28" s="23"/>
      <c r="K28" s="8"/>
    </row>
    <row r="29" spans="1:11" ht="18.75" x14ac:dyDescent="0.3">
      <c r="A29" s="5">
        <v>23</v>
      </c>
      <c r="B29" s="21" t="s">
        <v>55</v>
      </c>
      <c r="C29" s="17"/>
      <c r="D29" s="6"/>
      <c r="E29" s="7"/>
      <c r="F29" s="23">
        <v>352</v>
      </c>
      <c r="G29" s="23"/>
      <c r="H29" s="23"/>
      <c r="I29" s="23"/>
      <c r="J29" s="23"/>
      <c r="K29" s="8"/>
    </row>
    <row r="30" spans="1:11" ht="18.75" x14ac:dyDescent="0.3">
      <c r="A30" s="5">
        <v>24</v>
      </c>
      <c r="B30" s="21" t="s">
        <v>56</v>
      </c>
      <c r="C30" s="17"/>
      <c r="D30" s="6"/>
      <c r="E30" s="7"/>
      <c r="F30" s="23">
        <v>400</v>
      </c>
      <c r="G30" s="23"/>
      <c r="H30" s="23"/>
      <c r="I30" s="23"/>
      <c r="J30" s="23">
        <v>155</v>
      </c>
      <c r="K30" s="8"/>
    </row>
    <row r="31" spans="1:11" ht="18.75" x14ac:dyDescent="0.3">
      <c r="A31" s="5">
        <v>25</v>
      </c>
      <c r="B31" s="21" t="s">
        <v>58</v>
      </c>
      <c r="C31" s="17"/>
      <c r="D31" s="6"/>
      <c r="E31" s="7"/>
      <c r="F31" s="23">
        <v>400</v>
      </c>
      <c r="G31" s="23"/>
      <c r="H31" s="23"/>
      <c r="I31" s="23"/>
      <c r="J31" s="23"/>
      <c r="K31" s="8"/>
    </row>
    <row r="32" spans="1:11" ht="18.75" x14ac:dyDescent="0.3">
      <c r="A32" s="5">
        <v>26</v>
      </c>
      <c r="B32" s="21" t="s">
        <v>59</v>
      </c>
      <c r="C32" s="17"/>
      <c r="D32" s="6"/>
      <c r="E32" s="7"/>
      <c r="F32" s="23">
        <v>390</v>
      </c>
      <c r="G32" s="23">
        <v>100</v>
      </c>
      <c r="H32" s="23"/>
      <c r="I32" s="23"/>
      <c r="J32" s="23"/>
      <c r="K32" s="8"/>
    </row>
    <row r="33" spans="1:11" ht="18.75" x14ac:dyDescent="0.3">
      <c r="A33" s="5">
        <v>27</v>
      </c>
      <c r="B33" s="21" t="s">
        <v>57</v>
      </c>
      <c r="C33" s="17"/>
      <c r="D33" s="6"/>
      <c r="E33" s="7"/>
      <c r="F33" s="23">
        <v>300</v>
      </c>
      <c r="G33" s="23"/>
      <c r="H33" s="23">
        <v>105</v>
      </c>
      <c r="I33" s="23"/>
      <c r="J33" s="23">
        <v>103</v>
      </c>
      <c r="K33" s="8"/>
    </row>
    <row r="34" spans="1:11" ht="18.75" x14ac:dyDescent="0.3">
      <c r="A34" s="41" t="s">
        <v>8</v>
      </c>
      <c r="B34" s="42"/>
      <c r="C34" s="16"/>
      <c r="D34" s="10">
        <f t="shared" ref="D34:J34" si="0">SUM(D7:D33)</f>
        <v>54</v>
      </c>
      <c r="E34" s="10">
        <f t="shared" si="0"/>
        <v>41</v>
      </c>
      <c r="F34" s="10">
        <f t="shared" si="0"/>
        <v>6970</v>
      </c>
      <c r="G34" s="10">
        <f t="shared" si="0"/>
        <v>666</v>
      </c>
      <c r="H34" s="10">
        <f t="shared" si="0"/>
        <v>683</v>
      </c>
      <c r="I34" s="10">
        <f t="shared" si="0"/>
        <v>242</v>
      </c>
      <c r="J34" s="10">
        <f t="shared" si="0"/>
        <v>15229</v>
      </c>
      <c r="K34" s="11"/>
    </row>
    <row r="35" spans="1:11" ht="18.75" x14ac:dyDescent="0.3">
      <c r="A35" s="43" t="s">
        <v>9</v>
      </c>
      <c r="B35" s="44"/>
      <c r="C35" s="9"/>
      <c r="D35" s="9"/>
      <c r="E35" s="9"/>
      <c r="F35" s="24">
        <v>204</v>
      </c>
      <c r="G35" s="24">
        <v>15</v>
      </c>
      <c r="H35" s="24">
        <v>3</v>
      </c>
      <c r="I35" s="24">
        <v>3</v>
      </c>
      <c r="J35" s="24">
        <v>167</v>
      </c>
      <c r="K35" s="18"/>
    </row>
    <row r="36" spans="1:11" ht="18.75" x14ac:dyDescent="0.3">
      <c r="A36" s="47" t="s">
        <v>10</v>
      </c>
      <c r="B36" s="48"/>
      <c r="C36" s="2"/>
      <c r="D36" s="26">
        <f>D34-D35</f>
        <v>54</v>
      </c>
      <c r="E36" s="26">
        <f>E34-E35</f>
        <v>41</v>
      </c>
      <c r="F36" s="26">
        <f>F34-F35</f>
        <v>6766</v>
      </c>
      <c r="G36" s="26">
        <f t="shared" ref="G36:J36" si="1">G34-G35</f>
        <v>651</v>
      </c>
      <c r="H36" s="26">
        <f t="shared" si="1"/>
        <v>680</v>
      </c>
      <c r="I36" s="26">
        <f t="shared" si="1"/>
        <v>239</v>
      </c>
      <c r="J36" s="26">
        <f t="shared" si="1"/>
        <v>15062</v>
      </c>
      <c r="K36" s="19"/>
    </row>
    <row r="37" spans="1:11" ht="18.75" x14ac:dyDescent="0.3">
      <c r="A37" s="47" t="s">
        <v>0</v>
      </c>
      <c r="B37" s="48"/>
      <c r="C37" s="2"/>
      <c r="D37" s="3">
        <v>63750</v>
      </c>
      <c r="E37" s="3">
        <v>64750</v>
      </c>
      <c r="F37" s="25">
        <v>36209</v>
      </c>
      <c r="G37" s="25">
        <v>62700</v>
      </c>
      <c r="H37" s="25">
        <v>18288</v>
      </c>
      <c r="I37" s="25">
        <v>33440</v>
      </c>
      <c r="J37" s="25">
        <v>17504</v>
      </c>
      <c r="K37" s="19"/>
    </row>
    <row r="38" spans="1:11" ht="18.75" x14ac:dyDescent="0.3">
      <c r="A38" s="47" t="s">
        <v>11</v>
      </c>
      <c r="B38" s="48"/>
      <c r="C38" s="2"/>
      <c r="D38" s="3">
        <f>D37*D36</f>
        <v>3442500</v>
      </c>
      <c r="E38" s="3">
        <f>E37*E36</f>
        <v>2654750</v>
      </c>
      <c r="F38" s="3">
        <f t="shared" ref="F38:J38" si="2">F37*F36</f>
        <v>244990094</v>
      </c>
      <c r="G38" s="3">
        <f t="shared" si="2"/>
        <v>40817700</v>
      </c>
      <c r="H38" s="3">
        <f t="shared" si="2"/>
        <v>12435840</v>
      </c>
      <c r="I38" s="3">
        <f t="shared" si="2"/>
        <v>7992160</v>
      </c>
      <c r="J38" s="3">
        <f t="shared" si="2"/>
        <v>263645248</v>
      </c>
      <c r="K38" s="19"/>
    </row>
    <row r="39" spans="1:11" ht="18.75" x14ac:dyDescent="0.3">
      <c r="A39" s="49" t="s">
        <v>12</v>
      </c>
      <c r="B39" s="50"/>
      <c r="C39" s="4"/>
      <c r="D39" s="51">
        <f>D38+E38+F38+G38+H40+H38+J38+I38</f>
        <v>575978292</v>
      </c>
      <c r="E39" s="31"/>
      <c r="F39" s="31"/>
      <c r="G39" s="31"/>
      <c r="H39" s="31"/>
      <c r="I39" s="31"/>
      <c r="J39" s="32"/>
      <c r="K39" s="20"/>
    </row>
    <row r="44" spans="1:11" x14ac:dyDescent="0.25">
      <c r="D44" s="1"/>
    </row>
    <row r="45" spans="1:11" x14ac:dyDescent="0.25">
      <c r="F45" s="1"/>
    </row>
  </sheetData>
  <mergeCells count="11">
    <mergeCell ref="D39:J39"/>
    <mergeCell ref="A1:L1"/>
    <mergeCell ref="A3:K3"/>
    <mergeCell ref="A4:K4"/>
    <mergeCell ref="A5:K5"/>
    <mergeCell ref="A34:B34"/>
    <mergeCell ref="A35:B35"/>
    <mergeCell ref="A36:B36"/>
    <mergeCell ref="A37:B37"/>
    <mergeCell ref="A38:B38"/>
    <mergeCell ref="A39:B39"/>
  </mergeCells>
  <pageMargins left="0.75" right="0.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Doi chieu SG</vt:lpstr>
      <vt:lpstr>Doi chieu HN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Administrator</cp:lastModifiedBy>
  <cp:lastPrinted>2008-12-31T17:20:25Z</cp:lastPrinted>
  <dcterms:created xsi:type="dcterms:W3CDTF">2009-01-01T19:07:43Z</dcterms:created>
  <dcterms:modified xsi:type="dcterms:W3CDTF">2023-12-11T10:20:25Z</dcterms:modified>
</cp:coreProperties>
</file>