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HANG BAN TRA LAI\TMART - HÀNG TRẢ NĂM 2022\"/>
    </mc:Choice>
  </mc:AlternateContent>
  <bookViews>
    <workbookView xWindow="-120" yWindow="-120" windowWidth="20730" windowHeight="11760"/>
  </bookViews>
  <sheets>
    <sheet name="Tháng 3" sheetId="1" r:id="rId1"/>
    <sheet name="Tháng 2" sheetId="2" r:id="rId2"/>
    <sheet name="Tháng 1" sheetId="3" r:id="rId3"/>
    <sheet name="Tập hợp" sheetId="4" r:id="rId4"/>
    <sheet name="T1 Tm" sheetId="5" r:id="rId5"/>
    <sheet name="T2 Tm" sheetId="6" r:id="rId6"/>
    <sheet name="t3 Tm" sheetId="7" r:id="rId7"/>
    <sheet name="Chi tiết T2" sheetId="8" r:id="rId8"/>
    <sheet name="Chi tiết T1" sheetId="9" r:id="rId9"/>
    <sheet name="Chi tiết T3" sheetId="10" r:id="rId10"/>
  </sheets>
  <definedNames>
    <definedName name="_xlnm._FilterDatabase" localSheetId="2" hidden="1">'Tháng 1'!$A$3:$J$111</definedName>
    <definedName name="_xlnm._FilterDatabase" localSheetId="1" hidden="1">'Tháng 2'!$A$3:$J$126</definedName>
    <definedName name="_xlnm._FilterDatabase" localSheetId="0" hidden="1">'Tháng 3'!$A$3:$L$167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0" i="3" l="1"/>
  <c r="F4" i="4"/>
  <c r="E39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22" i="10"/>
  <c r="F2" i="4"/>
  <c r="F3" i="4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12" i="10"/>
  <c r="E13" i="10"/>
  <c r="E14" i="10"/>
  <c r="E15" i="10"/>
  <c r="E16" i="10"/>
  <c r="E11" i="10"/>
  <c r="E3" i="10"/>
  <c r="E4" i="10"/>
  <c r="E5" i="10"/>
  <c r="E6" i="10"/>
  <c r="E7" i="10"/>
  <c r="E8" i="10"/>
  <c r="E9" i="10"/>
  <c r="E10" i="10"/>
  <c r="E2" i="10"/>
  <c r="I20" i="8"/>
  <c r="I21" i="8"/>
  <c r="I22" i="8"/>
  <c r="I23" i="8"/>
  <c r="I24" i="8"/>
  <c r="I25" i="8"/>
  <c r="I26" i="8"/>
  <c r="I27" i="8"/>
  <c r="I28" i="8"/>
  <c r="I29" i="8"/>
  <c r="I30" i="8"/>
  <c r="I19" i="8"/>
  <c r="G24" i="9"/>
  <c r="G25" i="9"/>
  <c r="G26" i="9"/>
  <c r="G27" i="9"/>
  <c r="G28" i="9"/>
  <c r="G29" i="9"/>
  <c r="G30" i="9"/>
  <c r="G31" i="9"/>
  <c r="G32" i="9"/>
  <c r="G33" i="9"/>
  <c r="G34" i="9"/>
  <c r="G35" i="9"/>
  <c r="G23" i="9"/>
  <c r="G20" i="8"/>
  <c r="G21" i="8"/>
  <c r="G22" i="8"/>
  <c r="G23" i="8"/>
  <c r="G24" i="8"/>
  <c r="G25" i="8"/>
  <c r="G26" i="8"/>
  <c r="G27" i="8"/>
  <c r="G28" i="8"/>
  <c r="G29" i="8"/>
  <c r="G30" i="8"/>
  <c r="G19" i="8"/>
  <c r="E20" i="8"/>
  <c r="E21" i="8"/>
  <c r="E22" i="8"/>
  <c r="E23" i="8"/>
  <c r="E24" i="8"/>
  <c r="E25" i="8"/>
  <c r="E26" i="8"/>
  <c r="E27" i="8"/>
  <c r="E28" i="8"/>
  <c r="E29" i="8"/>
  <c r="E30" i="8"/>
  <c r="E19" i="8"/>
  <c r="D4" i="4"/>
  <c r="E17" i="10" l="1"/>
  <c r="E19" i="10" s="1"/>
  <c r="E35" i="10"/>
  <c r="E37" i="10" s="1"/>
  <c r="G31" i="8"/>
  <c r="G34" i="8" s="1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G3" i="9"/>
  <c r="G4" i="9"/>
  <c r="G5" i="9"/>
  <c r="G6" i="9"/>
  <c r="G7" i="9"/>
  <c r="G8" i="9"/>
  <c r="G9" i="9"/>
  <c r="G10" i="9"/>
  <c r="G11" i="9"/>
  <c r="G12" i="9"/>
  <c r="G13" i="9"/>
  <c r="G14" i="9"/>
  <c r="G15" i="9"/>
  <c r="G2" i="9"/>
  <c r="E3" i="9"/>
  <c r="E4" i="9"/>
  <c r="E5" i="9"/>
  <c r="E6" i="9"/>
  <c r="E7" i="9"/>
  <c r="E8" i="9"/>
  <c r="E9" i="9"/>
  <c r="E10" i="9"/>
  <c r="E11" i="9"/>
  <c r="E12" i="9"/>
  <c r="E13" i="9"/>
  <c r="E14" i="9"/>
  <c r="E15" i="9"/>
  <c r="E2" i="9"/>
  <c r="E2" i="8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" i="8"/>
  <c r="D3" i="4"/>
  <c r="E58" i="7"/>
  <c r="D2" i="4"/>
  <c r="E43" i="5"/>
  <c r="F109" i="3"/>
  <c r="F108" i="3"/>
  <c r="F107" i="3"/>
  <c r="F106" i="3"/>
  <c r="G106" i="3" s="1"/>
  <c r="F105" i="3"/>
  <c r="F104" i="3"/>
  <c r="F103" i="3"/>
  <c r="F102" i="3"/>
  <c r="G102" i="3" s="1"/>
  <c r="F101" i="3"/>
  <c r="F100" i="3"/>
  <c r="F99" i="3"/>
  <c r="F98" i="3"/>
  <c r="G98" i="3" s="1"/>
  <c r="F97" i="3"/>
  <c r="F96" i="3"/>
  <c r="F95" i="3"/>
  <c r="F94" i="3"/>
  <c r="G94" i="3" s="1"/>
  <c r="F93" i="3"/>
  <c r="F92" i="3"/>
  <c r="F91" i="3"/>
  <c r="F90" i="3"/>
  <c r="G90" i="3" s="1"/>
  <c r="F89" i="3"/>
  <c r="F88" i="3"/>
  <c r="G88" i="3" s="1"/>
  <c r="F87" i="3"/>
  <c r="F86" i="3"/>
  <c r="G86" i="3" s="1"/>
  <c r="F85" i="3"/>
  <c r="F84" i="3"/>
  <c r="G84" i="3" s="1"/>
  <c r="F83" i="3"/>
  <c r="F82" i="3"/>
  <c r="G82" i="3" s="1"/>
  <c r="F81" i="3"/>
  <c r="F80" i="3"/>
  <c r="G80" i="3" s="1"/>
  <c r="F79" i="3"/>
  <c r="F78" i="3"/>
  <c r="G78" i="3" s="1"/>
  <c r="F77" i="3"/>
  <c r="F76" i="3"/>
  <c r="G76" i="3" s="1"/>
  <c r="F75" i="3"/>
  <c r="F74" i="3"/>
  <c r="G74" i="3" s="1"/>
  <c r="F73" i="3"/>
  <c r="F72" i="3"/>
  <c r="G72" i="3" s="1"/>
  <c r="F71" i="3"/>
  <c r="F70" i="3"/>
  <c r="G70" i="3" s="1"/>
  <c r="F69" i="3"/>
  <c r="F68" i="3"/>
  <c r="G68" i="3" s="1"/>
  <c r="F67" i="3"/>
  <c r="F66" i="3"/>
  <c r="G66" i="3" s="1"/>
  <c r="F65" i="3"/>
  <c r="F64" i="3"/>
  <c r="F63" i="3"/>
  <c r="F62" i="3"/>
  <c r="G62" i="3" s="1"/>
  <c r="F61" i="3"/>
  <c r="F60" i="3"/>
  <c r="F59" i="3"/>
  <c r="F58" i="3"/>
  <c r="G58" i="3" s="1"/>
  <c r="F57" i="3"/>
  <c r="F56" i="3"/>
  <c r="F55" i="3"/>
  <c r="F54" i="3"/>
  <c r="G54" i="3" s="1"/>
  <c r="F53" i="3"/>
  <c r="F52" i="3"/>
  <c r="F51" i="3"/>
  <c r="F50" i="3"/>
  <c r="G50" i="3" s="1"/>
  <c r="F49" i="3"/>
  <c r="F48" i="3"/>
  <c r="F47" i="3"/>
  <c r="F46" i="3"/>
  <c r="G46" i="3" s="1"/>
  <c r="F45" i="3"/>
  <c r="F44" i="3"/>
  <c r="F43" i="3"/>
  <c r="F42" i="3"/>
  <c r="G42" i="3" s="1"/>
  <c r="F41" i="3"/>
  <c r="F40" i="3"/>
  <c r="G40" i="3" s="1"/>
  <c r="F39" i="3"/>
  <c r="F38" i="3"/>
  <c r="G38" i="3" s="1"/>
  <c r="F37" i="3"/>
  <c r="F36" i="3"/>
  <c r="G36" i="3" s="1"/>
  <c r="F35" i="3"/>
  <c r="F34" i="3"/>
  <c r="G34" i="3" s="1"/>
  <c r="F33" i="3"/>
  <c r="F32" i="3"/>
  <c r="F31" i="3"/>
  <c r="F30" i="3"/>
  <c r="G30" i="3" s="1"/>
  <c r="F29" i="3"/>
  <c r="F28" i="3"/>
  <c r="F27" i="3"/>
  <c r="F26" i="3"/>
  <c r="G26" i="3" s="1"/>
  <c r="F25" i="3"/>
  <c r="F24" i="3"/>
  <c r="F23" i="3"/>
  <c r="F22" i="3"/>
  <c r="G22" i="3" s="1"/>
  <c r="F21" i="3"/>
  <c r="F20" i="3"/>
  <c r="F19" i="3"/>
  <c r="F18" i="3"/>
  <c r="G18" i="3" s="1"/>
  <c r="F17" i="3"/>
  <c r="F16" i="3"/>
  <c r="F15" i="3"/>
  <c r="F14" i="3"/>
  <c r="G14" i="3" s="1"/>
  <c r="F13" i="3"/>
  <c r="F12" i="3"/>
  <c r="G12" i="3" s="1"/>
  <c r="F11" i="3"/>
  <c r="F10" i="3"/>
  <c r="G10" i="3" s="1"/>
  <c r="F9" i="3"/>
  <c r="F8" i="3"/>
  <c r="G8" i="3" s="1"/>
  <c r="F7" i="3"/>
  <c r="G7" i="3" s="1"/>
  <c r="F6" i="3"/>
  <c r="F5" i="3"/>
  <c r="G5" i="3" s="1"/>
  <c r="F4" i="3"/>
  <c r="G4" i="3" s="1"/>
  <c r="E16" i="8" l="1"/>
  <c r="E36" i="9"/>
  <c r="E39" i="9" s="1"/>
  <c r="E16" i="9"/>
  <c r="E19" i="9" s="1"/>
  <c r="H8" i="3"/>
  <c r="H12" i="3"/>
  <c r="I12" i="3" s="1"/>
  <c r="J12" i="3" s="1"/>
  <c r="H36" i="3"/>
  <c r="I36" i="3" s="1"/>
  <c r="J36" i="3" s="1"/>
  <c r="H40" i="3"/>
  <c r="I40" i="3" s="1"/>
  <c r="J40" i="3" s="1"/>
  <c r="H68" i="3"/>
  <c r="I68" i="3" s="1"/>
  <c r="J68" i="3" s="1"/>
  <c r="H72" i="3"/>
  <c r="I72" i="3" s="1"/>
  <c r="J72" i="3" s="1"/>
  <c r="H76" i="3"/>
  <c r="I76" i="3" s="1"/>
  <c r="J76" i="3" s="1"/>
  <c r="H80" i="3"/>
  <c r="I80" i="3" s="1"/>
  <c r="J80" i="3" s="1"/>
  <c r="H84" i="3"/>
  <c r="I84" i="3" s="1"/>
  <c r="J84" i="3" s="1"/>
  <c r="H88" i="3"/>
  <c r="I88" i="3" s="1"/>
  <c r="J88" i="3" s="1"/>
  <c r="H10" i="3"/>
  <c r="I10" i="3" s="1"/>
  <c r="H14" i="3"/>
  <c r="I14" i="3" s="1"/>
  <c r="G16" i="3"/>
  <c r="H16" i="3" s="1"/>
  <c r="H18" i="3"/>
  <c r="I18" i="3" s="1"/>
  <c r="G20" i="3"/>
  <c r="H20" i="3" s="1"/>
  <c r="H22" i="3"/>
  <c r="I22" i="3" s="1"/>
  <c r="G24" i="3"/>
  <c r="H24" i="3" s="1"/>
  <c r="H26" i="3"/>
  <c r="G28" i="3"/>
  <c r="H28" i="3" s="1"/>
  <c r="H30" i="3"/>
  <c r="I30" i="3" s="1"/>
  <c r="G32" i="3"/>
  <c r="H32" i="3" s="1"/>
  <c r="H34" i="3"/>
  <c r="I34" i="3" s="1"/>
  <c r="J34" i="3" s="1"/>
  <c r="H38" i="3"/>
  <c r="I38" i="3" s="1"/>
  <c r="J38" i="3" s="1"/>
  <c r="H42" i="3"/>
  <c r="G44" i="3"/>
  <c r="H44" i="3" s="1"/>
  <c r="H46" i="3"/>
  <c r="G48" i="3"/>
  <c r="H48" i="3" s="1"/>
  <c r="H50" i="3"/>
  <c r="I50" i="3" s="1"/>
  <c r="J50" i="3" s="1"/>
  <c r="G52" i="3"/>
  <c r="H52" i="3" s="1"/>
  <c r="H54" i="3"/>
  <c r="I54" i="3" s="1"/>
  <c r="G56" i="3"/>
  <c r="H56" i="3" s="1"/>
  <c r="H58" i="3"/>
  <c r="I58" i="3" s="1"/>
  <c r="G60" i="3"/>
  <c r="H60" i="3" s="1"/>
  <c r="H62" i="3"/>
  <c r="G64" i="3"/>
  <c r="H64" i="3" s="1"/>
  <c r="H66" i="3"/>
  <c r="I66" i="3" s="1"/>
  <c r="H70" i="3"/>
  <c r="I70" i="3" s="1"/>
  <c r="J70" i="3" s="1"/>
  <c r="H74" i="3"/>
  <c r="I74" i="3" s="1"/>
  <c r="J74" i="3" s="1"/>
  <c r="H78" i="3"/>
  <c r="I78" i="3" s="1"/>
  <c r="H82" i="3"/>
  <c r="I82" i="3" s="1"/>
  <c r="H86" i="3"/>
  <c r="I86" i="3" s="1"/>
  <c r="J86" i="3" s="1"/>
  <c r="H90" i="3"/>
  <c r="I90" i="3" s="1"/>
  <c r="G92" i="3"/>
  <c r="H92" i="3" s="1"/>
  <c r="H94" i="3"/>
  <c r="I94" i="3" s="1"/>
  <c r="G96" i="3"/>
  <c r="H96" i="3" s="1"/>
  <c r="H98" i="3"/>
  <c r="I98" i="3" s="1"/>
  <c r="G100" i="3"/>
  <c r="H100" i="3" s="1"/>
  <c r="H102" i="3"/>
  <c r="I102" i="3" s="1"/>
  <c r="G104" i="3"/>
  <c r="H104" i="3" s="1"/>
  <c r="H106" i="3"/>
  <c r="G108" i="3"/>
  <c r="H108" i="3" s="1"/>
  <c r="F110" i="3"/>
  <c r="G6" i="3"/>
  <c r="H6" i="3" s="1"/>
  <c r="I6" i="3" s="1"/>
  <c r="J6" i="3" s="1"/>
  <c r="I8" i="3"/>
  <c r="J8" i="3" s="1"/>
  <c r="I42" i="3"/>
  <c r="H5" i="3"/>
  <c r="H7" i="3"/>
  <c r="H4" i="3"/>
  <c r="G9" i="3"/>
  <c r="H9" i="3" s="1"/>
  <c r="G11" i="3"/>
  <c r="H11" i="3" s="1"/>
  <c r="G13" i="3"/>
  <c r="H13" i="3" s="1"/>
  <c r="G15" i="3"/>
  <c r="H15" i="3" s="1"/>
  <c r="G17" i="3"/>
  <c r="H17" i="3" s="1"/>
  <c r="G19" i="3"/>
  <c r="H19" i="3" s="1"/>
  <c r="G21" i="3"/>
  <c r="H21" i="3" s="1"/>
  <c r="G23" i="3"/>
  <c r="H23" i="3" s="1"/>
  <c r="G25" i="3"/>
  <c r="H25" i="3" s="1"/>
  <c r="G27" i="3"/>
  <c r="H27" i="3" s="1"/>
  <c r="G29" i="3"/>
  <c r="H29" i="3" s="1"/>
  <c r="G31" i="3"/>
  <c r="H31" i="3" s="1"/>
  <c r="G33" i="3"/>
  <c r="H33" i="3" s="1"/>
  <c r="G35" i="3"/>
  <c r="H35" i="3" s="1"/>
  <c r="G37" i="3"/>
  <c r="H37" i="3" s="1"/>
  <c r="G39" i="3"/>
  <c r="H39" i="3" s="1"/>
  <c r="G41" i="3"/>
  <c r="H41" i="3" s="1"/>
  <c r="G43" i="3"/>
  <c r="H43" i="3" s="1"/>
  <c r="G45" i="3"/>
  <c r="H45" i="3" s="1"/>
  <c r="G47" i="3"/>
  <c r="H47" i="3" s="1"/>
  <c r="G49" i="3"/>
  <c r="H49" i="3" s="1"/>
  <c r="G51" i="3"/>
  <c r="H51" i="3" s="1"/>
  <c r="G53" i="3"/>
  <c r="H53" i="3" s="1"/>
  <c r="G55" i="3"/>
  <c r="H55" i="3" s="1"/>
  <c r="G57" i="3"/>
  <c r="H57" i="3" s="1"/>
  <c r="G59" i="3"/>
  <c r="H59" i="3" s="1"/>
  <c r="G61" i="3"/>
  <c r="H61" i="3" s="1"/>
  <c r="G63" i="3"/>
  <c r="H63" i="3" s="1"/>
  <c r="G65" i="3"/>
  <c r="H65" i="3" s="1"/>
  <c r="G67" i="3"/>
  <c r="H67" i="3" s="1"/>
  <c r="G69" i="3"/>
  <c r="H69" i="3" s="1"/>
  <c r="G71" i="3"/>
  <c r="H71" i="3" s="1"/>
  <c r="G73" i="3"/>
  <c r="H73" i="3" s="1"/>
  <c r="G75" i="3"/>
  <c r="H75" i="3" s="1"/>
  <c r="G77" i="3"/>
  <c r="H77" i="3" s="1"/>
  <c r="G79" i="3"/>
  <c r="H79" i="3" s="1"/>
  <c r="G81" i="3"/>
  <c r="H81" i="3" s="1"/>
  <c r="G83" i="3"/>
  <c r="H83" i="3" s="1"/>
  <c r="G85" i="3"/>
  <c r="H85" i="3" s="1"/>
  <c r="G87" i="3"/>
  <c r="H87" i="3" s="1"/>
  <c r="G89" i="3"/>
  <c r="H89" i="3" s="1"/>
  <c r="G91" i="3"/>
  <c r="H91" i="3" s="1"/>
  <c r="G93" i="3"/>
  <c r="H93" i="3" s="1"/>
  <c r="G95" i="3"/>
  <c r="H95" i="3" s="1"/>
  <c r="G97" i="3"/>
  <c r="H97" i="3" s="1"/>
  <c r="G99" i="3"/>
  <c r="H99" i="3" s="1"/>
  <c r="G101" i="3"/>
  <c r="H101" i="3" s="1"/>
  <c r="G103" i="3"/>
  <c r="H103" i="3" s="1"/>
  <c r="G105" i="3"/>
  <c r="H105" i="3" s="1"/>
  <c r="G107" i="3"/>
  <c r="H107" i="3" s="1"/>
  <c r="G109" i="3"/>
  <c r="H109" i="3" s="1"/>
  <c r="G126" i="2"/>
  <c r="F125" i="2"/>
  <c r="F124" i="2"/>
  <c r="F123" i="2"/>
  <c r="F122" i="2"/>
  <c r="F121" i="2"/>
  <c r="F120" i="2"/>
  <c r="I62" i="3" l="1"/>
  <c r="J62" i="3" s="1"/>
  <c r="J78" i="3"/>
  <c r="J82" i="3"/>
  <c r="J54" i="3"/>
  <c r="J42" i="3"/>
  <c r="I26" i="3"/>
  <c r="J26" i="3" s="1"/>
  <c r="J98" i="3"/>
  <c r="I106" i="3"/>
  <c r="J106" i="3" s="1"/>
  <c r="I46" i="3"/>
  <c r="J46" i="3" s="1"/>
  <c r="J102" i="3"/>
  <c r="J66" i="3"/>
  <c r="J18" i="3"/>
  <c r="J14" i="3"/>
  <c r="J10" i="3"/>
  <c r="J90" i="3"/>
  <c r="J58" i="3"/>
  <c r="J30" i="3"/>
  <c r="J94" i="3"/>
  <c r="J22" i="3"/>
  <c r="I104" i="3"/>
  <c r="J104" i="3" s="1"/>
  <c r="I100" i="3"/>
  <c r="J100" i="3" s="1"/>
  <c r="I96" i="3"/>
  <c r="J96" i="3" s="1"/>
  <c r="I92" i="3"/>
  <c r="J92" i="3" s="1"/>
  <c r="I60" i="3"/>
  <c r="J60" i="3" s="1"/>
  <c r="I56" i="3"/>
  <c r="J56" i="3" s="1"/>
  <c r="I52" i="3"/>
  <c r="J52" i="3" s="1"/>
  <c r="I48" i="3"/>
  <c r="J48" i="3" s="1"/>
  <c r="I44" i="3"/>
  <c r="J44" i="3" s="1"/>
  <c r="I32" i="3"/>
  <c r="J32" i="3" s="1"/>
  <c r="I28" i="3"/>
  <c r="J28" i="3" s="1"/>
  <c r="I24" i="3"/>
  <c r="J24" i="3" s="1"/>
  <c r="I20" i="3"/>
  <c r="J20" i="3" s="1"/>
  <c r="I16" i="3"/>
  <c r="J16" i="3" s="1"/>
  <c r="I108" i="3"/>
  <c r="J108" i="3" s="1"/>
  <c r="I64" i="3"/>
  <c r="J64" i="3" s="1"/>
  <c r="I103" i="3"/>
  <c r="J103" i="3" s="1"/>
  <c r="I95" i="3"/>
  <c r="J95" i="3" s="1"/>
  <c r="I87" i="3"/>
  <c r="J87" i="3" s="1"/>
  <c r="I79" i="3"/>
  <c r="J79" i="3" s="1"/>
  <c r="I67" i="3"/>
  <c r="J67" i="3" s="1"/>
  <c r="I59" i="3"/>
  <c r="J59" i="3" s="1"/>
  <c r="I55" i="3"/>
  <c r="J55" i="3" s="1"/>
  <c r="I43" i="3"/>
  <c r="J43" i="3" s="1"/>
  <c r="I35" i="3"/>
  <c r="J35" i="3" s="1"/>
  <c r="I31" i="3"/>
  <c r="J31" i="3" s="1"/>
  <c r="I23" i="3"/>
  <c r="J23" i="3" s="1"/>
  <c r="I109" i="3"/>
  <c r="J109" i="3" s="1"/>
  <c r="I105" i="3"/>
  <c r="J105" i="3" s="1"/>
  <c r="I101" i="3"/>
  <c r="J101" i="3" s="1"/>
  <c r="I97" i="3"/>
  <c r="J97" i="3" s="1"/>
  <c r="I93" i="3"/>
  <c r="J93" i="3" s="1"/>
  <c r="I89" i="3"/>
  <c r="J89" i="3" s="1"/>
  <c r="I85" i="3"/>
  <c r="J85" i="3" s="1"/>
  <c r="I81" i="3"/>
  <c r="J81" i="3" s="1"/>
  <c r="I77" i="3"/>
  <c r="J77" i="3" s="1"/>
  <c r="I73" i="3"/>
  <c r="J73" i="3" s="1"/>
  <c r="I69" i="3"/>
  <c r="J69" i="3" s="1"/>
  <c r="I65" i="3"/>
  <c r="J65" i="3" s="1"/>
  <c r="I61" i="3"/>
  <c r="J61" i="3" s="1"/>
  <c r="I57" i="3"/>
  <c r="J57" i="3" s="1"/>
  <c r="I53" i="3"/>
  <c r="J53" i="3" s="1"/>
  <c r="I49" i="3"/>
  <c r="J49" i="3" s="1"/>
  <c r="I45" i="3"/>
  <c r="J45" i="3" s="1"/>
  <c r="I41" i="3"/>
  <c r="J41" i="3" s="1"/>
  <c r="I37" i="3"/>
  <c r="J37" i="3" s="1"/>
  <c r="I33" i="3"/>
  <c r="J33" i="3" s="1"/>
  <c r="I29" i="3"/>
  <c r="J29" i="3" s="1"/>
  <c r="I25" i="3"/>
  <c r="J25" i="3" s="1"/>
  <c r="I21" i="3"/>
  <c r="J21" i="3" s="1"/>
  <c r="I17" i="3"/>
  <c r="J17" i="3" s="1"/>
  <c r="I13" i="3"/>
  <c r="J13" i="3" s="1"/>
  <c r="I9" i="3"/>
  <c r="J9" i="3" s="1"/>
  <c r="I11" i="3"/>
  <c r="J11" i="3" s="1"/>
  <c r="I7" i="3"/>
  <c r="J7" i="3" s="1"/>
  <c r="I99" i="3"/>
  <c r="J99" i="3" s="1"/>
  <c r="I75" i="3"/>
  <c r="J75" i="3" s="1"/>
  <c r="I47" i="3"/>
  <c r="J47" i="3" s="1"/>
  <c r="I51" i="3"/>
  <c r="J51" i="3" s="1"/>
  <c r="I4" i="3"/>
  <c r="J4" i="3" s="1"/>
  <c r="H110" i="3"/>
  <c r="I5" i="3"/>
  <c r="J5" i="3" s="1"/>
  <c r="G110" i="3"/>
  <c r="I107" i="3"/>
  <c r="J107" i="3" s="1"/>
  <c r="I91" i="3"/>
  <c r="J91" i="3" s="1"/>
  <c r="I83" i="3"/>
  <c r="J83" i="3" s="1"/>
  <c r="I63" i="3"/>
  <c r="J63" i="3" s="1"/>
  <c r="I19" i="3"/>
  <c r="J19" i="3" s="1"/>
  <c r="I71" i="3"/>
  <c r="J71" i="3" s="1"/>
  <c r="I39" i="3"/>
  <c r="J39" i="3" s="1"/>
  <c r="I27" i="3"/>
  <c r="J27" i="3" s="1"/>
  <c r="I15" i="3"/>
  <c r="J15" i="3" s="1"/>
  <c r="J110" i="3" l="1"/>
  <c r="J111" i="3" s="1"/>
  <c r="I110" i="3"/>
  <c r="K165" i="1"/>
  <c r="F164" i="1"/>
  <c r="G164" i="1" s="1"/>
  <c r="F163" i="1"/>
  <c r="F162" i="1"/>
  <c r="G162" i="1" s="1"/>
  <c r="F161" i="1"/>
  <c r="F160" i="1"/>
  <c r="G160" i="1" s="1"/>
  <c r="F159" i="1"/>
  <c r="F158" i="1"/>
  <c r="G158" i="1" s="1"/>
  <c r="F157" i="1"/>
  <c r="F156" i="1"/>
  <c r="G156" i="1" s="1"/>
  <c r="F155" i="1"/>
  <c r="F154" i="1"/>
  <c r="G154" i="1" s="1"/>
  <c r="F153" i="1"/>
  <c r="F152" i="1"/>
  <c r="G152" i="1" s="1"/>
  <c r="F151" i="1"/>
  <c r="F150" i="1"/>
  <c r="G150" i="1" s="1"/>
  <c r="F149" i="1"/>
  <c r="F148" i="1"/>
  <c r="G148" i="1" s="1"/>
  <c r="F147" i="1"/>
  <c r="F146" i="1"/>
  <c r="G146" i="1" s="1"/>
  <c r="F145" i="1"/>
  <c r="F144" i="1"/>
  <c r="G144" i="1" s="1"/>
  <c r="F143" i="1"/>
  <c r="F142" i="1"/>
  <c r="G142" i="1" s="1"/>
  <c r="F141" i="1"/>
  <c r="F140" i="1"/>
  <c r="G140" i="1" s="1"/>
  <c r="F139" i="1"/>
  <c r="F138" i="1"/>
  <c r="G138" i="1" s="1"/>
  <c r="F137" i="1"/>
  <c r="F136" i="1"/>
  <c r="G136" i="1" s="1"/>
  <c r="F135" i="1"/>
  <c r="F134" i="1"/>
  <c r="G134" i="1" s="1"/>
  <c r="F133" i="1"/>
  <c r="F132" i="1"/>
  <c r="G132" i="1" s="1"/>
  <c r="F131" i="1"/>
  <c r="F130" i="1"/>
  <c r="G130" i="1" s="1"/>
  <c r="F129" i="1"/>
  <c r="F128" i="1"/>
  <c r="G128" i="1" s="1"/>
  <c r="F127" i="1"/>
  <c r="F126" i="1"/>
  <c r="G126" i="1" s="1"/>
  <c r="F125" i="1"/>
  <c r="F124" i="1"/>
  <c r="G124" i="1" s="1"/>
  <c r="F123" i="1"/>
  <c r="F122" i="1"/>
  <c r="G122" i="1" s="1"/>
  <c r="F121" i="1"/>
  <c r="F120" i="1"/>
  <c r="G120" i="1" s="1"/>
  <c r="F119" i="1"/>
  <c r="F118" i="1"/>
  <c r="G118" i="1" s="1"/>
  <c r="F117" i="1"/>
  <c r="H118" i="1" l="1"/>
  <c r="I118" i="1" s="1"/>
  <c r="J118" i="1" s="1"/>
  <c r="H122" i="1"/>
  <c r="I122" i="1" s="1"/>
  <c r="J122" i="1" s="1"/>
  <c r="H126" i="1"/>
  <c r="I126" i="1" s="1"/>
  <c r="J126" i="1" s="1"/>
  <c r="H130" i="1"/>
  <c r="I130" i="1" s="1"/>
  <c r="J130" i="1" s="1"/>
  <c r="H134" i="1"/>
  <c r="I134" i="1" s="1"/>
  <c r="J134" i="1" s="1"/>
  <c r="H138" i="1"/>
  <c r="I138" i="1" s="1"/>
  <c r="J138" i="1" s="1"/>
  <c r="H142" i="1"/>
  <c r="I142" i="1" s="1"/>
  <c r="J142" i="1" s="1"/>
  <c r="H146" i="1"/>
  <c r="I146" i="1" s="1"/>
  <c r="J146" i="1" s="1"/>
  <c r="H150" i="1"/>
  <c r="I150" i="1" s="1"/>
  <c r="J150" i="1" s="1"/>
  <c r="H154" i="1"/>
  <c r="I154" i="1" s="1"/>
  <c r="J154" i="1" s="1"/>
  <c r="H158" i="1"/>
  <c r="I158" i="1" s="1"/>
  <c r="J158" i="1" s="1"/>
  <c r="H162" i="1"/>
  <c r="I162" i="1" s="1"/>
  <c r="J162" i="1" s="1"/>
  <c r="H120" i="1"/>
  <c r="I120" i="1" s="1"/>
  <c r="H124" i="1"/>
  <c r="I124" i="1" s="1"/>
  <c r="J124" i="1" s="1"/>
  <c r="H128" i="1"/>
  <c r="I128" i="1" s="1"/>
  <c r="H132" i="1"/>
  <c r="I132" i="1" s="1"/>
  <c r="J132" i="1" s="1"/>
  <c r="H136" i="1"/>
  <c r="I136" i="1" s="1"/>
  <c r="H140" i="1"/>
  <c r="I140" i="1" s="1"/>
  <c r="J140" i="1" s="1"/>
  <c r="H144" i="1"/>
  <c r="I144" i="1" s="1"/>
  <c r="H148" i="1"/>
  <c r="I148" i="1" s="1"/>
  <c r="J148" i="1" s="1"/>
  <c r="H152" i="1"/>
  <c r="I152" i="1" s="1"/>
  <c r="H156" i="1"/>
  <c r="I156" i="1" s="1"/>
  <c r="J156" i="1" s="1"/>
  <c r="H160" i="1"/>
  <c r="I160" i="1" s="1"/>
  <c r="H164" i="1"/>
  <c r="I164" i="1" s="1"/>
  <c r="J164" i="1" s="1"/>
  <c r="L164" i="1" s="1"/>
  <c r="G117" i="1"/>
  <c r="H117" i="1" s="1"/>
  <c r="G119" i="1"/>
  <c r="H119" i="1" s="1"/>
  <c r="G121" i="1"/>
  <c r="H121" i="1" s="1"/>
  <c r="G123" i="1"/>
  <c r="H123" i="1" s="1"/>
  <c r="G125" i="1"/>
  <c r="H125" i="1" s="1"/>
  <c r="G127" i="1"/>
  <c r="H127" i="1" s="1"/>
  <c r="G129" i="1"/>
  <c r="H129" i="1" s="1"/>
  <c r="G131" i="1"/>
  <c r="H131" i="1" s="1"/>
  <c r="G133" i="1"/>
  <c r="H133" i="1" s="1"/>
  <c r="G135" i="1"/>
  <c r="H135" i="1" s="1"/>
  <c r="G137" i="1"/>
  <c r="H137" i="1" s="1"/>
  <c r="G139" i="1"/>
  <c r="H139" i="1" s="1"/>
  <c r="G141" i="1"/>
  <c r="H141" i="1" s="1"/>
  <c r="G143" i="1"/>
  <c r="H143" i="1" s="1"/>
  <c r="G145" i="1"/>
  <c r="H145" i="1" s="1"/>
  <c r="G147" i="1"/>
  <c r="H147" i="1" s="1"/>
  <c r="G149" i="1"/>
  <c r="H149" i="1" s="1"/>
  <c r="G151" i="1"/>
  <c r="H151" i="1" s="1"/>
  <c r="G153" i="1"/>
  <c r="H153" i="1" s="1"/>
  <c r="G155" i="1"/>
  <c r="H155" i="1" s="1"/>
  <c r="G157" i="1"/>
  <c r="H157" i="1" s="1"/>
  <c r="G159" i="1"/>
  <c r="H159" i="1" s="1"/>
  <c r="G161" i="1"/>
  <c r="H161" i="1" s="1"/>
  <c r="G163" i="1"/>
  <c r="H163" i="1" s="1"/>
  <c r="J160" i="1" l="1"/>
  <c r="J152" i="1"/>
  <c r="J144" i="1"/>
  <c r="J136" i="1"/>
  <c r="J128" i="1"/>
  <c r="J120" i="1"/>
  <c r="I161" i="1"/>
  <c r="J161" i="1" s="1"/>
  <c r="I157" i="1"/>
  <c r="J157" i="1" s="1"/>
  <c r="I149" i="1"/>
  <c r="J149" i="1" s="1"/>
  <c r="L148" i="1" s="1"/>
  <c r="I145" i="1"/>
  <c r="J145" i="1" s="1"/>
  <c r="I141" i="1"/>
  <c r="J141" i="1" s="1"/>
  <c r="I137" i="1"/>
  <c r="J137" i="1" s="1"/>
  <c r="I133" i="1"/>
  <c r="J133" i="1" s="1"/>
  <c r="I129" i="1"/>
  <c r="J129" i="1" s="1"/>
  <c r="I125" i="1"/>
  <c r="J125" i="1" s="1"/>
  <c r="I121" i="1"/>
  <c r="J121" i="1" s="1"/>
  <c r="I117" i="1"/>
  <c r="J117" i="1" s="1"/>
  <c r="L117" i="1" s="1"/>
  <c r="I163" i="1"/>
  <c r="J163" i="1" s="1"/>
  <c r="L163" i="1" s="1"/>
  <c r="I155" i="1"/>
  <c r="J155" i="1" s="1"/>
  <c r="L155" i="1" s="1"/>
  <c r="I147" i="1"/>
  <c r="J147" i="1" s="1"/>
  <c r="I135" i="1"/>
  <c r="J135" i="1" s="1"/>
  <c r="I127" i="1"/>
  <c r="J127" i="1" s="1"/>
  <c r="I119" i="1"/>
  <c r="J119" i="1" s="1"/>
  <c r="L119" i="1" s="1"/>
  <c r="I159" i="1"/>
  <c r="J159" i="1" s="1"/>
  <c r="I151" i="1"/>
  <c r="J151" i="1" s="1"/>
  <c r="I143" i="1"/>
  <c r="J143" i="1" s="1"/>
  <c r="I153" i="1"/>
  <c r="J153" i="1" s="1"/>
  <c r="L153" i="1" s="1"/>
  <c r="I139" i="1"/>
  <c r="J139" i="1" s="1"/>
  <c r="I131" i="1"/>
  <c r="J131" i="1" s="1"/>
  <c r="I123" i="1"/>
  <c r="J123" i="1" s="1"/>
  <c r="L150" i="1" l="1"/>
  <c r="L156" i="1"/>
  <c r="L132" i="1"/>
  <c r="L125" i="1"/>
  <c r="L139" i="1"/>
  <c r="L121" i="1"/>
  <c r="F4" i="1"/>
  <c r="G4" i="1" s="1"/>
  <c r="H4" i="1" s="1"/>
  <c r="F5" i="1"/>
  <c r="G5" i="1" s="1"/>
  <c r="H5" i="1" s="1"/>
  <c r="F6" i="1"/>
  <c r="G6" i="1" s="1"/>
  <c r="H6" i="1" s="1"/>
  <c r="F7" i="1"/>
  <c r="G7" i="1" s="1"/>
  <c r="H7" i="1" s="1"/>
  <c r="F8" i="1"/>
  <c r="G8" i="1" s="1"/>
  <c r="H8" i="1" s="1"/>
  <c r="F9" i="1"/>
  <c r="G9" i="1" s="1"/>
  <c r="H9" i="1" s="1"/>
  <c r="F10" i="1"/>
  <c r="G10" i="1" s="1"/>
  <c r="H10" i="1" s="1"/>
  <c r="F11" i="1"/>
  <c r="G11" i="1" s="1"/>
  <c r="H11" i="1" s="1"/>
  <c r="F12" i="1"/>
  <c r="G12" i="1" s="1"/>
  <c r="H12" i="1" s="1"/>
  <c r="F13" i="1"/>
  <c r="G13" i="1" s="1"/>
  <c r="H13" i="1" s="1"/>
  <c r="F14" i="1"/>
  <c r="G14" i="1" s="1"/>
  <c r="H14" i="1" s="1"/>
  <c r="F15" i="1"/>
  <c r="G15" i="1" s="1"/>
  <c r="H15" i="1" s="1"/>
  <c r="F16" i="1"/>
  <c r="G16" i="1" s="1"/>
  <c r="H16" i="1" s="1"/>
  <c r="F17" i="1"/>
  <c r="G17" i="1" s="1"/>
  <c r="H17" i="1" s="1"/>
  <c r="F18" i="1"/>
  <c r="G18" i="1" s="1"/>
  <c r="H18" i="1" s="1"/>
  <c r="F19" i="1"/>
  <c r="G19" i="1" s="1"/>
  <c r="H19" i="1" s="1"/>
  <c r="F20" i="1"/>
  <c r="G20" i="1" s="1"/>
  <c r="H20" i="1" s="1"/>
  <c r="F21" i="1"/>
  <c r="G21" i="1" s="1"/>
  <c r="H21" i="1" s="1"/>
  <c r="F22" i="1"/>
  <c r="F23" i="1"/>
  <c r="G22" i="1" s="1"/>
  <c r="H22" i="1" s="1"/>
  <c r="F24" i="1"/>
  <c r="G23" i="1" s="1"/>
  <c r="F25" i="1"/>
  <c r="G24" i="1" s="1"/>
  <c r="H24" i="1" s="1"/>
  <c r="F26" i="1"/>
  <c r="G25" i="1" s="1"/>
  <c r="F27" i="1"/>
  <c r="G26" i="1" s="1"/>
  <c r="F28" i="1"/>
  <c r="G27" i="1" s="1"/>
  <c r="F29" i="1"/>
  <c r="G28" i="1" s="1"/>
  <c r="F30" i="1"/>
  <c r="G29" i="1" s="1"/>
  <c r="F31" i="1"/>
  <c r="G30" i="1" s="1"/>
  <c r="F32" i="1"/>
  <c r="F33" i="1"/>
  <c r="G32" i="1" s="1"/>
  <c r="F34" i="1"/>
  <c r="G33" i="1" s="1"/>
  <c r="F35" i="1"/>
  <c r="G35" i="1" s="1"/>
  <c r="H35" i="1" s="1"/>
  <c r="F36" i="1"/>
  <c r="G36" i="1" s="1"/>
  <c r="H36" i="1" s="1"/>
  <c r="F37" i="1"/>
  <c r="G37" i="1" s="1"/>
  <c r="H37" i="1" s="1"/>
  <c r="F38" i="1"/>
  <c r="G38" i="1" s="1"/>
  <c r="H38" i="1" s="1"/>
  <c r="F39" i="1"/>
  <c r="G39" i="1" s="1"/>
  <c r="H39" i="1" s="1"/>
  <c r="F40" i="1"/>
  <c r="G40" i="1" s="1"/>
  <c r="H40" i="1" s="1"/>
  <c r="F41" i="1"/>
  <c r="G41" i="1" s="1"/>
  <c r="H41" i="1" s="1"/>
  <c r="F42" i="1"/>
  <c r="G42" i="1" s="1"/>
  <c r="H42" i="1" s="1"/>
  <c r="F43" i="1"/>
  <c r="G43" i="1" s="1"/>
  <c r="H43" i="1" s="1"/>
  <c r="F44" i="1"/>
  <c r="G44" i="1" s="1"/>
  <c r="H44" i="1" s="1"/>
  <c r="F45" i="1"/>
  <c r="G45" i="1" s="1"/>
  <c r="H45" i="1" s="1"/>
  <c r="F46" i="1"/>
  <c r="G46" i="1" s="1"/>
  <c r="H46" i="1" s="1"/>
  <c r="F47" i="1"/>
  <c r="G47" i="1" s="1"/>
  <c r="H47" i="1" s="1"/>
  <c r="F48" i="1"/>
  <c r="G48" i="1" s="1"/>
  <c r="H48" i="1" s="1"/>
  <c r="F49" i="1"/>
  <c r="G49" i="1" s="1"/>
  <c r="H49" i="1" s="1"/>
  <c r="F50" i="1"/>
  <c r="G50" i="1" s="1"/>
  <c r="H50" i="1" s="1"/>
  <c r="F51" i="1"/>
  <c r="G51" i="1" s="1"/>
  <c r="H51" i="1" s="1"/>
  <c r="F52" i="1"/>
  <c r="G52" i="1" s="1"/>
  <c r="H52" i="1" s="1"/>
  <c r="F53" i="1"/>
  <c r="G53" i="1" s="1"/>
  <c r="H53" i="1" s="1"/>
  <c r="F54" i="1"/>
  <c r="G54" i="1" s="1"/>
  <c r="H54" i="1" s="1"/>
  <c r="F55" i="1"/>
  <c r="G55" i="1" s="1"/>
  <c r="H55" i="1" s="1"/>
  <c r="F56" i="1"/>
  <c r="G56" i="1" s="1"/>
  <c r="H56" i="1" s="1"/>
  <c r="F57" i="1"/>
  <c r="G57" i="1" s="1"/>
  <c r="H57" i="1" s="1"/>
  <c r="F58" i="1"/>
  <c r="G58" i="1" s="1"/>
  <c r="H58" i="1" s="1"/>
  <c r="F59" i="1"/>
  <c r="G59" i="1" s="1"/>
  <c r="H59" i="1" s="1"/>
  <c r="F60" i="1"/>
  <c r="G60" i="1" s="1"/>
  <c r="H60" i="1" s="1"/>
  <c r="F61" i="1"/>
  <c r="G61" i="1" s="1"/>
  <c r="H61" i="1" s="1"/>
  <c r="F62" i="1"/>
  <c r="G62" i="1" s="1"/>
  <c r="H62" i="1" s="1"/>
  <c r="F63" i="1"/>
  <c r="G63" i="1" s="1"/>
  <c r="H63" i="1" s="1"/>
  <c r="F64" i="1"/>
  <c r="G64" i="1" s="1"/>
  <c r="H64" i="1" s="1"/>
  <c r="F65" i="1"/>
  <c r="G65" i="1" s="1"/>
  <c r="H65" i="1" s="1"/>
  <c r="F66" i="1"/>
  <c r="G66" i="1" s="1"/>
  <c r="H66" i="1" s="1"/>
  <c r="F67" i="1"/>
  <c r="G67" i="1" s="1"/>
  <c r="H67" i="1" s="1"/>
  <c r="F68" i="1"/>
  <c r="G68" i="1" s="1"/>
  <c r="H68" i="1" s="1"/>
  <c r="F69" i="1"/>
  <c r="G69" i="1" s="1"/>
  <c r="H69" i="1" s="1"/>
  <c r="F70" i="1"/>
  <c r="G70" i="1" s="1"/>
  <c r="H70" i="1" s="1"/>
  <c r="F71" i="1"/>
  <c r="G71" i="1" s="1"/>
  <c r="H71" i="1" s="1"/>
  <c r="F72" i="1"/>
  <c r="G72" i="1" s="1"/>
  <c r="H72" i="1" s="1"/>
  <c r="F73" i="1"/>
  <c r="G73" i="1" s="1"/>
  <c r="H73" i="1" s="1"/>
  <c r="F74" i="1"/>
  <c r="G74" i="1" s="1"/>
  <c r="H74" i="1" s="1"/>
  <c r="F75" i="1"/>
  <c r="G75" i="1" s="1"/>
  <c r="H75" i="1" s="1"/>
  <c r="F76" i="1"/>
  <c r="G76" i="1" s="1"/>
  <c r="H76" i="1" s="1"/>
  <c r="F77" i="1"/>
  <c r="G77" i="1" s="1"/>
  <c r="H77" i="1" s="1"/>
  <c r="F78" i="1"/>
  <c r="G78" i="1" s="1"/>
  <c r="H78" i="1" s="1"/>
  <c r="F79" i="1"/>
  <c r="G79" i="1" s="1"/>
  <c r="H79" i="1" s="1"/>
  <c r="F80" i="1"/>
  <c r="G80" i="1" s="1"/>
  <c r="H80" i="1" s="1"/>
  <c r="F81" i="1"/>
  <c r="G81" i="1" s="1"/>
  <c r="H81" i="1" s="1"/>
  <c r="F82" i="1"/>
  <c r="G82" i="1" s="1"/>
  <c r="H82" i="1" s="1"/>
  <c r="F83" i="1"/>
  <c r="G83" i="1" s="1"/>
  <c r="H83" i="1" s="1"/>
  <c r="F84" i="1"/>
  <c r="G84" i="1" s="1"/>
  <c r="H84" i="1" s="1"/>
  <c r="F85" i="1"/>
  <c r="G85" i="1" s="1"/>
  <c r="H85" i="1" s="1"/>
  <c r="F86" i="1"/>
  <c r="G86" i="1" s="1"/>
  <c r="H86" i="1" s="1"/>
  <c r="F87" i="1"/>
  <c r="G87" i="1" s="1"/>
  <c r="H87" i="1" s="1"/>
  <c r="F88" i="1"/>
  <c r="G88" i="1" s="1"/>
  <c r="H88" i="1" s="1"/>
  <c r="F89" i="1"/>
  <c r="G89" i="1" s="1"/>
  <c r="H89" i="1" s="1"/>
  <c r="F90" i="1"/>
  <c r="G90" i="1" s="1"/>
  <c r="H90" i="1" s="1"/>
  <c r="F91" i="1"/>
  <c r="G91" i="1" s="1"/>
  <c r="H91" i="1" s="1"/>
  <c r="F92" i="1"/>
  <c r="G92" i="1" s="1"/>
  <c r="H92" i="1" s="1"/>
  <c r="F93" i="1"/>
  <c r="G93" i="1" s="1"/>
  <c r="H93" i="1" s="1"/>
  <c r="F94" i="1"/>
  <c r="G94" i="1" s="1"/>
  <c r="H94" i="1" s="1"/>
  <c r="F95" i="1"/>
  <c r="G95" i="1" s="1"/>
  <c r="H95" i="1" s="1"/>
  <c r="F96" i="1"/>
  <c r="G96" i="1" s="1"/>
  <c r="H96" i="1" s="1"/>
  <c r="F97" i="1"/>
  <c r="G97" i="1" s="1"/>
  <c r="H97" i="1" s="1"/>
  <c r="F98" i="1"/>
  <c r="G98" i="1" s="1"/>
  <c r="H98" i="1" s="1"/>
  <c r="F99" i="1"/>
  <c r="G99" i="1" s="1"/>
  <c r="H99" i="1" s="1"/>
  <c r="F100" i="1"/>
  <c r="G100" i="1" s="1"/>
  <c r="H100" i="1" s="1"/>
  <c r="F101" i="1"/>
  <c r="G101" i="1" s="1"/>
  <c r="H101" i="1" s="1"/>
  <c r="F102" i="1"/>
  <c r="G102" i="1" s="1"/>
  <c r="H102" i="1" s="1"/>
  <c r="F103" i="1"/>
  <c r="G103" i="1" s="1"/>
  <c r="H103" i="1" s="1"/>
  <c r="F104" i="1"/>
  <c r="G104" i="1" s="1"/>
  <c r="H104" i="1" s="1"/>
  <c r="F105" i="1"/>
  <c r="G105" i="1" s="1"/>
  <c r="H105" i="1" s="1"/>
  <c r="F106" i="1"/>
  <c r="G106" i="1" s="1"/>
  <c r="H106" i="1" s="1"/>
  <c r="F107" i="1"/>
  <c r="G107" i="1" s="1"/>
  <c r="H107" i="1" s="1"/>
  <c r="F108" i="1"/>
  <c r="G108" i="1" s="1"/>
  <c r="H108" i="1" s="1"/>
  <c r="F109" i="1"/>
  <c r="G109" i="1" s="1"/>
  <c r="H109" i="1" s="1"/>
  <c r="F110" i="1"/>
  <c r="G110" i="1" s="1"/>
  <c r="H110" i="1" s="1"/>
  <c r="F111" i="1"/>
  <c r="G111" i="1" s="1"/>
  <c r="H111" i="1" s="1"/>
  <c r="F112" i="1"/>
  <c r="G112" i="1" s="1"/>
  <c r="H112" i="1" s="1"/>
  <c r="F113" i="1"/>
  <c r="G113" i="1" s="1"/>
  <c r="H113" i="1" s="1"/>
  <c r="F114" i="1"/>
  <c r="G114" i="1" s="1"/>
  <c r="H114" i="1" s="1"/>
  <c r="F115" i="1"/>
  <c r="G115" i="1" s="1"/>
  <c r="H115" i="1" s="1"/>
  <c r="F116" i="1"/>
  <c r="G116" i="1" s="1"/>
  <c r="H116" i="1" s="1"/>
  <c r="H33" i="1" l="1"/>
  <c r="I33" i="1" s="1"/>
  <c r="J33" i="1" s="1"/>
  <c r="H30" i="1"/>
  <c r="H28" i="1"/>
  <c r="I28" i="1" s="1"/>
  <c r="J28" i="1" s="1"/>
  <c r="H26" i="1"/>
  <c r="H32" i="1"/>
  <c r="G31" i="1"/>
  <c r="H31" i="1" s="1"/>
  <c r="H29" i="1"/>
  <c r="H27" i="1"/>
  <c r="I115" i="1"/>
  <c r="J115" i="1" s="1"/>
  <c r="I114" i="1"/>
  <c r="J114" i="1" s="1"/>
  <c r="I111" i="1"/>
  <c r="J111" i="1" s="1"/>
  <c r="I110" i="1"/>
  <c r="J110" i="1" s="1"/>
  <c r="I107" i="1"/>
  <c r="J107" i="1" s="1"/>
  <c r="I106" i="1"/>
  <c r="J106" i="1" s="1"/>
  <c r="I103" i="1"/>
  <c r="J103" i="1" s="1"/>
  <c r="I102" i="1"/>
  <c r="J102" i="1" s="1"/>
  <c r="I99" i="1"/>
  <c r="J99" i="1" s="1"/>
  <c r="I98" i="1"/>
  <c r="J98" i="1" s="1"/>
  <c r="I95" i="1"/>
  <c r="J95" i="1" s="1"/>
  <c r="I94" i="1"/>
  <c r="J94" i="1" s="1"/>
  <c r="I91" i="1"/>
  <c r="J91" i="1" s="1"/>
  <c r="I90" i="1"/>
  <c r="J90" i="1" s="1"/>
  <c r="I87" i="1"/>
  <c r="J87" i="1" s="1"/>
  <c r="I86" i="1"/>
  <c r="J86" i="1" s="1"/>
  <c r="I83" i="1"/>
  <c r="J83" i="1" s="1"/>
  <c r="I82" i="1"/>
  <c r="J82" i="1" s="1"/>
  <c r="I79" i="1"/>
  <c r="J79" i="1" s="1"/>
  <c r="I78" i="1"/>
  <c r="J78" i="1" s="1"/>
  <c r="I75" i="1"/>
  <c r="J75" i="1" s="1"/>
  <c r="I74" i="1"/>
  <c r="J74" i="1" s="1"/>
  <c r="I71" i="1"/>
  <c r="J71" i="1" s="1"/>
  <c r="I70" i="1"/>
  <c r="J70" i="1" s="1"/>
  <c r="I67" i="1"/>
  <c r="J67" i="1" s="1"/>
  <c r="I66" i="1"/>
  <c r="J66" i="1" s="1"/>
  <c r="I63" i="1"/>
  <c r="J63" i="1" s="1"/>
  <c r="I62" i="1"/>
  <c r="J62" i="1" s="1"/>
  <c r="I59" i="1"/>
  <c r="J59" i="1" s="1"/>
  <c r="I58" i="1"/>
  <c r="J58" i="1" s="1"/>
  <c r="I55" i="1"/>
  <c r="J55" i="1" s="1"/>
  <c r="I54" i="1"/>
  <c r="J54" i="1" s="1"/>
  <c r="I51" i="1"/>
  <c r="J51" i="1" s="1"/>
  <c r="I50" i="1"/>
  <c r="J50" i="1" s="1"/>
  <c r="I47" i="1"/>
  <c r="J47" i="1" s="1"/>
  <c r="I46" i="1"/>
  <c r="J46" i="1" s="1"/>
  <c r="I43" i="1"/>
  <c r="J43" i="1" s="1"/>
  <c r="I42" i="1"/>
  <c r="J42" i="1" s="1"/>
  <c r="I39" i="1"/>
  <c r="J39" i="1" s="1"/>
  <c r="I38" i="1"/>
  <c r="J38" i="1" s="1"/>
  <c r="I35" i="1"/>
  <c r="J35" i="1" s="1"/>
  <c r="I30" i="1"/>
  <c r="J30" i="1" s="1"/>
  <c r="I26" i="1"/>
  <c r="J26" i="1" s="1"/>
  <c r="I24" i="1"/>
  <c r="J24" i="1" s="1"/>
  <c r="I22" i="1"/>
  <c r="J22" i="1" s="1"/>
  <c r="I21" i="1"/>
  <c r="J21" i="1" s="1"/>
  <c r="I20" i="1"/>
  <c r="J20" i="1" s="1"/>
  <c r="I17" i="1"/>
  <c r="J17" i="1" s="1"/>
  <c r="I16" i="1"/>
  <c r="J16" i="1" s="1"/>
  <c r="I13" i="1"/>
  <c r="J13" i="1" s="1"/>
  <c r="I12" i="1"/>
  <c r="J12" i="1" s="1"/>
  <c r="I9" i="1"/>
  <c r="J9" i="1" s="1"/>
  <c r="I8" i="1"/>
  <c r="J8" i="1" s="1"/>
  <c r="I5" i="1"/>
  <c r="J5" i="1" s="1"/>
  <c r="I116" i="1"/>
  <c r="J116" i="1" s="1"/>
  <c r="I113" i="1"/>
  <c r="J113" i="1" s="1"/>
  <c r="I112" i="1"/>
  <c r="J112" i="1" s="1"/>
  <c r="I109" i="1"/>
  <c r="J109" i="1" s="1"/>
  <c r="I108" i="1"/>
  <c r="J108" i="1" s="1"/>
  <c r="I105" i="1"/>
  <c r="J105" i="1" s="1"/>
  <c r="I104" i="1"/>
  <c r="J104" i="1" s="1"/>
  <c r="I101" i="1"/>
  <c r="J101" i="1" s="1"/>
  <c r="I100" i="1"/>
  <c r="J100" i="1" s="1"/>
  <c r="I97" i="1"/>
  <c r="J97" i="1" s="1"/>
  <c r="I96" i="1"/>
  <c r="J96" i="1" s="1"/>
  <c r="I93" i="1"/>
  <c r="J93" i="1" s="1"/>
  <c r="I92" i="1"/>
  <c r="J92" i="1" s="1"/>
  <c r="I89" i="1"/>
  <c r="J89" i="1" s="1"/>
  <c r="I88" i="1"/>
  <c r="J88" i="1" s="1"/>
  <c r="I85" i="1"/>
  <c r="J85" i="1" s="1"/>
  <c r="I84" i="1"/>
  <c r="J84" i="1" s="1"/>
  <c r="I81" i="1"/>
  <c r="J81" i="1" s="1"/>
  <c r="I80" i="1"/>
  <c r="J80" i="1" s="1"/>
  <c r="I77" i="1"/>
  <c r="J77" i="1" s="1"/>
  <c r="I76" i="1"/>
  <c r="J76" i="1" s="1"/>
  <c r="I73" i="1"/>
  <c r="J73" i="1" s="1"/>
  <c r="I72" i="1"/>
  <c r="J72" i="1" s="1"/>
  <c r="I69" i="1"/>
  <c r="J69" i="1" s="1"/>
  <c r="I68" i="1"/>
  <c r="J68" i="1" s="1"/>
  <c r="I65" i="1"/>
  <c r="J65" i="1" s="1"/>
  <c r="I64" i="1"/>
  <c r="J64" i="1" s="1"/>
  <c r="I61" i="1"/>
  <c r="J61" i="1" s="1"/>
  <c r="I60" i="1"/>
  <c r="J60" i="1" s="1"/>
  <c r="I57" i="1"/>
  <c r="J57" i="1" s="1"/>
  <c r="I56" i="1"/>
  <c r="J56" i="1" s="1"/>
  <c r="I53" i="1"/>
  <c r="J53" i="1" s="1"/>
  <c r="I52" i="1"/>
  <c r="J52" i="1" s="1"/>
  <c r="I49" i="1"/>
  <c r="J49" i="1" s="1"/>
  <c r="I48" i="1"/>
  <c r="J48" i="1" s="1"/>
  <c r="I45" i="1"/>
  <c r="J45" i="1" s="1"/>
  <c r="I44" i="1"/>
  <c r="J44" i="1" s="1"/>
  <c r="I41" i="1"/>
  <c r="J41" i="1" s="1"/>
  <c r="I40" i="1"/>
  <c r="J40" i="1" s="1"/>
  <c r="I37" i="1"/>
  <c r="J37" i="1" s="1"/>
  <c r="I36" i="1"/>
  <c r="J36" i="1" s="1"/>
  <c r="I32" i="1"/>
  <c r="J32" i="1" s="1"/>
  <c r="I31" i="1"/>
  <c r="I29" i="1"/>
  <c r="J29" i="1" s="1"/>
  <c r="I27" i="1"/>
  <c r="I19" i="1"/>
  <c r="J19" i="1" s="1"/>
  <c r="I18" i="1"/>
  <c r="J18" i="1" s="1"/>
  <c r="I15" i="1"/>
  <c r="J15" i="1" s="1"/>
  <c r="I14" i="1"/>
  <c r="J14" i="1" s="1"/>
  <c r="I11" i="1"/>
  <c r="J11" i="1" s="1"/>
  <c r="I10" i="1"/>
  <c r="J10" i="1" s="1"/>
  <c r="I7" i="1"/>
  <c r="J7" i="1" s="1"/>
  <c r="I6" i="1"/>
  <c r="J6" i="1" s="1"/>
  <c r="I4" i="1"/>
  <c r="J4" i="1" s="1"/>
  <c r="G34" i="1"/>
  <c r="H34" i="1" s="1"/>
  <c r="H25" i="1"/>
  <c r="H23" i="1"/>
  <c r="L5" i="1" l="1"/>
  <c r="J27" i="1"/>
  <c r="J31" i="1"/>
  <c r="I23" i="1"/>
  <c r="J23" i="1" s="1"/>
  <c r="I25" i="1"/>
  <c r="J25" i="1" s="1"/>
  <c r="I34" i="1"/>
  <c r="J34" i="1" s="1"/>
  <c r="J165" i="1" l="1"/>
  <c r="J167" i="1" s="1"/>
  <c r="F119" i="2"/>
  <c r="F118" i="2"/>
  <c r="I118" i="2" s="1"/>
  <c r="F117" i="2"/>
  <c r="I117" i="2" s="1"/>
  <c r="F116" i="2"/>
  <c r="I116" i="2" s="1"/>
  <c r="F115" i="2"/>
  <c r="F114" i="2"/>
  <c r="I114" i="2" s="1"/>
  <c r="F113" i="2"/>
  <c r="I113" i="2" s="1"/>
  <c r="F112" i="2"/>
  <c r="I112" i="2" s="1"/>
  <c r="F111" i="2"/>
  <c r="F110" i="2"/>
  <c r="I110" i="2" s="1"/>
  <c r="F109" i="2"/>
  <c r="F108" i="2"/>
  <c r="I108" i="2" s="1"/>
  <c r="F107" i="2"/>
  <c r="F106" i="2"/>
  <c r="I106" i="2" s="1"/>
  <c r="J106" i="2" s="1"/>
  <c r="F105" i="2"/>
  <c r="I105" i="2" s="1"/>
  <c r="F104" i="2"/>
  <c r="F103" i="2"/>
  <c r="I103" i="2" s="1"/>
  <c r="F102" i="2"/>
  <c r="F101" i="2"/>
  <c r="I101" i="2" s="1"/>
  <c r="F100" i="2"/>
  <c r="I100" i="2" s="1"/>
  <c r="J100" i="2" s="1"/>
  <c r="F99" i="2"/>
  <c r="I99" i="2" s="1"/>
  <c r="F98" i="2"/>
  <c r="I98" i="2" s="1"/>
  <c r="F97" i="2"/>
  <c r="I97" i="2" s="1"/>
  <c r="F96" i="2"/>
  <c r="I96" i="2" s="1"/>
  <c r="F95" i="2"/>
  <c r="I95" i="2" s="1"/>
  <c r="F94" i="2"/>
  <c r="I94" i="2" s="1"/>
  <c r="F93" i="2"/>
  <c r="F92" i="2"/>
  <c r="I92" i="2" s="1"/>
  <c r="F91" i="2"/>
  <c r="I91" i="2" s="1"/>
  <c r="F90" i="2"/>
  <c r="I90" i="2" s="1"/>
  <c r="F89" i="2"/>
  <c r="I89" i="2" s="1"/>
  <c r="F88" i="2"/>
  <c r="I88" i="2" s="1"/>
  <c r="F87" i="2"/>
  <c r="I87" i="2" s="1"/>
  <c r="F86" i="2"/>
  <c r="I86" i="2" s="1"/>
  <c r="F85" i="2"/>
  <c r="I85" i="2" s="1"/>
  <c r="F84" i="2"/>
  <c r="I84" i="2" s="1"/>
  <c r="F83" i="2"/>
  <c r="F82" i="2"/>
  <c r="I82" i="2" s="1"/>
  <c r="F81" i="2"/>
  <c r="I81" i="2" s="1"/>
  <c r="F80" i="2"/>
  <c r="I80" i="2" s="1"/>
  <c r="F79" i="2"/>
  <c r="I79" i="2" s="1"/>
  <c r="F78" i="2"/>
  <c r="I78" i="2" s="1"/>
  <c r="F77" i="2"/>
  <c r="I77" i="2" s="1"/>
  <c r="J77" i="2" s="1"/>
  <c r="F76" i="2"/>
  <c r="I76" i="2" s="1"/>
  <c r="F75" i="2"/>
  <c r="I75" i="2" s="1"/>
  <c r="F74" i="2"/>
  <c r="F73" i="2"/>
  <c r="I73" i="2" s="1"/>
  <c r="F72" i="2"/>
  <c r="F71" i="2"/>
  <c r="I71" i="2" s="1"/>
  <c r="F70" i="2"/>
  <c r="I70" i="2" s="1"/>
  <c r="F69" i="2"/>
  <c r="I69" i="2" s="1"/>
  <c r="F68" i="2"/>
  <c r="I68" i="2" s="1"/>
  <c r="F67" i="2"/>
  <c r="I67" i="2" s="1"/>
  <c r="F66" i="2"/>
  <c r="I66" i="2" s="1"/>
  <c r="F65" i="2"/>
  <c r="I65" i="2" s="1"/>
  <c r="J65" i="2" s="1"/>
  <c r="F64" i="2"/>
  <c r="I64" i="2" s="1"/>
  <c r="J64" i="2" s="1"/>
  <c r="F63" i="2"/>
  <c r="I63" i="2" s="1"/>
  <c r="F62" i="2"/>
  <c r="I62" i="2" s="1"/>
  <c r="F61" i="2"/>
  <c r="I61" i="2" s="1"/>
  <c r="F60" i="2"/>
  <c r="F59" i="2"/>
  <c r="I59" i="2" s="1"/>
  <c r="F58" i="2"/>
  <c r="I58" i="2" s="1"/>
  <c r="F57" i="2"/>
  <c r="I57" i="2" s="1"/>
  <c r="F56" i="2"/>
  <c r="I56" i="2" s="1"/>
  <c r="F55" i="2"/>
  <c r="I55" i="2" s="1"/>
  <c r="F54" i="2"/>
  <c r="I54" i="2" s="1"/>
  <c r="F53" i="2"/>
  <c r="I53" i="2" s="1"/>
  <c r="F52" i="2"/>
  <c r="I52" i="2" s="1"/>
  <c r="F51" i="2"/>
  <c r="I51" i="2" s="1"/>
  <c r="F50" i="2"/>
  <c r="F49" i="2"/>
  <c r="I49" i="2" s="1"/>
  <c r="F48" i="2"/>
  <c r="I48" i="2" s="1"/>
  <c r="F47" i="2"/>
  <c r="I47" i="2" s="1"/>
  <c r="F46" i="2"/>
  <c r="I46" i="2" s="1"/>
  <c r="F45" i="2"/>
  <c r="I45" i="2" s="1"/>
  <c r="F44" i="2"/>
  <c r="F43" i="2"/>
  <c r="I43" i="2" s="1"/>
  <c r="J43" i="2" s="1"/>
  <c r="F42" i="2"/>
  <c r="I42" i="2" s="1"/>
  <c r="F41" i="2"/>
  <c r="F40" i="2"/>
  <c r="I40" i="2" s="1"/>
  <c r="J40" i="2" s="1"/>
  <c r="F39" i="2"/>
  <c r="I39" i="2" s="1"/>
  <c r="F38" i="2"/>
  <c r="F37" i="2"/>
  <c r="I37" i="2" s="1"/>
  <c r="J37" i="2" s="1"/>
  <c r="F36" i="2"/>
  <c r="I36" i="2" s="1"/>
  <c r="F35" i="2"/>
  <c r="F34" i="2"/>
  <c r="F33" i="2"/>
  <c r="I32" i="2" s="1"/>
  <c r="F32" i="2"/>
  <c r="F31" i="2"/>
  <c r="I30" i="2" s="1"/>
  <c r="F30" i="2"/>
  <c r="F29" i="2"/>
  <c r="F28" i="2"/>
  <c r="I27" i="2" s="1"/>
  <c r="F27" i="2"/>
  <c r="F26" i="2"/>
  <c r="I25" i="2" s="1"/>
  <c r="F25" i="2"/>
  <c r="I24" i="2" s="1"/>
  <c r="F24" i="2"/>
  <c r="I23" i="2" s="1"/>
  <c r="F23" i="2"/>
  <c r="F22" i="2"/>
  <c r="I22" i="2" s="1"/>
  <c r="F21" i="2"/>
  <c r="I21" i="2" s="1"/>
  <c r="F20" i="2"/>
  <c r="I20" i="2" s="1"/>
  <c r="J20" i="2" s="1"/>
  <c r="F19" i="2"/>
  <c r="I19" i="2" s="1"/>
  <c r="F18" i="2"/>
  <c r="I18" i="2" s="1"/>
  <c r="F17" i="2"/>
  <c r="I17" i="2" s="1"/>
  <c r="F16" i="2"/>
  <c r="I16" i="2" s="1"/>
  <c r="F15" i="2"/>
  <c r="F14" i="2"/>
  <c r="I14" i="2" s="1"/>
  <c r="F13" i="2"/>
  <c r="I13" i="2" s="1"/>
  <c r="J13" i="2" s="1"/>
  <c r="F12" i="2"/>
  <c r="I12" i="2" s="1"/>
  <c r="F11" i="2"/>
  <c r="I11" i="2" s="1"/>
  <c r="F10" i="2"/>
  <c r="I10" i="2" s="1"/>
  <c r="J10" i="2" s="1"/>
  <c r="F9" i="2"/>
  <c r="I9" i="2" s="1"/>
  <c r="J9" i="2" s="1"/>
  <c r="F8" i="2"/>
  <c r="I8" i="2" s="1"/>
  <c r="F7" i="2"/>
  <c r="I7" i="2" s="1"/>
  <c r="F6" i="2"/>
  <c r="F5" i="2"/>
  <c r="I5" i="2" s="1"/>
  <c r="F4" i="2"/>
  <c r="H77" i="2" l="1"/>
  <c r="J51" i="2"/>
  <c r="K51" i="2" s="1"/>
  <c r="J30" i="2"/>
  <c r="K30" i="2" s="1"/>
  <c r="H100" i="2"/>
  <c r="H13" i="2"/>
  <c r="J67" i="2"/>
  <c r="K67" i="2" s="1"/>
  <c r="J94" i="2"/>
  <c r="K94" i="2" s="1"/>
  <c r="J61" i="2"/>
  <c r="K61" i="2" s="1"/>
  <c r="L61" i="2" s="1"/>
  <c r="J24" i="2"/>
  <c r="K24" i="2" s="1"/>
  <c r="J63" i="2"/>
  <c r="K63" i="2" s="1"/>
  <c r="J69" i="2"/>
  <c r="K69" i="2" s="1"/>
  <c r="J27" i="2"/>
  <c r="K27" i="2" s="1"/>
  <c r="H64" i="2"/>
  <c r="H65" i="2"/>
  <c r="I4" i="2"/>
  <c r="F126" i="2"/>
  <c r="J32" i="2"/>
  <c r="H4" i="2"/>
  <c r="H9" i="2"/>
  <c r="H10" i="2"/>
  <c r="H20" i="2"/>
  <c r="I26" i="2"/>
  <c r="J26" i="2" s="1"/>
  <c r="H27" i="2"/>
  <c r="I28" i="2"/>
  <c r="J28" i="2" s="1"/>
  <c r="K28" i="2" s="1"/>
  <c r="L28" i="2" s="1"/>
  <c r="I29" i="2"/>
  <c r="J29" i="2" s="1"/>
  <c r="K29" i="2" s="1"/>
  <c r="L29" i="2" s="1"/>
  <c r="H30" i="2"/>
  <c r="I31" i="2"/>
  <c r="J31" i="2" s="1"/>
  <c r="K31" i="2" s="1"/>
  <c r="L31" i="2" s="1"/>
  <c r="I33" i="2"/>
  <c r="J33" i="2" s="1"/>
  <c r="I34" i="2"/>
  <c r="J34" i="2" s="1"/>
  <c r="K34" i="2" s="1"/>
  <c r="L34" i="2" s="1"/>
  <c r="I35" i="2"/>
  <c r="J35" i="2" s="1"/>
  <c r="K35" i="2" s="1"/>
  <c r="L35" i="2" s="1"/>
  <c r="J36" i="2"/>
  <c r="K36" i="2" s="1"/>
  <c r="H37" i="2"/>
  <c r="I38" i="2"/>
  <c r="J38" i="2" s="1"/>
  <c r="K38" i="2" s="1"/>
  <c r="L38" i="2" s="1"/>
  <c r="J39" i="2"/>
  <c r="K39" i="2" s="1"/>
  <c r="H40" i="2"/>
  <c r="I41" i="2"/>
  <c r="J41" i="2" s="1"/>
  <c r="K41" i="2" s="1"/>
  <c r="L41" i="2" s="1"/>
  <c r="J42" i="2"/>
  <c r="K42" i="2" s="1"/>
  <c r="H43" i="2"/>
  <c r="I44" i="2"/>
  <c r="J44" i="2" s="1"/>
  <c r="K44" i="2" s="1"/>
  <c r="L44" i="2" s="1"/>
  <c r="J52" i="2"/>
  <c r="J62" i="2"/>
  <c r="J66" i="2"/>
  <c r="J68" i="2"/>
  <c r="J70" i="2"/>
  <c r="J73" i="2"/>
  <c r="K73" i="2" s="1"/>
  <c r="I74" i="2"/>
  <c r="J74" i="2" s="1"/>
  <c r="K74" i="2" s="1"/>
  <c r="L74" i="2" s="1"/>
  <c r="J95" i="2"/>
  <c r="K95" i="2" s="1"/>
  <c r="L95" i="2" s="1"/>
  <c r="J103" i="2"/>
  <c r="K103" i="2" s="1"/>
  <c r="I104" i="2"/>
  <c r="J104" i="2" s="1"/>
  <c r="K104" i="2" s="1"/>
  <c r="L104" i="2" s="1"/>
  <c r="J105" i="2"/>
  <c r="K105" i="2" s="1"/>
  <c r="H106" i="2"/>
  <c r="I107" i="2"/>
  <c r="J107" i="2" s="1"/>
  <c r="K107" i="2" s="1"/>
  <c r="L107" i="2" s="1"/>
  <c r="J108" i="2"/>
  <c r="K108" i="2" s="1"/>
  <c r="I109" i="2"/>
  <c r="J109" i="2" s="1"/>
  <c r="K109" i="2" s="1"/>
  <c r="L109" i="2" s="1"/>
  <c r="J110" i="2"/>
  <c r="K110" i="2" s="1"/>
  <c r="I111" i="2"/>
  <c r="J111" i="2" s="1"/>
  <c r="K111" i="2" s="1"/>
  <c r="L111" i="2" s="1"/>
  <c r="J117" i="2"/>
  <c r="I119" i="2"/>
  <c r="J119" i="2" s="1"/>
  <c r="K13" i="2"/>
  <c r="L13" i="2" s="1"/>
  <c r="K64" i="2"/>
  <c r="L64" i="2" s="1"/>
  <c r="K65" i="2"/>
  <c r="L65" i="2" s="1"/>
  <c r="K77" i="2"/>
  <c r="L77" i="2" s="1"/>
  <c r="K100" i="2"/>
  <c r="L100" i="2" s="1"/>
  <c r="K9" i="2"/>
  <c r="L9" i="2" s="1"/>
  <c r="K10" i="2"/>
  <c r="L10" i="2" s="1"/>
  <c r="K20" i="2"/>
  <c r="L20" i="2" s="1"/>
  <c r="K32" i="2"/>
  <c r="L32" i="2" s="1"/>
  <c r="K37" i="2"/>
  <c r="L37" i="2" s="1"/>
  <c r="K40" i="2"/>
  <c r="L40" i="2" s="1"/>
  <c r="K43" i="2"/>
  <c r="L43" i="2" s="1"/>
  <c r="K106" i="2"/>
  <c r="L106" i="2" s="1"/>
  <c r="H6" i="2"/>
  <c r="H15" i="2"/>
  <c r="H50" i="2"/>
  <c r="H60" i="2"/>
  <c r="H72" i="2"/>
  <c r="H83" i="2"/>
  <c r="H93" i="2"/>
  <c r="H102" i="2"/>
  <c r="H115" i="2"/>
  <c r="I115" i="2"/>
  <c r="J115" i="2" s="1"/>
  <c r="K117" i="2"/>
  <c r="L117" i="2" s="1"/>
  <c r="J7" i="2"/>
  <c r="H7" i="2"/>
  <c r="J16" i="2"/>
  <c r="H16" i="2"/>
  <c r="J45" i="2"/>
  <c r="H45" i="2"/>
  <c r="J53" i="2"/>
  <c r="H53" i="2"/>
  <c r="J71" i="2"/>
  <c r="H71" i="2"/>
  <c r="J75" i="2"/>
  <c r="H75" i="2"/>
  <c r="J84" i="2"/>
  <c r="H84" i="2"/>
  <c r="J96" i="2"/>
  <c r="H96" i="2"/>
  <c r="J112" i="2"/>
  <c r="H112" i="2"/>
  <c r="J23" i="2"/>
  <c r="K52" i="2"/>
  <c r="L52" i="2" s="1"/>
  <c r="K62" i="2"/>
  <c r="L62" i="2" s="1"/>
  <c r="K66" i="2"/>
  <c r="L66" i="2" s="1"/>
  <c r="K68" i="2"/>
  <c r="L68" i="2" s="1"/>
  <c r="K70" i="2"/>
  <c r="L70" i="2" s="1"/>
  <c r="J4" i="2"/>
  <c r="J5" i="2"/>
  <c r="I6" i="2"/>
  <c r="J8" i="2"/>
  <c r="J11" i="2"/>
  <c r="J12" i="2"/>
  <c r="J14" i="2"/>
  <c r="I15" i="2"/>
  <c r="J15" i="2" s="1"/>
  <c r="J17" i="2"/>
  <c r="J18" i="2"/>
  <c r="J19" i="2"/>
  <c r="J21" i="2"/>
  <c r="J22" i="2"/>
  <c r="J25" i="2"/>
  <c r="L30" i="2"/>
  <c r="J46" i="2"/>
  <c r="J47" i="2"/>
  <c r="J48" i="2"/>
  <c r="J49" i="2"/>
  <c r="I50" i="2"/>
  <c r="J50" i="2" s="1"/>
  <c r="L51" i="2"/>
  <c r="J54" i="2"/>
  <c r="J55" i="2"/>
  <c r="J56" i="2"/>
  <c r="J57" i="2"/>
  <c r="J58" i="2"/>
  <c r="J59" i="2"/>
  <c r="I60" i="2"/>
  <c r="J60" i="2" s="1"/>
  <c r="L67" i="2"/>
  <c r="I72" i="2"/>
  <c r="J72" i="2" s="1"/>
  <c r="J76" i="2"/>
  <c r="J78" i="2"/>
  <c r="J79" i="2"/>
  <c r="J80" i="2"/>
  <c r="J81" i="2"/>
  <c r="J82" i="2"/>
  <c r="I83" i="2"/>
  <c r="J83" i="2" s="1"/>
  <c r="J85" i="2"/>
  <c r="J86" i="2"/>
  <c r="J87" i="2"/>
  <c r="J88" i="2"/>
  <c r="J89" i="2"/>
  <c r="J90" i="2"/>
  <c r="J91" i="2"/>
  <c r="J92" i="2"/>
  <c r="I93" i="2"/>
  <c r="J93" i="2" s="1"/>
  <c r="J97" i="2"/>
  <c r="J98" i="2"/>
  <c r="J99" i="2"/>
  <c r="J101" i="2"/>
  <c r="I102" i="2"/>
  <c r="J102" i="2" s="1"/>
  <c r="J113" i="2"/>
  <c r="J114" i="2"/>
  <c r="J116" i="2"/>
  <c r="J118" i="2"/>
  <c r="L108" i="2" l="1"/>
  <c r="L110" i="2"/>
  <c r="L63" i="2"/>
  <c r="L36" i="2"/>
  <c r="L94" i="2"/>
  <c r="L69" i="2"/>
  <c r="L24" i="2"/>
  <c r="L103" i="2"/>
  <c r="L39" i="2"/>
  <c r="L42" i="2"/>
  <c r="L105" i="2"/>
  <c r="L73" i="2"/>
  <c r="L27" i="2"/>
  <c r="K119" i="2"/>
  <c r="L119" i="2" s="1"/>
  <c r="I126" i="2"/>
  <c r="K26" i="2"/>
  <c r="L26" i="2" s="1"/>
  <c r="H126" i="2"/>
  <c r="K83" i="2"/>
  <c r="L83" i="2" s="1"/>
  <c r="K72" i="2"/>
  <c r="L72" i="2" s="1"/>
  <c r="K102" i="2"/>
  <c r="L102" i="2" s="1"/>
  <c r="K93" i="2"/>
  <c r="L93" i="2" s="1"/>
  <c r="K60" i="2"/>
  <c r="L60" i="2" s="1"/>
  <c r="K50" i="2"/>
  <c r="L50" i="2" s="1"/>
  <c r="K15" i="2"/>
  <c r="L15" i="2" s="1"/>
  <c r="K115" i="2"/>
  <c r="L115" i="2" s="1"/>
  <c r="K116" i="2"/>
  <c r="L116" i="2" s="1"/>
  <c r="K113" i="2"/>
  <c r="L113" i="2" s="1"/>
  <c r="K101" i="2"/>
  <c r="L101" i="2" s="1"/>
  <c r="K98" i="2"/>
  <c r="L98" i="2" s="1"/>
  <c r="K92" i="2"/>
  <c r="L92" i="2" s="1"/>
  <c r="K90" i="2"/>
  <c r="L90" i="2" s="1"/>
  <c r="K88" i="2"/>
  <c r="L88" i="2" s="1"/>
  <c r="K86" i="2"/>
  <c r="L86" i="2" s="1"/>
  <c r="K81" i="2"/>
  <c r="L81" i="2" s="1"/>
  <c r="K79" i="2"/>
  <c r="L79" i="2" s="1"/>
  <c r="K76" i="2"/>
  <c r="L76" i="2" s="1"/>
  <c r="K59" i="2"/>
  <c r="L59" i="2" s="1"/>
  <c r="K57" i="2"/>
  <c r="L57" i="2" s="1"/>
  <c r="K55" i="2"/>
  <c r="L55" i="2" s="1"/>
  <c r="K49" i="2"/>
  <c r="L49" i="2" s="1"/>
  <c r="K47" i="2"/>
  <c r="L47" i="2" s="1"/>
  <c r="K25" i="2"/>
  <c r="L25" i="2" s="1"/>
  <c r="K22" i="2"/>
  <c r="L22" i="2" s="1"/>
  <c r="K19" i="2"/>
  <c r="L19" i="2" s="1"/>
  <c r="K17" i="2"/>
  <c r="L17" i="2" s="1"/>
  <c r="K14" i="2"/>
  <c r="L14" i="2" s="1"/>
  <c r="K11" i="2"/>
  <c r="L11" i="2" s="1"/>
  <c r="K4" i="2"/>
  <c r="L4" i="2" s="1"/>
  <c r="K23" i="2"/>
  <c r="L23" i="2" s="1"/>
  <c r="K112" i="2"/>
  <c r="L112" i="2" s="1"/>
  <c r="K96" i="2"/>
  <c r="L96" i="2" s="1"/>
  <c r="K84" i="2"/>
  <c r="L84" i="2" s="1"/>
  <c r="K75" i="2"/>
  <c r="L75" i="2" s="1"/>
  <c r="K71" i="2"/>
  <c r="L71" i="2" s="1"/>
  <c r="K53" i="2"/>
  <c r="L53" i="2" s="1"/>
  <c r="K45" i="2"/>
  <c r="L45" i="2" s="1"/>
  <c r="K16" i="2"/>
  <c r="L16" i="2" s="1"/>
  <c r="K7" i="2"/>
  <c r="L7" i="2" s="1"/>
  <c r="K118" i="2"/>
  <c r="L118" i="2" s="1"/>
  <c r="K114" i="2"/>
  <c r="L114" i="2" s="1"/>
  <c r="K99" i="2"/>
  <c r="L99" i="2" s="1"/>
  <c r="K97" i="2"/>
  <c r="L97" i="2" s="1"/>
  <c r="K91" i="2"/>
  <c r="L91" i="2" s="1"/>
  <c r="K89" i="2"/>
  <c r="L89" i="2" s="1"/>
  <c r="K87" i="2"/>
  <c r="L87" i="2" s="1"/>
  <c r="K85" i="2"/>
  <c r="L85" i="2" s="1"/>
  <c r="K82" i="2"/>
  <c r="L82" i="2" s="1"/>
  <c r="K80" i="2"/>
  <c r="L80" i="2" s="1"/>
  <c r="K78" i="2"/>
  <c r="L78" i="2" s="1"/>
  <c r="K58" i="2"/>
  <c r="L58" i="2" s="1"/>
  <c r="K56" i="2"/>
  <c r="L56" i="2" s="1"/>
  <c r="K54" i="2"/>
  <c r="L54" i="2" s="1"/>
  <c r="K48" i="2"/>
  <c r="L48" i="2" s="1"/>
  <c r="K46" i="2"/>
  <c r="L46" i="2"/>
  <c r="K33" i="2"/>
  <c r="L33" i="2" s="1"/>
  <c r="K21" i="2"/>
  <c r="L21" i="2" s="1"/>
  <c r="K18" i="2"/>
  <c r="L18" i="2" s="1"/>
  <c r="K12" i="2"/>
  <c r="L12" i="2" s="1"/>
  <c r="K8" i="2"/>
  <c r="L8" i="2" s="1"/>
  <c r="K5" i="2"/>
  <c r="L5" i="2" s="1"/>
  <c r="J6" i="2"/>
  <c r="J126" i="2" s="1"/>
  <c r="K6" i="2" l="1"/>
  <c r="L6" i="2" s="1"/>
  <c r="L126" i="2" s="1"/>
  <c r="K126" i="2" l="1"/>
  <c r="L113" i="1" l="1"/>
  <c r="L84" i="1" l="1"/>
  <c r="L44" i="1"/>
  <c r="L42" i="1"/>
  <c r="L50" i="1"/>
  <c r="L32" i="1"/>
  <c r="L35" i="1" l="1"/>
  <c r="L47" i="1"/>
  <c r="L37" i="1"/>
  <c r="L112" i="1"/>
  <c r="L111" i="1"/>
  <c r="L105" i="1" l="1"/>
  <c r="L100" i="1" l="1"/>
  <c r="L106" i="1"/>
  <c r="L102" i="1"/>
  <c r="L97" i="1"/>
  <c r="L86" i="1"/>
  <c r="L71" i="1"/>
  <c r="L75" i="1" l="1"/>
  <c r="L98" i="1"/>
  <c r="L108" i="1"/>
  <c r="L62" i="1" l="1"/>
  <c r="L60" i="1"/>
  <c r="L54" i="1"/>
  <c r="L31" i="1"/>
  <c r="L10" i="1" l="1"/>
  <c r="L14" i="1" l="1"/>
  <c r="L27" i="1"/>
  <c r="L22" i="1"/>
  <c r="L8" i="1" l="1"/>
  <c r="L4" i="1" l="1"/>
  <c r="L165" i="1" s="1"/>
</calcChain>
</file>

<file path=xl/comments1.xml><?xml version="1.0" encoding="utf-8"?>
<comments xmlns="http://schemas.openxmlformats.org/spreadsheetml/2006/main">
  <authors>
    <author>AutoBVT</author>
  </authors>
  <commentList>
    <comment ref="G37" authorId="0" shapeId="0">
      <text>
        <r>
          <rPr>
            <b/>
            <sz val="9"/>
            <color indexed="81"/>
            <rFont val="Tahoma"/>
            <family val="2"/>
            <charset val="163"/>
          </rPr>
          <t>AutoBVT:</t>
        </r>
        <r>
          <rPr>
            <sz val="9"/>
            <color indexed="81"/>
            <rFont val="Tahoma"/>
            <family val="2"/>
            <charset val="163"/>
          </rPr>
          <t xml:space="preserve">
dương nội 1</t>
        </r>
      </text>
    </comment>
  </commentList>
</comments>
</file>

<file path=xl/sharedStrings.xml><?xml version="1.0" encoding="utf-8"?>
<sst xmlns="http://schemas.openxmlformats.org/spreadsheetml/2006/main" count="1712" uniqueCount="541">
  <si>
    <t>Diễn giải chung</t>
  </si>
  <si>
    <t>Giò Tai Lưỡi Xào 250g</t>
  </si>
  <si>
    <t>Tai heo muối 400g</t>
  </si>
  <si>
    <t>Giò sụn gà 250g</t>
  </si>
  <si>
    <t>Chân giò heo muối 500g</t>
  </si>
  <si>
    <t>Chả nướng 300g</t>
  </si>
  <si>
    <t>Chân giò heo muối 300g</t>
  </si>
  <si>
    <t>Gà muối 500g</t>
  </si>
  <si>
    <t>Ngày hạch toán</t>
  </si>
  <si>
    <t>Đơn giá</t>
  </si>
  <si>
    <t>Tổng số lượng bán</t>
  </si>
  <si>
    <t>Tai heo muối 200g</t>
  </si>
  <si>
    <t>Diễn giải</t>
  </si>
  <si>
    <t>Doanh số bán</t>
  </si>
  <si>
    <t>SỔ CHI TIẾT BÁN HÀNG</t>
  </si>
  <si>
    <t>Mã thống kê</t>
  </si>
  <si>
    <t>Mộc Nấm Hương 250g</t>
  </si>
  <si>
    <t>Chả cốm 300g</t>
  </si>
  <si>
    <t>Giò lụa cây 250g</t>
  </si>
  <si>
    <t>Chiết khấu</t>
  </si>
  <si>
    <t>Đùi gà sốt cay 500g</t>
  </si>
  <si>
    <t>Chân gà sốt cay 400g</t>
  </si>
  <si>
    <t>HÀNG TRẢ - 1077 QUẦY INTRACOM</t>
  </si>
  <si>
    <t>Bắp bò muối 200g</t>
  </si>
  <si>
    <t>HÀNG TRẢ - QUẦY GEMEK</t>
  </si>
  <si>
    <t>HÀNG TRẢ - 00868 QUẦY 29 XUÂN LA</t>
  </si>
  <si>
    <t>Tai heo muối  200g</t>
  </si>
  <si>
    <t>Chi nhánh: C6 HÀ NỘI; Khách hàng: CÔNG TY CỔ PHẦN T - MARTSTORES; THÁNG 03</t>
  </si>
  <si>
    <t>HÀNG TRẢ - 1065 QUẦY TECCO TỨ HIỆP</t>
  </si>
  <si>
    <t>HÀNG TRẢ - 1080 QUẦY TỐ HỮU</t>
  </si>
  <si>
    <t>HÀNG TRẢ - 1025 QUẦY 20 ĐỨC DIỄN</t>
  </si>
  <si>
    <t>HÀNG TRẢ- 1082 QUẦY 43 PHẠM VĂN ĐỒNG</t>
  </si>
  <si>
    <t>HÀNG TRẢ - 1070 QUẦY ECOHOME 4</t>
  </si>
  <si>
    <t>HÀNG TRẢ - 1046 QUẦY 47 TÂN XUÂN</t>
  </si>
  <si>
    <t>HÀNG TRẢ - 1061 QUẦY VICTORY 2</t>
  </si>
  <si>
    <t>HÀNG TRẢ- 1019 QUẦY 19T6 KIẾN HƯNG</t>
  </si>
  <si>
    <t>HÀNG TRẢ- 1049 QUẦY 59 XUÂN LA</t>
  </si>
  <si>
    <t>HÀNG TRẢ- QUẦY ÂU CƠ</t>
  </si>
  <si>
    <t>HÀNG TRẢ- QUẦY THANH LIỆT</t>
  </si>
  <si>
    <t>HÀNG TRẢ- QUẦY 96 VĨNH HƯNG</t>
  </si>
  <si>
    <t xml:space="preserve">HÀNG TRẢ- QUẦY ĐẠI TỪ </t>
  </si>
  <si>
    <t>HÀNG TRẢ- QUẦY PHỐ XÓM</t>
  </si>
  <si>
    <t>HÀNG TRẢ - QUẦY TÔ HIỆU</t>
  </si>
  <si>
    <t>HÀNG TRẢ- 1079 QUẦY 885 TAM TRINH</t>
  </si>
  <si>
    <t>HÀNG TRẢ - 1080 QUẦY ROMAN</t>
  </si>
  <si>
    <t>HÀNG TRẢ - 1071 QUẦY ĐẠI THANH 2</t>
  </si>
  <si>
    <t>HÀNG TRẢ - 00995 QUẦY XA LA 2</t>
  </si>
  <si>
    <t>HÀNG TRẢ- 1055 QUẦY TRỊNH THỊ DỐI</t>
  </si>
  <si>
    <t>Bắp bò muối 500g</t>
  </si>
  <si>
    <t>Bắp bò muối 300g</t>
  </si>
  <si>
    <t>HÀNG TRẢ- 1075 QUẦY XUÂN ĐỈNH</t>
  </si>
  <si>
    <t>HÀNG TRẢ- 1052 QUẦY 850A LÊ VĂN LƯƠNG</t>
  </si>
  <si>
    <t>HÀNG TRẢ- 00993 QUẦY NGÔ THÌ NHẬM</t>
  </si>
  <si>
    <t>HÀNG TRẢ- 1079 QUẦY TAM TRINH</t>
  </si>
  <si>
    <t>HÀNG TRẢ- 1058 QUẦY 245 TRẦN THÌ CỜ</t>
  </si>
  <si>
    <t>HÀNG TRẢ - 1051 QUẦY HƯNG YÊN</t>
  </si>
  <si>
    <t>HÀNG TRẢ- 1076 QUẦY XUÂN ĐỊNH</t>
  </si>
  <si>
    <t>HÀNG TRẢ- 00988 QUẦY RESCO</t>
  </si>
  <si>
    <t>HÀNG TRẢ- 1077 QUẦY VĨNH NGỌC</t>
  </si>
  <si>
    <t>Tmart</t>
  </si>
  <si>
    <t>Ngọc Thơm</t>
  </si>
  <si>
    <t>Chi nhánh: C6 HÀ NỘI; Khách hàng: CÔNG TY CỔ PHẦN T - MARTSTORES; THÁNG 02</t>
  </si>
  <si>
    <t>lệch</t>
  </si>
  <si>
    <t>HÀNG TRẢ - 1063 ECOHOME 3</t>
  </si>
  <si>
    <t>HÀNG TRẢ - 1065 QUẦY TỨ HIỆP</t>
  </si>
  <si>
    <t>HÀNG TRẢ - 1090 QUẦY TRẦN THỦ ĐỘ 2</t>
  </si>
  <si>
    <t>HÀNG TRẢ - 1037 QUẦY VĨNH QUỲNH</t>
  </si>
  <si>
    <t>HÀNG TRẢ- 1003 QUẦY ECOHOME</t>
  </si>
  <si>
    <t>HÀNG TRẢ- 1080  QUẦY TỐ HỮU</t>
  </si>
  <si>
    <t>HÀNG TRẢ- 1072 QUẦY 96 VĨNH HƯNG</t>
  </si>
  <si>
    <t>HÀNG TRẢ - 1082 QUẦY 43 PHẠM VĂN ĐỒNG</t>
  </si>
  <si>
    <t>HÀNG TRẢ- 1046 QUẦY 47 TÂN XUÂN</t>
  </si>
  <si>
    <t>HÀNG TRẢ- 00995 QUẦY XALA</t>
  </si>
  <si>
    <t>HÀNG TRẢ-1085 QUẦY 44 TRIỀU KHÚC</t>
  </si>
  <si>
    <t>HÀNG TRẢ- 1001 QUẦY DƯƠNG NỘI 2</t>
  </si>
  <si>
    <t>HÀNG TRẢ - 1089 QUẦY LICOGI 13</t>
  </si>
  <si>
    <t>HÀNG TRẢ - QUẦY KIM VĂN KIM VŨ</t>
  </si>
  <si>
    <t>HÀNG TRẢ - 1026 QUẦY 28 ĐỨC DIỄN</t>
  </si>
  <si>
    <t>HÀNG TRẢ - 1053 QUẦY VĨNH LỘC A</t>
  </si>
  <si>
    <t>HÀNG TRẢ - 00984 QUẦY THĂNG LONG</t>
  </si>
  <si>
    <t>HÀNG TRẢ - 00357 QUẦY 274 LĨNH NAM</t>
  </si>
  <si>
    <t>HÀNG TRẢ - 1074 QUẦY 112 TÂN KHAI</t>
  </si>
  <si>
    <t>HÀNG TRẢ - 1073 QUẦY LÊ VĂN THIÊM</t>
  </si>
  <si>
    <t>HÀNG TRẢ - 1001 QUẦY DƯƠNG NỘI</t>
  </si>
  <si>
    <t>HÀNG TRẢ - 1048 QUẦY GOLDEN AN KHÁNH</t>
  </si>
  <si>
    <t>HÀNG TRẢ - 1019 QUẦY KIẾN HƯNG</t>
  </si>
  <si>
    <t xml:space="preserve">HÀNG TRẢ- 1084 QUẦY KOSMO </t>
  </si>
  <si>
    <t>HÀNG TRẢ- 1025 QUẦY 28 ĐỨC DIỄN</t>
  </si>
  <si>
    <t>HÀNG TRẢ- QUẦY ĐẠI MỘ</t>
  </si>
  <si>
    <t>HÀNG TRẢ - 1049 QUẦY 59 XUÂN LA</t>
  </si>
  <si>
    <t>HÀNG TRẢ - QUẦY THĂNG LONG</t>
  </si>
  <si>
    <t>HÀNG TRẢ - 1023 QUẦY 39 CẦU DIỄN</t>
  </si>
  <si>
    <t>HÀNG TRẢ- 00993 QUẦY CT1 NGÔ THÌ NHẬM</t>
  </si>
  <si>
    <t>HÀNG TRẢ - 1069 QUẦY HIỆP THÀNH</t>
  </si>
  <si>
    <t>Giò lụa cây 500g</t>
  </si>
  <si>
    <t>HÀNG TRẢ- 1051 QUẦY HƯNG YÊN</t>
  </si>
  <si>
    <t>Lệch</t>
  </si>
  <si>
    <t>HÀNG TRẢ - 1082 QUẦY CT2 THÁI HÀ</t>
  </si>
  <si>
    <t xml:space="preserve">HÀNG TRẢ- 1011 QUẦY GEMEK </t>
  </si>
  <si>
    <t>HÀNG TRẢ- GOLDEN 2</t>
  </si>
  <si>
    <t>HÀNG TRẢ- 1025 QUẦY 20 ĐỨC DIỄN</t>
  </si>
  <si>
    <t>HÀNG TRẢ- 1078 QUẦY ECOHOME 1</t>
  </si>
  <si>
    <t>HÀNG TRẢ- 1070 QUẦY ECOHOMI 4</t>
  </si>
  <si>
    <t xml:space="preserve">HÀNG TRẢ- 00994 QUẦY THĂNG LONG VIC TORY </t>
  </si>
  <si>
    <t>HÀNG TRẢ- 1085 QUẦY 44 TRIỀU KHÚC</t>
  </si>
  <si>
    <t>HÀNG TRẢ- 1073 QUẦY LÊ VĂN THIÊM</t>
  </si>
  <si>
    <t>HÀNG TRẢ- 1017 QUẦY 112  ÂU CƠ</t>
  </si>
  <si>
    <t>HÀNG TRẢ- 1060 QUẦY HIỆP THÀNH</t>
  </si>
  <si>
    <t>Gio tai nấm hương 500g</t>
  </si>
  <si>
    <t>HÀNG TRẢ - 1041 QUẦY SỐ 1 TRẦN NGUYÊN ĐÁN</t>
  </si>
  <si>
    <t>HÀNG TRẢ- QUẦY HƯNG YÊN</t>
  </si>
  <si>
    <t>HÀNG TRẢ - 1075 QUẦY 280 XUÂN ĐỊNH</t>
  </si>
  <si>
    <t>HÀNG TRẢ - 1076 QUẦY VĂN PHÚ</t>
  </si>
  <si>
    <t>HÀNG TRẢ - 00993 QUẦY NGÔ THỊ NHẬM</t>
  </si>
  <si>
    <t>HÀNG TRẢ - 1052 QUẦY 850A LÊ VĂN LƯƠNG</t>
  </si>
  <si>
    <t>HÀNG TRẢ- 1067 QUẦY LINH ĐÀM 2</t>
  </si>
  <si>
    <t>HÀNG TRẢ- 1090 QUẦY TRẦN THỦ ĐỘ 2</t>
  </si>
  <si>
    <t>HÀNG TRẢ- 1065 QUẦY TECCO TỨ HIỆP</t>
  </si>
  <si>
    <t>HÀNG TRẢ- 1021 QUẦY ECOLIFE 58 TỐ HỮU</t>
  </si>
  <si>
    <t>HÀNG TRẢ- 00994 QUẦY THĂNG LONG VICTORY</t>
  </si>
  <si>
    <t>HÀNG TRẢ- QUẦY 28 ĐỨC DIỄN</t>
  </si>
  <si>
    <t>HÀNG TRẢ- 00928 QUẦY KIM VĂN</t>
  </si>
  <si>
    <t>HÀNG TRẢ- 1088 QUẦY CITY PHÚC LỢI</t>
  </si>
  <si>
    <t>HÀNG TRẢ- 1081 QUẦY TRÂU QUY</t>
  </si>
  <si>
    <t>HÀNG TRẢ- QUẦY HH03A KDT THANH HÀ</t>
  </si>
  <si>
    <t>HÀNG TRẢ-1088 QUẦY CITY PHÚC LỢI</t>
  </si>
  <si>
    <t>HÀNG TRẢ- THE K- PARK</t>
  </si>
  <si>
    <t>CHI TIẾT HÀNG TRẢ</t>
  </si>
  <si>
    <t xml:space="preserve"> THÁNG 01</t>
  </si>
  <si>
    <t>HÀNG TRẢ - 1088 QUẦY RUBY PHÚC LỢI</t>
  </si>
  <si>
    <t xml:space="preserve">HÀNG TRẢ - 1082 QUẦY CT2 - 43 PHẠM VĂN ĐỒNG </t>
  </si>
  <si>
    <t>HÀNG TRẢ - 1019 QUẦY 19 T6 KIẾN HƯNG</t>
  </si>
  <si>
    <t xml:space="preserve">HÀNG TRẢ - QUẦY ECOHOME1 </t>
  </si>
  <si>
    <t>HÀNG TRẢ - QUẦY 28 ĐỨC DIỄN</t>
  </si>
  <si>
    <t>HÀNG TRẢ- 00984 QUẦY ĐẠI TỪ</t>
  </si>
  <si>
    <t>HÀNG TRẢ - LINH ĐÀM 2</t>
  </si>
  <si>
    <t>HÀNG TRẢ - 00357 QUẦY 72 LINH NAM</t>
  </si>
  <si>
    <t>HÀNG TRẢ- QUẦY TRẦN THỦ ĐỘ 2</t>
  </si>
  <si>
    <t>HÀNG TRẢ- QUẦY 71 BÙI VĂN NGỮ</t>
  </si>
  <si>
    <t>XT T1 Ngọc Thơm</t>
  </si>
  <si>
    <t>Tháng</t>
  </si>
  <si>
    <t>Ngày</t>
  </si>
  <si>
    <t>Số GD</t>
  </si>
  <si>
    <t>Loại GD</t>
  </si>
  <si>
    <t>Số HĐ</t>
  </si>
  <si>
    <t>T.Tiền</t>
  </si>
  <si>
    <t>Nơi trả</t>
  </si>
  <si>
    <t>Ghi chú</t>
  </si>
  <si>
    <t>NV</t>
  </si>
  <si>
    <t>08/01/2022</t>
  </si>
  <si>
    <t>NN0038</t>
  </si>
  <si>
    <t>45. Quầy 20 Đức Diễn</t>
  </si>
  <si>
    <t>Hồ Thị Kiều Oanh</t>
  </si>
  <si>
    <t>09/01/2022</t>
  </si>
  <si>
    <t>NN0107</t>
  </si>
  <si>
    <t>104. Quầy 44 Triều Khúc</t>
  </si>
  <si>
    <t>Ngọc Thơm   (zalo team nn 13/01)</t>
  </si>
  <si>
    <t>25/01/2022</t>
  </si>
  <si>
    <t>NN0006</t>
  </si>
  <si>
    <t>101. Quầy CT2-Epics Home-43 Phạm Văn Đồng</t>
  </si>
  <si>
    <t>15/01/2022</t>
  </si>
  <si>
    <t>NN0116</t>
  </si>
  <si>
    <t>68. Quầy 32T ĐN-A KĐT GOLDEN AN KHÁNH</t>
  </si>
  <si>
    <t xml:space="preserve">trả hàng hết date </t>
  </si>
  <si>
    <t>06/01/2022</t>
  </si>
  <si>
    <t>NN0222</t>
  </si>
  <si>
    <t>39. Quầy 112 Âu Cơ</t>
  </si>
  <si>
    <t>0988394705  PC</t>
  </si>
  <si>
    <t>18/01/2022</t>
  </si>
  <si>
    <t>NN0191</t>
  </si>
  <si>
    <t>23. Quầy CT1 Ngô Thì Nhậm, Hà Đông</t>
  </si>
  <si>
    <t>hàng hết date       ( zalo ql gửi  25/04)</t>
  </si>
  <si>
    <t>NN0041</t>
  </si>
  <si>
    <t>89. Quầy No5 Golden Time, Ecohome 4</t>
  </si>
  <si>
    <t>TRẢ HÀNG HẾT DATE</t>
  </si>
  <si>
    <t>NN0250</t>
  </si>
  <si>
    <t>24. Quầy Victory Thăng Long</t>
  </si>
  <si>
    <t>TRẢ HÀNG HẾT HẠN  PC</t>
  </si>
  <si>
    <t>23/01/2022</t>
  </si>
  <si>
    <t>NN0167</t>
  </si>
  <si>
    <t>01. Quầy 72 Lĩnh Nam</t>
  </si>
  <si>
    <t>ncc thu date (</t>
  </si>
  <si>
    <t>05/01/2022</t>
  </si>
  <si>
    <t>NN0234</t>
  </si>
  <si>
    <t>00. Quầy 39 Cầu Diễn</t>
  </si>
  <si>
    <t>zalo nhóm xuất trả của quầy</t>
  </si>
  <si>
    <t>KA0140</t>
  </si>
  <si>
    <t>72. SG Quầy 850A Lê Văn Lương, Nhà Bè, TPHCM</t>
  </si>
  <si>
    <t>mail phản hồi xử lý nhanh 16.01</t>
  </si>
  <si>
    <t>Nhập liệu kho HCM</t>
  </si>
  <si>
    <t>28/01/2022</t>
  </si>
  <si>
    <t>NN0118</t>
  </si>
  <si>
    <t>15. Quầy 9B Nguyễn Cảnh Dị-KĐT Đại Kim</t>
  </si>
  <si>
    <t>trả hàng hết date</t>
  </si>
  <si>
    <t>NN0039</t>
  </si>
  <si>
    <t>NN0040</t>
  </si>
  <si>
    <t>17. Quầy 184 Đại Từ</t>
  </si>
  <si>
    <t>trả ncc</t>
  </si>
  <si>
    <t>NN0008</t>
  </si>
  <si>
    <t>94. 280-282 Xuân Đỉnh</t>
  </si>
  <si>
    <t>hết date _ báo qua gamil, làm phiếu gửi qua gmail.</t>
  </si>
  <si>
    <t>19/01/2022</t>
  </si>
  <si>
    <t>NN0254</t>
  </si>
  <si>
    <t>93. Quầy 112 Tân Khai</t>
  </si>
  <si>
    <t>hàng hết date  PC</t>
  </si>
  <si>
    <t>21/01/2022</t>
  </si>
  <si>
    <t>xuất trả hàng bị chua khách trả hàng</t>
  </si>
  <si>
    <t>10/01/2022</t>
  </si>
  <si>
    <t>NN0019</t>
  </si>
  <si>
    <t>95. T1 tòa K3, KPARK Văn Phú</t>
  </si>
  <si>
    <t>hủy hàng hết date theo yc của ncc qua gmail</t>
  </si>
  <si>
    <t>20/01/2022</t>
  </si>
  <si>
    <t>KD0105</t>
  </si>
  <si>
    <t>96. Quầy ECOHOME1</t>
  </si>
  <si>
    <t>xuất trả ncc hết date</t>
  </si>
  <si>
    <t>NHAPLIEU04</t>
  </si>
  <si>
    <t>29/01/2022</t>
  </si>
  <si>
    <t>NN0053</t>
  </si>
  <si>
    <t>61. Quầy Định Công, Số 1 Trần Nguyên Đán</t>
  </si>
  <si>
    <t>xuất trả hàng date theo yc ncc   PC</t>
  </si>
  <si>
    <t>NN0221</t>
  </si>
  <si>
    <t>hết date       ( zalo ql gửi 22/04)</t>
  </si>
  <si>
    <t>NN0115</t>
  </si>
  <si>
    <t>71. Quầy Hưng Yên</t>
  </si>
  <si>
    <t>ncc báo xt</t>
  </si>
  <si>
    <t>NN0220</t>
  </si>
  <si>
    <t>19. Quầy Resco(OTC1-KĐT Resco Cổ Nhuế)</t>
  </si>
  <si>
    <t>trả hàng k đủ điều kiện bán theo yc ncc     zalo ql 22/04</t>
  </si>
  <si>
    <t xml:space="preserve">35. Quầy Tầng 5, tòa GEMEK, KĐT mới Lê Trọng Tấn </t>
  </si>
  <si>
    <t>NN0223</t>
  </si>
  <si>
    <t>69. Quầy 59 Xuân La, Tây Hồ, HN</t>
  </si>
  <si>
    <t>TRẢ HÀNG HẾT DATE  PC</t>
  </si>
  <si>
    <t>NN0205</t>
  </si>
  <si>
    <t>40. Quầy 19T6 Kiến Hưng</t>
  </si>
  <si>
    <t>NN0243</t>
  </si>
  <si>
    <t>zalo team nn 22/04</t>
  </si>
  <si>
    <t>NN0240</t>
  </si>
  <si>
    <t>TRẢ HÀNG HẾT DATE THEO YC NCC    ( zalo ql gửi 22/04)</t>
  </si>
  <si>
    <t>NN0157</t>
  </si>
  <si>
    <t>92. Quầy Lê Văn Thiêm</t>
  </si>
  <si>
    <t>HÀNG DATE</t>
  </si>
  <si>
    <t>GX0001</t>
  </si>
  <si>
    <t>hàng date</t>
  </si>
  <si>
    <t>Đinh Thu Hào</t>
  </si>
  <si>
    <t>KD0122</t>
  </si>
  <si>
    <t>86. Quầy Nơ 4A Linh Đàm</t>
  </si>
  <si>
    <t>NN0164</t>
  </si>
  <si>
    <t>28. Quầy 485 Vũ Tông Phan</t>
  </si>
  <si>
    <t>XT hàng lỗi + hết hạn ngày 10.01.2021   (zalo team nn 09/02)</t>
  </si>
  <si>
    <t>12/01/2022</t>
  </si>
  <si>
    <t>KA0239</t>
  </si>
  <si>
    <t>77. SG Quầy 71 BÙI VĂN NGỮ</t>
  </si>
  <si>
    <t>TRẢ NCC NGỌC THƠM ĐÃ BÁO QUA MAIL</t>
  </si>
  <si>
    <t>11/01/2022</t>
  </si>
  <si>
    <t>NN0097</t>
  </si>
  <si>
    <t>29. Quầy tòa K-KĐT Dương Nội</t>
  </si>
  <si>
    <t xml:space="preserve">xuất trả hàng long chân k </t>
  </si>
  <si>
    <t>KA0240</t>
  </si>
  <si>
    <t>NN0211</t>
  </si>
  <si>
    <t>KA0115</t>
  </si>
  <si>
    <t>80. SG Quầy  323 đường HT13, P.Hiệp Thành, Q12</t>
  </si>
  <si>
    <t>27/01/2022</t>
  </si>
  <si>
    <t>NN0091</t>
  </si>
  <si>
    <t>109. Quầy Trần Thủ Độ 2, tòa South Building Pháp Vân- Tứ Hiệp</t>
  </si>
  <si>
    <t>trả hàng long chân không</t>
  </si>
  <si>
    <t>PK0351</t>
  </si>
  <si>
    <t>15(*)</t>
  </si>
  <si>
    <t>82. Quầy H3.2 FLC Đại Mỗ</t>
  </si>
  <si>
    <t>xtra hàng hết hạn</t>
  </si>
  <si>
    <t>QL_DAIMO</t>
  </si>
  <si>
    <t>PK0230</t>
  </si>
  <si>
    <t>107. Quầy Ruby City Phúc Lợi</t>
  </si>
  <si>
    <t>xuất trả hàng nong chân không</t>
  </si>
  <si>
    <t>QL_RUBY</t>
  </si>
  <si>
    <t>Dòng=40</t>
  </si>
  <si>
    <t>Số đã trừ 2 đơn sao</t>
  </si>
  <si>
    <t>22/02/2022</t>
  </si>
  <si>
    <t>NN0102</t>
  </si>
  <si>
    <t>hàng hết date trả NCC</t>
  </si>
  <si>
    <t>11/02/2022</t>
  </si>
  <si>
    <t>NN0154</t>
  </si>
  <si>
    <t xml:space="preserve">thu hồi hàng hết dtae </t>
  </si>
  <si>
    <t>24/02/2022</t>
  </si>
  <si>
    <t>NN0197</t>
  </si>
  <si>
    <t xml:space="preserve">xtra hàng hết hạn </t>
  </si>
  <si>
    <t>13/02/2022</t>
  </si>
  <si>
    <t>83. Tmart Tòa N02, KĐT ECOHOME3</t>
  </si>
  <si>
    <t>16/02/2022</t>
  </si>
  <si>
    <t>HÀNG HẾT DATE</t>
  </si>
  <si>
    <t>12/02/2022</t>
  </si>
  <si>
    <t>NN0005</t>
  </si>
  <si>
    <t>date  ( zalo nhóm gemek )</t>
  </si>
  <si>
    <t>NN0149</t>
  </si>
  <si>
    <t>032.885.1516</t>
  </si>
  <si>
    <t>14/02/2022</t>
  </si>
  <si>
    <t>NN0178</t>
  </si>
  <si>
    <t>12. Quầy CT12B Kim Văn - Kim Lũ</t>
  </si>
  <si>
    <t>xuất trả hàng hết date   ( zalo ql gửi 25/04)</t>
  </si>
  <si>
    <t>10/02/2022</t>
  </si>
  <si>
    <t>KA0098</t>
  </si>
  <si>
    <t xml:space="preserve">cấn trừ công nợ , mail hủy tại ch theo y/c ncc </t>
  </si>
  <si>
    <t>NN0219</t>
  </si>
  <si>
    <t>103. Quầy KOSMO</t>
  </si>
  <si>
    <t>NN0055</t>
  </si>
  <si>
    <t>108. Quầy Licogi 13</t>
  </si>
  <si>
    <t>TRẢ HÀNG LONG CHÂN KHÔNG</t>
  </si>
  <si>
    <t>19/02/2022</t>
  </si>
  <si>
    <t>NN0140</t>
  </si>
  <si>
    <t>xuất trả hàng phồng</t>
  </si>
  <si>
    <t>23/02/2022</t>
  </si>
  <si>
    <t>NN0255</t>
  </si>
  <si>
    <t>28/02/2022</t>
  </si>
  <si>
    <t>NN0123</t>
  </si>
  <si>
    <t>TRẢ HÀNG MẤT CHÂN KHÔNG</t>
  </si>
  <si>
    <t>NN0101</t>
  </si>
  <si>
    <t>30. Quầy Ecohome2</t>
  </si>
  <si>
    <t>XUẤT TRẢ HÀNG DATE</t>
  </si>
  <si>
    <t>21/02/2022</t>
  </si>
  <si>
    <t>NN0286</t>
  </si>
  <si>
    <t>91. Quầy 96 Vĩnh Hưng</t>
  </si>
  <si>
    <t>xuất trả ncc</t>
  </si>
  <si>
    <t>NN0103</t>
  </si>
  <si>
    <t>66. Quầy 47 Tân Xuân, Bắc Từ Liêm, HN</t>
  </si>
  <si>
    <t>TRẢ NCC</t>
  </si>
  <si>
    <t>17/02/2022</t>
  </si>
  <si>
    <t>NN0172</t>
  </si>
  <si>
    <t>XUẤT TRẢ HẾT DATE VÀ HỦY THEO NCC</t>
  </si>
  <si>
    <t>NN0151</t>
  </si>
  <si>
    <t>99. Quầy ROMAN TỐ HỮU</t>
  </si>
  <si>
    <t>XUẤT TRẢ HÀNG HẾT DATE</t>
  </si>
  <si>
    <t>NN0110</t>
  </si>
  <si>
    <t>trả NCC</t>
  </si>
  <si>
    <t>KA0137</t>
  </si>
  <si>
    <t xml:space="preserve">XUẤT TRẢ </t>
  </si>
  <si>
    <t>NN0218</t>
  </si>
  <si>
    <t>Trả NCC Ngọc Thơm</t>
  </si>
  <si>
    <t>15/02/2022</t>
  </si>
  <si>
    <t>NN0137</t>
  </si>
  <si>
    <t>Trả NCC</t>
  </si>
  <si>
    <t>NN0095</t>
  </si>
  <si>
    <t>52. Quầy Vĩnh Quỳnh</t>
  </si>
  <si>
    <t>trả ncc Ngọc Thơm</t>
  </si>
  <si>
    <t>NN0430</t>
  </si>
  <si>
    <t>hàng hết date trả ncc          (zalo team nn 31/03)</t>
  </si>
  <si>
    <t>NN0194</t>
  </si>
  <si>
    <t>25. Quầy CT2 - KĐT XALA</t>
  </si>
  <si>
    <t xml:space="preserve">thu hồi hàng hết date </t>
  </si>
  <si>
    <t>CC0019</t>
  </si>
  <si>
    <t>73. SG Quầy Liên ấp 2-6 Vĩnh LộcA-Bình Chánh</t>
  </si>
  <si>
    <t>xuất trả hàng hết date theo yêu cầu NCC</t>
  </si>
  <si>
    <t>NN0175</t>
  </si>
  <si>
    <t>hàng long chân không         ( zalo team nn 23/04)</t>
  </si>
  <si>
    <t>NN0002</t>
  </si>
  <si>
    <t>THEO MAIL NCC</t>
  </si>
  <si>
    <t>NN0068</t>
  </si>
  <si>
    <t xml:space="preserve">xuất trả hàng cận date </t>
  </si>
  <si>
    <t>09/02/2022</t>
  </si>
  <si>
    <t>11. Quầy 29 Xuân La</t>
  </si>
  <si>
    <t>TM_KOSMO01</t>
  </si>
  <si>
    <t>96. Quầy Intracom Vĩnh Ngọc, Đông Anh</t>
  </si>
  <si>
    <t>84. Quầy TECCO Tứ Hiệp</t>
  </si>
  <si>
    <t>QL_TECCO</t>
  </si>
  <si>
    <t>Dòng=38</t>
  </si>
  <si>
    <t>15/03/2022</t>
  </si>
  <si>
    <t>NN0010</t>
  </si>
  <si>
    <t>05/03/2022</t>
  </si>
  <si>
    <t>NN0181</t>
  </si>
  <si>
    <t xml:space="preserve">Trả NCC </t>
  </si>
  <si>
    <t>14/03/2022</t>
  </si>
  <si>
    <t>NN0009</t>
  </si>
  <si>
    <t>hàng hết date</t>
  </si>
  <si>
    <t>16/03/2022</t>
  </si>
  <si>
    <t>NN0160</t>
  </si>
  <si>
    <t>24/03/2022</t>
  </si>
  <si>
    <t>NN0184</t>
  </si>
  <si>
    <t>trả NCC hàng hết date     zalo ql gửi 22/04</t>
  </si>
  <si>
    <t>31/03/2022</t>
  </si>
  <si>
    <t xml:space="preserve">xuất trả hàng bị phồng </t>
  </si>
  <si>
    <t>18/03/2022</t>
  </si>
  <si>
    <t>NN0073</t>
  </si>
  <si>
    <t>NCC xác nhận ảnh hủy qua zalo</t>
  </si>
  <si>
    <t>26/03/2022</t>
  </si>
  <si>
    <t>NN0169</t>
  </si>
  <si>
    <t>NN0134</t>
  </si>
  <si>
    <t xml:space="preserve">TRẢ HÀNG DATE </t>
  </si>
  <si>
    <t>08/03/2022</t>
  </si>
  <si>
    <t>KA0053</t>
  </si>
  <si>
    <t>hàng xì , hết date</t>
  </si>
  <si>
    <t>NN0139</t>
  </si>
  <si>
    <t>xuất trả hàng date</t>
  </si>
  <si>
    <t>36. Quầy CT2 Xuân Mai, Tô Hiệu, Hà Đông $</t>
  </si>
  <si>
    <t>hàng hết date trả ncc</t>
  </si>
  <si>
    <t>20/03/2022</t>
  </si>
  <si>
    <t>NN0060</t>
  </si>
  <si>
    <t>ncc xác nhận qua hình ảnh</t>
  </si>
  <si>
    <t>NN0162</t>
  </si>
  <si>
    <t>NN0179</t>
  </si>
  <si>
    <t>NN0186</t>
  </si>
  <si>
    <t>hàng hết date ngọc thơm       ( zalo ql gửi 22/04)</t>
  </si>
  <si>
    <t>11/03/2022</t>
  </si>
  <si>
    <t>NN0014</t>
  </si>
  <si>
    <t>10/03/2022</t>
  </si>
  <si>
    <t>98. Quầy 16 ngõ 885 Tam Trinh</t>
  </si>
  <si>
    <t>trả ncc Ngọc Thơm        zalo team nn 22/04</t>
  </si>
  <si>
    <t>date</t>
  </si>
  <si>
    <t>NN0096</t>
  </si>
  <si>
    <t>07/03/2022</t>
  </si>
  <si>
    <t>NN0126</t>
  </si>
  <si>
    <t>trả hàng date theo thỏa thuận   zalo xuất trả cầu diễn</t>
  </si>
  <si>
    <t>23/03/2022</t>
  </si>
  <si>
    <t>NN0001</t>
  </si>
  <si>
    <t>NN0007</t>
  </si>
  <si>
    <t>long chân không</t>
  </si>
  <si>
    <t>NN0141</t>
  </si>
  <si>
    <t>42. Quầy EcoLife, 58 Tố Hữu, Nam Từ Liêm</t>
  </si>
  <si>
    <t>xuất trả ncc hàng date</t>
  </si>
  <si>
    <t>25/03/2022</t>
  </si>
  <si>
    <t>NN0198</t>
  </si>
  <si>
    <t>XT HÀNG HẾT DATE     ( zalo QL 28/04)</t>
  </si>
  <si>
    <t>13/03/2022</t>
  </si>
  <si>
    <t>KA0232</t>
  </si>
  <si>
    <t>75. SG Quầy TRỊNH THỊ DỐI</t>
  </si>
  <si>
    <t>NN0163</t>
  </si>
  <si>
    <t xml:space="preserve">XUẤT TRẢ HÀNG HẾT DATE </t>
  </si>
  <si>
    <t>NN0138</t>
  </si>
  <si>
    <t>81. Quầy VICTORY2</t>
  </si>
  <si>
    <t>trả hết date</t>
  </si>
  <si>
    <t>03/03/2022</t>
  </si>
  <si>
    <t>NN0236</t>
  </si>
  <si>
    <t>XT hàng hết hạn ngày 3.3.2022  ( zalo QL 28/04)</t>
  </si>
  <si>
    <t>110. Quầy HH03A Thanh Hà</t>
  </si>
  <si>
    <t xml:space="preserve">hàng lỗi </t>
  </si>
  <si>
    <t>NN0089</t>
  </si>
  <si>
    <t>17/03/2022</t>
  </si>
  <si>
    <t>NN0146</t>
  </si>
  <si>
    <t>02/03/2022</t>
  </si>
  <si>
    <t>TRẢ NCC HÀNG LONG CHÂN KHÔNG         zalo team nn 22/04</t>
  </si>
  <si>
    <t>29/03/2022</t>
  </si>
  <si>
    <t>GX0066</t>
  </si>
  <si>
    <t xml:space="preserve"> zalo Chung QL 18/6</t>
  </si>
  <si>
    <t xml:space="preserve">TRẢ NCC </t>
  </si>
  <si>
    <t>NN0098</t>
  </si>
  <si>
    <t>27. Quầy 62 Thanh Liệt(658 Kim Giang mới)</t>
  </si>
  <si>
    <t>ncc thu hàng</t>
  </si>
  <si>
    <t>19/03/2022</t>
  </si>
  <si>
    <t>NN0187</t>
  </si>
  <si>
    <t>105. Quầy HomeLand</t>
  </si>
  <si>
    <t>zalo ql gửi 27/04</t>
  </si>
  <si>
    <t>100. Quầy Trâu Quỳ, Gia Lâm</t>
  </si>
  <si>
    <t xml:space="preserve">trả ncc hàng hết date </t>
  </si>
  <si>
    <t>NN0283</t>
  </si>
  <si>
    <t>trả hàng date</t>
  </si>
  <si>
    <t>NN0225</t>
  </si>
  <si>
    <t>90. Quầy Đại Thanh2</t>
  </si>
  <si>
    <t>TRẢ DATE</t>
  </si>
  <si>
    <t>NN0260</t>
  </si>
  <si>
    <t>47. Quầy 69 Phố Xốm,Hà Đông, HN</t>
  </si>
  <si>
    <t>21/03/2022</t>
  </si>
  <si>
    <t>KA0219</t>
  </si>
  <si>
    <t>76. SG Quầy 245 TRẦN THỊ CỜ</t>
  </si>
  <si>
    <t>NN0259</t>
  </si>
  <si>
    <t>trả hàng k đủ đk bán      zalo ql gửi 22/04</t>
  </si>
  <si>
    <t>NN0173</t>
  </si>
  <si>
    <t>28/03/2022</t>
  </si>
  <si>
    <t>trả hàng ngọc thơm</t>
  </si>
  <si>
    <t>PK0291</t>
  </si>
  <si>
    <t>đổi trả hàng hết date</t>
  </si>
  <si>
    <t>QL_LICOGI</t>
  </si>
  <si>
    <t>12/03/2022</t>
  </si>
  <si>
    <t>PK0315</t>
  </si>
  <si>
    <t>XUAT TRA NCC(0386408222)</t>
  </si>
  <si>
    <t>PK0198</t>
  </si>
  <si>
    <t>trả ncc hàng hỏng</t>
  </si>
  <si>
    <t>PK0397</t>
  </si>
  <si>
    <t>QL_59XUANLA</t>
  </si>
  <si>
    <t>PK0407</t>
  </si>
  <si>
    <t>xuất trả ncc Ngọc thoem ngày 26-3</t>
  </si>
  <si>
    <t>Dòng=55</t>
  </si>
  <si>
    <t>Số đã trừ đi các đơn *</t>
  </si>
  <si>
    <t>097958</t>
  </si>
  <si>
    <t>Bắp bò muối túi 200g</t>
  </si>
  <si>
    <t>107110</t>
  </si>
  <si>
    <t>CHẢ CỐM 300g</t>
  </si>
  <si>
    <t>107109</t>
  </si>
  <si>
    <t>CHẢ NƯỚNG 300g</t>
  </si>
  <si>
    <t>107112</t>
  </si>
  <si>
    <t>CHÂN GÀ RÚT XƯƠNG SỐT TIÊU CAY 400g</t>
  </si>
  <si>
    <t>097953</t>
  </si>
  <si>
    <t>Chân giò heo muối túi 300g</t>
  </si>
  <si>
    <t>097954</t>
  </si>
  <si>
    <t>Chân giò heo muối túi 500g</t>
  </si>
  <si>
    <t>107111</t>
  </si>
  <si>
    <t>ĐÙI GÀ SỐT CAY VỊ TỨ XUYÊN 500g</t>
  </si>
  <si>
    <t>097957</t>
  </si>
  <si>
    <t>Gà muối túi 500g</t>
  </si>
  <si>
    <t>107107</t>
  </si>
  <si>
    <t>GIÒ LỤA CÂY 250g</t>
  </si>
  <si>
    <t>097961</t>
  </si>
  <si>
    <t>Giò lụa túi 500g</t>
  </si>
  <si>
    <t>107108</t>
  </si>
  <si>
    <t>GIÒ SỤN GÀ 250g</t>
  </si>
  <si>
    <t>097963</t>
  </si>
  <si>
    <t>Giò tai lưỡi xào túi 250g</t>
  </si>
  <si>
    <t>097964</t>
  </si>
  <si>
    <t>Mộc nấm hương túi 250g</t>
  </si>
  <si>
    <t>097955</t>
  </si>
  <si>
    <t>Tai heo muối túi 200g</t>
  </si>
  <si>
    <t>097956</t>
  </si>
  <si>
    <t>Tai heo muối túi 400g</t>
  </si>
  <si>
    <t>Mã Hàng</t>
  </si>
  <si>
    <t>Tên Hàng</t>
  </si>
  <si>
    <t>SL</t>
  </si>
  <si>
    <t>ĐG</t>
  </si>
  <si>
    <t>TT</t>
  </si>
  <si>
    <t>097962</t>
  </si>
  <si>
    <t>Giò tai nấm hương túi 500g</t>
  </si>
  <si>
    <t>Số NCC ghi nhận</t>
  </si>
  <si>
    <t>Số Vina T1</t>
  </si>
  <si>
    <t>Số xuất HĐ</t>
  </si>
  <si>
    <t>XT Tháng 1/2022</t>
  </si>
  <si>
    <t>bó mau 1 tặng 1 trước tết  pc</t>
  </si>
  <si>
    <t>NN0161</t>
  </si>
  <si>
    <t>pc</t>
  </si>
  <si>
    <t>NN0202</t>
  </si>
  <si>
    <t>trả ncc  pc</t>
  </si>
  <si>
    <t>NN0214</t>
  </si>
  <si>
    <t>trả ncc 0328851516    pc</t>
  </si>
  <si>
    <t>NN0213</t>
  </si>
  <si>
    <t>hàng date pc</t>
  </si>
  <si>
    <t>NN0282</t>
  </si>
  <si>
    <t>trả hàng hết hạn pc</t>
  </si>
  <si>
    <t>Số Tmart</t>
  </si>
  <si>
    <t>Số Xuất HĐ</t>
  </si>
  <si>
    <t>XT Tháng 2/2022</t>
  </si>
  <si>
    <t>Giá chưa V</t>
  </si>
  <si>
    <t>V 8%</t>
  </si>
  <si>
    <t>Giá có V</t>
  </si>
  <si>
    <t>Giá có V 10%</t>
  </si>
  <si>
    <t>097960</t>
  </si>
  <si>
    <t>Bắp bò muối túi 500g</t>
  </si>
  <si>
    <t>Số Tmart HĐ xuất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</si>
</sst>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_);_(* \(#,##0\);_(* &quot;-&quot;??_);_(@_)"/>
    <numFmt numFmtId="165" formatCode="_-* #,##0\ _₫_-;\-* #,##0\ _₫_-;_-* &quot;-&quot;??\ _₫_-;_-@_-"/>
    <numFmt numFmtId="166" formatCode="dd\/mm\/yyyy"/>
    <numFmt numFmtId="167" formatCode="000000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indexed="8"/>
      <name val="Microsoft Sans Serif"/>
      <family val="2"/>
      <charset val="163"/>
    </font>
    <font>
      <sz val="8"/>
      <color indexed="8"/>
      <name val="Microsoft Sans Serif"/>
      <family val="2"/>
      <charset val="163"/>
    </font>
    <font>
      <sz val="8"/>
      <color indexed="8"/>
      <name val="Microsoft Sans Serif"/>
      <family val="2"/>
    </font>
    <font>
      <b/>
      <sz val="9"/>
      <color indexed="81"/>
      <name val="Tahoma"/>
      <family val="2"/>
      <charset val="163"/>
    </font>
    <font>
      <sz val="9"/>
      <color indexed="81"/>
      <name val="Tahoma"/>
      <family val="2"/>
      <charset val="163"/>
    </font>
    <font>
      <sz val="8"/>
      <color theme="1"/>
      <name val="Microsoft Sans Serif"/>
      <family val="2"/>
    </font>
    <font>
      <sz val="8"/>
      <color rgb="FFFF0000"/>
      <name val="Microsoft Sans Serif"/>
      <family val="2"/>
      <charset val="163"/>
    </font>
    <font>
      <sz val="8"/>
      <name val="Microsoft Sans Serif"/>
      <family val="2"/>
      <charset val="163"/>
    </font>
    <font>
      <b/>
      <sz val="11"/>
      <color theme="1"/>
      <name val="Calibri"/>
      <family val="2"/>
      <charset val="163"/>
      <scheme val="minor"/>
    </font>
    <font>
      <b/>
      <sz val="14"/>
      <name val="Times New Roman"/>
      <family val="1"/>
    </font>
    <font>
      <b/>
      <sz val="11"/>
      <name val="Times New Roman"/>
      <family val="1"/>
    </font>
    <font>
      <b/>
      <sz val="11"/>
      <name val="Calibri"/>
      <family val="2"/>
      <scheme val="minor"/>
    </font>
    <font>
      <sz val="9"/>
      <color indexed="8"/>
      <name val="Microsoft Sans Serif"/>
      <family val="2"/>
      <charset val="163"/>
    </font>
    <font>
      <b/>
      <sz val="7"/>
      <color indexed="8"/>
      <name val="Microsoft Sans Serif"/>
      <family val="2"/>
      <charset val="163"/>
    </font>
    <font>
      <b/>
      <sz val="11"/>
      <name val="Calibri"/>
      <family val="2"/>
      <charset val="163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</fills>
  <borders count="21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50">
    <xf numFmtId="0" fontId="0" fillId="0" borderId="0" xfId="0"/>
    <xf numFmtId="14" fontId="0" fillId="0" borderId="0" xfId="0" applyNumberFormat="1"/>
    <xf numFmtId="38" fontId="0" fillId="0" borderId="0" xfId="0" applyNumberFormat="1"/>
    <xf numFmtId="0" fontId="4" fillId="2" borderId="1" xfId="0" applyFont="1" applyFill="1" applyBorder="1" applyAlignment="1">
      <alignment horizontal="center" vertical="center" wrapText="1"/>
    </xf>
    <xf numFmtId="38" fontId="4" fillId="2" borderId="1" xfId="0" applyNumberFormat="1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40" fontId="0" fillId="0" borderId="0" xfId="0" applyNumberFormat="1"/>
    <xf numFmtId="0" fontId="6" fillId="0" borderId="0" xfId="0" applyFont="1"/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40" fontId="2" fillId="0" borderId="3" xfId="0" applyNumberFormat="1" applyFont="1" applyBorder="1" applyAlignment="1">
      <alignment horizontal="right" vertical="center"/>
    </xf>
    <xf numFmtId="38" fontId="2" fillId="0" borderId="3" xfId="0" applyNumberFormat="1" applyFont="1" applyBorder="1" applyAlignment="1">
      <alignment horizontal="right" vertical="center"/>
    </xf>
    <xf numFmtId="164" fontId="8" fillId="0" borderId="3" xfId="1" applyNumberFormat="1" applyFont="1" applyBorder="1"/>
    <xf numFmtId="14" fontId="9" fillId="0" borderId="3" xfId="0" applyNumberFormat="1" applyFont="1" applyBorder="1"/>
    <xf numFmtId="0" fontId="9" fillId="0" borderId="3" xfId="0" applyFont="1" applyBorder="1"/>
    <xf numFmtId="40" fontId="9" fillId="0" borderId="3" xfId="0" applyNumberFormat="1" applyFont="1" applyBorder="1"/>
    <xf numFmtId="38" fontId="9" fillId="0" borderId="3" xfId="0" applyNumberFormat="1" applyFont="1" applyBorder="1"/>
    <xf numFmtId="0" fontId="0" fillId="0" borderId="0" xfId="0" applyAlignment="1">
      <alignment vertical="top"/>
    </xf>
    <xf numFmtId="0" fontId="4" fillId="2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165" fontId="11" fillId="3" borderId="3" xfId="1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164" fontId="0" fillId="0" borderId="0" xfId="1" applyNumberFormat="1" applyFont="1" applyAlignment="1">
      <alignment horizontal="right" vertical="center"/>
    </xf>
    <xf numFmtId="38" fontId="4" fillId="2" borderId="4" xfId="0" applyNumberFormat="1" applyFont="1" applyFill="1" applyBorder="1" applyAlignment="1">
      <alignment horizontal="right" vertical="center" wrapText="1"/>
    </xf>
    <xf numFmtId="164" fontId="6" fillId="0" borderId="3" xfId="1" applyNumberFormat="1" applyFont="1" applyBorder="1" applyAlignment="1">
      <alignment horizontal="right" vertical="center"/>
    </xf>
    <xf numFmtId="164" fontId="6" fillId="0" borderId="0" xfId="1" applyNumberFormat="1" applyFont="1" applyAlignment="1">
      <alignment horizontal="right" vertical="center"/>
    </xf>
    <xf numFmtId="165" fontId="12" fillId="3" borderId="5" xfId="1" applyNumberFormat="1" applyFont="1" applyFill="1" applyBorder="1" applyAlignment="1" applyProtection="1">
      <alignment horizontal="right" vertical="center"/>
    </xf>
    <xf numFmtId="165" fontId="12" fillId="3" borderId="3" xfId="1" applyNumberFormat="1" applyFont="1" applyFill="1" applyBorder="1" applyAlignment="1" applyProtection="1">
      <alignment horizontal="right" vertical="center"/>
    </xf>
    <xf numFmtId="38" fontId="2" fillId="0" borderId="3" xfId="0" applyNumberFormat="1" applyFont="1" applyBorder="1" applyAlignment="1">
      <alignment horizontal="left" vertical="center"/>
    </xf>
    <xf numFmtId="165" fontId="13" fillId="3" borderId="5" xfId="1" applyNumberFormat="1" applyFont="1" applyFill="1" applyBorder="1" applyAlignment="1" applyProtection="1">
      <alignment horizontal="right" vertical="center"/>
    </xf>
    <xf numFmtId="14" fontId="16" fillId="0" borderId="3" xfId="0" applyNumberFormat="1" applyFont="1" applyBorder="1" applyAlignment="1">
      <alignment horizontal="center" vertical="center"/>
    </xf>
    <xf numFmtId="38" fontId="16" fillId="0" borderId="3" xfId="0" applyNumberFormat="1" applyFont="1" applyBorder="1" applyAlignment="1">
      <alignment horizontal="right" vertical="center"/>
    </xf>
    <xf numFmtId="164" fontId="0" fillId="0" borderId="3" xfId="1" applyNumberFormat="1" applyFont="1" applyBorder="1"/>
    <xf numFmtId="164" fontId="16" fillId="0" borderId="3" xfId="1" applyNumberFormat="1" applyFont="1" applyBorder="1" applyAlignment="1">
      <alignment horizontal="right" vertical="center"/>
    </xf>
    <xf numFmtId="165" fontId="17" fillId="4" borderId="5" xfId="1" applyNumberFormat="1" applyFont="1" applyFill="1" applyBorder="1" applyAlignment="1" applyProtection="1">
      <alignment horizontal="right" vertical="center"/>
    </xf>
    <xf numFmtId="165" fontId="18" fillId="4" borderId="5" xfId="1" applyNumberFormat="1" applyFont="1" applyFill="1" applyBorder="1" applyAlignment="1" applyProtection="1">
      <alignment horizontal="right" vertical="center"/>
    </xf>
    <xf numFmtId="164" fontId="0" fillId="0" borderId="0" xfId="0" applyNumberFormat="1"/>
    <xf numFmtId="14" fontId="2" fillId="0" borderId="3" xfId="0" applyNumberFormat="1" applyFont="1" applyFill="1" applyBorder="1" applyAlignment="1">
      <alignment horizontal="center" vertical="center"/>
    </xf>
    <xf numFmtId="38" fontId="2" fillId="0" borderId="3" xfId="0" applyNumberFormat="1" applyFont="1" applyFill="1" applyBorder="1" applyAlignment="1">
      <alignment horizontal="right" vertical="center"/>
    </xf>
    <xf numFmtId="164" fontId="8" fillId="0" borderId="3" xfId="1" applyNumberFormat="1" applyFont="1" applyFill="1" applyBorder="1"/>
    <xf numFmtId="165" fontId="18" fillId="0" borderId="3" xfId="1" applyNumberFormat="1" applyFont="1" applyFill="1" applyBorder="1" applyAlignment="1" applyProtection="1">
      <alignment horizontal="right" vertical="center"/>
    </xf>
    <xf numFmtId="164" fontId="8" fillId="0" borderId="3" xfId="1" applyNumberFormat="1" applyFont="1" applyFill="1" applyBorder="1" applyAlignment="1">
      <alignment horizontal="right" vertical="center"/>
    </xf>
    <xf numFmtId="0" fontId="8" fillId="0" borderId="0" xfId="0" applyFont="1" applyFill="1"/>
    <xf numFmtId="164" fontId="8" fillId="4" borderId="3" xfId="1" applyNumberFormat="1" applyFont="1" applyFill="1" applyBorder="1"/>
    <xf numFmtId="164" fontId="8" fillId="5" borderId="3" xfId="1" applyNumberFormat="1" applyFont="1" applyFill="1" applyBorder="1"/>
    <xf numFmtId="164" fontId="0" fillId="0" borderId="0" xfId="1" applyNumberFormat="1" applyFont="1"/>
    <xf numFmtId="164" fontId="4" fillId="2" borderId="4" xfId="1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/>
    </xf>
    <xf numFmtId="0" fontId="0" fillId="0" borderId="3" xfId="0" applyBorder="1"/>
    <xf numFmtId="40" fontId="0" fillId="0" borderId="3" xfId="0" applyNumberFormat="1" applyBorder="1"/>
    <xf numFmtId="38" fontId="0" fillId="0" borderId="3" xfId="0" applyNumberFormat="1" applyBorder="1"/>
    <xf numFmtId="0" fontId="0" fillId="0" borderId="3" xfId="0" applyBorder="1" applyAlignment="1">
      <alignment horizontal="right"/>
    </xf>
    <xf numFmtId="0" fontId="8" fillId="0" borderId="0" xfId="0" applyFont="1"/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164" fontId="2" fillId="0" borderId="3" xfId="1" applyNumberFormat="1" applyFont="1" applyBorder="1" applyAlignment="1">
      <alignment horizontal="right" vertical="center"/>
    </xf>
    <xf numFmtId="14" fontId="22" fillId="0" borderId="3" xfId="0" applyNumberFormat="1" applyFont="1" applyBorder="1"/>
    <xf numFmtId="0" fontId="22" fillId="0" borderId="3" xfId="0" applyFont="1" applyBorder="1"/>
    <xf numFmtId="40" fontId="22" fillId="0" borderId="3" xfId="0" applyNumberFormat="1" applyFont="1" applyBorder="1"/>
    <xf numFmtId="38" fontId="22" fillId="0" borderId="3" xfId="0" applyNumberFormat="1" applyFont="1" applyBorder="1"/>
    <xf numFmtId="14" fontId="8" fillId="0" borderId="0" xfId="0" applyNumberFormat="1" applyFont="1"/>
    <xf numFmtId="40" fontId="8" fillId="0" borderId="0" xfId="0" applyNumberFormat="1" applyFont="1"/>
    <xf numFmtId="38" fontId="8" fillId="0" borderId="0" xfId="0" applyNumberFormat="1" applyFont="1"/>
    <xf numFmtId="0" fontId="8" fillId="0" borderId="0" xfId="0" applyFont="1" applyAlignment="1">
      <alignment horizontal="right"/>
    </xf>
    <xf numFmtId="0" fontId="23" fillId="6" borderId="5" xfId="0" applyFont="1" applyFill="1" applyBorder="1" applyAlignment="1" applyProtection="1">
      <alignment horizontal="right" vertical="center" wrapText="1"/>
    </xf>
    <xf numFmtId="0" fontId="23" fillId="6" borderId="5" xfId="0" applyFont="1" applyFill="1" applyBorder="1" applyAlignment="1" applyProtection="1">
      <alignment horizontal="left" vertical="center" wrapText="1"/>
    </xf>
    <xf numFmtId="166" fontId="11" fillId="3" borderId="5" xfId="0" applyNumberFormat="1" applyFont="1" applyFill="1" applyBorder="1" applyAlignment="1" applyProtection="1">
      <alignment horizontal="right" vertical="center"/>
    </xf>
    <xf numFmtId="0" fontId="11" fillId="3" borderId="5" xfId="0" applyFont="1" applyFill="1" applyBorder="1" applyAlignment="1" applyProtection="1">
      <alignment horizontal="left" vertical="center" wrapText="1"/>
    </xf>
    <xf numFmtId="1" fontId="11" fillId="3" borderId="5" xfId="0" applyNumberFormat="1" applyFont="1" applyFill="1" applyBorder="1" applyAlignment="1" applyProtection="1">
      <alignment horizontal="left" vertical="center"/>
    </xf>
    <xf numFmtId="167" fontId="11" fillId="3" borderId="5" xfId="0" applyNumberFormat="1" applyFont="1" applyFill="1" applyBorder="1" applyAlignment="1" applyProtection="1">
      <alignment horizontal="left" vertical="center"/>
    </xf>
    <xf numFmtId="166" fontId="11" fillId="7" borderId="5" xfId="0" applyNumberFormat="1" applyFont="1" applyFill="1" applyBorder="1" applyAlignment="1" applyProtection="1">
      <alignment horizontal="left" vertical="center"/>
    </xf>
    <xf numFmtId="0" fontId="11" fillId="7" borderId="5" xfId="0" applyFont="1" applyFill="1" applyBorder="1" applyAlignment="1" applyProtection="1">
      <alignment horizontal="left" vertical="center" wrapText="1"/>
    </xf>
    <xf numFmtId="1" fontId="11" fillId="7" borderId="5" xfId="0" applyNumberFormat="1" applyFont="1" applyFill="1" applyBorder="1" applyAlignment="1" applyProtection="1">
      <alignment horizontal="right" vertical="center"/>
    </xf>
    <xf numFmtId="0" fontId="24" fillId="7" borderId="5" xfId="0" applyFont="1" applyFill="1" applyBorder="1" applyAlignment="1" applyProtection="1">
      <alignment horizontal="left" vertical="center" wrapText="1"/>
    </xf>
    <xf numFmtId="164" fontId="23" fillId="6" borderId="5" xfId="1" applyNumberFormat="1" applyFont="1" applyFill="1" applyBorder="1" applyAlignment="1" applyProtection="1">
      <alignment horizontal="right" vertical="center" wrapText="1"/>
    </xf>
    <xf numFmtId="164" fontId="11" fillId="3" borderId="5" xfId="1" applyNumberFormat="1" applyFont="1" applyFill="1" applyBorder="1" applyAlignment="1" applyProtection="1">
      <alignment horizontal="right" vertical="center"/>
    </xf>
    <xf numFmtId="164" fontId="11" fillId="7" borderId="5" xfId="1" applyNumberFormat="1" applyFont="1" applyFill="1" applyBorder="1" applyAlignment="1" applyProtection="1">
      <alignment horizontal="right" vertical="center"/>
    </xf>
    <xf numFmtId="164" fontId="24" fillId="7" borderId="5" xfId="1" applyNumberFormat="1" applyFont="1" applyFill="1" applyBorder="1" applyAlignment="1" applyProtection="1">
      <alignment horizontal="right" vertical="center"/>
    </xf>
    <xf numFmtId="0" fontId="11" fillId="3" borderId="17" xfId="0" applyFont="1" applyFill="1" applyBorder="1" applyAlignment="1" applyProtection="1">
      <alignment horizontal="left" vertical="center" wrapText="1"/>
    </xf>
    <xf numFmtId="38" fontId="1" fillId="0" borderId="3" xfId="0" applyNumberFormat="1" applyFont="1" applyBorder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/>
    <xf numFmtId="0" fontId="19" fillId="4" borderId="3" xfId="0" applyFont="1" applyFill="1" applyBorder="1" applyAlignment="1">
      <alignment horizontal="center"/>
    </xf>
    <xf numFmtId="164" fontId="19" fillId="4" borderId="3" xfId="1" applyNumberFormat="1" applyFont="1" applyFill="1" applyBorder="1" applyAlignment="1">
      <alignment horizontal="center"/>
    </xf>
    <xf numFmtId="40" fontId="2" fillId="4" borderId="3" xfId="0" applyNumberFormat="1" applyFont="1" applyFill="1" applyBorder="1" applyAlignment="1">
      <alignment horizontal="right" vertical="center"/>
    </xf>
    <xf numFmtId="3" fontId="0" fillId="0" borderId="0" xfId="0" applyNumberFormat="1" applyAlignment="1">
      <alignment vertical="top"/>
    </xf>
    <xf numFmtId="2" fontId="0" fillId="0" borderId="0" xfId="0" applyNumberFormat="1" applyAlignment="1">
      <alignment vertical="top"/>
    </xf>
    <xf numFmtId="164" fontId="19" fillId="0" borderId="0" xfId="1" applyNumberFormat="1" applyFont="1"/>
    <xf numFmtId="0" fontId="19" fillId="0" borderId="3" xfId="0" applyFont="1" applyBorder="1" applyAlignment="1">
      <alignment horizontal="center"/>
    </xf>
    <xf numFmtId="164" fontId="19" fillId="0" borderId="3" xfId="1" applyNumberFormat="1" applyFont="1" applyBorder="1" applyAlignment="1">
      <alignment horizontal="center"/>
    </xf>
    <xf numFmtId="0" fontId="0" fillId="0" borderId="3" xfId="0" applyBorder="1" applyAlignment="1">
      <alignment vertical="top"/>
    </xf>
    <xf numFmtId="3" fontId="0" fillId="0" borderId="3" xfId="0" applyNumberFormat="1" applyBorder="1" applyAlignment="1">
      <alignment vertical="top"/>
    </xf>
    <xf numFmtId="2" fontId="0" fillId="0" borderId="3" xfId="0" applyNumberFormat="1" applyBorder="1" applyAlignment="1">
      <alignment vertical="top"/>
    </xf>
    <xf numFmtId="164" fontId="19" fillId="0" borderId="3" xfId="1" applyNumberFormat="1" applyFont="1" applyBorder="1"/>
    <xf numFmtId="0" fontId="19" fillId="0" borderId="3" xfId="0" applyFont="1" applyBorder="1"/>
    <xf numFmtId="38" fontId="25" fillId="0" borderId="3" xfId="0" applyNumberFormat="1" applyFont="1" applyBorder="1"/>
    <xf numFmtId="164" fontId="0" fillId="0" borderId="3" xfId="1" applyNumberFormat="1" applyFont="1" applyBorder="1" applyAlignment="1">
      <alignment vertical="top"/>
    </xf>
    <xf numFmtId="164" fontId="0" fillId="0" borderId="0" xfId="1" applyNumberFormat="1" applyFont="1" applyAlignment="1">
      <alignment vertical="top"/>
    </xf>
    <xf numFmtId="0" fontId="19" fillId="0" borderId="3" xfId="0" applyFont="1" applyBorder="1" applyAlignment="1">
      <alignment horizontal="center" vertical="top"/>
    </xf>
    <xf numFmtId="164" fontId="19" fillId="4" borderId="3" xfId="1" applyNumberFormat="1" applyFont="1" applyFill="1" applyBorder="1"/>
    <xf numFmtId="40" fontId="2" fillId="8" borderId="3" xfId="0" applyNumberFormat="1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left" vertical="center"/>
    </xf>
    <xf numFmtId="14" fontId="2" fillId="4" borderId="3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vertical="top"/>
    </xf>
    <xf numFmtId="40" fontId="16" fillId="4" borderId="3" xfId="0" applyNumberFormat="1" applyFont="1" applyFill="1" applyBorder="1" applyAlignment="1">
      <alignment horizontal="right" vertical="center"/>
    </xf>
    <xf numFmtId="0" fontId="16" fillId="4" borderId="3" xfId="0" applyFont="1" applyFill="1" applyBorder="1" applyAlignment="1">
      <alignment horizontal="left" vertical="center"/>
    </xf>
    <xf numFmtId="0" fontId="0" fillId="4" borderId="0" xfId="0" applyFont="1" applyFill="1" applyAlignment="1">
      <alignment vertical="top"/>
    </xf>
    <xf numFmtId="165" fontId="17" fillId="4" borderId="6" xfId="1" applyNumberFormat="1" applyFont="1" applyFill="1" applyBorder="1" applyAlignment="1" applyProtection="1">
      <alignment horizontal="center" vertical="center"/>
    </xf>
    <xf numFmtId="165" fontId="17" fillId="4" borderId="7" xfId="1" applyNumberFormat="1" applyFont="1" applyFill="1" applyBorder="1" applyAlignment="1" applyProtection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5" fontId="17" fillId="4" borderId="16" xfId="1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165" fontId="11" fillId="3" borderId="3" xfId="1" applyNumberFormat="1" applyFont="1" applyFill="1" applyBorder="1" applyAlignment="1" applyProtection="1">
      <alignment horizontal="right" vertical="center"/>
    </xf>
    <xf numFmtId="164" fontId="6" fillId="0" borderId="3" xfId="1" applyNumberFormat="1" applyFont="1" applyBorder="1" applyAlignment="1">
      <alignment horizontal="right" vertical="center"/>
    </xf>
    <xf numFmtId="165" fontId="11" fillId="3" borderId="8" xfId="1" applyNumberFormat="1" applyFont="1" applyFill="1" applyBorder="1" applyAlignment="1" applyProtection="1">
      <alignment horizontal="right" vertical="center"/>
    </xf>
    <xf numFmtId="165" fontId="11" fillId="3" borderId="7" xfId="1" applyNumberFormat="1" applyFont="1" applyFill="1" applyBorder="1" applyAlignment="1" applyProtection="1">
      <alignment horizontal="right" vertical="center"/>
    </xf>
    <xf numFmtId="164" fontId="6" fillId="0" borderId="9" xfId="1" applyNumberFormat="1" applyFont="1" applyBorder="1" applyAlignment="1">
      <alignment horizontal="right" vertical="center"/>
    </xf>
    <xf numFmtId="164" fontId="6" fillId="0" borderId="0" xfId="1" applyNumberFormat="1" applyFont="1" applyAlignment="1">
      <alignment horizontal="right" vertical="center"/>
    </xf>
    <xf numFmtId="165" fontId="11" fillId="3" borderId="3" xfId="1" applyNumberFormat="1" applyFont="1" applyFill="1" applyBorder="1" applyAlignment="1" applyProtection="1">
      <alignment horizontal="center" vertical="center"/>
    </xf>
    <xf numFmtId="164" fontId="6" fillId="0" borderId="3" xfId="1" applyNumberFormat="1" applyFont="1" applyBorder="1" applyAlignment="1">
      <alignment horizontal="center" vertical="center"/>
    </xf>
    <xf numFmtId="165" fontId="11" fillId="3" borderId="8" xfId="1" applyNumberFormat="1" applyFont="1" applyFill="1" applyBorder="1" applyAlignment="1" applyProtection="1">
      <alignment horizontal="center" vertical="center"/>
    </xf>
    <xf numFmtId="165" fontId="11" fillId="3" borderId="7" xfId="1" applyNumberFormat="1" applyFont="1" applyFill="1" applyBorder="1" applyAlignment="1" applyProtection="1">
      <alignment horizontal="center" vertical="center"/>
    </xf>
    <xf numFmtId="164" fontId="6" fillId="0" borderId="9" xfId="1" applyNumberFormat="1" applyFont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5" fontId="11" fillId="3" borderId="6" xfId="1" applyNumberFormat="1" applyFont="1" applyFill="1" applyBorder="1" applyAlignment="1" applyProtection="1">
      <alignment horizontal="center" vertical="center"/>
    </xf>
    <xf numFmtId="165" fontId="11" fillId="0" borderId="6" xfId="1" applyNumberFormat="1" applyFont="1" applyFill="1" applyBorder="1" applyAlignment="1" applyProtection="1">
      <alignment horizontal="center" vertical="center"/>
    </xf>
    <xf numFmtId="165" fontId="11" fillId="0" borderId="7" xfId="1" applyNumberFormat="1" applyFont="1" applyFill="1" applyBorder="1" applyAlignment="1" applyProtection="1">
      <alignment horizontal="center" vertical="center"/>
    </xf>
    <xf numFmtId="165" fontId="12" fillId="3" borderId="3" xfId="1" applyNumberFormat="1" applyFont="1" applyFill="1" applyBorder="1" applyAlignment="1" applyProtection="1">
      <alignment horizontal="center" vertical="center"/>
    </xf>
    <xf numFmtId="165" fontId="13" fillId="3" borderId="10" xfId="1" applyNumberFormat="1" applyFont="1" applyFill="1" applyBorder="1" applyAlignment="1" applyProtection="1">
      <alignment horizontal="center" vertical="center"/>
    </xf>
    <xf numFmtId="165" fontId="13" fillId="3" borderId="12" xfId="1" applyNumberFormat="1" applyFont="1" applyFill="1" applyBorder="1" applyAlignment="1" applyProtection="1">
      <alignment horizontal="center" vertical="center"/>
    </xf>
    <xf numFmtId="38" fontId="2" fillId="0" borderId="11" xfId="0" applyNumberFormat="1" applyFont="1" applyBorder="1" applyAlignment="1">
      <alignment horizontal="center" vertical="center"/>
    </xf>
    <xf numFmtId="38" fontId="2" fillId="0" borderId="13" xfId="0" applyNumberFormat="1" applyFont="1" applyBorder="1" applyAlignment="1">
      <alignment horizontal="center" vertical="center"/>
    </xf>
    <xf numFmtId="165" fontId="13" fillId="3" borderId="0" xfId="1" applyNumberFormat="1" applyFont="1" applyFill="1" applyBorder="1" applyAlignment="1" applyProtection="1">
      <alignment horizontal="center" vertical="center"/>
    </xf>
    <xf numFmtId="38" fontId="2" fillId="0" borderId="14" xfId="0" applyNumberFormat="1" applyFont="1" applyBorder="1" applyAlignment="1">
      <alignment horizontal="center" vertical="center"/>
    </xf>
    <xf numFmtId="165" fontId="12" fillId="3" borderId="10" xfId="1" applyNumberFormat="1" applyFont="1" applyFill="1" applyBorder="1" applyAlignment="1" applyProtection="1">
      <alignment horizontal="center" vertical="center"/>
    </xf>
    <xf numFmtId="165" fontId="12" fillId="3" borderId="15" xfId="1" applyNumberFormat="1" applyFont="1" applyFill="1" applyBorder="1" applyAlignment="1" applyProtection="1">
      <alignment horizontal="center" vertical="center"/>
    </xf>
    <xf numFmtId="165" fontId="13" fillId="3" borderId="15" xfId="1" applyNumberFormat="1" applyFont="1" applyFill="1" applyBorder="1" applyAlignment="1" applyProtection="1">
      <alignment horizontal="center" vertical="center"/>
    </xf>
    <xf numFmtId="165" fontId="12" fillId="3" borderId="0" xfId="1" applyNumberFormat="1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21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2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L167"/>
  <sheetViews>
    <sheetView tabSelected="1" zoomScaleNormal="100" workbookViewId="0">
      <selection activeCell="B50" sqref="B50"/>
    </sheetView>
  </sheetViews>
  <sheetFormatPr defaultColWidth="9.140625" defaultRowHeight="15" x14ac:dyDescent="0.25"/>
  <cols>
    <col min="1" max="1" width="14.28515625" style="1" customWidth="1"/>
    <col min="2" max="2" width="38.140625" customWidth="1"/>
    <col min="3" max="3" width="18.7109375" customWidth="1"/>
    <col min="4" max="4" width="9.140625" style="7" customWidth="1"/>
    <col min="5" max="7" width="9.140625" style="2" customWidth="1"/>
    <col min="8" max="8" width="9.140625" style="20" customWidth="1"/>
    <col min="9" max="9" width="10.5703125" customWidth="1"/>
    <col min="10" max="10" width="13.7109375" style="46" bestFit="1" customWidth="1"/>
    <col min="11" max="11" width="11.140625" style="22" bestFit="1" customWidth="1"/>
    <col min="12" max="12" width="10.5703125" style="23" bestFit="1" customWidth="1"/>
  </cols>
  <sheetData>
    <row r="1" spans="1:12" ht="18.75" x14ac:dyDescent="0.3">
      <c r="A1" s="116" t="s">
        <v>14</v>
      </c>
      <c r="B1" s="116"/>
      <c r="C1" s="116"/>
      <c r="D1" s="116"/>
      <c r="E1" s="116"/>
      <c r="F1" s="116"/>
      <c r="G1" s="116"/>
      <c r="H1" s="116"/>
    </row>
    <row r="2" spans="1:12" x14ac:dyDescent="0.25">
      <c r="A2" s="117" t="s">
        <v>27</v>
      </c>
      <c r="B2" s="117"/>
      <c r="C2" s="117"/>
      <c r="D2" s="117"/>
      <c r="E2" s="117"/>
      <c r="F2" s="117"/>
      <c r="G2" s="117"/>
      <c r="H2" s="117"/>
    </row>
    <row r="3" spans="1:12" ht="24.75" customHeight="1" x14ac:dyDescent="0.25">
      <c r="A3" s="6" t="s">
        <v>8</v>
      </c>
      <c r="B3" s="3" t="s">
        <v>0</v>
      </c>
      <c r="C3" s="3" t="s">
        <v>12</v>
      </c>
      <c r="D3" s="5" t="s">
        <v>10</v>
      </c>
      <c r="E3" s="4" t="s">
        <v>9</v>
      </c>
      <c r="F3" s="4" t="s">
        <v>13</v>
      </c>
      <c r="G3" s="4" t="s">
        <v>19</v>
      </c>
      <c r="H3" s="19" t="s">
        <v>15</v>
      </c>
      <c r="J3" s="47" t="s">
        <v>60</v>
      </c>
      <c r="K3" s="24" t="s">
        <v>59</v>
      </c>
    </row>
    <row r="4" spans="1:12" s="8" customFormat="1" ht="17.25" customHeight="1" x14ac:dyDescent="0.25">
      <c r="A4" s="9">
        <v>44632</v>
      </c>
      <c r="B4" s="106" t="s">
        <v>28</v>
      </c>
      <c r="C4" s="106" t="s">
        <v>18</v>
      </c>
      <c r="D4" s="89">
        <v>1</v>
      </c>
      <c r="E4" s="12">
        <v>59400</v>
      </c>
      <c r="F4" s="12">
        <f>D4*E4</f>
        <v>59400</v>
      </c>
      <c r="G4" s="12">
        <f>F4*9/100</f>
        <v>5346</v>
      </c>
      <c r="H4" s="12">
        <f>F4-G4</f>
        <v>54054</v>
      </c>
      <c r="I4" s="13">
        <f>H4*10/100</f>
        <v>5405.4</v>
      </c>
      <c r="J4" s="44">
        <f>H4+I4</f>
        <v>59459.4</v>
      </c>
      <c r="K4" s="21">
        <v>67115</v>
      </c>
      <c r="L4" s="25">
        <f>+K4-J4</f>
        <v>7655.5999999999985</v>
      </c>
    </row>
    <row r="5" spans="1:12" s="8" customFormat="1" x14ac:dyDescent="0.25">
      <c r="A5" s="9">
        <v>44634</v>
      </c>
      <c r="B5" s="106" t="s">
        <v>29</v>
      </c>
      <c r="C5" s="106" t="s">
        <v>2</v>
      </c>
      <c r="D5" s="89">
        <v>5</v>
      </c>
      <c r="E5" s="12">
        <v>107205</v>
      </c>
      <c r="F5" s="12">
        <f t="shared" ref="F5:F31" si="0">D5*E5</f>
        <v>536025</v>
      </c>
      <c r="G5" s="12">
        <f t="shared" ref="G5:G21" si="1">F5*9/100</f>
        <v>48242.25</v>
      </c>
      <c r="H5" s="12">
        <f t="shared" ref="H5:H31" si="2">F5-G5</f>
        <v>487782.75</v>
      </c>
      <c r="I5" s="13">
        <f t="shared" ref="I5:I31" si="3">H5*10/100</f>
        <v>48778.275000000001</v>
      </c>
      <c r="J5" s="44">
        <f t="shared" ref="J5:J31" si="4">H5+I5</f>
        <v>536561.02500000002</v>
      </c>
      <c r="K5" s="118">
        <v>686967</v>
      </c>
      <c r="L5" s="119">
        <f>+K5-SUM(J5:J7)</f>
        <v>-11127.397000000114</v>
      </c>
    </row>
    <row r="6" spans="1:12" s="8" customFormat="1" x14ac:dyDescent="0.25">
      <c r="A6" s="9">
        <v>44634</v>
      </c>
      <c r="B6" s="106" t="s">
        <v>29</v>
      </c>
      <c r="C6" s="106" t="s">
        <v>1</v>
      </c>
      <c r="D6" s="89">
        <v>1</v>
      </c>
      <c r="E6" s="12">
        <v>50182</v>
      </c>
      <c r="F6" s="12">
        <f t="shared" si="0"/>
        <v>50182</v>
      </c>
      <c r="G6" s="12">
        <f t="shared" si="1"/>
        <v>4516.38</v>
      </c>
      <c r="H6" s="12">
        <f t="shared" si="2"/>
        <v>45665.62</v>
      </c>
      <c r="I6" s="13">
        <f t="shared" si="3"/>
        <v>4566.5619999999999</v>
      </c>
      <c r="J6" s="44">
        <f t="shared" si="4"/>
        <v>50232.182000000001</v>
      </c>
      <c r="K6" s="118"/>
      <c r="L6" s="119"/>
    </row>
    <row r="7" spans="1:12" s="8" customFormat="1" x14ac:dyDescent="0.25">
      <c r="A7" s="9">
        <v>44634</v>
      </c>
      <c r="B7" s="106" t="s">
        <v>29</v>
      </c>
      <c r="C7" s="106" t="s">
        <v>11</v>
      </c>
      <c r="D7" s="89">
        <v>2</v>
      </c>
      <c r="E7" s="12">
        <v>55595</v>
      </c>
      <c r="F7" s="12">
        <f t="shared" si="0"/>
        <v>111190</v>
      </c>
      <c r="G7" s="12">
        <f t="shared" si="1"/>
        <v>10007.1</v>
      </c>
      <c r="H7" s="12">
        <f t="shared" si="2"/>
        <v>101182.9</v>
      </c>
      <c r="I7" s="13">
        <f t="shared" si="3"/>
        <v>10118.290000000001</v>
      </c>
      <c r="J7" s="44">
        <f t="shared" si="4"/>
        <v>111301.19</v>
      </c>
      <c r="K7" s="118"/>
      <c r="L7" s="119"/>
    </row>
    <row r="8" spans="1:12" s="8" customFormat="1" x14ac:dyDescent="0.25">
      <c r="A8" s="9">
        <v>44634</v>
      </c>
      <c r="B8" s="106" t="s">
        <v>30</v>
      </c>
      <c r="C8" s="106" t="s">
        <v>17</v>
      </c>
      <c r="D8" s="89">
        <v>1</v>
      </c>
      <c r="E8" s="12">
        <v>74250</v>
      </c>
      <c r="F8" s="12">
        <f t="shared" si="0"/>
        <v>74250</v>
      </c>
      <c r="G8" s="12">
        <f t="shared" si="1"/>
        <v>6682.5</v>
      </c>
      <c r="H8" s="12">
        <f t="shared" si="2"/>
        <v>67567.5</v>
      </c>
      <c r="I8" s="13">
        <f t="shared" si="3"/>
        <v>6756.75</v>
      </c>
      <c r="J8" s="44">
        <f t="shared" si="4"/>
        <v>74324.25</v>
      </c>
      <c r="K8" s="120">
        <v>181500</v>
      </c>
      <c r="L8" s="122">
        <f>+K8-SUM(J8:J9)</f>
        <v>16335</v>
      </c>
    </row>
    <row r="9" spans="1:12" s="8" customFormat="1" x14ac:dyDescent="0.25">
      <c r="A9" s="9">
        <v>44634</v>
      </c>
      <c r="B9" s="106" t="s">
        <v>30</v>
      </c>
      <c r="C9" s="106" t="s">
        <v>21</v>
      </c>
      <c r="D9" s="89">
        <v>1</v>
      </c>
      <c r="E9" s="12">
        <v>90750</v>
      </c>
      <c r="F9" s="12">
        <f t="shared" ref="F9:F17" si="5">D9*E9</f>
        <v>90750</v>
      </c>
      <c r="G9" s="12">
        <f t="shared" ref="G9:G17" si="6">F9*9/100</f>
        <v>8167.5</v>
      </c>
      <c r="H9" s="12">
        <f t="shared" ref="H9:H17" si="7">F9-G9</f>
        <v>82582.5</v>
      </c>
      <c r="I9" s="13">
        <f t="shared" ref="I9:I17" si="8">H9*10/100</f>
        <v>8258.25</v>
      </c>
      <c r="J9" s="44">
        <f t="shared" ref="J9:J17" si="9">H9+I9</f>
        <v>90840.75</v>
      </c>
      <c r="K9" s="121"/>
      <c r="L9" s="123"/>
    </row>
    <row r="10" spans="1:12" s="8" customFormat="1" x14ac:dyDescent="0.25">
      <c r="A10" s="9">
        <v>44634</v>
      </c>
      <c r="B10" s="106" t="s">
        <v>31</v>
      </c>
      <c r="C10" s="106" t="s">
        <v>23</v>
      </c>
      <c r="D10" s="89">
        <v>2</v>
      </c>
      <c r="E10" s="12">
        <v>87787</v>
      </c>
      <c r="F10" s="12">
        <f t="shared" si="5"/>
        <v>175574</v>
      </c>
      <c r="G10" s="12">
        <f t="shared" si="6"/>
        <v>15801.66</v>
      </c>
      <c r="H10" s="12">
        <f t="shared" si="7"/>
        <v>159772.34</v>
      </c>
      <c r="I10" s="13">
        <f t="shared" si="8"/>
        <v>15977.233999999999</v>
      </c>
      <c r="J10" s="44">
        <f t="shared" si="9"/>
        <v>175749.57399999999</v>
      </c>
      <c r="K10" s="118">
        <v>659207</v>
      </c>
      <c r="L10" s="119">
        <f>+K10-SUM(J10:J13)</f>
        <v>38881.293999999994</v>
      </c>
    </row>
    <row r="11" spans="1:12" s="8" customFormat="1" x14ac:dyDescent="0.25">
      <c r="A11" s="9">
        <v>44634</v>
      </c>
      <c r="B11" s="106" t="s">
        <v>31</v>
      </c>
      <c r="C11" s="106" t="s">
        <v>1</v>
      </c>
      <c r="D11" s="89">
        <v>1</v>
      </c>
      <c r="E11" s="12">
        <v>50182</v>
      </c>
      <c r="F11" s="12">
        <f t="shared" si="5"/>
        <v>50182</v>
      </c>
      <c r="G11" s="12">
        <f t="shared" si="6"/>
        <v>4516.38</v>
      </c>
      <c r="H11" s="12">
        <f t="shared" si="7"/>
        <v>45665.62</v>
      </c>
      <c r="I11" s="13">
        <f t="shared" si="8"/>
        <v>4566.5619999999999</v>
      </c>
      <c r="J11" s="44">
        <f t="shared" si="9"/>
        <v>50232.182000000001</v>
      </c>
      <c r="K11" s="118"/>
      <c r="L11" s="119"/>
    </row>
    <row r="12" spans="1:12" s="8" customFormat="1" x14ac:dyDescent="0.25">
      <c r="A12" s="9">
        <v>44634</v>
      </c>
      <c r="B12" s="106" t="s">
        <v>31</v>
      </c>
      <c r="C12" s="106" t="s">
        <v>3</v>
      </c>
      <c r="D12" s="89">
        <v>3</v>
      </c>
      <c r="E12" s="12">
        <v>61050</v>
      </c>
      <c r="F12" s="12">
        <f t="shared" si="5"/>
        <v>183150</v>
      </c>
      <c r="G12" s="12">
        <f t="shared" si="6"/>
        <v>16483.5</v>
      </c>
      <c r="H12" s="12">
        <f t="shared" si="7"/>
        <v>166666.5</v>
      </c>
      <c r="I12" s="13">
        <f t="shared" si="8"/>
        <v>16666.650000000001</v>
      </c>
      <c r="J12" s="44">
        <f t="shared" si="9"/>
        <v>183333.15</v>
      </c>
      <c r="K12" s="118"/>
      <c r="L12" s="119"/>
    </row>
    <row r="13" spans="1:12" s="8" customFormat="1" x14ac:dyDescent="0.25">
      <c r="A13" s="9">
        <v>44634</v>
      </c>
      <c r="B13" s="106" t="s">
        <v>31</v>
      </c>
      <c r="C13" s="106" t="s">
        <v>20</v>
      </c>
      <c r="D13" s="89">
        <v>2</v>
      </c>
      <c r="E13" s="12">
        <v>105400</v>
      </c>
      <c r="F13" s="12">
        <f t="shared" si="5"/>
        <v>210800</v>
      </c>
      <c r="G13" s="12">
        <f t="shared" si="6"/>
        <v>18972</v>
      </c>
      <c r="H13" s="12">
        <f t="shared" si="7"/>
        <v>191828</v>
      </c>
      <c r="I13" s="13">
        <f t="shared" si="8"/>
        <v>19182.8</v>
      </c>
      <c r="J13" s="44">
        <f t="shared" si="9"/>
        <v>211010.8</v>
      </c>
      <c r="K13" s="118"/>
      <c r="L13" s="119"/>
    </row>
    <row r="14" spans="1:12" s="8" customFormat="1" x14ac:dyDescent="0.25">
      <c r="A14" s="9">
        <v>44634</v>
      </c>
      <c r="B14" s="106" t="s">
        <v>32</v>
      </c>
      <c r="C14" s="106" t="s">
        <v>23</v>
      </c>
      <c r="D14" s="89">
        <v>2</v>
      </c>
      <c r="E14" s="12">
        <v>87787</v>
      </c>
      <c r="F14" s="12">
        <f t="shared" si="5"/>
        <v>175574</v>
      </c>
      <c r="G14" s="12">
        <f t="shared" si="6"/>
        <v>15801.66</v>
      </c>
      <c r="H14" s="12">
        <f t="shared" si="7"/>
        <v>159772.34</v>
      </c>
      <c r="I14" s="13">
        <f t="shared" si="8"/>
        <v>15977.233999999999</v>
      </c>
      <c r="J14" s="44">
        <f t="shared" si="9"/>
        <v>175749.57399999999</v>
      </c>
      <c r="K14" s="118">
        <v>1393673</v>
      </c>
      <c r="L14" s="119">
        <f>+K14-SUM(J14:J21)</f>
        <v>74703.347999999998</v>
      </c>
    </row>
    <row r="15" spans="1:12" s="8" customFormat="1" x14ac:dyDescent="0.25">
      <c r="A15" s="9">
        <v>44634</v>
      </c>
      <c r="B15" s="106" t="s">
        <v>32</v>
      </c>
      <c r="C15" s="106" t="s">
        <v>6</v>
      </c>
      <c r="D15" s="89">
        <v>2</v>
      </c>
      <c r="E15" s="12">
        <v>73431</v>
      </c>
      <c r="F15" s="12">
        <f t="shared" si="5"/>
        <v>146862</v>
      </c>
      <c r="G15" s="12">
        <f t="shared" si="6"/>
        <v>13217.58</v>
      </c>
      <c r="H15" s="12">
        <f t="shared" si="7"/>
        <v>133644.42000000001</v>
      </c>
      <c r="I15" s="13">
        <f t="shared" si="8"/>
        <v>13364.442000000003</v>
      </c>
      <c r="J15" s="44">
        <f t="shared" si="9"/>
        <v>147008.86200000002</v>
      </c>
      <c r="K15" s="118"/>
      <c r="L15" s="119"/>
    </row>
    <row r="16" spans="1:12" s="8" customFormat="1" x14ac:dyDescent="0.25">
      <c r="A16" s="9">
        <v>44634</v>
      </c>
      <c r="B16" s="106" t="s">
        <v>32</v>
      </c>
      <c r="C16" s="106" t="s">
        <v>18</v>
      </c>
      <c r="D16" s="89">
        <v>4</v>
      </c>
      <c r="E16" s="12">
        <v>59400</v>
      </c>
      <c r="F16" s="12">
        <f t="shared" si="5"/>
        <v>237600</v>
      </c>
      <c r="G16" s="12">
        <f t="shared" si="6"/>
        <v>21384</v>
      </c>
      <c r="H16" s="12">
        <f t="shared" si="7"/>
        <v>216216</v>
      </c>
      <c r="I16" s="13">
        <f t="shared" si="8"/>
        <v>21621.599999999999</v>
      </c>
      <c r="J16" s="44">
        <f t="shared" si="9"/>
        <v>237837.6</v>
      </c>
      <c r="K16" s="118"/>
      <c r="L16" s="119"/>
    </row>
    <row r="17" spans="1:12" s="8" customFormat="1" x14ac:dyDescent="0.25">
      <c r="A17" s="9">
        <v>44634</v>
      </c>
      <c r="B17" s="106" t="s">
        <v>32</v>
      </c>
      <c r="C17" s="106" t="s">
        <v>4</v>
      </c>
      <c r="D17" s="89">
        <v>1</v>
      </c>
      <c r="E17" s="12">
        <v>119066</v>
      </c>
      <c r="F17" s="12">
        <f t="shared" si="5"/>
        <v>119066</v>
      </c>
      <c r="G17" s="12">
        <f t="shared" si="6"/>
        <v>10715.94</v>
      </c>
      <c r="H17" s="12">
        <f t="shared" si="7"/>
        <v>108350.06</v>
      </c>
      <c r="I17" s="13">
        <f t="shared" si="8"/>
        <v>10835.006000000001</v>
      </c>
      <c r="J17" s="44">
        <f t="shared" si="9"/>
        <v>119185.06599999999</v>
      </c>
      <c r="K17" s="118"/>
      <c r="L17" s="119"/>
    </row>
    <row r="18" spans="1:12" s="8" customFormat="1" x14ac:dyDescent="0.25">
      <c r="A18" s="9">
        <v>44634</v>
      </c>
      <c r="B18" s="106" t="s">
        <v>32</v>
      </c>
      <c r="C18" s="106" t="s">
        <v>5</v>
      </c>
      <c r="D18" s="89">
        <v>2</v>
      </c>
      <c r="E18" s="12">
        <v>70950</v>
      </c>
      <c r="F18" s="12">
        <f t="shared" si="0"/>
        <v>141900</v>
      </c>
      <c r="G18" s="12">
        <f t="shared" si="1"/>
        <v>12771</v>
      </c>
      <c r="H18" s="12">
        <f t="shared" si="2"/>
        <v>129129</v>
      </c>
      <c r="I18" s="13">
        <f t="shared" si="3"/>
        <v>12912.9</v>
      </c>
      <c r="J18" s="44">
        <f t="shared" si="4"/>
        <v>142041.9</v>
      </c>
      <c r="K18" s="118"/>
      <c r="L18" s="119"/>
    </row>
    <row r="19" spans="1:12" s="8" customFormat="1" x14ac:dyDescent="0.25">
      <c r="A19" s="9">
        <v>44634</v>
      </c>
      <c r="B19" s="106" t="s">
        <v>32</v>
      </c>
      <c r="C19" s="106" t="s">
        <v>3</v>
      </c>
      <c r="D19" s="89">
        <v>3</v>
      </c>
      <c r="E19" s="12">
        <v>61050</v>
      </c>
      <c r="F19" s="12">
        <f t="shared" si="0"/>
        <v>183150</v>
      </c>
      <c r="G19" s="12">
        <f t="shared" si="1"/>
        <v>16483.5</v>
      </c>
      <c r="H19" s="12">
        <f t="shared" si="2"/>
        <v>166666.5</v>
      </c>
      <c r="I19" s="13">
        <f t="shared" si="3"/>
        <v>16666.650000000001</v>
      </c>
      <c r="J19" s="44">
        <f t="shared" si="4"/>
        <v>183333.15</v>
      </c>
      <c r="K19" s="118"/>
      <c r="L19" s="119"/>
    </row>
    <row r="20" spans="1:12" s="8" customFormat="1" x14ac:dyDescent="0.25">
      <c r="A20" s="9">
        <v>44634</v>
      </c>
      <c r="B20" s="106" t="s">
        <v>32</v>
      </c>
      <c r="C20" s="106" t="s">
        <v>17</v>
      </c>
      <c r="D20" s="89">
        <v>3</v>
      </c>
      <c r="E20" s="12">
        <v>74250</v>
      </c>
      <c r="F20" s="12">
        <f t="shared" si="0"/>
        <v>222750</v>
      </c>
      <c r="G20" s="12">
        <f t="shared" si="1"/>
        <v>20047.5</v>
      </c>
      <c r="H20" s="12">
        <f t="shared" si="2"/>
        <v>202702.5</v>
      </c>
      <c r="I20" s="13">
        <f t="shared" si="3"/>
        <v>20270.25</v>
      </c>
      <c r="J20" s="44">
        <f t="shared" si="4"/>
        <v>222972.75</v>
      </c>
      <c r="K20" s="118"/>
      <c r="L20" s="119"/>
    </row>
    <row r="21" spans="1:12" s="8" customFormat="1" x14ac:dyDescent="0.25">
      <c r="A21" s="9">
        <v>44634</v>
      </c>
      <c r="B21" s="106" t="s">
        <v>32</v>
      </c>
      <c r="C21" s="106" t="s">
        <v>21</v>
      </c>
      <c r="D21" s="89">
        <v>1</v>
      </c>
      <c r="E21" s="12">
        <v>90750</v>
      </c>
      <c r="F21" s="12">
        <f t="shared" si="0"/>
        <v>90750</v>
      </c>
      <c r="G21" s="12">
        <f t="shared" si="1"/>
        <v>8167.5</v>
      </c>
      <c r="H21" s="12">
        <f t="shared" si="2"/>
        <v>82582.5</v>
      </c>
      <c r="I21" s="13">
        <f t="shared" si="3"/>
        <v>8258.25</v>
      </c>
      <c r="J21" s="44">
        <f t="shared" si="4"/>
        <v>90840.75</v>
      </c>
      <c r="K21" s="118"/>
      <c r="L21" s="119"/>
    </row>
    <row r="22" spans="1:12" s="8" customFormat="1" x14ac:dyDescent="0.25">
      <c r="A22" s="9">
        <v>44634</v>
      </c>
      <c r="B22" s="106" t="s">
        <v>33</v>
      </c>
      <c r="C22" s="106" t="s">
        <v>1</v>
      </c>
      <c r="D22" s="89">
        <v>3</v>
      </c>
      <c r="E22" s="12">
        <v>50182</v>
      </c>
      <c r="F22" s="12">
        <f t="shared" si="0"/>
        <v>150546</v>
      </c>
      <c r="G22" s="12">
        <f>F23*9/100</f>
        <v>47430</v>
      </c>
      <c r="H22" s="12">
        <f>F23-G22</f>
        <v>479570</v>
      </c>
      <c r="I22" s="13">
        <f t="shared" si="3"/>
        <v>47957</v>
      </c>
      <c r="J22" s="44">
        <f t="shared" si="4"/>
        <v>527527</v>
      </c>
      <c r="K22" s="118">
        <v>984724</v>
      </c>
      <c r="L22" s="119">
        <f>+K22-SUM(J22:J26)</f>
        <v>149127.64500000002</v>
      </c>
    </row>
    <row r="23" spans="1:12" s="8" customFormat="1" ht="16.5" customHeight="1" x14ac:dyDescent="0.25">
      <c r="A23" s="9">
        <v>44634</v>
      </c>
      <c r="B23" s="106" t="s">
        <v>33</v>
      </c>
      <c r="C23" s="106" t="s">
        <v>20</v>
      </c>
      <c r="D23" s="89">
        <v>5</v>
      </c>
      <c r="E23" s="12">
        <v>105400</v>
      </c>
      <c r="F23" s="12">
        <f t="shared" si="0"/>
        <v>527000</v>
      </c>
      <c r="G23" s="12">
        <f>F24*9/100</f>
        <v>5346</v>
      </c>
      <c r="H23" s="12">
        <f>F24-G23</f>
        <v>54054</v>
      </c>
      <c r="I23" s="13">
        <f t="shared" si="3"/>
        <v>5405.4</v>
      </c>
      <c r="J23" s="44">
        <f t="shared" si="4"/>
        <v>59459.4</v>
      </c>
      <c r="K23" s="118"/>
      <c r="L23" s="119"/>
    </row>
    <row r="24" spans="1:12" s="8" customFormat="1" x14ac:dyDescent="0.25">
      <c r="A24" s="9">
        <v>44634</v>
      </c>
      <c r="B24" s="106" t="s">
        <v>33</v>
      </c>
      <c r="C24" s="106" t="s">
        <v>18</v>
      </c>
      <c r="D24" s="89">
        <v>1</v>
      </c>
      <c r="E24" s="12">
        <v>59400</v>
      </c>
      <c r="F24" s="12">
        <f t="shared" si="0"/>
        <v>59400</v>
      </c>
      <c r="G24" s="12">
        <f>F25*9/100</f>
        <v>9648.4500000000007</v>
      </c>
      <c r="H24" s="12">
        <f>F25-G24</f>
        <v>97556.55</v>
      </c>
      <c r="I24" s="13">
        <f t="shared" si="3"/>
        <v>9755.6550000000007</v>
      </c>
      <c r="J24" s="44">
        <f t="shared" si="4"/>
        <v>107312.205</v>
      </c>
      <c r="K24" s="118"/>
      <c r="L24" s="119"/>
    </row>
    <row r="25" spans="1:12" s="8" customFormat="1" x14ac:dyDescent="0.25">
      <c r="A25" s="9">
        <v>44634</v>
      </c>
      <c r="B25" s="106" t="s">
        <v>33</v>
      </c>
      <c r="C25" s="106" t="s">
        <v>2</v>
      </c>
      <c r="D25" s="89">
        <v>1</v>
      </c>
      <c r="E25" s="12">
        <v>107205</v>
      </c>
      <c r="F25" s="12">
        <f t="shared" si="0"/>
        <v>107205</v>
      </c>
      <c r="G25" s="12">
        <f t="shared" ref="G25:G33" si="10">F26*9/100</f>
        <v>6682.5</v>
      </c>
      <c r="H25" s="12">
        <f>F26-G25</f>
        <v>67567.5</v>
      </c>
      <c r="I25" s="13">
        <f t="shared" si="3"/>
        <v>6756.75</v>
      </c>
      <c r="J25" s="44">
        <f t="shared" si="4"/>
        <v>74324.25</v>
      </c>
      <c r="K25" s="118"/>
      <c r="L25" s="119"/>
    </row>
    <row r="26" spans="1:12" s="8" customFormat="1" x14ac:dyDescent="0.25">
      <c r="A26" s="9">
        <v>44634</v>
      </c>
      <c r="B26" s="106" t="s">
        <v>33</v>
      </c>
      <c r="C26" s="106" t="s">
        <v>17</v>
      </c>
      <c r="D26" s="89">
        <v>1</v>
      </c>
      <c r="E26" s="12">
        <v>74250</v>
      </c>
      <c r="F26" s="12">
        <f t="shared" si="0"/>
        <v>74250</v>
      </c>
      <c r="G26" s="12">
        <f t="shared" si="10"/>
        <v>13365</v>
      </c>
      <c r="H26" s="12">
        <f>F26-G26</f>
        <v>60885</v>
      </c>
      <c r="I26" s="13">
        <f t="shared" si="3"/>
        <v>6088.5</v>
      </c>
      <c r="J26" s="44">
        <f t="shared" si="4"/>
        <v>66973.5</v>
      </c>
      <c r="K26" s="118"/>
      <c r="L26" s="119"/>
    </row>
    <row r="27" spans="1:12" s="8" customFormat="1" x14ac:dyDescent="0.25">
      <c r="A27" s="9">
        <v>44635</v>
      </c>
      <c r="B27" s="106" t="s">
        <v>34</v>
      </c>
      <c r="C27" s="106" t="s">
        <v>17</v>
      </c>
      <c r="D27" s="89">
        <v>2</v>
      </c>
      <c r="E27" s="12">
        <v>74250</v>
      </c>
      <c r="F27" s="12">
        <f t="shared" si="0"/>
        <v>148500</v>
      </c>
      <c r="G27" s="12">
        <f t="shared" si="10"/>
        <v>6385.5</v>
      </c>
      <c r="H27" s="12">
        <f t="shared" si="2"/>
        <v>142114.5</v>
      </c>
      <c r="I27" s="13">
        <f t="shared" si="3"/>
        <v>14211.45</v>
      </c>
      <c r="J27" s="44">
        <f>H27+I27</f>
        <v>156325.95000000001</v>
      </c>
      <c r="K27" s="124">
        <v>506305</v>
      </c>
      <c r="L27" s="125">
        <f>+K27-SUM(J27:J30)</f>
        <v>39777.399999999965</v>
      </c>
    </row>
    <row r="28" spans="1:12" s="8" customFormat="1" x14ac:dyDescent="0.25">
      <c r="A28" s="9">
        <v>44635</v>
      </c>
      <c r="B28" s="106" t="s">
        <v>34</v>
      </c>
      <c r="C28" s="106" t="s">
        <v>5</v>
      </c>
      <c r="D28" s="89">
        <v>1</v>
      </c>
      <c r="E28" s="12">
        <v>70950</v>
      </c>
      <c r="F28" s="12">
        <f t="shared" si="0"/>
        <v>70950</v>
      </c>
      <c r="G28" s="12">
        <f t="shared" si="10"/>
        <v>10989</v>
      </c>
      <c r="H28" s="12">
        <f t="shared" si="2"/>
        <v>59961</v>
      </c>
      <c r="I28" s="13">
        <f t="shared" si="3"/>
        <v>5996.1</v>
      </c>
      <c r="J28" s="44">
        <f t="shared" si="4"/>
        <v>65957.100000000006</v>
      </c>
      <c r="K28" s="124"/>
      <c r="L28" s="125"/>
    </row>
    <row r="29" spans="1:12" s="8" customFormat="1" x14ac:dyDescent="0.25">
      <c r="A29" s="9">
        <v>44635</v>
      </c>
      <c r="B29" s="106" t="s">
        <v>34</v>
      </c>
      <c r="C29" s="106" t="s">
        <v>3</v>
      </c>
      <c r="D29" s="89">
        <v>2</v>
      </c>
      <c r="E29" s="12">
        <v>61050</v>
      </c>
      <c r="F29" s="12">
        <f t="shared" si="0"/>
        <v>122100</v>
      </c>
      <c r="G29" s="12">
        <f t="shared" si="10"/>
        <v>10692</v>
      </c>
      <c r="H29" s="12">
        <f t="shared" si="2"/>
        <v>111408</v>
      </c>
      <c r="I29" s="13">
        <f t="shared" si="3"/>
        <v>11140.8</v>
      </c>
      <c r="J29" s="44">
        <f t="shared" si="4"/>
        <v>122548.8</v>
      </c>
      <c r="K29" s="124"/>
      <c r="L29" s="125"/>
    </row>
    <row r="30" spans="1:12" s="8" customFormat="1" x14ac:dyDescent="0.25">
      <c r="A30" s="9">
        <v>44635</v>
      </c>
      <c r="B30" s="106" t="s">
        <v>34</v>
      </c>
      <c r="C30" s="106" t="s">
        <v>18</v>
      </c>
      <c r="D30" s="89">
        <v>2</v>
      </c>
      <c r="E30" s="12">
        <v>59400</v>
      </c>
      <c r="F30" s="12">
        <f t="shared" si="0"/>
        <v>118800</v>
      </c>
      <c r="G30" s="12">
        <f t="shared" si="10"/>
        <v>8167.5</v>
      </c>
      <c r="H30" s="12">
        <f t="shared" si="2"/>
        <v>110632.5</v>
      </c>
      <c r="I30" s="13">
        <f t="shared" si="3"/>
        <v>11063.25</v>
      </c>
      <c r="J30" s="44">
        <f>H30+I30</f>
        <v>121695.75</v>
      </c>
      <c r="K30" s="124"/>
      <c r="L30" s="125"/>
    </row>
    <row r="31" spans="1:12" s="8" customFormat="1" x14ac:dyDescent="0.25">
      <c r="A31" s="9">
        <v>44635</v>
      </c>
      <c r="B31" s="106" t="s">
        <v>24</v>
      </c>
      <c r="C31" s="106" t="s">
        <v>21</v>
      </c>
      <c r="D31" s="89">
        <v>1</v>
      </c>
      <c r="E31" s="12">
        <v>90750</v>
      </c>
      <c r="F31" s="12">
        <f t="shared" si="0"/>
        <v>90750</v>
      </c>
      <c r="G31" s="12">
        <f>F31*9/100</f>
        <v>8167.5</v>
      </c>
      <c r="H31" s="12">
        <f t="shared" si="2"/>
        <v>82582.5</v>
      </c>
      <c r="I31" s="13">
        <f t="shared" si="3"/>
        <v>8258.25</v>
      </c>
      <c r="J31" s="44">
        <f t="shared" si="4"/>
        <v>90840.75</v>
      </c>
      <c r="K31" s="21">
        <v>99825</v>
      </c>
      <c r="L31" s="25">
        <f>+K31-J31</f>
        <v>8984.25</v>
      </c>
    </row>
    <row r="32" spans="1:12" s="8" customFormat="1" x14ac:dyDescent="0.25">
      <c r="A32" s="9">
        <v>44636</v>
      </c>
      <c r="B32" s="106" t="s">
        <v>35</v>
      </c>
      <c r="C32" s="106" t="s">
        <v>18</v>
      </c>
      <c r="D32" s="89">
        <v>1</v>
      </c>
      <c r="E32" s="12">
        <v>59400</v>
      </c>
      <c r="F32" s="12">
        <f t="shared" ref="F32:F41" si="11">D32*E32</f>
        <v>59400</v>
      </c>
      <c r="G32" s="12">
        <f t="shared" si="10"/>
        <v>18972</v>
      </c>
      <c r="H32" s="12">
        <f t="shared" ref="H32:H41" si="12">F32-G32</f>
        <v>40428</v>
      </c>
      <c r="I32" s="13">
        <f t="shared" ref="I32:I41" si="13">H32*10/100</f>
        <v>4042.8</v>
      </c>
      <c r="J32" s="44">
        <f t="shared" ref="J32:J41" si="14">H32+I32</f>
        <v>44470.8</v>
      </c>
      <c r="K32" s="124">
        <v>397045</v>
      </c>
      <c r="L32" s="125">
        <f>+K32-SUM(J32:J34)</f>
        <v>38837.700000000012</v>
      </c>
    </row>
    <row r="33" spans="1:12" s="8" customFormat="1" x14ac:dyDescent="0.25">
      <c r="A33" s="9">
        <v>44636</v>
      </c>
      <c r="B33" s="106" t="s">
        <v>35</v>
      </c>
      <c r="C33" s="106" t="s">
        <v>20</v>
      </c>
      <c r="D33" s="89">
        <v>2</v>
      </c>
      <c r="E33" s="12">
        <v>105400</v>
      </c>
      <c r="F33" s="12">
        <f t="shared" si="11"/>
        <v>210800</v>
      </c>
      <c r="G33" s="12">
        <f t="shared" si="10"/>
        <v>8167.5</v>
      </c>
      <c r="H33" s="12">
        <f t="shared" si="12"/>
        <v>202632.5</v>
      </c>
      <c r="I33" s="13">
        <f t="shared" si="13"/>
        <v>20263.25</v>
      </c>
      <c r="J33" s="44">
        <f t="shared" si="14"/>
        <v>222895.75</v>
      </c>
      <c r="K33" s="124"/>
      <c r="L33" s="125"/>
    </row>
    <row r="34" spans="1:12" s="8" customFormat="1" x14ac:dyDescent="0.25">
      <c r="A34" s="9">
        <v>44636</v>
      </c>
      <c r="B34" s="106" t="s">
        <v>35</v>
      </c>
      <c r="C34" s="106" t="s">
        <v>21</v>
      </c>
      <c r="D34" s="89">
        <v>1</v>
      </c>
      <c r="E34" s="12">
        <v>90750</v>
      </c>
      <c r="F34" s="12">
        <f t="shared" si="11"/>
        <v>90750</v>
      </c>
      <c r="G34" s="12">
        <f>F34*9/100</f>
        <v>8167.5</v>
      </c>
      <c r="H34" s="12">
        <f t="shared" si="12"/>
        <v>82582.5</v>
      </c>
      <c r="I34" s="13">
        <f t="shared" si="13"/>
        <v>8258.25</v>
      </c>
      <c r="J34" s="44">
        <f t="shared" si="14"/>
        <v>90840.75</v>
      </c>
      <c r="K34" s="124"/>
      <c r="L34" s="125"/>
    </row>
    <row r="35" spans="1:12" s="8" customFormat="1" x14ac:dyDescent="0.25">
      <c r="A35" s="9">
        <v>44637</v>
      </c>
      <c r="B35" s="106" t="s">
        <v>36</v>
      </c>
      <c r="C35" s="106" t="s">
        <v>21</v>
      </c>
      <c r="D35" s="89">
        <v>4</v>
      </c>
      <c r="E35" s="12">
        <v>90750</v>
      </c>
      <c r="F35" s="12">
        <f t="shared" si="11"/>
        <v>363000</v>
      </c>
      <c r="G35" s="12">
        <f t="shared" ref="G35:G57" si="15">F35*9/100</f>
        <v>32670</v>
      </c>
      <c r="H35" s="12">
        <f t="shared" si="12"/>
        <v>330330</v>
      </c>
      <c r="I35" s="13">
        <f t="shared" si="13"/>
        <v>33033</v>
      </c>
      <c r="J35" s="44">
        <f t="shared" si="14"/>
        <v>363363</v>
      </c>
      <c r="K35" s="124">
        <v>466415</v>
      </c>
      <c r="L35" s="125">
        <f>+K35-J35-J36</f>
        <v>41940.949999999997</v>
      </c>
    </row>
    <row r="36" spans="1:12" s="8" customFormat="1" x14ac:dyDescent="0.25">
      <c r="A36" s="9">
        <v>44637</v>
      </c>
      <c r="B36" s="106" t="s">
        <v>36</v>
      </c>
      <c r="C36" s="106" t="s">
        <v>3</v>
      </c>
      <c r="D36" s="89">
        <v>1</v>
      </c>
      <c r="E36" s="12">
        <v>61050</v>
      </c>
      <c r="F36" s="12">
        <f t="shared" si="11"/>
        <v>61050</v>
      </c>
      <c r="G36" s="12">
        <f t="shared" si="15"/>
        <v>5494.5</v>
      </c>
      <c r="H36" s="12">
        <f t="shared" si="12"/>
        <v>55555.5</v>
      </c>
      <c r="I36" s="13">
        <f t="shared" si="13"/>
        <v>5555.55</v>
      </c>
      <c r="J36" s="44">
        <f t="shared" si="14"/>
        <v>61111.05</v>
      </c>
      <c r="K36" s="124"/>
      <c r="L36" s="125"/>
    </row>
    <row r="37" spans="1:12" s="8" customFormat="1" x14ac:dyDescent="0.25">
      <c r="A37" s="9">
        <v>44636</v>
      </c>
      <c r="B37" s="106" t="s">
        <v>25</v>
      </c>
      <c r="C37" s="106" t="s">
        <v>21</v>
      </c>
      <c r="D37" s="89">
        <v>2</v>
      </c>
      <c r="E37" s="12">
        <v>90750</v>
      </c>
      <c r="F37" s="12">
        <f t="shared" si="11"/>
        <v>181500</v>
      </c>
      <c r="G37" s="12">
        <f t="shared" si="15"/>
        <v>16335</v>
      </c>
      <c r="H37" s="12">
        <f t="shared" si="12"/>
        <v>165165</v>
      </c>
      <c r="I37" s="13">
        <f t="shared" si="13"/>
        <v>16516.5</v>
      </c>
      <c r="J37" s="44">
        <f t="shared" si="14"/>
        <v>181681.5</v>
      </c>
      <c r="K37" s="124">
        <v>869345</v>
      </c>
      <c r="L37" s="125">
        <f>+K37-SUM(J37:J41)</f>
        <v>51778.25</v>
      </c>
    </row>
    <row r="38" spans="1:12" s="8" customFormat="1" x14ac:dyDescent="0.25">
      <c r="A38" s="9">
        <v>44636</v>
      </c>
      <c r="B38" s="106" t="s">
        <v>25</v>
      </c>
      <c r="C38" s="106" t="s">
        <v>17</v>
      </c>
      <c r="D38" s="89">
        <v>5</v>
      </c>
      <c r="E38" s="12">
        <v>74250</v>
      </c>
      <c r="F38" s="12">
        <f t="shared" si="11"/>
        <v>371250</v>
      </c>
      <c r="G38" s="12">
        <f t="shared" si="15"/>
        <v>33412.5</v>
      </c>
      <c r="H38" s="12">
        <f t="shared" si="12"/>
        <v>337837.5</v>
      </c>
      <c r="I38" s="13">
        <f t="shared" si="13"/>
        <v>33783.75</v>
      </c>
      <c r="J38" s="44">
        <f t="shared" si="14"/>
        <v>371621.25</v>
      </c>
      <c r="K38" s="124"/>
      <c r="L38" s="125"/>
    </row>
    <row r="39" spans="1:12" s="8" customFormat="1" x14ac:dyDescent="0.25">
      <c r="A39" s="9">
        <v>44636</v>
      </c>
      <c r="B39" s="106" t="s">
        <v>25</v>
      </c>
      <c r="C39" s="106" t="s">
        <v>5</v>
      </c>
      <c r="D39" s="89">
        <v>1</v>
      </c>
      <c r="E39" s="12">
        <v>70950</v>
      </c>
      <c r="F39" s="12">
        <f t="shared" si="11"/>
        <v>70950</v>
      </c>
      <c r="G39" s="12">
        <f t="shared" si="15"/>
        <v>6385.5</v>
      </c>
      <c r="H39" s="12">
        <f t="shared" si="12"/>
        <v>64564.5</v>
      </c>
      <c r="I39" s="13">
        <f t="shared" si="13"/>
        <v>6456.45</v>
      </c>
      <c r="J39" s="44">
        <f t="shared" si="14"/>
        <v>71020.95</v>
      </c>
      <c r="K39" s="124"/>
      <c r="L39" s="125"/>
    </row>
    <row r="40" spans="1:12" s="8" customFormat="1" x14ac:dyDescent="0.25">
      <c r="A40" s="9">
        <v>44636</v>
      </c>
      <c r="B40" s="106" t="s">
        <v>25</v>
      </c>
      <c r="C40" s="106" t="s">
        <v>17</v>
      </c>
      <c r="D40" s="89">
        <v>1</v>
      </c>
      <c r="E40" s="12">
        <v>74250</v>
      </c>
      <c r="F40" s="12">
        <f t="shared" si="11"/>
        <v>74250</v>
      </c>
      <c r="G40" s="12">
        <f t="shared" si="15"/>
        <v>6682.5</v>
      </c>
      <c r="H40" s="12">
        <f t="shared" si="12"/>
        <v>67567.5</v>
      </c>
      <c r="I40" s="13">
        <f t="shared" si="13"/>
        <v>6756.75</v>
      </c>
      <c r="J40" s="44">
        <f t="shared" si="14"/>
        <v>74324.25</v>
      </c>
      <c r="K40" s="124"/>
      <c r="L40" s="125"/>
    </row>
    <row r="41" spans="1:12" s="8" customFormat="1" x14ac:dyDescent="0.25">
      <c r="A41" s="9">
        <v>44636</v>
      </c>
      <c r="B41" s="106" t="s">
        <v>25</v>
      </c>
      <c r="C41" s="106" t="s">
        <v>18</v>
      </c>
      <c r="D41" s="89">
        <v>2</v>
      </c>
      <c r="E41" s="12">
        <v>59400</v>
      </c>
      <c r="F41" s="12">
        <f t="shared" si="11"/>
        <v>118800</v>
      </c>
      <c r="G41" s="12">
        <f t="shared" si="15"/>
        <v>10692</v>
      </c>
      <c r="H41" s="12">
        <f t="shared" si="12"/>
        <v>108108</v>
      </c>
      <c r="I41" s="13">
        <f t="shared" si="13"/>
        <v>10810.8</v>
      </c>
      <c r="J41" s="44">
        <f t="shared" si="14"/>
        <v>118918.8</v>
      </c>
      <c r="K41" s="124"/>
      <c r="L41" s="125"/>
    </row>
    <row r="42" spans="1:12" s="8" customFormat="1" x14ac:dyDescent="0.25">
      <c r="A42" s="9">
        <v>44636</v>
      </c>
      <c r="B42" s="106" t="s">
        <v>37</v>
      </c>
      <c r="C42" s="106" t="s">
        <v>3</v>
      </c>
      <c r="D42" s="89">
        <v>1</v>
      </c>
      <c r="E42" s="12">
        <v>61050</v>
      </c>
      <c r="F42" s="12">
        <f t="shared" ref="F42:F57" si="16">D42*E42</f>
        <v>61050</v>
      </c>
      <c r="G42" s="12">
        <f t="shared" si="15"/>
        <v>5494.5</v>
      </c>
      <c r="H42" s="12">
        <f t="shared" ref="H42:H57" si="17">F42-G42</f>
        <v>55555.5</v>
      </c>
      <c r="I42" s="13">
        <f t="shared" ref="I42:I57" si="18">H42*10/100</f>
        <v>5555.55</v>
      </c>
      <c r="J42" s="44">
        <f t="shared" ref="J42:J57" si="19">H42+I42</f>
        <v>61111.05</v>
      </c>
      <c r="K42" s="126">
        <v>223205</v>
      </c>
      <c r="L42" s="128">
        <f>+K42-SUM(J42:J43)</f>
        <v>20052.049999999988</v>
      </c>
    </row>
    <row r="43" spans="1:12" s="8" customFormat="1" x14ac:dyDescent="0.25">
      <c r="A43" s="9">
        <v>44636</v>
      </c>
      <c r="B43" s="106" t="s">
        <v>37</v>
      </c>
      <c r="C43" s="106" t="s">
        <v>5</v>
      </c>
      <c r="D43" s="89">
        <v>2</v>
      </c>
      <c r="E43" s="12">
        <v>70950</v>
      </c>
      <c r="F43" s="12">
        <f t="shared" si="16"/>
        <v>141900</v>
      </c>
      <c r="G43" s="12">
        <f t="shared" si="15"/>
        <v>12771</v>
      </c>
      <c r="H43" s="12">
        <f t="shared" si="17"/>
        <v>129129</v>
      </c>
      <c r="I43" s="13">
        <f t="shared" si="18"/>
        <v>12912.9</v>
      </c>
      <c r="J43" s="44">
        <f t="shared" si="19"/>
        <v>142041.9</v>
      </c>
      <c r="K43" s="127"/>
      <c r="L43" s="129"/>
    </row>
    <row r="44" spans="1:12" s="8" customFormat="1" x14ac:dyDescent="0.25">
      <c r="A44" s="9">
        <v>44636</v>
      </c>
      <c r="B44" s="106" t="s">
        <v>38</v>
      </c>
      <c r="C44" s="106" t="s">
        <v>17</v>
      </c>
      <c r="D44" s="89">
        <v>1</v>
      </c>
      <c r="E44" s="12">
        <v>74250</v>
      </c>
      <c r="F44" s="12">
        <f t="shared" si="16"/>
        <v>74250</v>
      </c>
      <c r="G44" s="12">
        <f t="shared" si="15"/>
        <v>6682.5</v>
      </c>
      <c r="H44" s="12">
        <f t="shared" si="17"/>
        <v>67567.5</v>
      </c>
      <c r="I44" s="13">
        <f t="shared" si="18"/>
        <v>6756.75</v>
      </c>
      <c r="J44" s="44">
        <f t="shared" si="19"/>
        <v>74324.25</v>
      </c>
      <c r="K44" s="130">
        <v>252194</v>
      </c>
      <c r="L44" s="129">
        <f>+K44-SUM(J44:J46)</f>
        <v>16008.049999999988</v>
      </c>
    </row>
    <row r="45" spans="1:12" s="8" customFormat="1" x14ac:dyDescent="0.25">
      <c r="A45" s="9">
        <v>44636</v>
      </c>
      <c r="B45" s="106" t="s">
        <v>38</v>
      </c>
      <c r="C45" s="106" t="s">
        <v>5</v>
      </c>
      <c r="D45" s="89">
        <v>1</v>
      </c>
      <c r="E45" s="12">
        <v>70950</v>
      </c>
      <c r="F45" s="12">
        <f t="shared" si="16"/>
        <v>70950</v>
      </c>
      <c r="G45" s="12">
        <f t="shared" si="15"/>
        <v>6385.5</v>
      </c>
      <c r="H45" s="12">
        <f t="shared" si="17"/>
        <v>64564.5</v>
      </c>
      <c r="I45" s="13">
        <f t="shared" si="18"/>
        <v>6456.45</v>
      </c>
      <c r="J45" s="44">
        <f t="shared" si="19"/>
        <v>71020.95</v>
      </c>
      <c r="K45" s="127"/>
      <c r="L45" s="129"/>
    </row>
    <row r="46" spans="1:12" s="8" customFormat="1" x14ac:dyDescent="0.25">
      <c r="A46" s="9">
        <v>44636</v>
      </c>
      <c r="B46" s="106" t="s">
        <v>38</v>
      </c>
      <c r="C46" s="106" t="s">
        <v>21</v>
      </c>
      <c r="D46" s="89">
        <v>1</v>
      </c>
      <c r="E46" s="12">
        <v>90750</v>
      </c>
      <c r="F46" s="12">
        <f t="shared" si="16"/>
        <v>90750</v>
      </c>
      <c r="G46" s="12">
        <f t="shared" si="15"/>
        <v>8167.5</v>
      </c>
      <c r="H46" s="12">
        <f t="shared" si="17"/>
        <v>82582.5</v>
      </c>
      <c r="I46" s="13">
        <f t="shared" si="18"/>
        <v>8258.25</v>
      </c>
      <c r="J46" s="44">
        <f t="shared" si="19"/>
        <v>90840.75</v>
      </c>
      <c r="K46" s="127"/>
      <c r="L46" s="129"/>
    </row>
    <row r="47" spans="1:12" s="8" customFormat="1" x14ac:dyDescent="0.25">
      <c r="A47" s="9">
        <v>44636</v>
      </c>
      <c r="B47" s="106" t="s">
        <v>39</v>
      </c>
      <c r="C47" s="106" t="s">
        <v>20</v>
      </c>
      <c r="D47" s="89">
        <v>1</v>
      </c>
      <c r="E47" s="12">
        <v>105400</v>
      </c>
      <c r="F47" s="12">
        <f t="shared" si="16"/>
        <v>105400</v>
      </c>
      <c r="G47" s="12">
        <f t="shared" si="15"/>
        <v>9486</v>
      </c>
      <c r="H47" s="12">
        <f t="shared" si="17"/>
        <v>95914</v>
      </c>
      <c r="I47" s="13">
        <f t="shared" si="18"/>
        <v>9591.4</v>
      </c>
      <c r="J47" s="44">
        <f t="shared" si="19"/>
        <v>105505.4</v>
      </c>
      <c r="K47" s="131">
        <v>347341</v>
      </c>
      <c r="L47" s="129">
        <f>+K47-SUM(J47:J49)</f>
        <v>10435.430999999982</v>
      </c>
    </row>
    <row r="48" spans="1:12" s="8" customFormat="1" x14ac:dyDescent="0.25">
      <c r="A48" s="9">
        <v>44636</v>
      </c>
      <c r="B48" s="106" t="s">
        <v>39</v>
      </c>
      <c r="C48" s="106" t="s">
        <v>11</v>
      </c>
      <c r="D48" s="89">
        <v>1</v>
      </c>
      <c r="E48" s="12">
        <v>55595</v>
      </c>
      <c r="F48" s="12">
        <f t="shared" si="16"/>
        <v>55595</v>
      </c>
      <c r="G48" s="12">
        <f t="shared" si="15"/>
        <v>5003.55</v>
      </c>
      <c r="H48" s="12">
        <f t="shared" si="17"/>
        <v>50591.45</v>
      </c>
      <c r="I48" s="13">
        <f t="shared" si="18"/>
        <v>5059.1450000000004</v>
      </c>
      <c r="J48" s="44">
        <f t="shared" si="19"/>
        <v>55650.595000000001</v>
      </c>
      <c r="K48" s="132"/>
      <c r="L48" s="129"/>
    </row>
    <row r="49" spans="1:12" s="8" customFormat="1" x14ac:dyDescent="0.25">
      <c r="A49" s="9">
        <v>44636</v>
      </c>
      <c r="B49" s="106" t="s">
        <v>39</v>
      </c>
      <c r="C49" s="106" t="s">
        <v>23</v>
      </c>
      <c r="D49" s="89">
        <v>2</v>
      </c>
      <c r="E49" s="12">
        <v>87787</v>
      </c>
      <c r="F49" s="12">
        <f t="shared" si="16"/>
        <v>175574</v>
      </c>
      <c r="G49" s="12">
        <f t="shared" si="15"/>
        <v>15801.66</v>
      </c>
      <c r="H49" s="12">
        <f t="shared" si="17"/>
        <v>159772.34</v>
      </c>
      <c r="I49" s="13">
        <f t="shared" si="18"/>
        <v>15977.233999999999</v>
      </c>
      <c r="J49" s="44">
        <f t="shared" si="19"/>
        <v>175749.57399999999</v>
      </c>
      <c r="K49" s="132"/>
      <c r="L49" s="129"/>
    </row>
    <row r="50" spans="1:12" s="8" customFormat="1" x14ac:dyDescent="0.25">
      <c r="A50" s="9">
        <v>44636</v>
      </c>
      <c r="B50" s="106" t="s">
        <v>40</v>
      </c>
      <c r="C50" s="106" t="s">
        <v>16</v>
      </c>
      <c r="D50" s="89">
        <v>1</v>
      </c>
      <c r="E50" s="12">
        <v>46000</v>
      </c>
      <c r="F50" s="12">
        <f t="shared" si="16"/>
        <v>46000</v>
      </c>
      <c r="G50" s="12">
        <f t="shared" si="15"/>
        <v>4140</v>
      </c>
      <c r="H50" s="12">
        <f t="shared" si="17"/>
        <v>41860</v>
      </c>
      <c r="I50" s="13">
        <f t="shared" si="18"/>
        <v>4186</v>
      </c>
      <c r="J50" s="44">
        <f t="shared" si="19"/>
        <v>46046</v>
      </c>
      <c r="K50" s="130">
        <v>288560</v>
      </c>
      <c r="L50" s="129">
        <f>+K50-SUM(J50:J53)</f>
        <v>16438.150000000023</v>
      </c>
    </row>
    <row r="51" spans="1:12" s="8" customFormat="1" x14ac:dyDescent="0.25">
      <c r="A51" s="9">
        <v>44636</v>
      </c>
      <c r="B51" s="106" t="s">
        <v>40</v>
      </c>
      <c r="C51" s="106" t="s">
        <v>3</v>
      </c>
      <c r="D51" s="89">
        <v>1</v>
      </c>
      <c r="E51" s="12">
        <v>61050</v>
      </c>
      <c r="F51" s="12">
        <f t="shared" si="16"/>
        <v>61050</v>
      </c>
      <c r="G51" s="12">
        <f t="shared" si="15"/>
        <v>5494.5</v>
      </c>
      <c r="H51" s="12">
        <f t="shared" si="17"/>
        <v>55555.5</v>
      </c>
      <c r="I51" s="13">
        <f t="shared" si="18"/>
        <v>5555.55</v>
      </c>
      <c r="J51" s="44">
        <f t="shared" si="19"/>
        <v>61111.05</v>
      </c>
      <c r="K51" s="127"/>
      <c r="L51" s="129"/>
    </row>
    <row r="52" spans="1:12" s="8" customFormat="1" x14ac:dyDescent="0.25">
      <c r="A52" s="9">
        <v>44636</v>
      </c>
      <c r="B52" s="106" t="s">
        <v>40</v>
      </c>
      <c r="C52" s="106" t="s">
        <v>18</v>
      </c>
      <c r="D52" s="89">
        <v>1</v>
      </c>
      <c r="E52" s="12">
        <v>59400</v>
      </c>
      <c r="F52" s="12">
        <f t="shared" si="16"/>
        <v>59400</v>
      </c>
      <c r="G52" s="12">
        <f t="shared" si="15"/>
        <v>5346</v>
      </c>
      <c r="H52" s="12">
        <f t="shared" si="17"/>
        <v>54054</v>
      </c>
      <c r="I52" s="13">
        <f t="shared" si="18"/>
        <v>5405.4</v>
      </c>
      <c r="J52" s="44">
        <f t="shared" si="19"/>
        <v>59459.4</v>
      </c>
      <c r="K52" s="127"/>
      <c r="L52" s="129"/>
    </row>
    <row r="53" spans="1:12" s="8" customFormat="1" x14ac:dyDescent="0.25">
      <c r="A53" s="9">
        <v>44636</v>
      </c>
      <c r="B53" s="106" t="s">
        <v>40</v>
      </c>
      <c r="C53" s="106" t="s">
        <v>20</v>
      </c>
      <c r="D53" s="89">
        <v>1</v>
      </c>
      <c r="E53" s="12">
        <v>105400</v>
      </c>
      <c r="F53" s="12">
        <f t="shared" si="16"/>
        <v>105400</v>
      </c>
      <c r="G53" s="12">
        <f t="shared" si="15"/>
        <v>9486</v>
      </c>
      <c r="H53" s="12">
        <f t="shared" si="17"/>
        <v>95914</v>
      </c>
      <c r="I53" s="13">
        <f t="shared" si="18"/>
        <v>9591.4</v>
      </c>
      <c r="J53" s="44">
        <f t="shared" si="19"/>
        <v>105505.4</v>
      </c>
      <c r="K53" s="127"/>
      <c r="L53" s="129"/>
    </row>
    <row r="54" spans="1:12" s="8" customFormat="1" x14ac:dyDescent="0.25">
      <c r="A54" s="9">
        <v>44635</v>
      </c>
      <c r="B54" s="106" t="s">
        <v>41</v>
      </c>
      <c r="C54" s="106" t="s">
        <v>21</v>
      </c>
      <c r="D54" s="89">
        <v>1</v>
      </c>
      <c r="E54" s="12">
        <v>90750</v>
      </c>
      <c r="F54" s="12">
        <f t="shared" si="16"/>
        <v>90750</v>
      </c>
      <c r="G54" s="12">
        <f t="shared" si="15"/>
        <v>8167.5</v>
      </c>
      <c r="H54" s="12">
        <f t="shared" si="17"/>
        <v>82582.5</v>
      </c>
      <c r="I54" s="13">
        <f t="shared" si="18"/>
        <v>8258.25</v>
      </c>
      <c r="J54" s="44">
        <f t="shared" si="19"/>
        <v>90840.75</v>
      </c>
      <c r="K54" s="130">
        <v>1242495</v>
      </c>
      <c r="L54" s="129">
        <f>+K54-SUM(J54:J59)</f>
        <v>111715.35000000009</v>
      </c>
    </row>
    <row r="55" spans="1:12" s="8" customFormat="1" x14ac:dyDescent="0.25">
      <c r="A55" s="9">
        <v>44635</v>
      </c>
      <c r="B55" s="106" t="s">
        <v>41</v>
      </c>
      <c r="C55" s="106" t="s">
        <v>20</v>
      </c>
      <c r="D55" s="89">
        <v>3</v>
      </c>
      <c r="E55" s="12">
        <v>105400</v>
      </c>
      <c r="F55" s="12">
        <f t="shared" si="16"/>
        <v>316200</v>
      </c>
      <c r="G55" s="12">
        <f t="shared" si="15"/>
        <v>28458</v>
      </c>
      <c r="H55" s="12">
        <f t="shared" si="17"/>
        <v>287742</v>
      </c>
      <c r="I55" s="13">
        <f t="shared" si="18"/>
        <v>28774.2</v>
      </c>
      <c r="J55" s="44">
        <f t="shared" si="19"/>
        <v>316516.2</v>
      </c>
      <c r="K55" s="127"/>
      <c r="L55" s="129"/>
    </row>
    <row r="56" spans="1:12" s="8" customFormat="1" x14ac:dyDescent="0.25">
      <c r="A56" s="9">
        <v>44635</v>
      </c>
      <c r="B56" s="106" t="s">
        <v>41</v>
      </c>
      <c r="C56" s="106" t="s">
        <v>17</v>
      </c>
      <c r="D56" s="89">
        <v>2</v>
      </c>
      <c r="E56" s="12">
        <v>74250</v>
      </c>
      <c r="F56" s="12">
        <f t="shared" si="16"/>
        <v>148500</v>
      </c>
      <c r="G56" s="12">
        <f t="shared" si="15"/>
        <v>13365</v>
      </c>
      <c r="H56" s="12">
        <f t="shared" si="17"/>
        <v>135135</v>
      </c>
      <c r="I56" s="13">
        <f t="shared" si="18"/>
        <v>13513.5</v>
      </c>
      <c r="J56" s="44">
        <f t="shared" si="19"/>
        <v>148648.5</v>
      </c>
      <c r="K56" s="127"/>
      <c r="L56" s="129"/>
    </row>
    <row r="57" spans="1:12" s="8" customFormat="1" x14ac:dyDescent="0.25">
      <c r="A57" s="9">
        <v>44635</v>
      </c>
      <c r="B57" s="106" t="s">
        <v>41</v>
      </c>
      <c r="C57" s="106" t="s">
        <v>5</v>
      </c>
      <c r="D57" s="89">
        <v>3</v>
      </c>
      <c r="E57" s="12">
        <v>70950</v>
      </c>
      <c r="F57" s="12">
        <f t="shared" si="16"/>
        <v>212850</v>
      </c>
      <c r="G57" s="12">
        <f t="shared" si="15"/>
        <v>19156.5</v>
      </c>
      <c r="H57" s="12">
        <f t="shared" si="17"/>
        <v>193693.5</v>
      </c>
      <c r="I57" s="13">
        <f t="shared" si="18"/>
        <v>19369.349999999999</v>
      </c>
      <c r="J57" s="44">
        <f t="shared" si="19"/>
        <v>213062.85</v>
      </c>
      <c r="K57" s="127"/>
      <c r="L57" s="129"/>
    </row>
    <row r="58" spans="1:12" s="8" customFormat="1" x14ac:dyDescent="0.25">
      <c r="A58" s="9">
        <v>44635</v>
      </c>
      <c r="B58" s="106" t="s">
        <v>41</v>
      </c>
      <c r="C58" s="106" t="s">
        <v>18</v>
      </c>
      <c r="D58" s="89">
        <v>3</v>
      </c>
      <c r="E58" s="12">
        <v>59400</v>
      </c>
      <c r="F58" s="12">
        <f t="shared" ref="F58:F66" si="20">D58*E58</f>
        <v>178200</v>
      </c>
      <c r="G58" s="12">
        <f t="shared" ref="G58:G66" si="21">F58*9/100</f>
        <v>16038</v>
      </c>
      <c r="H58" s="12">
        <f t="shared" ref="H58:H66" si="22">F58-G58</f>
        <v>162162</v>
      </c>
      <c r="I58" s="13">
        <f t="shared" ref="I58:I66" si="23">H58*10/100</f>
        <v>16216.2</v>
      </c>
      <c r="J58" s="44">
        <f t="shared" ref="J58:J66" si="24">H58+I58</f>
        <v>178378.2</v>
      </c>
      <c r="K58" s="127"/>
      <c r="L58" s="129"/>
    </row>
    <row r="59" spans="1:12" s="8" customFormat="1" x14ac:dyDescent="0.25">
      <c r="A59" s="9">
        <v>44635</v>
      </c>
      <c r="B59" s="106" t="s">
        <v>41</v>
      </c>
      <c r="C59" s="106" t="s">
        <v>3</v>
      </c>
      <c r="D59" s="89">
        <v>3</v>
      </c>
      <c r="E59" s="12">
        <v>61050</v>
      </c>
      <c r="F59" s="12">
        <f t="shared" si="20"/>
        <v>183150</v>
      </c>
      <c r="G59" s="12">
        <f t="shared" si="21"/>
        <v>16483.5</v>
      </c>
      <c r="H59" s="12">
        <f t="shared" si="22"/>
        <v>166666.5</v>
      </c>
      <c r="I59" s="13">
        <f t="shared" si="23"/>
        <v>16666.650000000001</v>
      </c>
      <c r="J59" s="44">
        <f t="shared" si="24"/>
        <v>183333.15</v>
      </c>
      <c r="K59" s="127"/>
      <c r="L59" s="129"/>
    </row>
    <row r="60" spans="1:12" s="8" customFormat="1" x14ac:dyDescent="0.25">
      <c r="A60" s="9">
        <v>44635</v>
      </c>
      <c r="B60" s="106" t="s">
        <v>42</v>
      </c>
      <c r="C60" s="106" t="s">
        <v>5</v>
      </c>
      <c r="D60" s="89">
        <v>1</v>
      </c>
      <c r="E60" s="12">
        <v>70950</v>
      </c>
      <c r="F60" s="12">
        <f t="shared" si="20"/>
        <v>70950</v>
      </c>
      <c r="G60" s="12">
        <f t="shared" si="21"/>
        <v>6385.5</v>
      </c>
      <c r="H60" s="12">
        <f t="shared" si="22"/>
        <v>64564.5</v>
      </c>
      <c r="I60" s="13">
        <f t="shared" si="23"/>
        <v>6456.45</v>
      </c>
      <c r="J60" s="44">
        <f t="shared" si="24"/>
        <v>71020.95</v>
      </c>
      <c r="K60" s="130">
        <v>159720</v>
      </c>
      <c r="L60" s="129">
        <f>+K60-SUM(J60:J61)</f>
        <v>14374.799999999988</v>
      </c>
    </row>
    <row r="61" spans="1:12" s="8" customFormat="1" x14ac:dyDescent="0.25">
      <c r="A61" s="9">
        <v>44635</v>
      </c>
      <c r="B61" s="106" t="s">
        <v>42</v>
      </c>
      <c r="C61" s="106" t="s">
        <v>17</v>
      </c>
      <c r="D61" s="89">
        <v>1</v>
      </c>
      <c r="E61" s="12">
        <v>74250</v>
      </c>
      <c r="F61" s="12">
        <f t="shared" si="20"/>
        <v>74250</v>
      </c>
      <c r="G61" s="12">
        <f t="shared" si="21"/>
        <v>6682.5</v>
      </c>
      <c r="H61" s="12">
        <f t="shared" si="22"/>
        <v>67567.5</v>
      </c>
      <c r="I61" s="13">
        <f t="shared" si="23"/>
        <v>6756.75</v>
      </c>
      <c r="J61" s="44">
        <f t="shared" si="24"/>
        <v>74324.25</v>
      </c>
      <c r="K61" s="127"/>
      <c r="L61" s="129"/>
    </row>
    <row r="62" spans="1:12" s="8" customFormat="1" x14ac:dyDescent="0.25">
      <c r="A62" s="9">
        <v>44630</v>
      </c>
      <c r="B62" s="106" t="s">
        <v>43</v>
      </c>
      <c r="C62" s="106" t="s">
        <v>20</v>
      </c>
      <c r="D62" s="89">
        <v>1</v>
      </c>
      <c r="E62" s="12">
        <v>105400</v>
      </c>
      <c r="F62" s="12">
        <f t="shared" si="20"/>
        <v>105400</v>
      </c>
      <c r="G62" s="12">
        <f t="shared" si="21"/>
        <v>9486</v>
      </c>
      <c r="H62" s="12">
        <f t="shared" si="22"/>
        <v>95914</v>
      </c>
      <c r="I62" s="13">
        <f t="shared" si="23"/>
        <v>9591.4</v>
      </c>
      <c r="J62" s="44">
        <f t="shared" si="24"/>
        <v>105505.4</v>
      </c>
      <c r="K62" s="124">
        <v>2035793</v>
      </c>
      <c r="L62" s="125">
        <f>+K62-SUM(J62:J70)</f>
        <v>-32671.398000000045</v>
      </c>
    </row>
    <row r="63" spans="1:12" s="8" customFormat="1" x14ac:dyDescent="0.25">
      <c r="A63" s="9">
        <v>44630</v>
      </c>
      <c r="B63" s="106" t="s">
        <v>43</v>
      </c>
      <c r="C63" s="106" t="s">
        <v>3</v>
      </c>
      <c r="D63" s="89">
        <v>2</v>
      </c>
      <c r="E63" s="12">
        <v>61050</v>
      </c>
      <c r="F63" s="12">
        <f t="shared" si="20"/>
        <v>122100</v>
      </c>
      <c r="G63" s="12">
        <f t="shared" si="21"/>
        <v>10989</v>
      </c>
      <c r="H63" s="12">
        <f t="shared" si="22"/>
        <v>111111</v>
      </c>
      <c r="I63" s="13">
        <f t="shared" si="23"/>
        <v>11111.1</v>
      </c>
      <c r="J63" s="44">
        <f t="shared" si="24"/>
        <v>122222.1</v>
      </c>
      <c r="K63" s="124"/>
      <c r="L63" s="125"/>
    </row>
    <row r="64" spans="1:12" s="8" customFormat="1" x14ac:dyDescent="0.25">
      <c r="A64" s="9">
        <v>44630</v>
      </c>
      <c r="B64" s="106" t="s">
        <v>43</v>
      </c>
      <c r="C64" s="106" t="s">
        <v>18</v>
      </c>
      <c r="D64" s="89">
        <v>3</v>
      </c>
      <c r="E64" s="12">
        <v>59400</v>
      </c>
      <c r="F64" s="12">
        <f t="shared" si="20"/>
        <v>178200</v>
      </c>
      <c r="G64" s="12">
        <f t="shared" si="21"/>
        <v>16038</v>
      </c>
      <c r="H64" s="12">
        <f t="shared" si="22"/>
        <v>162162</v>
      </c>
      <c r="I64" s="13">
        <f t="shared" si="23"/>
        <v>16216.2</v>
      </c>
      <c r="J64" s="44">
        <f t="shared" si="24"/>
        <v>178378.2</v>
      </c>
      <c r="K64" s="124"/>
      <c r="L64" s="125"/>
    </row>
    <row r="65" spans="1:12" s="8" customFormat="1" x14ac:dyDescent="0.25">
      <c r="A65" s="9">
        <v>44630</v>
      </c>
      <c r="B65" s="106" t="s">
        <v>43</v>
      </c>
      <c r="C65" s="106" t="s">
        <v>5</v>
      </c>
      <c r="D65" s="89">
        <v>2</v>
      </c>
      <c r="E65" s="12">
        <v>70950</v>
      </c>
      <c r="F65" s="12">
        <f t="shared" si="20"/>
        <v>141900</v>
      </c>
      <c r="G65" s="12">
        <f t="shared" si="21"/>
        <v>12771</v>
      </c>
      <c r="H65" s="12">
        <f t="shared" si="22"/>
        <v>129129</v>
      </c>
      <c r="I65" s="13">
        <f t="shared" si="23"/>
        <v>12912.9</v>
      </c>
      <c r="J65" s="44">
        <f t="shared" si="24"/>
        <v>142041.9</v>
      </c>
      <c r="K65" s="124"/>
      <c r="L65" s="125"/>
    </row>
    <row r="66" spans="1:12" s="8" customFormat="1" x14ac:dyDescent="0.25">
      <c r="A66" s="9">
        <v>44630</v>
      </c>
      <c r="B66" s="106" t="s">
        <v>43</v>
      </c>
      <c r="C66" s="106" t="s">
        <v>2</v>
      </c>
      <c r="D66" s="89">
        <v>5</v>
      </c>
      <c r="E66" s="12">
        <v>107205</v>
      </c>
      <c r="F66" s="12">
        <f t="shared" si="20"/>
        <v>536025</v>
      </c>
      <c r="G66" s="12">
        <f t="shared" si="21"/>
        <v>48242.25</v>
      </c>
      <c r="H66" s="12">
        <f t="shared" si="22"/>
        <v>487782.75</v>
      </c>
      <c r="I66" s="13">
        <f t="shared" si="23"/>
        <v>48778.275000000001</v>
      </c>
      <c r="J66" s="44">
        <f t="shared" si="24"/>
        <v>536561.02500000002</v>
      </c>
      <c r="K66" s="124"/>
      <c r="L66" s="125"/>
    </row>
    <row r="67" spans="1:12" s="8" customFormat="1" x14ac:dyDescent="0.25">
      <c r="A67" s="9">
        <v>44630</v>
      </c>
      <c r="B67" s="106" t="s">
        <v>43</v>
      </c>
      <c r="C67" s="106" t="s">
        <v>26</v>
      </c>
      <c r="D67" s="89">
        <v>3</v>
      </c>
      <c r="E67" s="12">
        <v>55595</v>
      </c>
      <c r="F67" s="12">
        <f t="shared" ref="F67:F79" si="25">D67*E67</f>
        <v>166785</v>
      </c>
      <c r="G67" s="12">
        <f t="shared" ref="G67:G79" si="26">F67*9/100</f>
        <v>15010.65</v>
      </c>
      <c r="H67" s="12">
        <f t="shared" ref="H67:H79" si="27">F67-G67</f>
        <v>151774.35</v>
      </c>
      <c r="I67" s="13">
        <f t="shared" ref="I67:I79" si="28">H67*10/100</f>
        <v>15177.434999999999</v>
      </c>
      <c r="J67" s="44">
        <f t="shared" ref="J67:J79" si="29">H67+I67</f>
        <v>166951.785</v>
      </c>
      <c r="K67" s="124"/>
      <c r="L67" s="125"/>
    </row>
    <row r="68" spans="1:12" s="8" customFormat="1" x14ac:dyDescent="0.25">
      <c r="A68" s="9">
        <v>44630</v>
      </c>
      <c r="B68" s="106" t="s">
        <v>43</v>
      </c>
      <c r="C68" s="108" t="s">
        <v>6</v>
      </c>
      <c r="D68" s="89">
        <v>4</v>
      </c>
      <c r="E68" s="12">
        <v>73431</v>
      </c>
      <c r="F68" s="12">
        <f t="shared" si="25"/>
        <v>293724</v>
      </c>
      <c r="G68" s="12">
        <f t="shared" si="26"/>
        <v>26435.16</v>
      </c>
      <c r="H68" s="12">
        <f t="shared" si="27"/>
        <v>267288.84000000003</v>
      </c>
      <c r="I68" s="13">
        <f t="shared" si="28"/>
        <v>26728.884000000005</v>
      </c>
      <c r="J68" s="44">
        <f t="shared" si="29"/>
        <v>294017.72400000005</v>
      </c>
      <c r="K68" s="124"/>
      <c r="L68" s="125"/>
    </row>
    <row r="69" spans="1:12" s="8" customFormat="1" x14ac:dyDescent="0.25">
      <c r="A69" s="9">
        <v>44630</v>
      </c>
      <c r="B69" s="106" t="s">
        <v>43</v>
      </c>
      <c r="C69" s="108" t="s">
        <v>4</v>
      </c>
      <c r="D69" s="89">
        <v>4</v>
      </c>
      <c r="E69" s="12">
        <v>119066</v>
      </c>
      <c r="F69" s="12">
        <f t="shared" si="25"/>
        <v>476264</v>
      </c>
      <c r="G69" s="12">
        <f t="shared" si="26"/>
        <v>42863.76</v>
      </c>
      <c r="H69" s="12">
        <f t="shared" si="27"/>
        <v>433400.24</v>
      </c>
      <c r="I69" s="13">
        <f t="shared" si="28"/>
        <v>43340.024000000005</v>
      </c>
      <c r="J69" s="44">
        <f t="shared" si="29"/>
        <v>476740.26399999997</v>
      </c>
      <c r="K69" s="124"/>
      <c r="L69" s="125"/>
    </row>
    <row r="70" spans="1:12" s="8" customFormat="1" x14ac:dyDescent="0.25">
      <c r="A70" s="9">
        <v>44630</v>
      </c>
      <c r="B70" s="106" t="s">
        <v>43</v>
      </c>
      <c r="C70" s="106" t="s">
        <v>16</v>
      </c>
      <c r="D70" s="89">
        <v>1</v>
      </c>
      <c r="E70" s="12">
        <v>46000</v>
      </c>
      <c r="F70" s="12">
        <f t="shared" si="25"/>
        <v>46000</v>
      </c>
      <c r="G70" s="12">
        <f t="shared" si="26"/>
        <v>4140</v>
      </c>
      <c r="H70" s="12">
        <f t="shared" si="27"/>
        <v>41860</v>
      </c>
      <c r="I70" s="13">
        <f t="shared" si="28"/>
        <v>4186</v>
      </c>
      <c r="J70" s="44">
        <f t="shared" si="29"/>
        <v>46046</v>
      </c>
      <c r="K70" s="124"/>
      <c r="L70" s="125"/>
    </row>
    <row r="71" spans="1:12" s="8" customFormat="1" x14ac:dyDescent="0.25">
      <c r="A71" s="9">
        <v>44631</v>
      </c>
      <c r="B71" s="106" t="s">
        <v>44</v>
      </c>
      <c r="C71" s="106" t="s">
        <v>1</v>
      </c>
      <c r="D71" s="89">
        <v>4</v>
      </c>
      <c r="E71" s="12">
        <v>50182</v>
      </c>
      <c r="F71" s="12">
        <f t="shared" si="25"/>
        <v>200728</v>
      </c>
      <c r="G71" s="12">
        <f t="shared" si="26"/>
        <v>18065.52</v>
      </c>
      <c r="H71" s="12">
        <f t="shared" si="27"/>
        <v>182662.48</v>
      </c>
      <c r="I71" s="13">
        <f t="shared" si="28"/>
        <v>18266.248</v>
      </c>
      <c r="J71" s="44">
        <f t="shared" si="29"/>
        <v>200928.728</v>
      </c>
      <c r="K71" s="124">
        <v>910361</v>
      </c>
      <c r="L71" s="125">
        <f>+K71-SUM(J71:J74)</f>
        <v>-53455.853999999934</v>
      </c>
    </row>
    <row r="72" spans="1:12" s="8" customFormat="1" x14ac:dyDescent="0.25">
      <c r="A72" s="9">
        <v>44631</v>
      </c>
      <c r="B72" s="106" t="s">
        <v>44</v>
      </c>
      <c r="C72" s="106" t="s">
        <v>2</v>
      </c>
      <c r="D72" s="89">
        <v>4</v>
      </c>
      <c r="E72" s="12">
        <v>107205</v>
      </c>
      <c r="F72" s="12">
        <f t="shared" si="25"/>
        <v>428820</v>
      </c>
      <c r="G72" s="12">
        <f t="shared" si="26"/>
        <v>38593.800000000003</v>
      </c>
      <c r="H72" s="12">
        <f t="shared" si="27"/>
        <v>390226.2</v>
      </c>
      <c r="I72" s="13">
        <f t="shared" si="28"/>
        <v>39022.620000000003</v>
      </c>
      <c r="J72" s="44">
        <f t="shared" si="29"/>
        <v>429248.82</v>
      </c>
      <c r="K72" s="124"/>
      <c r="L72" s="125"/>
    </row>
    <row r="73" spans="1:12" s="8" customFormat="1" x14ac:dyDescent="0.25">
      <c r="A73" s="9">
        <v>44631</v>
      </c>
      <c r="B73" s="106" t="s">
        <v>44</v>
      </c>
      <c r="C73" s="106" t="s">
        <v>26</v>
      </c>
      <c r="D73" s="89">
        <v>2</v>
      </c>
      <c r="E73" s="12">
        <v>55595</v>
      </c>
      <c r="F73" s="12">
        <f t="shared" si="25"/>
        <v>111190</v>
      </c>
      <c r="G73" s="12">
        <f t="shared" si="26"/>
        <v>10007.1</v>
      </c>
      <c r="H73" s="12">
        <f t="shared" si="27"/>
        <v>101182.9</v>
      </c>
      <c r="I73" s="13">
        <f t="shared" si="28"/>
        <v>10118.290000000001</v>
      </c>
      <c r="J73" s="44">
        <f t="shared" si="29"/>
        <v>111301.19</v>
      </c>
      <c r="K73" s="124"/>
      <c r="L73" s="125"/>
    </row>
    <row r="74" spans="1:12" s="8" customFormat="1" x14ac:dyDescent="0.25">
      <c r="A74" s="9">
        <v>44631</v>
      </c>
      <c r="B74" s="106" t="s">
        <v>44</v>
      </c>
      <c r="C74" s="106" t="s">
        <v>7</v>
      </c>
      <c r="D74" s="89">
        <v>2</v>
      </c>
      <c r="E74" s="12">
        <v>111058</v>
      </c>
      <c r="F74" s="12">
        <f t="shared" si="25"/>
        <v>222116</v>
      </c>
      <c r="G74" s="12">
        <f t="shared" si="26"/>
        <v>19990.439999999999</v>
      </c>
      <c r="H74" s="12">
        <f t="shared" si="27"/>
        <v>202125.56</v>
      </c>
      <c r="I74" s="13">
        <f t="shared" si="28"/>
        <v>20212.556</v>
      </c>
      <c r="J74" s="44">
        <f t="shared" si="29"/>
        <v>222338.11600000001</v>
      </c>
      <c r="K74" s="124"/>
      <c r="L74" s="125"/>
    </row>
    <row r="75" spans="1:12" s="8" customFormat="1" x14ac:dyDescent="0.25">
      <c r="A75" s="9">
        <v>44634</v>
      </c>
      <c r="B75" s="106" t="s">
        <v>45</v>
      </c>
      <c r="C75" s="106" t="s">
        <v>1</v>
      </c>
      <c r="D75" s="89">
        <v>1</v>
      </c>
      <c r="E75" s="12">
        <v>50182</v>
      </c>
      <c r="F75" s="12">
        <f t="shared" si="25"/>
        <v>50182</v>
      </c>
      <c r="G75" s="12">
        <f t="shared" si="26"/>
        <v>4516.38</v>
      </c>
      <c r="H75" s="12">
        <f t="shared" si="27"/>
        <v>45665.62</v>
      </c>
      <c r="I75" s="13">
        <f t="shared" si="28"/>
        <v>4566.5619999999999</v>
      </c>
      <c r="J75" s="44">
        <f t="shared" si="29"/>
        <v>50232.182000000001</v>
      </c>
      <c r="K75" s="124">
        <v>1521052</v>
      </c>
      <c r="L75" s="125">
        <f>+K75-SUM(J75:J83)</f>
        <v>94663.035999999847</v>
      </c>
    </row>
    <row r="76" spans="1:12" s="8" customFormat="1" x14ac:dyDescent="0.25">
      <c r="A76" s="9">
        <v>44634</v>
      </c>
      <c r="B76" s="106" t="s">
        <v>45</v>
      </c>
      <c r="C76" s="106" t="s">
        <v>26</v>
      </c>
      <c r="D76" s="89">
        <v>2</v>
      </c>
      <c r="E76" s="12">
        <v>55595</v>
      </c>
      <c r="F76" s="12">
        <f t="shared" si="25"/>
        <v>111190</v>
      </c>
      <c r="G76" s="12">
        <f t="shared" si="26"/>
        <v>10007.1</v>
      </c>
      <c r="H76" s="12">
        <f t="shared" si="27"/>
        <v>101182.9</v>
      </c>
      <c r="I76" s="13">
        <f t="shared" si="28"/>
        <v>10118.290000000001</v>
      </c>
      <c r="J76" s="44">
        <f t="shared" si="29"/>
        <v>111301.19</v>
      </c>
      <c r="K76" s="124"/>
      <c r="L76" s="125"/>
    </row>
    <row r="77" spans="1:12" s="8" customFormat="1" x14ac:dyDescent="0.25">
      <c r="A77" s="9">
        <v>44634</v>
      </c>
      <c r="B77" s="106" t="s">
        <v>45</v>
      </c>
      <c r="C77" s="106" t="s">
        <v>2</v>
      </c>
      <c r="D77" s="89">
        <v>1</v>
      </c>
      <c r="E77" s="12">
        <v>107205</v>
      </c>
      <c r="F77" s="12">
        <f t="shared" si="25"/>
        <v>107205</v>
      </c>
      <c r="G77" s="12">
        <f t="shared" si="26"/>
        <v>9648.4500000000007</v>
      </c>
      <c r="H77" s="12">
        <f t="shared" si="27"/>
        <v>97556.55</v>
      </c>
      <c r="I77" s="13">
        <f t="shared" si="28"/>
        <v>9755.6550000000007</v>
      </c>
      <c r="J77" s="44">
        <f t="shared" si="29"/>
        <v>107312.205</v>
      </c>
      <c r="K77" s="124"/>
      <c r="L77" s="125"/>
    </row>
    <row r="78" spans="1:12" s="8" customFormat="1" x14ac:dyDescent="0.25">
      <c r="A78" s="9">
        <v>44634</v>
      </c>
      <c r="B78" s="106" t="s">
        <v>45</v>
      </c>
      <c r="C78" s="106" t="s">
        <v>23</v>
      </c>
      <c r="D78" s="89">
        <v>1</v>
      </c>
      <c r="E78" s="12">
        <v>87787</v>
      </c>
      <c r="F78" s="12">
        <f t="shared" si="25"/>
        <v>87787</v>
      </c>
      <c r="G78" s="12">
        <f t="shared" si="26"/>
        <v>7900.83</v>
      </c>
      <c r="H78" s="12">
        <f t="shared" si="27"/>
        <v>79886.17</v>
      </c>
      <c r="I78" s="13">
        <f t="shared" si="28"/>
        <v>7988.6169999999993</v>
      </c>
      <c r="J78" s="44">
        <f t="shared" si="29"/>
        <v>87874.786999999997</v>
      </c>
      <c r="K78" s="124"/>
      <c r="L78" s="125"/>
    </row>
    <row r="79" spans="1:12" s="8" customFormat="1" ht="20.25" customHeight="1" x14ac:dyDescent="0.25">
      <c r="A79" s="9">
        <v>44634</v>
      </c>
      <c r="B79" s="106" t="s">
        <v>45</v>
      </c>
      <c r="C79" s="106" t="s">
        <v>20</v>
      </c>
      <c r="D79" s="89">
        <v>3</v>
      </c>
      <c r="E79" s="12">
        <v>105400</v>
      </c>
      <c r="F79" s="12">
        <f t="shared" si="25"/>
        <v>316200</v>
      </c>
      <c r="G79" s="12">
        <f t="shared" si="26"/>
        <v>28458</v>
      </c>
      <c r="H79" s="12">
        <f t="shared" si="27"/>
        <v>287742</v>
      </c>
      <c r="I79" s="13">
        <f t="shared" si="28"/>
        <v>28774.2</v>
      </c>
      <c r="J79" s="44">
        <f t="shared" si="29"/>
        <v>316516.2</v>
      </c>
      <c r="K79" s="124"/>
      <c r="L79" s="125"/>
    </row>
    <row r="80" spans="1:12" s="8" customFormat="1" x14ac:dyDescent="0.25">
      <c r="A80" s="9">
        <v>44634</v>
      </c>
      <c r="B80" s="106" t="s">
        <v>45</v>
      </c>
      <c r="C80" s="106" t="s">
        <v>21</v>
      </c>
      <c r="D80" s="89">
        <v>3</v>
      </c>
      <c r="E80" s="12">
        <v>90750</v>
      </c>
      <c r="F80" s="12">
        <f t="shared" ref="F80:F91" si="30">D80*E80</f>
        <v>272250</v>
      </c>
      <c r="G80" s="12">
        <f t="shared" ref="G80:G91" si="31">F80*9/100</f>
        <v>24502.5</v>
      </c>
      <c r="H80" s="12">
        <f t="shared" ref="H80:H91" si="32">F80-G80</f>
        <v>247747.5</v>
      </c>
      <c r="I80" s="13">
        <f t="shared" ref="I80:I91" si="33">H80*10/100</f>
        <v>24774.75</v>
      </c>
      <c r="J80" s="44">
        <f t="shared" ref="J80:J91" si="34">H80+I80</f>
        <v>272522.25</v>
      </c>
      <c r="K80" s="124"/>
      <c r="L80" s="125"/>
    </row>
    <row r="81" spans="1:12" s="8" customFormat="1" x14ac:dyDescent="0.25">
      <c r="A81" s="9">
        <v>44634</v>
      </c>
      <c r="B81" s="106" t="s">
        <v>45</v>
      </c>
      <c r="C81" s="106" t="s">
        <v>17</v>
      </c>
      <c r="D81" s="89">
        <v>2</v>
      </c>
      <c r="E81" s="12">
        <v>74250</v>
      </c>
      <c r="F81" s="12">
        <f t="shared" si="30"/>
        <v>148500</v>
      </c>
      <c r="G81" s="12">
        <f t="shared" si="31"/>
        <v>13365</v>
      </c>
      <c r="H81" s="12">
        <f t="shared" si="32"/>
        <v>135135</v>
      </c>
      <c r="I81" s="13">
        <f t="shared" si="33"/>
        <v>13513.5</v>
      </c>
      <c r="J81" s="44">
        <f t="shared" si="34"/>
        <v>148648.5</v>
      </c>
      <c r="K81" s="124"/>
      <c r="L81" s="125"/>
    </row>
    <row r="82" spans="1:12" s="8" customFormat="1" x14ac:dyDescent="0.25">
      <c r="A82" s="9">
        <v>44634</v>
      </c>
      <c r="B82" s="106" t="s">
        <v>45</v>
      </c>
      <c r="C82" s="106" t="s">
        <v>18</v>
      </c>
      <c r="D82" s="89">
        <v>2</v>
      </c>
      <c r="E82" s="12">
        <v>59400</v>
      </c>
      <c r="F82" s="12">
        <f t="shared" si="30"/>
        <v>118800</v>
      </c>
      <c r="G82" s="12">
        <f t="shared" si="31"/>
        <v>10692</v>
      </c>
      <c r="H82" s="12">
        <f t="shared" si="32"/>
        <v>108108</v>
      </c>
      <c r="I82" s="13">
        <f t="shared" si="33"/>
        <v>10810.8</v>
      </c>
      <c r="J82" s="44">
        <f t="shared" si="34"/>
        <v>118918.8</v>
      </c>
      <c r="K82" s="124"/>
      <c r="L82" s="125"/>
    </row>
    <row r="83" spans="1:12" s="8" customFormat="1" x14ac:dyDescent="0.25">
      <c r="A83" s="9">
        <v>44634</v>
      </c>
      <c r="B83" s="106" t="s">
        <v>45</v>
      </c>
      <c r="C83" s="106" t="s">
        <v>5</v>
      </c>
      <c r="D83" s="89">
        <v>3</v>
      </c>
      <c r="E83" s="12">
        <v>70950</v>
      </c>
      <c r="F83" s="12">
        <f t="shared" si="30"/>
        <v>212850</v>
      </c>
      <c r="G83" s="12">
        <f t="shared" si="31"/>
        <v>19156.5</v>
      </c>
      <c r="H83" s="12">
        <f t="shared" si="32"/>
        <v>193693.5</v>
      </c>
      <c r="I83" s="13">
        <f t="shared" si="33"/>
        <v>19369.349999999999</v>
      </c>
      <c r="J83" s="44">
        <f t="shared" si="34"/>
        <v>213062.85</v>
      </c>
      <c r="K83" s="124"/>
      <c r="L83" s="125"/>
    </row>
    <row r="84" spans="1:12" s="8" customFormat="1" x14ac:dyDescent="0.25">
      <c r="A84" s="9">
        <v>44636</v>
      </c>
      <c r="B84" s="106" t="s">
        <v>46</v>
      </c>
      <c r="C84" s="106" t="s">
        <v>21</v>
      </c>
      <c r="D84" s="89">
        <v>3</v>
      </c>
      <c r="E84" s="12">
        <v>90750</v>
      </c>
      <c r="F84" s="12">
        <f t="shared" si="30"/>
        <v>272250</v>
      </c>
      <c r="G84" s="12">
        <f t="shared" si="31"/>
        <v>24502.5</v>
      </c>
      <c r="H84" s="12">
        <f t="shared" si="32"/>
        <v>247747.5</v>
      </c>
      <c r="I84" s="13">
        <f t="shared" si="33"/>
        <v>24774.75</v>
      </c>
      <c r="J84" s="44">
        <f t="shared" si="34"/>
        <v>272522.25</v>
      </c>
      <c r="K84" s="124">
        <v>387350</v>
      </c>
      <c r="L84" s="125">
        <f>+K84-SUM(J84:J85)</f>
        <v>26952.962999999989</v>
      </c>
    </row>
    <row r="85" spans="1:12" s="8" customFormat="1" x14ac:dyDescent="0.25">
      <c r="A85" s="9">
        <v>44636</v>
      </c>
      <c r="B85" s="106" t="s">
        <v>46</v>
      </c>
      <c r="C85" s="106" t="s">
        <v>23</v>
      </c>
      <c r="D85" s="89">
        <v>1</v>
      </c>
      <c r="E85" s="12">
        <v>87787</v>
      </c>
      <c r="F85" s="12">
        <f t="shared" si="30"/>
        <v>87787</v>
      </c>
      <c r="G85" s="12">
        <f t="shared" si="31"/>
        <v>7900.83</v>
      </c>
      <c r="H85" s="12">
        <f t="shared" si="32"/>
        <v>79886.17</v>
      </c>
      <c r="I85" s="13">
        <f t="shared" si="33"/>
        <v>7988.6169999999993</v>
      </c>
      <c r="J85" s="44">
        <f t="shared" si="34"/>
        <v>87874.786999999997</v>
      </c>
      <c r="K85" s="124"/>
      <c r="L85" s="125"/>
    </row>
    <row r="86" spans="1:12" s="8" customFormat="1" x14ac:dyDescent="0.25">
      <c r="A86" s="9">
        <v>44633</v>
      </c>
      <c r="B86" s="106" t="s">
        <v>47</v>
      </c>
      <c r="C86" s="106" t="s">
        <v>1</v>
      </c>
      <c r="D86" s="89">
        <v>6</v>
      </c>
      <c r="E86" s="12">
        <v>50182</v>
      </c>
      <c r="F86" s="12">
        <f t="shared" si="30"/>
        <v>301092</v>
      </c>
      <c r="G86" s="12">
        <f t="shared" si="31"/>
        <v>27098.28</v>
      </c>
      <c r="H86" s="12">
        <f t="shared" si="32"/>
        <v>273993.71999999997</v>
      </c>
      <c r="I86" s="13">
        <f t="shared" si="33"/>
        <v>27399.371999999996</v>
      </c>
      <c r="J86" s="44">
        <f t="shared" si="34"/>
        <v>301393.09199999995</v>
      </c>
      <c r="K86" s="133">
        <v>3222351</v>
      </c>
      <c r="L86" s="125">
        <f>+K86-SUM(J86:J96)</f>
        <v>-87433.478000000585</v>
      </c>
    </row>
    <row r="87" spans="1:12" s="8" customFormat="1" x14ac:dyDescent="0.25">
      <c r="A87" s="9">
        <v>44633</v>
      </c>
      <c r="B87" s="106" t="s">
        <v>47</v>
      </c>
      <c r="C87" s="106" t="s">
        <v>5</v>
      </c>
      <c r="D87" s="89">
        <v>3</v>
      </c>
      <c r="E87" s="12">
        <v>70950</v>
      </c>
      <c r="F87" s="12">
        <f t="shared" si="30"/>
        <v>212850</v>
      </c>
      <c r="G87" s="12">
        <f t="shared" si="31"/>
        <v>19156.5</v>
      </c>
      <c r="H87" s="12">
        <f t="shared" si="32"/>
        <v>193693.5</v>
      </c>
      <c r="I87" s="13">
        <f t="shared" si="33"/>
        <v>19369.349999999999</v>
      </c>
      <c r="J87" s="44">
        <f t="shared" si="34"/>
        <v>213062.85</v>
      </c>
      <c r="K87" s="133"/>
      <c r="L87" s="125"/>
    </row>
    <row r="88" spans="1:12" s="8" customFormat="1" x14ac:dyDescent="0.25">
      <c r="A88" s="9">
        <v>44633</v>
      </c>
      <c r="B88" s="106" t="s">
        <v>47</v>
      </c>
      <c r="C88" s="106" t="s">
        <v>18</v>
      </c>
      <c r="D88" s="89">
        <v>1</v>
      </c>
      <c r="E88" s="12">
        <v>59400</v>
      </c>
      <c r="F88" s="12">
        <f t="shared" si="30"/>
        <v>59400</v>
      </c>
      <c r="G88" s="12">
        <f t="shared" si="31"/>
        <v>5346</v>
      </c>
      <c r="H88" s="12">
        <f t="shared" si="32"/>
        <v>54054</v>
      </c>
      <c r="I88" s="13">
        <f t="shared" si="33"/>
        <v>5405.4</v>
      </c>
      <c r="J88" s="44">
        <f t="shared" si="34"/>
        <v>59459.4</v>
      </c>
      <c r="K88" s="133"/>
      <c r="L88" s="125"/>
    </row>
    <row r="89" spans="1:12" s="8" customFormat="1" x14ac:dyDescent="0.25">
      <c r="A89" s="9">
        <v>44633</v>
      </c>
      <c r="B89" s="106" t="s">
        <v>47</v>
      </c>
      <c r="C89" s="108" t="s">
        <v>6</v>
      </c>
      <c r="D89" s="89">
        <v>3</v>
      </c>
      <c r="E89" s="12">
        <v>73431</v>
      </c>
      <c r="F89" s="12">
        <f t="shared" si="30"/>
        <v>220293</v>
      </c>
      <c r="G89" s="12">
        <f t="shared" si="31"/>
        <v>19826.37</v>
      </c>
      <c r="H89" s="12">
        <f t="shared" si="32"/>
        <v>200466.63</v>
      </c>
      <c r="I89" s="13">
        <f t="shared" si="33"/>
        <v>20046.663</v>
      </c>
      <c r="J89" s="44">
        <f t="shared" si="34"/>
        <v>220513.29300000001</v>
      </c>
      <c r="K89" s="133"/>
      <c r="L89" s="125"/>
    </row>
    <row r="90" spans="1:12" s="8" customFormat="1" x14ac:dyDescent="0.25">
      <c r="A90" s="9">
        <v>44633</v>
      </c>
      <c r="B90" s="106" t="s">
        <v>47</v>
      </c>
      <c r="C90" s="106" t="s">
        <v>3</v>
      </c>
      <c r="D90" s="89">
        <v>1</v>
      </c>
      <c r="E90" s="12">
        <v>61050</v>
      </c>
      <c r="F90" s="12">
        <f t="shared" si="30"/>
        <v>61050</v>
      </c>
      <c r="G90" s="12">
        <f t="shared" si="31"/>
        <v>5494.5</v>
      </c>
      <c r="H90" s="12">
        <f t="shared" si="32"/>
        <v>55555.5</v>
      </c>
      <c r="I90" s="13">
        <f t="shared" si="33"/>
        <v>5555.55</v>
      </c>
      <c r="J90" s="44">
        <f t="shared" si="34"/>
        <v>61111.05</v>
      </c>
      <c r="K90" s="133"/>
      <c r="L90" s="125"/>
    </row>
    <row r="91" spans="1:12" s="8" customFormat="1" x14ac:dyDescent="0.25">
      <c r="A91" s="9">
        <v>44633</v>
      </c>
      <c r="B91" s="106" t="s">
        <v>47</v>
      </c>
      <c r="C91" s="106" t="s">
        <v>17</v>
      </c>
      <c r="D91" s="89">
        <v>2</v>
      </c>
      <c r="E91" s="12">
        <v>74250</v>
      </c>
      <c r="F91" s="12">
        <f t="shared" si="30"/>
        <v>148500</v>
      </c>
      <c r="G91" s="12">
        <f t="shared" si="31"/>
        <v>13365</v>
      </c>
      <c r="H91" s="12">
        <f t="shared" si="32"/>
        <v>135135</v>
      </c>
      <c r="I91" s="13">
        <f t="shared" si="33"/>
        <v>13513.5</v>
      </c>
      <c r="J91" s="44">
        <f t="shared" si="34"/>
        <v>148648.5</v>
      </c>
      <c r="K91" s="133"/>
      <c r="L91" s="125"/>
    </row>
    <row r="92" spans="1:12" s="8" customFormat="1" x14ac:dyDescent="0.25">
      <c r="A92" s="9">
        <v>44633</v>
      </c>
      <c r="B92" s="106" t="s">
        <v>47</v>
      </c>
      <c r="C92" s="106" t="s">
        <v>2</v>
      </c>
      <c r="D92" s="89">
        <v>11</v>
      </c>
      <c r="E92" s="12">
        <v>107205</v>
      </c>
      <c r="F92" s="12">
        <f t="shared" ref="F92:F94" si="35">D92*E92</f>
        <v>1179255</v>
      </c>
      <c r="G92" s="12">
        <f t="shared" ref="G92:G94" si="36">F92*9/100</f>
        <v>106132.95</v>
      </c>
      <c r="H92" s="12">
        <f t="shared" ref="H92:H94" si="37">F92-G92</f>
        <v>1073122.05</v>
      </c>
      <c r="I92" s="13">
        <f t="shared" ref="I92:I94" si="38">H92*10/100</f>
        <v>107312.205</v>
      </c>
      <c r="J92" s="44">
        <f t="shared" ref="J92:J94" si="39">H92+I92</f>
        <v>1180434.2550000001</v>
      </c>
      <c r="K92" s="133"/>
      <c r="L92" s="125"/>
    </row>
    <row r="93" spans="1:12" s="8" customFormat="1" x14ac:dyDescent="0.25">
      <c r="A93" s="9">
        <v>44633</v>
      </c>
      <c r="B93" s="106" t="s">
        <v>47</v>
      </c>
      <c r="C93" s="106" t="s">
        <v>16</v>
      </c>
      <c r="D93" s="89">
        <v>10</v>
      </c>
      <c r="E93" s="12">
        <v>46000</v>
      </c>
      <c r="F93" s="12">
        <f t="shared" si="35"/>
        <v>460000</v>
      </c>
      <c r="G93" s="12">
        <f t="shared" si="36"/>
        <v>41400</v>
      </c>
      <c r="H93" s="12">
        <f t="shared" si="37"/>
        <v>418600</v>
      </c>
      <c r="I93" s="13">
        <f t="shared" si="38"/>
        <v>41860</v>
      </c>
      <c r="J93" s="44">
        <f t="shared" si="39"/>
        <v>460460</v>
      </c>
      <c r="K93" s="133"/>
      <c r="L93" s="125"/>
    </row>
    <row r="94" spans="1:12" s="8" customFormat="1" x14ac:dyDescent="0.25">
      <c r="A94" s="9">
        <v>44633</v>
      </c>
      <c r="B94" s="106" t="s">
        <v>47</v>
      </c>
      <c r="C94" s="106" t="s">
        <v>48</v>
      </c>
      <c r="D94" s="89">
        <v>1</v>
      </c>
      <c r="E94" s="12">
        <v>215677</v>
      </c>
      <c r="F94" s="12">
        <f t="shared" si="35"/>
        <v>215677</v>
      </c>
      <c r="G94" s="12">
        <f t="shared" si="36"/>
        <v>19410.93</v>
      </c>
      <c r="H94" s="12">
        <f t="shared" si="37"/>
        <v>196266.07</v>
      </c>
      <c r="I94" s="13">
        <f t="shared" si="38"/>
        <v>19626.607000000004</v>
      </c>
      <c r="J94" s="44">
        <f t="shared" si="39"/>
        <v>215892.67700000003</v>
      </c>
      <c r="K94" s="133"/>
      <c r="L94" s="125"/>
    </row>
    <row r="95" spans="1:12" s="8" customFormat="1" x14ac:dyDescent="0.25">
      <c r="A95" s="9">
        <v>44633</v>
      </c>
      <c r="B95" s="106" t="s">
        <v>47</v>
      </c>
      <c r="C95" s="106" t="s">
        <v>49</v>
      </c>
      <c r="D95" s="89">
        <v>3</v>
      </c>
      <c r="E95" s="12">
        <v>130922</v>
      </c>
      <c r="F95" s="12">
        <f t="shared" ref="F95:F98" si="40">D95*E95</f>
        <v>392766</v>
      </c>
      <c r="G95" s="12">
        <f t="shared" ref="G95:G98" si="41">F95*9/100</f>
        <v>35348.94</v>
      </c>
      <c r="H95" s="12">
        <f t="shared" ref="H95:H98" si="42">F95-G95</f>
        <v>357417.06</v>
      </c>
      <c r="I95" s="13">
        <f t="shared" ref="I95:I98" si="43">H95*10/100</f>
        <v>35741.705999999998</v>
      </c>
      <c r="J95" s="44">
        <f t="shared" ref="J95:J98" si="44">H95+I95</f>
        <v>393158.766</v>
      </c>
      <c r="K95" s="133"/>
      <c r="L95" s="125"/>
    </row>
    <row r="96" spans="1:12" s="8" customFormat="1" x14ac:dyDescent="0.25">
      <c r="A96" s="9">
        <v>44633</v>
      </c>
      <c r="B96" s="106" t="s">
        <v>47</v>
      </c>
      <c r="C96" s="106" t="s">
        <v>26</v>
      </c>
      <c r="D96" s="89">
        <v>1</v>
      </c>
      <c r="E96" s="12">
        <v>55595</v>
      </c>
      <c r="F96" s="12">
        <f t="shared" si="40"/>
        <v>55595</v>
      </c>
      <c r="G96" s="12">
        <f t="shared" si="41"/>
        <v>5003.55</v>
      </c>
      <c r="H96" s="12">
        <f t="shared" si="42"/>
        <v>50591.45</v>
      </c>
      <c r="I96" s="13">
        <f t="shared" si="43"/>
        <v>5059.1450000000004</v>
      </c>
      <c r="J96" s="44">
        <f t="shared" si="44"/>
        <v>55650.595000000001</v>
      </c>
      <c r="K96" s="133"/>
      <c r="L96" s="125"/>
    </row>
    <row r="97" spans="1:12" s="43" customFormat="1" x14ac:dyDescent="0.25">
      <c r="A97" s="38">
        <v>44634</v>
      </c>
      <c r="B97" s="106" t="s">
        <v>50</v>
      </c>
      <c r="C97" s="106" t="s">
        <v>18</v>
      </c>
      <c r="D97" s="89">
        <v>1</v>
      </c>
      <c r="E97" s="39">
        <v>59400</v>
      </c>
      <c r="F97" s="39">
        <f t="shared" si="40"/>
        <v>59400</v>
      </c>
      <c r="G97" s="39">
        <f t="shared" si="41"/>
        <v>5346</v>
      </c>
      <c r="H97" s="39">
        <f t="shared" si="42"/>
        <v>54054</v>
      </c>
      <c r="I97" s="40">
        <f t="shared" si="43"/>
        <v>5405.4</v>
      </c>
      <c r="J97" s="44">
        <f t="shared" si="44"/>
        <v>59459.4</v>
      </c>
      <c r="K97" s="41">
        <v>65340</v>
      </c>
      <c r="L97" s="42">
        <f>+K97-J97</f>
        <v>5880.5999999999985</v>
      </c>
    </row>
    <row r="98" spans="1:12" s="8" customFormat="1" x14ac:dyDescent="0.25">
      <c r="A98" s="9">
        <v>44628</v>
      </c>
      <c r="B98" s="106" t="s">
        <v>51</v>
      </c>
      <c r="C98" s="108" t="s">
        <v>4</v>
      </c>
      <c r="D98" s="89">
        <v>1</v>
      </c>
      <c r="E98" s="12">
        <v>119066</v>
      </c>
      <c r="F98" s="12">
        <f t="shared" si="40"/>
        <v>119066</v>
      </c>
      <c r="G98" s="12">
        <f t="shared" si="41"/>
        <v>10715.94</v>
      </c>
      <c r="H98" s="12">
        <f t="shared" si="42"/>
        <v>108350.06</v>
      </c>
      <c r="I98" s="13">
        <f t="shared" si="43"/>
        <v>10835.006000000001</v>
      </c>
      <c r="J98" s="44">
        <f t="shared" si="44"/>
        <v>119185.06599999999</v>
      </c>
      <c r="K98" s="133">
        <v>176477</v>
      </c>
      <c r="L98" s="125">
        <f>+K98-SUM(J98:J99)</f>
        <v>-2167.4659999999858</v>
      </c>
    </row>
    <row r="99" spans="1:12" s="8" customFormat="1" x14ac:dyDescent="0.25">
      <c r="A99" s="9">
        <v>44628</v>
      </c>
      <c r="B99" s="106" t="s">
        <v>51</v>
      </c>
      <c r="C99" s="106" t="s">
        <v>18</v>
      </c>
      <c r="D99" s="89">
        <v>1</v>
      </c>
      <c r="E99" s="12">
        <v>59400</v>
      </c>
      <c r="F99" s="12">
        <f t="shared" ref="F99:F104" si="45">D99*E99</f>
        <v>59400</v>
      </c>
      <c r="G99" s="12">
        <f t="shared" ref="G99:G104" si="46">F99*9/100</f>
        <v>5346</v>
      </c>
      <c r="H99" s="12">
        <f t="shared" ref="H99:H104" si="47">F99-G99</f>
        <v>54054</v>
      </c>
      <c r="I99" s="13">
        <f t="shared" ref="I99:I104" si="48">H99*10/100</f>
        <v>5405.4</v>
      </c>
      <c r="J99" s="44">
        <f t="shared" ref="J99:J104" si="49">H99+I99</f>
        <v>59459.4</v>
      </c>
      <c r="K99" s="133"/>
      <c r="L99" s="125"/>
    </row>
    <row r="100" spans="1:12" s="8" customFormat="1" x14ac:dyDescent="0.25">
      <c r="A100" s="9">
        <v>44627</v>
      </c>
      <c r="B100" s="106" t="s">
        <v>51</v>
      </c>
      <c r="C100" s="106" t="s">
        <v>5</v>
      </c>
      <c r="D100" s="89">
        <v>2</v>
      </c>
      <c r="E100" s="12">
        <v>70950</v>
      </c>
      <c r="F100" s="12">
        <f t="shared" si="45"/>
        <v>141900</v>
      </c>
      <c r="G100" s="12">
        <f t="shared" si="46"/>
        <v>12771</v>
      </c>
      <c r="H100" s="12">
        <f t="shared" si="47"/>
        <v>129129</v>
      </c>
      <c r="I100" s="13">
        <f t="shared" si="48"/>
        <v>12912.9</v>
      </c>
      <c r="J100" s="44">
        <f t="shared" si="49"/>
        <v>142041.9</v>
      </c>
      <c r="K100" s="133">
        <v>708642</v>
      </c>
      <c r="L100" s="125">
        <f>+K100-SUM(J100:J101)</f>
        <v>14048.099999999977</v>
      </c>
    </row>
    <row r="101" spans="1:12" s="8" customFormat="1" x14ac:dyDescent="0.25">
      <c r="A101" s="9">
        <v>44627</v>
      </c>
      <c r="B101" s="106" t="s">
        <v>51</v>
      </c>
      <c r="C101" s="106" t="s">
        <v>16</v>
      </c>
      <c r="D101" s="89">
        <v>12</v>
      </c>
      <c r="E101" s="12">
        <v>46000</v>
      </c>
      <c r="F101" s="12">
        <f t="shared" si="45"/>
        <v>552000</v>
      </c>
      <c r="G101" s="12">
        <f t="shared" si="46"/>
        <v>49680</v>
      </c>
      <c r="H101" s="12">
        <f t="shared" si="47"/>
        <v>502320</v>
      </c>
      <c r="I101" s="13">
        <f t="shared" si="48"/>
        <v>50232</v>
      </c>
      <c r="J101" s="44">
        <f t="shared" si="49"/>
        <v>552552</v>
      </c>
      <c r="K101" s="133"/>
      <c r="L101" s="125"/>
    </row>
    <row r="102" spans="1:12" s="8" customFormat="1" x14ac:dyDescent="0.25">
      <c r="A102" s="9">
        <v>44628</v>
      </c>
      <c r="B102" s="106" t="s">
        <v>52</v>
      </c>
      <c r="C102" s="106" t="s">
        <v>3</v>
      </c>
      <c r="D102" s="89">
        <v>1</v>
      </c>
      <c r="E102" s="12">
        <v>61050</v>
      </c>
      <c r="F102" s="12">
        <f t="shared" si="45"/>
        <v>61050</v>
      </c>
      <c r="G102" s="12">
        <f t="shared" si="46"/>
        <v>5494.5</v>
      </c>
      <c r="H102" s="12">
        <f t="shared" si="47"/>
        <v>55555.5</v>
      </c>
      <c r="I102" s="13">
        <f t="shared" si="48"/>
        <v>5555.55</v>
      </c>
      <c r="J102" s="44">
        <f t="shared" si="49"/>
        <v>61111.05</v>
      </c>
      <c r="K102" s="133">
        <v>185667</v>
      </c>
      <c r="L102" s="125">
        <f>+K102-SUM(J102:J104)</f>
        <v>-0.48199999998905696</v>
      </c>
    </row>
    <row r="103" spans="1:12" s="8" customFormat="1" x14ac:dyDescent="0.25">
      <c r="A103" s="9">
        <v>44628</v>
      </c>
      <c r="B103" s="106" t="s">
        <v>52</v>
      </c>
      <c r="C103" s="106" t="s">
        <v>17</v>
      </c>
      <c r="D103" s="89">
        <v>1</v>
      </c>
      <c r="E103" s="12">
        <v>74250</v>
      </c>
      <c r="F103" s="12">
        <f t="shared" si="45"/>
        <v>74250</v>
      </c>
      <c r="G103" s="12">
        <f t="shared" si="46"/>
        <v>6682.5</v>
      </c>
      <c r="H103" s="12">
        <f t="shared" si="47"/>
        <v>67567.5</v>
      </c>
      <c r="I103" s="13">
        <f t="shared" si="48"/>
        <v>6756.75</v>
      </c>
      <c r="J103" s="44">
        <f t="shared" si="49"/>
        <v>74324.25</v>
      </c>
      <c r="K103" s="133"/>
      <c r="L103" s="125"/>
    </row>
    <row r="104" spans="1:12" s="8" customFormat="1" x14ac:dyDescent="0.25">
      <c r="A104" s="9">
        <v>44628</v>
      </c>
      <c r="B104" s="106" t="s">
        <v>52</v>
      </c>
      <c r="C104" s="106" t="s">
        <v>1</v>
      </c>
      <c r="D104" s="89">
        <v>1</v>
      </c>
      <c r="E104" s="12">
        <v>50182</v>
      </c>
      <c r="F104" s="12">
        <f t="shared" si="45"/>
        <v>50182</v>
      </c>
      <c r="G104" s="12">
        <f t="shared" si="46"/>
        <v>4516.38</v>
      </c>
      <c r="H104" s="12">
        <f t="shared" si="47"/>
        <v>45665.62</v>
      </c>
      <c r="I104" s="13">
        <f t="shared" si="48"/>
        <v>4566.5619999999999</v>
      </c>
      <c r="J104" s="44">
        <f t="shared" si="49"/>
        <v>50232.182000000001</v>
      </c>
      <c r="K104" s="133"/>
      <c r="L104" s="125"/>
    </row>
    <row r="105" spans="1:12" s="8" customFormat="1" x14ac:dyDescent="0.25">
      <c r="A105" s="9">
        <v>44622</v>
      </c>
      <c r="B105" s="106" t="s">
        <v>53</v>
      </c>
      <c r="C105" s="106" t="s">
        <v>17</v>
      </c>
      <c r="D105" s="89">
        <v>1</v>
      </c>
      <c r="E105" s="12">
        <v>74250</v>
      </c>
      <c r="F105" s="12">
        <f t="shared" ref="F105:F114" si="50">D105*E105</f>
        <v>74250</v>
      </c>
      <c r="G105" s="12">
        <f t="shared" ref="G105:G114" si="51">F105*9/100</f>
        <v>6682.5</v>
      </c>
      <c r="H105" s="12">
        <f t="shared" ref="H105:H114" si="52">F105-G105</f>
        <v>67567.5</v>
      </c>
      <c r="I105" s="13">
        <f t="shared" ref="I105:I114" si="53">H105*10/100</f>
        <v>6756.75</v>
      </c>
      <c r="J105" s="44">
        <f t="shared" ref="J105:J114" si="54">H105+I105</f>
        <v>74324.25</v>
      </c>
      <c r="K105" s="28">
        <v>81675</v>
      </c>
      <c r="L105" s="25">
        <f>+K105-J105</f>
        <v>7350.75</v>
      </c>
    </row>
    <row r="106" spans="1:12" s="8" customFormat="1" x14ac:dyDescent="0.25">
      <c r="A106" s="9">
        <v>44641</v>
      </c>
      <c r="B106" s="106" t="s">
        <v>54</v>
      </c>
      <c r="C106" s="106" t="s">
        <v>18</v>
      </c>
      <c r="D106" s="89">
        <v>1</v>
      </c>
      <c r="E106" s="12">
        <v>59400</v>
      </c>
      <c r="F106" s="12">
        <f t="shared" si="50"/>
        <v>59400</v>
      </c>
      <c r="G106" s="12">
        <f t="shared" si="51"/>
        <v>5346</v>
      </c>
      <c r="H106" s="12">
        <f t="shared" si="52"/>
        <v>54054</v>
      </c>
      <c r="I106" s="13">
        <f t="shared" si="53"/>
        <v>5405.4</v>
      </c>
      <c r="J106" s="44">
        <f t="shared" si="54"/>
        <v>59459.4</v>
      </c>
      <c r="K106" s="133">
        <v>147334</v>
      </c>
      <c r="L106" s="125">
        <f>+K106-SUM(J106:J107)</f>
        <v>-0.1870000000053551</v>
      </c>
    </row>
    <row r="107" spans="1:12" s="8" customFormat="1" x14ac:dyDescent="0.25">
      <c r="A107" s="9">
        <v>44641</v>
      </c>
      <c r="B107" s="106" t="s">
        <v>54</v>
      </c>
      <c r="C107" s="106" t="s">
        <v>23</v>
      </c>
      <c r="D107" s="89">
        <v>1</v>
      </c>
      <c r="E107" s="12">
        <v>87787</v>
      </c>
      <c r="F107" s="12">
        <f t="shared" si="50"/>
        <v>87787</v>
      </c>
      <c r="G107" s="12">
        <f t="shared" si="51"/>
        <v>7900.83</v>
      </c>
      <c r="H107" s="12">
        <f t="shared" si="52"/>
        <v>79886.17</v>
      </c>
      <c r="I107" s="13">
        <f t="shared" si="53"/>
        <v>7988.6169999999993</v>
      </c>
      <c r="J107" s="44">
        <f t="shared" si="54"/>
        <v>87874.786999999997</v>
      </c>
      <c r="K107" s="133"/>
      <c r="L107" s="125"/>
    </row>
    <row r="108" spans="1:12" s="8" customFormat="1" x14ac:dyDescent="0.25">
      <c r="A108" s="9">
        <v>44640</v>
      </c>
      <c r="B108" s="106" t="s">
        <v>22</v>
      </c>
      <c r="C108" s="106" t="s">
        <v>3</v>
      </c>
      <c r="D108" s="89">
        <v>3</v>
      </c>
      <c r="E108" s="12">
        <v>61050</v>
      </c>
      <c r="F108" s="12">
        <f t="shared" si="50"/>
        <v>183150</v>
      </c>
      <c r="G108" s="12">
        <f t="shared" si="51"/>
        <v>16483.5</v>
      </c>
      <c r="H108" s="12">
        <f t="shared" si="52"/>
        <v>166666.5</v>
      </c>
      <c r="I108" s="13">
        <f t="shared" si="53"/>
        <v>16666.650000000001</v>
      </c>
      <c r="J108" s="44">
        <f t="shared" si="54"/>
        <v>183333.15</v>
      </c>
      <c r="K108" s="133">
        <v>799324</v>
      </c>
      <c r="L108" s="125">
        <f>+K108-SUM(J108:J110)</f>
        <v>26952.400000000023</v>
      </c>
    </row>
    <row r="109" spans="1:12" s="8" customFormat="1" x14ac:dyDescent="0.25">
      <c r="A109" s="9">
        <v>44640</v>
      </c>
      <c r="B109" s="106" t="s">
        <v>22</v>
      </c>
      <c r="C109" s="106" t="s">
        <v>20</v>
      </c>
      <c r="D109" s="89">
        <v>3</v>
      </c>
      <c r="E109" s="12">
        <v>105400</v>
      </c>
      <c r="F109" s="12">
        <f t="shared" si="50"/>
        <v>316200</v>
      </c>
      <c r="G109" s="12">
        <f t="shared" si="51"/>
        <v>28458</v>
      </c>
      <c r="H109" s="12">
        <f t="shared" si="52"/>
        <v>287742</v>
      </c>
      <c r="I109" s="13">
        <f t="shared" si="53"/>
        <v>28774.2</v>
      </c>
      <c r="J109" s="44">
        <f t="shared" si="54"/>
        <v>316516.2</v>
      </c>
      <c r="K109" s="133"/>
      <c r="L109" s="125"/>
    </row>
    <row r="110" spans="1:12" s="8" customFormat="1" x14ac:dyDescent="0.25">
      <c r="A110" s="9">
        <v>44640</v>
      </c>
      <c r="B110" s="106" t="s">
        <v>22</v>
      </c>
      <c r="C110" s="106" t="s">
        <v>21</v>
      </c>
      <c r="D110" s="89">
        <v>3</v>
      </c>
      <c r="E110" s="12">
        <v>90750</v>
      </c>
      <c r="F110" s="12">
        <f t="shared" si="50"/>
        <v>272250</v>
      </c>
      <c r="G110" s="12">
        <f t="shared" si="51"/>
        <v>24502.5</v>
      </c>
      <c r="H110" s="12">
        <f t="shared" si="52"/>
        <v>247747.5</v>
      </c>
      <c r="I110" s="13">
        <f t="shared" si="53"/>
        <v>24774.75</v>
      </c>
      <c r="J110" s="44">
        <f t="shared" si="54"/>
        <v>272522.25</v>
      </c>
      <c r="K110" s="133"/>
      <c r="L110" s="125"/>
    </row>
    <row r="111" spans="1:12" s="8" customFormat="1" x14ac:dyDescent="0.25">
      <c r="A111" s="9">
        <v>44637</v>
      </c>
      <c r="B111" s="106" t="s">
        <v>55</v>
      </c>
      <c r="C111" s="106" t="s">
        <v>2</v>
      </c>
      <c r="D111" s="89">
        <v>1</v>
      </c>
      <c r="E111" s="12">
        <v>107205</v>
      </c>
      <c r="F111" s="12">
        <f t="shared" ref="F111:F113" si="55">D111*E111</f>
        <v>107205</v>
      </c>
      <c r="G111" s="12">
        <f t="shared" ref="G111:G113" si="56">F111*9/100</f>
        <v>9648.4500000000007</v>
      </c>
      <c r="H111" s="12">
        <f t="shared" ref="H111:H113" si="57">F111-G111</f>
        <v>97556.55</v>
      </c>
      <c r="I111" s="13">
        <f t="shared" ref="I111:I113" si="58">H111*10/100</f>
        <v>9755.6550000000007</v>
      </c>
      <c r="J111" s="44">
        <f t="shared" ref="J111:J113" si="59">H111+I111</f>
        <v>107312.205</v>
      </c>
      <c r="K111" s="27">
        <v>91216</v>
      </c>
      <c r="L111" s="26">
        <f>+K111-J111</f>
        <v>-16096.205000000002</v>
      </c>
    </row>
    <row r="112" spans="1:12" s="8" customFormat="1" x14ac:dyDescent="0.25">
      <c r="A112" s="9">
        <v>44644</v>
      </c>
      <c r="B112" s="106" t="s">
        <v>56</v>
      </c>
      <c r="C112" s="106" t="s">
        <v>21</v>
      </c>
      <c r="D112" s="89">
        <v>1</v>
      </c>
      <c r="E112" s="12">
        <v>90750</v>
      </c>
      <c r="F112" s="12">
        <f t="shared" si="55"/>
        <v>90750</v>
      </c>
      <c r="G112" s="12">
        <f t="shared" si="56"/>
        <v>8167.5</v>
      </c>
      <c r="H112" s="12">
        <f t="shared" si="57"/>
        <v>82582.5</v>
      </c>
      <c r="I112" s="13">
        <f t="shared" si="58"/>
        <v>8258.25</v>
      </c>
      <c r="J112" s="44">
        <f t="shared" si="59"/>
        <v>90840.75</v>
      </c>
      <c r="K112" s="27">
        <v>81757</v>
      </c>
      <c r="L112" s="26">
        <f>+K112-J112</f>
        <v>-9083.75</v>
      </c>
    </row>
    <row r="113" spans="1:12" s="8" customFormat="1" x14ac:dyDescent="0.25">
      <c r="A113" s="9">
        <v>44635</v>
      </c>
      <c r="B113" s="106" t="s">
        <v>57</v>
      </c>
      <c r="C113" s="106" t="s">
        <v>21</v>
      </c>
      <c r="D113" s="89">
        <v>3</v>
      </c>
      <c r="E113" s="12">
        <v>90750</v>
      </c>
      <c r="F113" s="12">
        <f t="shared" si="55"/>
        <v>272250</v>
      </c>
      <c r="G113" s="12">
        <f t="shared" si="56"/>
        <v>24502.5</v>
      </c>
      <c r="H113" s="12">
        <f t="shared" si="57"/>
        <v>247747.5</v>
      </c>
      <c r="I113" s="13">
        <f t="shared" si="58"/>
        <v>24774.75</v>
      </c>
      <c r="J113" s="13">
        <f t="shared" si="59"/>
        <v>272522.25</v>
      </c>
      <c r="K113" s="133">
        <v>734855</v>
      </c>
      <c r="L113" s="125">
        <f>+K113-SUM(J113:J116)</f>
        <v>66136.949999999953</v>
      </c>
    </row>
    <row r="114" spans="1:12" s="8" customFormat="1" x14ac:dyDescent="0.25">
      <c r="A114" s="9">
        <v>44635</v>
      </c>
      <c r="B114" s="106" t="s">
        <v>57</v>
      </c>
      <c r="C114" s="106" t="s">
        <v>20</v>
      </c>
      <c r="D114" s="89">
        <v>1</v>
      </c>
      <c r="E114" s="12">
        <v>105400</v>
      </c>
      <c r="F114" s="12">
        <f t="shared" si="50"/>
        <v>105400</v>
      </c>
      <c r="G114" s="12">
        <f t="shared" si="51"/>
        <v>9486</v>
      </c>
      <c r="H114" s="12">
        <f t="shared" si="52"/>
        <v>95914</v>
      </c>
      <c r="I114" s="13">
        <f t="shared" si="53"/>
        <v>9591.4</v>
      </c>
      <c r="J114" s="13">
        <f t="shared" si="54"/>
        <v>105505.4</v>
      </c>
      <c r="K114" s="133"/>
      <c r="L114" s="125"/>
    </row>
    <row r="115" spans="1:12" s="8" customFormat="1" x14ac:dyDescent="0.25">
      <c r="A115" s="9">
        <v>44635</v>
      </c>
      <c r="B115" s="106" t="s">
        <v>57</v>
      </c>
      <c r="C115" s="106" t="s">
        <v>17</v>
      </c>
      <c r="D115" s="89">
        <v>2</v>
      </c>
      <c r="E115" s="12">
        <v>74250</v>
      </c>
      <c r="F115" s="12">
        <f t="shared" ref="F115:F164" si="60">D115*E115</f>
        <v>148500</v>
      </c>
      <c r="G115" s="12">
        <f t="shared" ref="G115:G164" si="61">F115*9/100</f>
        <v>13365</v>
      </c>
      <c r="H115" s="12">
        <f t="shared" ref="H115:H164" si="62">F115-G115</f>
        <v>135135</v>
      </c>
      <c r="I115" s="13">
        <f t="shared" ref="I115:I164" si="63">H115*10/100</f>
        <v>13513.5</v>
      </c>
      <c r="J115" s="13">
        <f t="shared" ref="J115:J164" si="64">H115+I115</f>
        <v>148648.5</v>
      </c>
      <c r="K115" s="133"/>
      <c r="L115" s="125"/>
    </row>
    <row r="116" spans="1:12" s="8" customFormat="1" x14ac:dyDescent="0.25">
      <c r="A116" s="9">
        <v>44635</v>
      </c>
      <c r="B116" s="106" t="s">
        <v>57</v>
      </c>
      <c r="C116" s="106" t="s">
        <v>5</v>
      </c>
      <c r="D116" s="89">
        <v>2</v>
      </c>
      <c r="E116" s="12">
        <v>70950</v>
      </c>
      <c r="F116" s="12">
        <f t="shared" si="60"/>
        <v>141900</v>
      </c>
      <c r="G116" s="12">
        <f t="shared" si="61"/>
        <v>12771</v>
      </c>
      <c r="H116" s="12">
        <f t="shared" si="62"/>
        <v>129129</v>
      </c>
      <c r="I116" s="13">
        <f t="shared" si="63"/>
        <v>12912.9</v>
      </c>
      <c r="J116" s="13">
        <f t="shared" si="64"/>
        <v>142041.9</v>
      </c>
      <c r="K116" s="133"/>
      <c r="L116" s="125"/>
    </row>
    <row r="117" spans="1:12" x14ac:dyDescent="0.25">
      <c r="A117" s="31">
        <v>44638</v>
      </c>
      <c r="B117" s="110" t="s">
        <v>58</v>
      </c>
      <c r="C117" s="110" t="s">
        <v>26</v>
      </c>
      <c r="D117" s="109">
        <v>3</v>
      </c>
      <c r="E117" s="32">
        <v>55595</v>
      </c>
      <c r="F117" s="34">
        <f t="shared" si="60"/>
        <v>166785</v>
      </c>
      <c r="G117" s="34">
        <f t="shared" si="61"/>
        <v>15010.65</v>
      </c>
      <c r="H117" s="34">
        <f t="shared" si="62"/>
        <v>151774.35</v>
      </c>
      <c r="I117" s="33">
        <f t="shared" si="63"/>
        <v>15177.434999999999</v>
      </c>
      <c r="J117" s="33">
        <f t="shared" si="64"/>
        <v>166951.785</v>
      </c>
      <c r="K117" s="112">
        <v>306348</v>
      </c>
      <c r="L117" s="114">
        <f>+K117-J117-J118</f>
        <v>-2645.6849999999977</v>
      </c>
    </row>
    <row r="118" spans="1:12" x14ac:dyDescent="0.25">
      <c r="A118" s="31">
        <v>44638</v>
      </c>
      <c r="B118" s="110" t="s">
        <v>58</v>
      </c>
      <c r="C118" s="110" t="s">
        <v>5</v>
      </c>
      <c r="D118" s="109">
        <v>2</v>
      </c>
      <c r="E118" s="32">
        <v>70950</v>
      </c>
      <c r="F118" s="34">
        <f t="shared" si="60"/>
        <v>141900</v>
      </c>
      <c r="G118" s="34">
        <f t="shared" si="61"/>
        <v>12771</v>
      </c>
      <c r="H118" s="34">
        <f t="shared" si="62"/>
        <v>129129</v>
      </c>
      <c r="I118" s="33">
        <f t="shared" si="63"/>
        <v>12912.9</v>
      </c>
      <c r="J118" s="33">
        <f t="shared" si="64"/>
        <v>142041.9</v>
      </c>
      <c r="K118" s="115"/>
      <c r="L118" s="114"/>
    </row>
    <row r="119" spans="1:12" x14ac:dyDescent="0.25">
      <c r="A119" s="31">
        <v>44644</v>
      </c>
      <c r="B119" s="110" t="s">
        <v>115</v>
      </c>
      <c r="C119" s="110" t="s">
        <v>20</v>
      </c>
      <c r="D119" s="109">
        <v>2</v>
      </c>
      <c r="E119" s="32">
        <v>105400</v>
      </c>
      <c r="F119" s="34">
        <f t="shared" si="60"/>
        <v>210800</v>
      </c>
      <c r="G119" s="34">
        <f t="shared" si="61"/>
        <v>18972</v>
      </c>
      <c r="H119" s="34">
        <f t="shared" si="62"/>
        <v>191828</v>
      </c>
      <c r="I119" s="33">
        <f t="shared" si="63"/>
        <v>19182.8</v>
      </c>
      <c r="J119" s="33">
        <f t="shared" si="64"/>
        <v>211010.8</v>
      </c>
      <c r="K119" s="112">
        <v>282112</v>
      </c>
      <c r="L119" s="114">
        <f>+K119-J119-J120</f>
        <v>20869.018000000011</v>
      </c>
    </row>
    <row r="120" spans="1:12" x14ac:dyDescent="0.25">
      <c r="A120" s="31">
        <v>44644</v>
      </c>
      <c r="B120" s="110" t="s">
        <v>115</v>
      </c>
      <c r="C120" s="110" t="s">
        <v>1</v>
      </c>
      <c r="D120" s="109">
        <v>1</v>
      </c>
      <c r="E120" s="32">
        <v>50182</v>
      </c>
      <c r="F120" s="34">
        <f t="shared" si="60"/>
        <v>50182</v>
      </c>
      <c r="G120" s="34">
        <f t="shared" si="61"/>
        <v>4516.38</v>
      </c>
      <c r="H120" s="34">
        <f t="shared" si="62"/>
        <v>45665.62</v>
      </c>
      <c r="I120" s="33">
        <f t="shared" si="63"/>
        <v>4566.5619999999999</v>
      </c>
      <c r="J120" s="33">
        <f t="shared" si="64"/>
        <v>50232.182000000001</v>
      </c>
      <c r="K120" s="113"/>
      <c r="L120" s="114"/>
    </row>
    <row r="121" spans="1:12" x14ac:dyDescent="0.25">
      <c r="A121" s="31">
        <v>44644</v>
      </c>
      <c r="B121" s="110" t="s">
        <v>116</v>
      </c>
      <c r="C121" s="110" t="s">
        <v>17</v>
      </c>
      <c r="D121" s="109">
        <v>1</v>
      </c>
      <c r="E121" s="32">
        <v>74250</v>
      </c>
      <c r="F121" s="34">
        <f t="shared" si="60"/>
        <v>74250</v>
      </c>
      <c r="G121" s="34">
        <f t="shared" si="61"/>
        <v>6682.5</v>
      </c>
      <c r="H121" s="34">
        <f t="shared" si="62"/>
        <v>67567.5</v>
      </c>
      <c r="I121" s="33">
        <f t="shared" si="63"/>
        <v>6756.75</v>
      </c>
      <c r="J121" s="33">
        <f t="shared" si="64"/>
        <v>74324.25</v>
      </c>
      <c r="K121" s="112">
        <v>410600</v>
      </c>
      <c r="L121" s="114">
        <f>+K121-SUM(J121:J124)</f>
        <v>-28738.900000000023</v>
      </c>
    </row>
    <row r="122" spans="1:12" x14ac:dyDescent="0.25">
      <c r="A122" s="31">
        <v>44644</v>
      </c>
      <c r="B122" s="110" t="s">
        <v>116</v>
      </c>
      <c r="C122" s="110" t="s">
        <v>3</v>
      </c>
      <c r="D122" s="109">
        <v>1</v>
      </c>
      <c r="E122" s="32">
        <v>61050</v>
      </c>
      <c r="F122" s="34">
        <f t="shared" si="60"/>
        <v>61050</v>
      </c>
      <c r="G122" s="34">
        <f t="shared" si="61"/>
        <v>5494.5</v>
      </c>
      <c r="H122" s="34">
        <f t="shared" si="62"/>
        <v>55555.5</v>
      </c>
      <c r="I122" s="33">
        <f t="shared" si="63"/>
        <v>5555.55</v>
      </c>
      <c r="J122" s="33">
        <f t="shared" si="64"/>
        <v>61111.05</v>
      </c>
      <c r="K122" s="113"/>
      <c r="L122" s="114"/>
    </row>
    <row r="123" spans="1:12" x14ac:dyDescent="0.25">
      <c r="A123" s="31">
        <v>44644</v>
      </c>
      <c r="B123" s="110" t="s">
        <v>116</v>
      </c>
      <c r="C123" s="110" t="s">
        <v>5</v>
      </c>
      <c r="D123" s="109">
        <v>3</v>
      </c>
      <c r="E123" s="32">
        <v>70950</v>
      </c>
      <c r="F123" s="34">
        <f t="shared" si="60"/>
        <v>212850</v>
      </c>
      <c r="G123" s="34">
        <f t="shared" si="61"/>
        <v>19156.5</v>
      </c>
      <c r="H123" s="34">
        <f t="shared" si="62"/>
        <v>193693.5</v>
      </c>
      <c r="I123" s="33">
        <f t="shared" si="63"/>
        <v>19369.349999999999</v>
      </c>
      <c r="J123" s="33">
        <f t="shared" si="64"/>
        <v>213062.85</v>
      </c>
      <c r="K123" s="113"/>
      <c r="L123" s="114"/>
    </row>
    <row r="124" spans="1:12" x14ac:dyDescent="0.25">
      <c r="A124" s="31">
        <v>44644</v>
      </c>
      <c r="B124" s="110" t="s">
        <v>116</v>
      </c>
      <c r="C124" s="110" t="s">
        <v>21</v>
      </c>
      <c r="D124" s="109">
        <v>1</v>
      </c>
      <c r="E124" s="32">
        <v>90750</v>
      </c>
      <c r="F124" s="34">
        <f t="shared" si="60"/>
        <v>90750</v>
      </c>
      <c r="G124" s="34">
        <f t="shared" si="61"/>
        <v>8167.5</v>
      </c>
      <c r="H124" s="34">
        <f t="shared" si="62"/>
        <v>82582.5</v>
      </c>
      <c r="I124" s="33">
        <f t="shared" si="63"/>
        <v>8258.25</v>
      </c>
      <c r="J124" s="33">
        <f t="shared" si="64"/>
        <v>90840.75</v>
      </c>
      <c r="K124" s="113"/>
      <c r="L124" s="114"/>
    </row>
    <row r="125" spans="1:12" x14ac:dyDescent="0.25">
      <c r="A125" s="31">
        <v>44646</v>
      </c>
      <c r="B125" s="110" t="s">
        <v>117</v>
      </c>
      <c r="C125" s="110" t="s">
        <v>26</v>
      </c>
      <c r="D125" s="109">
        <v>5</v>
      </c>
      <c r="E125" s="32">
        <v>55595</v>
      </c>
      <c r="F125" s="34">
        <f t="shared" si="60"/>
        <v>277975</v>
      </c>
      <c r="G125" s="34">
        <f t="shared" si="61"/>
        <v>25017.75</v>
      </c>
      <c r="H125" s="34">
        <f t="shared" si="62"/>
        <v>252957.25</v>
      </c>
      <c r="I125" s="33">
        <f t="shared" si="63"/>
        <v>25295.724999999999</v>
      </c>
      <c r="J125" s="33">
        <f t="shared" si="64"/>
        <v>278252.97499999998</v>
      </c>
      <c r="K125" s="112">
        <v>1302304</v>
      </c>
      <c r="L125" s="114">
        <f>+K125-SUM(J125:J131)</f>
        <v>-16061.048000000184</v>
      </c>
    </row>
    <row r="126" spans="1:12" x14ac:dyDescent="0.25">
      <c r="A126" s="31">
        <v>44646</v>
      </c>
      <c r="B126" s="110" t="s">
        <v>117</v>
      </c>
      <c r="C126" s="110" t="s">
        <v>2</v>
      </c>
      <c r="D126" s="109">
        <v>3</v>
      </c>
      <c r="E126" s="32">
        <v>107205</v>
      </c>
      <c r="F126" s="34">
        <f t="shared" si="60"/>
        <v>321615</v>
      </c>
      <c r="G126" s="34">
        <f t="shared" si="61"/>
        <v>28945.35</v>
      </c>
      <c r="H126" s="34">
        <f t="shared" si="62"/>
        <v>292669.65000000002</v>
      </c>
      <c r="I126" s="33">
        <f t="shared" si="63"/>
        <v>29266.965</v>
      </c>
      <c r="J126" s="33">
        <f t="shared" si="64"/>
        <v>321936.61500000005</v>
      </c>
      <c r="K126" s="113"/>
      <c r="L126" s="114"/>
    </row>
    <row r="127" spans="1:12" x14ac:dyDescent="0.25">
      <c r="A127" s="31">
        <v>44646</v>
      </c>
      <c r="B127" s="110" t="s">
        <v>117</v>
      </c>
      <c r="C127" s="110" t="s">
        <v>5</v>
      </c>
      <c r="D127" s="109">
        <v>3</v>
      </c>
      <c r="E127" s="32">
        <v>70950</v>
      </c>
      <c r="F127" s="34">
        <f t="shared" si="60"/>
        <v>212850</v>
      </c>
      <c r="G127" s="34">
        <f t="shared" si="61"/>
        <v>19156.5</v>
      </c>
      <c r="H127" s="34">
        <f t="shared" si="62"/>
        <v>193693.5</v>
      </c>
      <c r="I127" s="33">
        <f t="shared" si="63"/>
        <v>19369.349999999999</v>
      </c>
      <c r="J127" s="33">
        <f t="shared" si="64"/>
        <v>213062.85</v>
      </c>
      <c r="K127" s="113"/>
      <c r="L127" s="114"/>
    </row>
    <row r="128" spans="1:12" x14ac:dyDescent="0.25">
      <c r="A128" s="31">
        <v>44646</v>
      </c>
      <c r="B128" s="110" t="s">
        <v>117</v>
      </c>
      <c r="C128" s="110" t="s">
        <v>18</v>
      </c>
      <c r="D128" s="109">
        <v>2</v>
      </c>
      <c r="E128" s="32">
        <v>59400</v>
      </c>
      <c r="F128" s="34">
        <f t="shared" si="60"/>
        <v>118800</v>
      </c>
      <c r="G128" s="34">
        <f t="shared" si="61"/>
        <v>10692</v>
      </c>
      <c r="H128" s="34">
        <f t="shared" si="62"/>
        <v>108108</v>
      </c>
      <c r="I128" s="33">
        <f t="shared" si="63"/>
        <v>10810.8</v>
      </c>
      <c r="J128" s="33">
        <f t="shared" si="64"/>
        <v>118918.8</v>
      </c>
      <c r="K128" s="113"/>
      <c r="L128" s="114"/>
    </row>
    <row r="129" spans="1:12" x14ac:dyDescent="0.25">
      <c r="A129" s="31">
        <v>44646</v>
      </c>
      <c r="B129" s="110" t="s">
        <v>117</v>
      </c>
      <c r="C129" s="110" t="s">
        <v>16</v>
      </c>
      <c r="D129" s="109">
        <v>4</v>
      </c>
      <c r="E129" s="32">
        <v>46000</v>
      </c>
      <c r="F129" s="34">
        <f t="shared" si="60"/>
        <v>184000</v>
      </c>
      <c r="G129" s="34">
        <f t="shared" si="61"/>
        <v>16560</v>
      </c>
      <c r="H129" s="34">
        <f t="shared" si="62"/>
        <v>167440</v>
      </c>
      <c r="I129" s="33">
        <f t="shared" si="63"/>
        <v>16744</v>
      </c>
      <c r="J129" s="33">
        <f t="shared" si="64"/>
        <v>184184</v>
      </c>
      <c r="K129" s="113"/>
      <c r="L129" s="114"/>
    </row>
    <row r="130" spans="1:12" x14ac:dyDescent="0.25">
      <c r="A130" s="31">
        <v>44646</v>
      </c>
      <c r="B130" s="110" t="s">
        <v>117</v>
      </c>
      <c r="C130" s="110" t="s">
        <v>21</v>
      </c>
      <c r="D130" s="109">
        <v>1</v>
      </c>
      <c r="E130" s="32">
        <v>90750</v>
      </c>
      <c r="F130" s="34">
        <f t="shared" si="60"/>
        <v>90750</v>
      </c>
      <c r="G130" s="34">
        <f t="shared" si="61"/>
        <v>8167.5</v>
      </c>
      <c r="H130" s="34">
        <f t="shared" si="62"/>
        <v>82582.5</v>
      </c>
      <c r="I130" s="33">
        <f t="shared" si="63"/>
        <v>8258.25</v>
      </c>
      <c r="J130" s="33">
        <f t="shared" si="64"/>
        <v>90840.75</v>
      </c>
      <c r="K130" s="113"/>
      <c r="L130" s="114"/>
    </row>
    <row r="131" spans="1:12" x14ac:dyDescent="0.25">
      <c r="A131" s="31">
        <v>44646</v>
      </c>
      <c r="B131" s="110" t="s">
        <v>117</v>
      </c>
      <c r="C131" s="110" t="s">
        <v>7</v>
      </c>
      <c r="D131" s="109">
        <v>1</v>
      </c>
      <c r="E131" s="32">
        <v>111058</v>
      </c>
      <c r="F131" s="34">
        <f t="shared" si="60"/>
        <v>111058</v>
      </c>
      <c r="G131" s="34">
        <f t="shared" si="61"/>
        <v>9995.2199999999993</v>
      </c>
      <c r="H131" s="34">
        <f t="shared" si="62"/>
        <v>101062.78</v>
      </c>
      <c r="I131" s="33">
        <f t="shared" si="63"/>
        <v>10106.278</v>
      </c>
      <c r="J131" s="33">
        <f t="shared" si="64"/>
        <v>111169.058</v>
      </c>
      <c r="K131" s="113"/>
      <c r="L131" s="114"/>
    </row>
    <row r="132" spans="1:12" x14ac:dyDescent="0.25">
      <c r="A132" s="31">
        <v>44644</v>
      </c>
      <c r="B132" s="110" t="s">
        <v>118</v>
      </c>
      <c r="C132" s="110" t="s">
        <v>5</v>
      </c>
      <c r="D132" s="109">
        <v>1</v>
      </c>
      <c r="E132" s="32">
        <v>70950</v>
      </c>
      <c r="F132" s="34">
        <f t="shared" si="60"/>
        <v>70950</v>
      </c>
      <c r="G132" s="34">
        <f t="shared" si="61"/>
        <v>6385.5</v>
      </c>
      <c r="H132" s="34">
        <f t="shared" si="62"/>
        <v>64564.5</v>
      </c>
      <c r="I132" s="33">
        <f t="shared" si="63"/>
        <v>6456.45</v>
      </c>
      <c r="J132" s="33">
        <f t="shared" si="64"/>
        <v>71020.95</v>
      </c>
      <c r="K132" s="112">
        <v>926282</v>
      </c>
      <c r="L132" s="114">
        <f>+K132-SUM(J132:J138)</f>
        <v>-24250.582999999984</v>
      </c>
    </row>
    <row r="133" spans="1:12" x14ac:dyDescent="0.25">
      <c r="A133" s="31">
        <v>44644</v>
      </c>
      <c r="B133" s="110" t="s">
        <v>118</v>
      </c>
      <c r="C133" s="110" t="s">
        <v>2</v>
      </c>
      <c r="D133" s="109">
        <v>1</v>
      </c>
      <c r="E133" s="32">
        <v>107205</v>
      </c>
      <c r="F133" s="34">
        <f t="shared" si="60"/>
        <v>107205</v>
      </c>
      <c r="G133" s="34">
        <f t="shared" si="61"/>
        <v>9648.4500000000007</v>
      </c>
      <c r="H133" s="34">
        <f t="shared" si="62"/>
        <v>97556.55</v>
      </c>
      <c r="I133" s="33">
        <f t="shared" si="63"/>
        <v>9755.6550000000007</v>
      </c>
      <c r="J133" s="33">
        <f t="shared" si="64"/>
        <v>107312.205</v>
      </c>
      <c r="K133" s="113"/>
      <c r="L133" s="114"/>
    </row>
    <row r="134" spans="1:12" x14ac:dyDescent="0.25">
      <c r="A134" s="31">
        <v>44644</v>
      </c>
      <c r="B134" s="110" t="s">
        <v>118</v>
      </c>
      <c r="C134" s="110" t="s">
        <v>18</v>
      </c>
      <c r="D134" s="109">
        <v>2</v>
      </c>
      <c r="E134" s="32">
        <v>59400</v>
      </c>
      <c r="F134" s="34">
        <f t="shared" si="60"/>
        <v>118800</v>
      </c>
      <c r="G134" s="34">
        <f t="shared" si="61"/>
        <v>10692</v>
      </c>
      <c r="H134" s="34">
        <f t="shared" si="62"/>
        <v>108108</v>
      </c>
      <c r="I134" s="33">
        <f t="shared" si="63"/>
        <v>10810.8</v>
      </c>
      <c r="J134" s="33">
        <f t="shared" si="64"/>
        <v>118918.8</v>
      </c>
      <c r="K134" s="113"/>
      <c r="L134" s="114"/>
    </row>
    <row r="135" spans="1:12" x14ac:dyDescent="0.25">
      <c r="A135" s="31">
        <v>44644</v>
      </c>
      <c r="B135" s="110" t="s">
        <v>118</v>
      </c>
      <c r="C135" s="110" t="s">
        <v>1</v>
      </c>
      <c r="D135" s="109">
        <v>4</v>
      </c>
      <c r="E135" s="32">
        <v>50182</v>
      </c>
      <c r="F135" s="34">
        <f t="shared" si="60"/>
        <v>200728</v>
      </c>
      <c r="G135" s="34">
        <f t="shared" si="61"/>
        <v>18065.52</v>
      </c>
      <c r="H135" s="34">
        <f t="shared" si="62"/>
        <v>182662.48</v>
      </c>
      <c r="I135" s="33">
        <f t="shared" si="63"/>
        <v>18266.248</v>
      </c>
      <c r="J135" s="33">
        <f t="shared" si="64"/>
        <v>200928.728</v>
      </c>
      <c r="K135" s="113"/>
      <c r="L135" s="114"/>
    </row>
    <row r="136" spans="1:12" x14ac:dyDescent="0.25">
      <c r="A136" s="31">
        <v>44644</v>
      </c>
      <c r="B136" s="110" t="s">
        <v>118</v>
      </c>
      <c r="C136" s="110" t="s">
        <v>21</v>
      </c>
      <c r="D136" s="109">
        <v>3</v>
      </c>
      <c r="E136" s="32">
        <v>90750</v>
      </c>
      <c r="F136" s="34">
        <f t="shared" si="60"/>
        <v>272250</v>
      </c>
      <c r="G136" s="34">
        <f t="shared" si="61"/>
        <v>24502.5</v>
      </c>
      <c r="H136" s="34">
        <f t="shared" si="62"/>
        <v>247747.5</v>
      </c>
      <c r="I136" s="33">
        <f t="shared" si="63"/>
        <v>24774.75</v>
      </c>
      <c r="J136" s="33">
        <f t="shared" si="64"/>
        <v>272522.25</v>
      </c>
      <c r="K136" s="113"/>
      <c r="L136" s="114"/>
    </row>
    <row r="137" spans="1:12" x14ac:dyDescent="0.25">
      <c r="A137" s="31">
        <v>44644</v>
      </c>
      <c r="B137" s="110" t="s">
        <v>118</v>
      </c>
      <c r="C137" s="110" t="s">
        <v>20</v>
      </c>
      <c r="D137" s="109">
        <v>1</v>
      </c>
      <c r="E137" s="32">
        <v>105400</v>
      </c>
      <c r="F137" s="34">
        <f t="shared" si="60"/>
        <v>105400</v>
      </c>
      <c r="G137" s="34">
        <f t="shared" si="61"/>
        <v>9486</v>
      </c>
      <c r="H137" s="34">
        <f t="shared" si="62"/>
        <v>95914</v>
      </c>
      <c r="I137" s="33">
        <f t="shared" si="63"/>
        <v>9591.4</v>
      </c>
      <c r="J137" s="33">
        <f t="shared" si="64"/>
        <v>105505.4</v>
      </c>
      <c r="K137" s="113"/>
      <c r="L137" s="114"/>
    </row>
    <row r="138" spans="1:12" x14ac:dyDescent="0.25">
      <c r="A138" s="31">
        <v>44644</v>
      </c>
      <c r="B138" s="110" t="s">
        <v>118</v>
      </c>
      <c r="C138" s="110" t="s">
        <v>17</v>
      </c>
      <c r="D138" s="109">
        <v>1</v>
      </c>
      <c r="E138" s="32">
        <v>74250</v>
      </c>
      <c r="F138" s="34">
        <f t="shared" si="60"/>
        <v>74250</v>
      </c>
      <c r="G138" s="34">
        <f t="shared" si="61"/>
        <v>6682.5</v>
      </c>
      <c r="H138" s="34">
        <f t="shared" si="62"/>
        <v>67567.5</v>
      </c>
      <c r="I138" s="33">
        <f t="shared" si="63"/>
        <v>6756.75</v>
      </c>
      <c r="J138" s="33">
        <f t="shared" si="64"/>
        <v>74324.25</v>
      </c>
      <c r="K138" s="113"/>
      <c r="L138" s="114"/>
    </row>
    <row r="139" spans="1:12" x14ac:dyDescent="0.25">
      <c r="A139" s="31">
        <v>44648</v>
      </c>
      <c r="B139" s="110" t="s">
        <v>101</v>
      </c>
      <c r="C139" s="110" t="s">
        <v>3</v>
      </c>
      <c r="D139" s="109">
        <v>1</v>
      </c>
      <c r="E139" s="32">
        <v>61050</v>
      </c>
      <c r="F139" s="34">
        <f t="shared" si="60"/>
        <v>61050</v>
      </c>
      <c r="G139" s="34">
        <f t="shared" si="61"/>
        <v>5494.5</v>
      </c>
      <c r="H139" s="34">
        <f t="shared" si="62"/>
        <v>55555.5</v>
      </c>
      <c r="I139" s="33">
        <f t="shared" si="63"/>
        <v>5555.55</v>
      </c>
      <c r="J139" s="33">
        <f t="shared" si="64"/>
        <v>61111.05</v>
      </c>
      <c r="K139" s="112">
        <v>1776920</v>
      </c>
      <c r="L139" s="114">
        <f>+K139-SUM(J139:J147)</f>
        <v>4.8600000001024455</v>
      </c>
    </row>
    <row r="140" spans="1:12" x14ac:dyDescent="0.25">
      <c r="A140" s="31">
        <v>44648</v>
      </c>
      <c r="B140" s="110" t="s">
        <v>101</v>
      </c>
      <c r="C140" s="111" t="s">
        <v>4</v>
      </c>
      <c r="D140" s="109">
        <v>2</v>
      </c>
      <c r="E140" s="32">
        <v>119066</v>
      </c>
      <c r="F140" s="34">
        <f t="shared" si="60"/>
        <v>238132</v>
      </c>
      <c r="G140" s="34">
        <f t="shared" si="61"/>
        <v>21431.88</v>
      </c>
      <c r="H140" s="34">
        <f t="shared" si="62"/>
        <v>216700.12</v>
      </c>
      <c r="I140" s="33">
        <f t="shared" si="63"/>
        <v>21670.012000000002</v>
      </c>
      <c r="J140" s="33">
        <f t="shared" si="64"/>
        <v>238370.13199999998</v>
      </c>
      <c r="K140" s="113"/>
      <c r="L140" s="114"/>
    </row>
    <row r="141" spans="1:12" x14ac:dyDescent="0.25">
      <c r="A141" s="31">
        <v>44648</v>
      </c>
      <c r="B141" s="110" t="s">
        <v>101</v>
      </c>
      <c r="C141" s="110" t="s">
        <v>17</v>
      </c>
      <c r="D141" s="109">
        <v>1</v>
      </c>
      <c r="E141" s="32">
        <v>74250</v>
      </c>
      <c r="F141" s="34">
        <f t="shared" si="60"/>
        <v>74250</v>
      </c>
      <c r="G141" s="34">
        <f t="shared" si="61"/>
        <v>6682.5</v>
      </c>
      <c r="H141" s="34">
        <f t="shared" si="62"/>
        <v>67567.5</v>
      </c>
      <c r="I141" s="33">
        <f t="shared" si="63"/>
        <v>6756.75</v>
      </c>
      <c r="J141" s="33">
        <f t="shared" si="64"/>
        <v>74324.25</v>
      </c>
      <c r="K141" s="113"/>
      <c r="L141" s="114"/>
    </row>
    <row r="142" spans="1:12" x14ac:dyDescent="0.25">
      <c r="A142" s="31">
        <v>44648</v>
      </c>
      <c r="B142" s="110" t="s">
        <v>101</v>
      </c>
      <c r="C142" s="111" t="s">
        <v>6</v>
      </c>
      <c r="D142" s="109">
        <v>3</v>
      </c>
      <c r="E142" s="32">
        <v>73431</v>
      </c>
      <c r="F142" s="34">
        <f t="shared" si="60"/>
        <v>220293</v>
      </c>
      <c r="G142" s="34">
        <f t="shared" si="61"/>
        <v>19826.37</v>
      </c>
      <c r="H142" s="34">
        <f t="shared" si="62"/>
        <v>200466.63</v>
      </c>
      <c r="I142" s="33">
        <f t="shared" si="63"/>
        <v>20046.663</v>
      </c>
      <c r="J142" s="33">
        <f t="shared" si="64"/>
        <v>220513.29300000001</v>
      </c>
      <c r="K142" s="113"/>
      <c r="L142" s="114"/>
    </row>
    <row r="143" spans="1:12" x14ac:dyDescent="0.25">
      <c r="A143" s="31">
        <v>44648</v>
      </c>
      <c r="B143" s="110" t="s">
        <v>101</v>
      </c>
      <c r="C143" s="110" t="s">
        <v>1</v>
      </c>
      <c r="D143" s="109">
        <v>5</v>
      </c>
      <c r="E143" s="32">
        <v>50182</v>
      </c>
      <c r="F143" s="34">
        <f t="shared" si="60"/>
        <v>250910</v>
      </c>
      <c r="G143" s="34">
        <f t="shared" si="61"/>
        <v>22581.9</v>
      </c>
      <c r="H143" s="34">
        <f t="shared" si="62"/>
        <v>228328.1</v>
      </c>
      <c r="I143" s="33">
        <f t="shared" si="63"/>
        <v>22832.81</v>
      </c>
      <c r="J143" s="33">
        <f t="shared" si="64"/>
        <v>251160.91</v>
      </c>
      <c r="K143" s="113"/>
      <c r="L143" s="114"/>
    </row>
    <row r="144" spans="1:12" x14ac:dyDescent="0.25">
      <c r="A144" s="31">
        <v>44648</v>
      </c>
      <c r="B144" s="110" t="s">
        <v>101</v>
      </c>
      <c r="C144" s="110" t="s">
        <v>26</v>
      </c>
      <c r="D144" s="109">
        <v>2</v>
      </c>
      <c r="E144" s="32">
        <v>55595</v>
      </c>
      <c r="F144" s="34">
        <f t="shared" si="60"/>
        <v>111190</v>
      </c>
      <c r="G144" s="34">
        <f t="shared" si="61"/>
        <v>10007.1</v>
      </c>
      <c r="H144" s="34">
        <f t="shared" si="62"/>
        <v>101182.9</v>
      </c>
      <c r="I144" s="33">
        <f t="shared" si="63"/>
        <v>10118.290000000001</v>
      </c>
      <c r="J144" s="33">
        <f t="shared" si="64"/>
        <v>111301.19</v>
      </c>
      <c r="K144" s="113"/>
      <c r="L144" s="114"/>
    </row>
    <row r="145" spans="1:12" x14ac:dyDescent="0.25">
      <c r="A145" s="31">
        <v>44648</v>
      </c>
      <c r="B145" s="110" t="s">
        <v>101</v>
      </c>
      <c r="C145" s="110" t="s">
        <v>2</v>
      </c>
      <c r="D145" s="109">
        <v>3</v>
      </c>
      <c r="E145" s="32">
        <v>107205</v>
      </c>
      <c r="F145" s="34">
        <f t="shared" si="60"/>
        <v>321615</v>
      </c>
      <c r="G145" s="34">
        <f t="shared" si="61"/>
        <v>28945.35</v>
      </c>
      <c r="H145" s="34">
        <f t="shared" si="62"/>
        <v>292669.65000000002</v>
      </c>
      <c r="I145" s="33">
        <f t="shared" si="63"/>
        <v>29266.965</v>
      </c>
      <c r="J145" s="33">
        <f t="shared" si="64"/>
        <v>321936.61500000005</v>
      </c>
      <c r="K145" s="113"/>
      <c r="L145" s="114"/>
    </row>
    <row r="146" spans="1:12" x14ac:dyDescent="0.25">
      <c r="A146" s="31">
        <v>44648</v>
      </c>
      <c r="B146" s="110" t="s">
        <v>101</v>
      </c>
      <c r="C146" s="110" t="s">
        <v>21</v>
      </c>
      <c r="D146" s="109">
        <v>2</v>
      </c>
      <c r="E146" s="32">
        <v>90750</v>
      </c>
      <c r="F146" s="34">
        <f t="shared" si="60"/>
        <v>181500</v>
      </c>
      <c r="G146" s="34">
        <f t="shared" si="61"/>
        <v>16335</v>
      </c>
      <c r="H146" s="34">
        <f t="shared" si="62"/>
        <v>165165</v>
      </c>
      <c r="I146" s="33">
        <f t="shared" si="63"/>
        <v>16516.5</v>
      </c>
      <c r="J146" s="33">
        <f t="shared" si="64"/>
        <v>181681.5</v>
      </c>
      <c r="K146" s="113"/>
      <c r="L146" s="114"/>
    </row>
    <row r="147" spans="1:12" x14ac:dyDescent="0.25">
      <c r="A147" s="31">
        <v>44648</v>
      </c>
      <c r="B147" s="110" t="s">
        <v>101</v>
      </c>
      <c r="C147" s="110" t="s">
        <v>20</v>
      </c>
      <c r="D147" s="109">
        <v>3</v>
      </c>
      <c r="E147" s="32">
        <v>105400</v>
      </c>
      <c r="F147" s="34">
        <f t="shared" si="60"/>
        <v>316200</v>
      </c>
      <c r="G147" s="34">
        <f t="shared" si="61"/>
        <v>28458</v>
      </c>
      <c r="H147" s="34">
        <f t="shared" si="62"/>
        <v>287742</v>
      </c>
      <c r="I147" s="33">
        <f t="shared" si="63"/>
        <v>28774.2</v>
      </c>
      <c r="J147" s="33">
        <f t="shared" si="64"/>
        <v>316516.2</v>
      </c>
      <c r="K147" s="113"/>
      <c r="L147" s="114"/>
    </row>
    <row r="148" spans="1:12" x14ac:dyDescent="0.25">
      <c r="A148" s="31">
        <v>44644</v>
      </c>
      <c r="B148" s="110" t="s">
        <v>119</v>
      </c>
      <c r="C148" s="110" t="s">
        <v>3</v>
      </c>
      <c r="D148" s="109">
        <v>2</v>
      </c>
      <c r="E148" s="32">
        <v>61050</v>
      </c>
      <c r="F148" s="34">
        <f t="shared" si="60"/>
        <v>122100</v>
      </c>
      <c r="G148" s="34">
        <f t="shared" si="61"/>
        <v>10989</v>
      </c>
      <c r="H148" s="34">
        <f t="shared" si="62"/>
        <v>111111</v>
      </c>
      <c r="I148" s="33">
        <f t="shared" si="63"/>
        <v>11111.1</v>
      </c>
      <c r="J148" s="33">
        <f t="shared" si="64"/>
        <v>122222.1</v>
      </c>
      <c r="K148" s="112">
        <v>179534</v>
      </c>
      <c r="L148" s="114">
        <f>+K148-J148-J149</f>
        <v>-33528.850000000006</v>
      </c>
    </row>
    <row r="149" spans="1:12" x14ac:dyDescent="0.25">
      <c r="A149" s="31">
        <v>44644</v>
      </c>
      <c r="B149" s="110" t="s">
        <v>119</v>
      </c>
      <c r="C149" s="110" t="s">
        <v>21</v>
      </c>
      <c r="D149" s="109">
        <v>1</v>
      </c>
      <c r="E149" s="32">
        <v>90750</v>
      </c>
      <c r="F149" s="34">
        <f t="shared" si="60"/>
        <v>90750</v>
      </c>
      <c r="G149" s="34">
        <f t="shared" si="61"/>
        <v>8167.5</v>
      </c>
      <c r="H149" s="34">
        <f t="shared" si="62"/>
        <v>82582.5</v>
      </c>
      <c r="I149" s="33">
        <f t="shared" si="63"/>
        <v>8258.25</v>
      </c>
      <c r="J149" s="33">
        <f t="shared" si="64"/>
        <v>90840.75</v>
      </c>
      <c r="K149" s="113"/>
      <c r="L149" s="114"/>
    </row>
    <row r="150" spans="1:12" x14ac:dyDescent="0.25">
      <c r="A150" s="31">
        <v>44644</v>
      </c>
      <c r="B150" s="110" t="s">
        <v>120</v>
      </c>
      <c r="C150" s="110" t="s">
        <v>17</v>
      </c>
      <c r="D150" s="109">
        <v>1</v>
      </c>
      <c r="E150" s="32">
        <v>74250</v>
      </c>
      <c r="F150" s="34">
        <f t="shared" si="60"/>
        <v>74250</v>
      </c>
      <c r="G150" s="34">
        <f t="shared" si="61"/>
        <v>6682.5</v>
      </c>
      <c r="H150" s="34">
        <f t="shared" si="62"/>
        <v>67567.5</v>
      </c>
      <c r="I150" s="33">
        <f t="shared" si="63"/>
        <v>6756.75</v>
      </c>
      <c r="J150" s="33">
        <f t="shared" si="64"/>
        <v>74324.25</v>
      </c>
      <c r="K150" s="112">
        <v>188145</v>
      </c>
      <c r="L150" s="114">
        <f>+K150-SUM(J150:J152)</f>
        <v>-7432.3820000000123</v>
      </c>
    </row>
    <row r="151" spans="1:12" x14ac:dyDescent="0.25">
      <c r="A151" s="31">
        <v>44644</v>
      </c>
      <c r="B151" s="110" t="s">
        <v>120</v>
      </c>
      <c r="C151" s="110" t="s">
        <v>5</v>
      </c>
      <c r="D151" s="109">
        <v>1</v>
      </c>
      <c r="E151" s="32">
        <v>70950</v>
      </c>
      <c r="F151" s="34">
        <f t="shared" si="60"/>
        <v>70950</v>
      </c>
      <c r="G151" s="34">
        <f t="shared" si="61"/>
        <v>6385.5</v>
      </c>
      <c r="H151" s="34">
        <f t="shared" si="62"/>
        <v>64564.5</v>
      </c>
      <c r="I151" s="33">
        <f t="shared" si="63"/>
        <v>6456.45</v>
      </c>
      <c r="J151" s="33">
        <f t="shared" si="64"/>
        <v>71020.95</v>
      </c>
      <c r="K151" s="113"/>
      <c r="L151" s="114"/>
    </row>
    <row r="152" spans="1:12" x14ac:dyDescent="0.25">
      <c r="A152" s="31">
        <v>44644</v>
      </c>
      <c r="B152" s="110" t="s">
        <v>120</v>
      </c>
      <c r="C152" s="110" t="s">
        <v>1</v>
      </c>
      <c r="D152" s="109">
        <v>1</v>
      </c>
      <c r="E152" s="32">
        <v>50182</v>
      </c>
      <c r="F152" s="34">
        <f t="shared" si="60"/>
        <v>50182</v>
      </c>
      <c r="G152" s="34">
        <f t="shared" si="61"/>
        <v>4516.38</v>
      </c>
      <c r="H152" s="34">
        <f t="shared" si="62"/>
        <v>45665.62</v>
      </c>
      <c r="I152" s="33">
        <f t="shared" si="63"/>
        <v>4566.5619999999999</v>
      </c>
      <c r="J152" s="33">
        <f t="shared" si="64"/>
        <v>50232.182000000001</v>
      </c>
      <c r="K152" s="113"/>
      <c r="L152" s="114"/>
    </row>
    <row r="153" spans="1:12" x14ac:dyDescent="0.25">
      <c r="A153" s="31">
        <v>44651</v>
      </c>
      <c r="B153" s="110" t="s">
        <v>121</v>
      </c>
      <c r="C153" s="110" t="s">
        <v>21</v>
      </c>
      <c r="D153" s="109">
        <v>1</v>
      </c>
      <c r="E153" s="32">
        <v>90750</v>
      </c>
      <c r="F153" s="34">
        <f t="shared" si="60"/>
        <v>90750</v>
      </c>
      <c r="G153" s="34">
        <f t="shared" si="61"/>
        <v>8167.5</v>
      </c>
      <c r="H153" s="34">
        <f t="shared" si="62"/>
        <v>82582.5</v>
      </c>
      <c r="I153" s="33">
        <f t="shared" si="63"/>
        <v>8258.25</v>
      </c>
      <c r="J153" s="33">
        <f t="shared" si="64"/>
        <v>90840.75</v>
      </c>
      <c r="K153" s="112">
        <v>182720</v>
      </c>
      <c r="L153" s="114">
        <f>+K153-J153-J154</f>
        <v>-13626.149999999994</v>
      </c>
    </row>
    <row r="154" spans="1:12" x14ac:dyDescent="0.25">
      <c r="A154" s="31">
        <v>44651</v>
      </c>
      <c r="B154" s="110" t="s">
        <v>121</v>
      </c>
      <c r="C154" s="110" t="s">
        <v>20</v>
      </c>
      <c r="D154" s="109">
        <v>1</v>
      </c>
      <c r="E154" s="32">
        <v>105400</v>
      </c>
      <c r="F154" s="34">
        <f t="shared" si="60"/>
        <v>105400</v>
      </c>
      <c r="G154" s="34">
        <f t="shared" si="61"/>
        <v>9486</v>
      </c>
      <c r="H154" s="34">
        <f t="shared" si="62"/>
        <v>95914</v>
      </c>
      <c r="I154" s="33">
        <f t="shared" si="63"/>
        <v>9591.4</v>
      </c>
      <c r="J154" s="33">
        <f t="shared" si="64"/>
        <v>105505.4</v>
      </c>
      <c r="K154" s="113"/>
      <c r="L154" s="114"/>
    </row>
    <row r="155" spans="1:12" x14ac:dyDescent="0.25">
      <c r="A155" s="31">
        <v>44643</v>
      </c>
      <c r="B155" s="110" t="s">
        <v>122</v>
      </c>
      <c r="C155" s="110" t="s">
        <v>5</v>
      </c>
      <c r="D155" s="109">
        <v>1</v>
      </c>
      <c r="E155" s="32">
        <v>70950</v>
      </c>
      <c r="F155" s="34">
        <f t="shared" si="60"/>
        <v>70950</v>
      </c>
      <c r="G155" s="34">
        <f t="shared" si="61"/>
        <v>6385.5</v>
      </c>
      <c r="H155" s="34">
        <f t="shared" si="62"/>
        <v>64564.5</v>
      </c>
      <c r="I155" s="33">
        <f t="shared" si="63"/>
        <v>6456.45</v>
      </c>
      <c r="J155" s="33">
        <f t="shared" si="64"/>
        <v>71020.95</v>
      </c>
      <c r="K155" s="36">
        <v>71021</v>
      </c>
      <c r="L155" s="23">
        <f>+K155-J155</f>
        <v>5.0000000002910383E-2</v>
      </c>
    </row>
    <row r="156" spans="1:12" x14ac:dyDescent="0.25">
      <c r="A156" s="31">
        <v>44628</v>
      </c>
      <c r="B156" s="110" t="s">
        <v>123</v>
      </c>
      <c r="C156" s="110" t="s">
        <v>2</v>
      </c>
      <c r="D156" s="109">
        <v>10</v>
      </c>
      <c r="E156" s="32">
        <v>107205</v>
      </c>
      <c r="F156" s="34">
        <f t="shared" si="60"/>
        <v>1072050</v>
      </c>
      <c r="G156" s="34">
        <f t="shared" si="61"/>
        <v>96484.5</v>
      </c>
      <c r="H156" s="34">
        <f t="shared" si="62"/>
        <v>975565.5</v>
      </c>
      <c r="I156" s="33">
        <f t="shared" si="63"/>
        <v>97556.55</v>
      </c>
      <c r="J156" s="33">
        <f t="shared" si="64"/>
        <v>1073122.05</v>
      </c>
      <c r="K156" s="112">
        <v>2739229</v>
      </c>
      <c r="L156" s="114">
        <f>+K156-SUM(J156:J162)</f>
        <v>21409.895999999717</v>
      </c>
    </row>
    <row r="157" spans="1:12" x14ac:dyDescent="0.25">
      <c r="A157" s="31">
        <v>44628</v>
      </c>
      <c r="B157" s="110" t="s">
        <v>123</v>
      </c>
      <c r="C157" s="110" t="s">
        <v>26</v>
      </c>
      <c r="D157" s="109">
        <v>7</v>
      </c>
      <c r="E157" s="32">
        <v>55595</v>
      </c>
      <c r="F157" s="34">
        <f t="shared" si="60"/>
        <v>389165</v>
      </c>
      <c r="G157" s="34">
        <f t="shared" si="61"/>
        <v>35024.85</v>
      </c>
      <c r="H157" s="34">
        <f t="shared" si="62"/>
        <v>354140.15</v>
      </c>
      <c r="I157" s="33">
        <f t="shared" si="63"/>
        <v>35414.014999999999</v>
      </c>
      <c r="J157" s="33">
        <f t="shared" si="64"/>
        <v>389554.16500000004</v>
      </c>
      <c r="K157" s="113"/>
      <c r="L157" s="114"/>
    </row>
    <row r="158" spans="1:12" x14ac:dyDescent="0.25">
      <c r="A158" s="31">
        <v>44628</v>
      </c>
      <c r="B158" s="110" t="s">
        <v>123</v>
      </c>
      <c r="C158" s="110" t="s">
        <v>5</v>
      </c>
      <c r="D158" s="109">
        <v>2</v>
      </c>
      <c r="E158" s="32">
        <v>70950</v>
      </c>
      <c r="F158" s="34">
        <f t="shared" si="60"/>
        <v>141900</v>
      </c>
      <c r="G158" s="34">
        <f t="shared" si="61"/>
        <v>12771</v>
      </c>
      <c r="H158" s="34">
        <f t="shared" si="62"/>
        <v>129129</v>
      </c>
      <c r="I158" s="33">
        <f t="shared" si="63"/>
        <v>12912.9</v>
      </c>
      <c r="J158" s="33">
        <f t="shared" si="64"/>
        <v>142041.9</v>
      </c>
      <c r="K158" s="113"/>
      <c r="L158" s="114"/>
    </row>
    <row r="159" spans="1:12" x14ac:dyDescent="0.25">
      <c r="A159" s="31">
        <v>44628</v>
      </c>
      <c r="B159" s="110" t="s">
        <v>123</v>
      </c>
      <c r="C159" s="111" t="s">
        <v>4</v>
      </c>
      <c r="D159" s="109">
        <v>5</v>
      </c>
      <c r="E159" s="32">
        <v>119066</v>
      </c>
      <c r="F159" s="34">
        <f t="shared" si="60"/>
        <v>595330</v>
      </c>
      <c r="G159" s="34">
        <f t="shared" si="61"/>
        <v>53579.7</v>
      </c>
      <c r="H159" s="34">
        <f t="shared" si="62"/>
        <v>541750.30000000005</v>
      </c>
      <c r="I159" s="33">
        <f t="shared" si="63"/>
        <v>54175.03</v>
      </c>
      <c r="J159" s="33">
        <f t="shared" si="64"/>
        <v>595925.33000000007</v>
      </c>
      <c r="K159" s="113"/>
      <c r="L159" s="114"/>
    </row>
    <row r="160" spans="1:12" x14ac:dyDescent="0.25">
      <c r="A160" s="31">
        <v>44628</v>
      </c>
      <c r="B160" s="110" t="s">
        <v>123</v>
      </c>
      <c r="C160" s="111" t="s">
        <v>6</v>
      </c>
      <c r="D160" s="109">
        <v>3</v>
      </c>
      <c r="E160" s="32">
        <v>73431</v>
      </c>
      <c r="F160" s="34">
        <f t="shared" si="60"/>
        <v>220293</v>
      </c>
      <c r="G160" s="34">
        <f t="shared" si="61"/>
        <v>19826.37</v>
      </c>
      <c r="H160" s="34">
        <f t="shared" si="62"/>
        <v>200466.63</v>
      </c>
      <c r="I160" s="33">
        <f t="shared" si="63"/>
        <v>20046.663</v>
      </c>
      <c r="J160" s="33">
        <f t="shared" si="64"/>
        <v>220513.29300000001</v>
      </c>
      <c r="K160" s="113"/>
      <c r="L160" s="114"/>
    </row>
    <row r="161" spans="1:12" x14ac:dyDescent="0.25">
      <c r="A161" s="31">
        <v>44628</v>
      </c>
      <c r="B161" s="110" t="s">
        <v>123</v>
      </c>
      <c r="C161" s="110" t="s">
        <v>7</v>
      </c>
      <c r="D161" s="109">
        <v>2</v>
      </c>
      <c r="E161" s="32">
        <v>111058</v>
      </c>
      <c r="F161" s="34">
        <f t="shared" si="60"/>
        <v>222116</v>
      </c>
      <c r="G161" s="34">
        <f t="shared" si="61"/>
        <v>19990.439999999999</v>
      </c>
      <c r="H161" s="34">
        <f t="shared" si="62"/>
        <v>202125.56</v>
      </c>
      <c r="I161" s="33">
        <f t="shared" si="63"/>
        <v>20212.556</v>
      </c>
      <c r="J161" s="33">
        <f t="shared" si="64"/>
        <v>222338.11600000001</v>
      </c>
      <c r="K161" s="113"/>
      <c r="L161" s="114"/>
    </row>
    <row r="162" spans="1:12" x14ac:dyDescent="0.25">
      <c r="A162" s="31">
        <v>44628</v>
      </c>
      <c r="B162" s="110" t="s">
        <v>123</v>
      </c>
      <c r="C162" s="110" t="s">
        <v>17</v>
      </c>
      <c r="D162" s="109">
        <v>1</v>
      </c>
      <c r="E162" s="32">
        <v>74250</v>
      </c>
      <c r="F162" s="34">
        <f t="shared" si="60"/>
        <v>74250</v>
      </c>
      <c r="G162" s="34">
        <f t="shared" si="61"/>
        <v>6682.5</v>
      </c>
      <c r="H162" s="34">
        <f t="shared" si="62"/>
        <v>67567.5</v>
      </c>
      <c r="I162" s="33">
        <f t="shared" si="63"/>
        <v>6756.75</v>
      </c>
      <c r="J162" s="33">
        <f t="shared" si="64"/>
        <v>74324.25</v>
      </c>
      <c r="K162" s="115"/>
      <c r="L162" s="114"/>
    </row>
    <row r="163" spans="1:12" x14ac:dyDescent="0.25">
      <c r="A163" s="31">
        <v>44625</v>
      </c>
      <c r="B163" s="110" t="s">
        <v>124</v>
      </c>
      <c r="C163" s="110" t="s">
        <v>3</v>
      </c>
      <c r="D163" s="109">
        <v>1</v>
      </c>
      <c r="E163" s="32">
        <v>61050</v>
      </c>
      <c r="F163" s="34">
        <f t="shared" si="60"/>
        <v>61050</v>
      </c>
      <c r="G163" s="34">
        <f t="shared" si="61"/>
        <v>5494.5</v>
      </c>
      <c r="H163" s="34">
        <f t="shared" si="62"/>
        <v>55555.5</v>
      </c>
      <c r="I163" s="33">
        <f t="shared" si="63"/>
        <v>5555.55</v>
      </c>
      <c r="J163" s="33">
        <f t="shared" si="64"/>
        <v>61111.05</v>
      </c>
      <c r="K163" s="35">
        <v>61111</v>
      </c>
      <c r="L163" s="23">
        <f>+K163-J163</f>
        <v>-5.0000000002910383E-2</v>
      </c>
    </row>
    <row r="164" spans="1:12" x14ac:dyDescent="0.25">
      <c r="A164" s="31">
        <v>44625</v>
      </c>
      <c r="B164" s="110" t="s">
        <v>125</v>
      </c>
      <c r="C164" s="110" t="s">
        <v>20</v>
      </c>
      <c r="D164" s="109">
        <v>5</v>
      </c>
      <c r="E164" s="32">
        <v>105400</v>
      </c>
      <c r="F164" s="34">
        <f t="shared" si="60"/>
        <v>527000</v>
      </c>
      <c r="G164" s="34">
        <f t="shared" si="61"/>
        <v>47430</v>
      </c>
      <c r="H164" s="34">
        <f t="shared" si="62"/>
        <v>479570</v>
      </c>
      <c r="I164" s="33">
        <f t="shared" si="63"/>
        <v>47957</v>
      </c>
      <c r="J164" s="33">
        <f t="shared" si="64"/>
        <v>527527</v>
      </c>
      <c r="K164" s="35">
        <v>527527</v>
      </c>
      <c r="L164" s="23">
        <f>+K164-J164</f>
        <v>0</v>
      </c>
    </row>
    <row r="165" spans="1:12" hidden="1" x14ac:dyDescent="0.25">
      <c r="B165" s="48" t="s">
        <v>60</v>
      </c>
      <c r="C165" s="49"/>
      <c r="D165" s="50"/>
      <c r="E165" s="51"/>
      <c r="F165" s="51"/>
      <c r="G165" s="51"/>
      <c r="H165" s="52"/>
      <c r="I165" s="49"/>
      <c r="J165" s="33">
        <f>+SUM(J4:J164)</f>
        <v>28325688.973999996</v>
      </c>
      <c r="K165" s="37">
        <f>+SUM(K4:K164)</f>
        <v>28928683</v>
      </c>
      <c r="L165" s="37">
        <f>+SUM(L4:L164)</f>
        <v>602994.02599999902</v>
      </c>
    </row>
    <row r="166" spans="1:12" hidden="1" x14ac:dyDescent="0.25">
      <c r="B166" s="48" t="s">
        <v>59</v>
      </c>
      <c r="C166" s="49"/>
      <c r="D166" s="50"/>
      <c r="E166" s="51"/>
      <c r="F166" s="51"/>
      <c r="G166" s="51"/>
      <c r="H166" s="52"/>
      <c r="I166" s="49"/>
      <c r="J166" s="33">
        <v>32198584</v>
      </c>
    </row>
    <row r="167" spans="1:12" hidden="1" x14ac:dyDescent="0.25">
      <c r="B167" s="48" t="s">
        <v>96</v>
      </c>
      <c r="C167" s="49"/>
      <c r="D167" s="50"/>
      <c r="E167" s="51"/>
      <c r="F167" s="51"/>
      <c r="G167" s="51"/>
      <c r="H167" s="52"/>
      <c r="I167" s="49"/>
      <c r="J167" s="33">
        <f>+J166-J165</f>
        <v>3872895.0260000043</v>
      </c>
    </row>
  </sheetData>
  <autoFilter ref="A3:L167">
    <filterColumn colId="0">
      <customFilters>
        <customFilter operator="notEqual" val=" "/>
      </customFilters>
    </filterColumn>
  </autoFilter>
  <mergeCells count="74">
    <mergeCell ref="K106:K107"/>
    <mergeCell ref="L106:L107"/>
    <mergeCell ref="K108:K110"/>
    <mergeCell ref="L108:L110"/>
    <mergeCell ref="K113:K116"/>
    <mergeCell ref="L113:L116"/>
    <mergeCell ref="K100:K101"/>
    <mergeCell ref="L100:L101"/>
    <mergeCell ref="K98:K99"/>
    <mergeCell ref="L98:L99"/>
    <mergeCell ref="K102:K104"/>
    <mergeCell ref="L102:L104"/>
    <mergeCell ref="K75:K83"/>
    <mergeCell ref="L75:L83"/>
    <mergeCell ref="K84:K85"/>
    <mergeCell ref="L84:L85"/>
    <mergeCell ref="K86:K96"/>
    <mergeCell ref="L86:L96"/>
    <mergeCell ref="K60:K61"/>
    <mergeCell ref="L60:L61"/>
    <mergeCell ref="K62:K70"/>
    <mergeCell ref="L62:L70"/>
    <mergeCell ref="K71:K74"/>
    <mergeCell ref="L71:L74"/>
    <mergeCell ref="K47:K49"/>
    <mergeCell ref="L47:L49"/>
    <mergeCell ref="K50:K53"/>
    <mergeCell ref="L50:L53"/>
    <mergeCell ref="K54:K59"/>
    <mergeCell ref="L54:L59"/>
    <mergeCell ref="K37:K41"/>
    <mergeCell ref="L37:L41"/>
    <mergeCell ref="K42:K43"/>
    <mergeCell ref="L42:L43"/>
    <mergeCell ref="K44:K46"/>
    <mergeCell ref="L44:L46"/>
    <mergeCell ref="K27:K30"/>
    <mergeCell ref="L27:L30"/>
    <mergeCell ref="K32:K34"/>
    <mergeCell ref="L32:L34"/>
    <mergeCell ref="K35:K36"/>
    <mergeCell ref="L35:L36"/>
    <mergeCell ref="K10:K13"/>
    <mergeCell ref="L10:L13"/>
    <mergeCell ref="K14:K21"/>
    <mergeCell ref="L14:L21"/>
    <mergeCell ref="K22:K26"/>
    <mergeCell ref="L22:L26"/>
    <mergeCell ref="A1:H1"/>
    <mergeCell ref="A2:H2"/>
    <mergeCell ref="K5:K7"/>
    <mergeCell ref="L5:L7"/>
    <mergeCell ref="K8:K9"/>
    <mergeCell ref="L8:L9"/>
    <mergeCell ref="K117:K118"/>
    <mergeCell ref="L117:L118"/>
    <mergeCell ref="K119:K120"/>
    <mergeCell ref="L119:L120"/>
    <mergeCell ref="K121:K124"/>
    <mergeCell ref="L121:L124"/>
    <mergeCell ref="K148:K149"/>
    <mergeCell ref="L148:L149"/>
    <mergeCell ref="K150:K152"/>
    <mergeCell ref="L150:L152"/>
    <mergeCell ref="K125:K131"/>
    <mergeCell ref="L125:L131"/>
    <mergeCell ref="K132:K138"/>
    <mergeCell ref="L132:L138"/>
    <mergeCell ref="K139:K147"/>
    <mergeCell ref="L139:L147"/>
    <mergeCell ref="K153:K154"/>
    <mergeCell ref="L153:L154"/>
    <mergeCell ref="K156:K162"/>
    <mergeCell ref="L156:L162"/>
  </mergeCells>
  <phoneticPr fontId="10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22" workbookViewId="0">
      <selection activeCell="E42" sqref="E42"/>
    </sheetView>
  </sheetViews>
  <sheetFormatPr defaultRowHeight="15" x14ac:dyDescent="0.25"/>
  <cols>
    <col min="1" max="1" width="10.7109375" customWidth="1"/>
    <col min="2" max="2" width="39" bestFit="1" customWidth="1"/>
    <col min="5" max="5" width="14.7109375" style="46" bestFit="1" customWidth="1"/>
    <col min="6" max="6" width="15.140625" bestFit="1" customWidth="1"/>
  </cols>
  <sheetData>
    <row r="1" spans="1:5" x14ac:dyDescent="0.25">
      <c r="A1" t="s">
        <v>509</v>
      </c>
      <c r="B1" t="s">
        <v>510</v>
      </c>
      <c r="C1" t="s">
        <v>511</v>
      </c>
      <c r="D1" t="s">
        <v>512</v>
      </c>
      <c r="E1" s="46" t="s">
        <v>513</v>
      </c>
    </row>
    <row r="2" spans="1:5" x14ac:dyDescent="0.25">
      <c r="A2" s="18" t="s">
        <v>479</v>
      </c>
      <c r="B2" s="18" t="s">
        <v>480</v>
      </c>
      <c r="C2" s="91">
        <v>12</v>
      </c>
      <c r="D2" s="90">
        <v>87875.06</v>
      </c>
      <c r="E2" s="46">
        <f>+D2*C2</f>
        <v>1054500.72</v>
      </c>
    </row>
    <row r="3" spans="1:5" x14ac:dyDescent="0.25">
      <c r="A3" s="18" t="s">
        <v>538</v>
      </c>
      <c r="B3" s="18" t="s">
        <v>539</v>
      </c>
      <c r="C3" s="91">
        <v>1</v>
      </c>
      <c r="D3" s="90">
        <v>215892.95</v>
      </c>
      <c r="E3" s="46">
        <f t="shared" ref="E3:E16" si="0">+D3*C3</f>
        <v>215892.95</v>
      </c>
    </row>
    <row r="4" spans="1:5" x14ac:dyDescent="0.25">
      <c r="A4" s="18" t="s">
        <v>481</v>
      </c>
      <c r="B4" s="18" t="s">
        <v>482</v>
      </c>
      <c r="C4">
        <v>34</v>
      </c>
      <c r="D4" s="90">
        <v>81675</v>
      </c>
      <c r="E4" s="46">
        <f t="shared" si="0"/>
        <v>2776950</v>
      </c>
    </row>
    <row r="5" spans="1:5" x14ac:dyDescent="0.25">
      <c r="A5" s="18" t="s">
        <v>483</v>
      </c>
      <c r="B5" s="18" t="s">
        <v>484</v>
      </c>
      <c r="C5">
        <v>48</v>
      </c>
      <c r="D5" s="90">
        <v>78045</v>
      </c>
      <c r="E5" s="46">
        <f t="shared" si="0"/>
        <v>3746160</v>
      </c>
    </row>
    <row r="6" spans="1:5" x14ac:dyDescent="0.25">
      <c r="A6" s="18" t="s">
        <v>485</v>
      </c>
      <c r="B6" s="18" t="s">
        <v>486</v>
      </c>
      <c r="C6">
        <v>38</v>
      </c>
      <c r="D6" s="90">
        <v>99825</v>
      </c>
      <c r="E6" s="46">
        <f t="shared" si="0"/>
        <v>3793350</v>
      </c>
    </row>
    <row r="7" spans="1:5" x14ac:dyDescent="0.25">
      <c r="A7" s="18" t="s">
        <v>487</v>
      </c>
      <c r="B7" s="18" t="s">
        <v>488</v>
      </c>
      <c r="C7">
        <v>15</v>
      </c>
      <c r="D7" s="90">
        <v>73505.25</v>
      </c>
      <c r="E7" s="46">
        <f t="shared" si="0"/>
        <v>1102578.75</v>
      </c>
    </row>
    <row r="8" spans="1:5" x14ac:dyDescent="0.25">
      <c r="A8" s="18" t="s">
        <v>489</v>
      </c>
      <c r="B8" s="18" t="s">
        <v>490</v>
      </c>
      <c r="C8">
        <v>13</v>
      </c>
      <c r="D8" s="90">
        <v>119185.43</v>
      </c>
      <c r="E8" s="46">
        <f t="shared" si="0"/>
        <v>1549410.5899999999</v>
      </c>
    </row>
    <row r="9" spans="1:5" x14ac:dyDescent="0.25">
      <c r="A9" s="18" t="s">
        <v>491</v>
      </c>
      <c r="B9" s="18" t="s">
        <v>492</v>
      </c>
      <c r="C9">
        <v>46</v>
      </c>
      <c r="D9" s="90">
        <v>115940</v>
      </c>
      <c r="E9" s="46">
        <f t="shared" si="0"/>
        <v>5333240</v>
      </c>
    </row>
    <row r="10" spans="1:5" x14ac:dyDescent="0.25">
      <c r="A10" s="18" t="s">
        <v>493</v>
      </c>
      <c r="B10" s="18" t="s">
        <v>494</v>
      </c>
      <c r="C10">
        <v>5</v>
      </c>
      <c r="D10" s="90">
        <v>111168.33</v>
      </c>
      <c r="E10" s="46">
        <f t="shared" si="0"/>
        <v>555841.65</v>
      </c>
    </row>
    <row r="11" spans="1:5" x14ac:dyDescent="0.25">
      <c r="A11" s="18" t="s">
        <v>495</v>
      </c>
      <c r="B11" s="18" t="s">
        <v>496</v>
      </c>
      <c r="C11">
        <v>30</v>
      </c>
      <c r="D11" s="90">
        <v>65340</v>
      </c>
      <c r="E11" s="46">
        <f t="shared" si="0"/>
        <v>1960200</v>
      </c>
    </row>
    <row r="12" spans="1:5" x14ac:dyDescent="0.25">
      <c r="A12" s="18" t="s">
        <v>499</v>
      </c>
      <c r="B12" s="18" t="s">
        <v>500</v>
      </c>
      <c r="C12">
        <v>29</v>
      </c>
      <c r="D12" s="90">
        <v>67115</v>
      </c>
      <c r="E12" s="46">
        <f t="shared" si="0"/>
        <v>1946335</v>
      </c>
    </row>
    <row r="13" spans="1:5" x14ac:dyDescent="0.25">
      <c r="A13" s="18" t="s">
        <v>501</v>
      </c>
      <c r="B13" s="18" t="s">
        <v>502</v>
      </c>
      <c r="C13">
        <v>30</v>
      </c>
      <c r="D13" s="90">
        <v>50232</v>
      </c>
      <c r="E13" s="46">
        <f t="shared" si="0"/>
        <v>1506960</v>
      </c>
    </row>
    <row r="14" spans="1:5" x14ac:dyDescent="0.25">
      <c r="A14" s="18" t="s">
        <v>503</v>
      </c>
      <c r="B14" s="18" t="s">
        <v>504</v>
      </c>
      <c r="C14">
        <v>29</v>
      </c>
      <c r="D14" s="90">
        <v>46046</v>
      </c>
      <c r="E14" s="46">
        <f t="shared" si="0"/>
        <v>1335334</v>
      </c>
    </row>
    <row r="15" spans="1:5" x14ac:dyDescent="0.25">
      <c r="A15" s="18" t="s">
        <v>505</v>
      </c>
      <c r="B15" s="18" t="s">
        <v>506</v>
      </c>
      <c r="C15">
        <v>28</v>
      </c>
      <c r="D15" s="90">
        <v>55651.05</v>
      </c>
      <c r="E15" s="46">
        <f t="shared" si="0"/>
        <v>1558229.4000000001</v>
      </c>
    </row>
    <row r="16" spans="1:5" x14ac:dyDescent="0.25">
      <c r="A16" s="18" t="s">
        <v>507</v>
      </c>
      <c r="B16" s="18" t="s">
        <v>508</v>
      </c>
      <c r="C16">
        <v>45</v>
      </c>
      <c r="D16" s="90">
        <v>107312.66</v>
      </c>
      <c r="E16" s="46">
        <f t="shared" si="0"/>
        <v>4829069.7</v>
      </c>
    </row>
    <row r="17" spans="1:7" x14ac:dyDescent="0.25">
      <c r="E17" s="46">
        <f>SUM(E2:E16)</f>
        <v>33264052.759999994</v>
      </c>
    </row>
    <row r="18" spans="1:7" x14ac:dyDescent="0.25">
      <c r="E18" s="46">
        <v>29020282.873999994</v>
      </c>
      <c r="F18" t="s">
        <v>516</v>
      </c>
    </row>
    <row r="19" spans="1:7" x14ac:dyDescent="0.25">
      <c r="E19" s="46">
        <f>+E17-E18</f>
        <v>4243769.8859999999</v>
      </c>
    </row>
    <row r="21" spans="1:7" x14ac:dyDescent="0.25">
      <c r="A21" s="93" t="s">
        <v>509</v>
      </c>
      <c r="B21" s="93" t="s">
        <v>510</v>
      </c>
      <c r="C21" s="93" t="s">
        <v>511</v>
      </c>
      <c r="D21" s="93" t="s">
        <v>512</v>
      </c>
      <c r="E21" s="94" t="s">
        <v>513</v>
      </c>
      <c r="F21" s="93"/>
    </row>
    <row r="22" spans="1:7" x14ac:dyDescent="0.25">
      <c r="A22" s="95" t="s">
        <v>479</v>
      </c>
      <c r="B22" s="95" t="s">
        <v>480</v>
      </c>
      <c r="C22" s="97">
        <v>12</v>
      </c>
      <c r="D22" s="96">
        <v>87875.06</v>
      </c>
      <c r="E22" s="33">
        <f>+D22*C22</f>
        <v>1054500.72</v>
      </c>
      <c r="F22" s="49"/>
      <c r="G22">
        <f>+D22/1.08</f>
        <v>81365.796296296292</v>
      </c>
    </row>
    <row r="23" spans="1:7" x14ac:dyDescent="0.25">
      <c r="A23" s="95" t="s">
        <v>538</v>
      </c>
      <c r="B23" s="95" t="s">
        <v>539</v>
      </c>
      <c r="C23" s="97">
        <v>1</v>
      </c>
      <c r="D23" s="96">
        <v>215892.95</v>
      </c>
      <c r="E23" s="33">
        <f t="shared" ref="E23:E34" si="1">+D23*C23</f>
        <v>215892.95</v>
      </c>
      <c r="F23" s="49"/>
      <c r="G23">
        <f t="shared" ref="G23:G34" si="2">+D23/1.08</f>
        <v>199900.87962962964</v>
      </c>
    </row>
    <row r="24" spans="1:7" x14ac:dyDescent="0.25">
      <c r="A24" s="95" t="s">
        <v>481</v>
      </c>
      <c r="B24" s="95" t="s">
        <v>482</v>
      </c>
      <c r="C24" s="49">
        <v>34</v>
      </c>
      <c r="D24" s="96">
        <v>81675</v>
      </c>
      <c r="E24" s="33">
        <f t="shared" si="1"/>
        <v>2776950</v>
      </c>
      <c r="F24" s="49"/>
      <c r="G24">
        <f t="shared" si="2"/>
        <v>75625</v>
      </c>
    </row>
    <row r="25" spans="1:7" x14ac:dyDescent="0.25">
      <c r="A25" s="95" t="s">
        <v>483</v>
      </c>
      <c r="B25" s="95" t="s">
        <v>484</v>
      </c>
      <c r="C25" s="49">
        <v>48</v>
      </c>
      <c r="D25" s="96">
        <v>78045</v>
      </c>
      <c r="E25" s="33">
        <f t="shared" si="1"/>
        <v>3746160</v>
      </c>
      <c r="F25" s="49"/>
      <c r="G25">
        <f t="shared" si="2"/>
        <v>72263.888888888891</v>
      </c>
    </row>
    <row r="26" spans="1:7" x14ac:dyDescent="0.25">
      <c r="A26" s="95" t="s">
        <v>487</v>
      </c>
      <c r="B26" s="95" t="s">
        <v>488</v>
      </c>
      <c r="C26" s="49">
        <v>15</v>
      </c>
      <c r="D26" s="96">
        <v>73505.25</v>
      </c>
      <c r="E26" s="33">
        <f t="shared" si="1"/>
        <v>1102578.75</v>
      </c>
      <c r="F26" s="49"/>
      <c r="G26">
        <f t="shared" si="2"/>
        <v>68060.416666666657</v>
      </c>
    </row>
    <row r="27" spans="1:7" x14ac:dyDescent="0.25">
      <c r="A27" s="95" t="s">
        <v>489</v>
      </c>
      <c r="B27" s="95" t="s">
        <v>490</v>
      </c>
      <c r="C27" s="49">
        <v>13</v>
      </c>
      <c r="D27" s="96">
        <v>119185.43</v>
      </c>
      <c r="E27" s="33">
        <f t="shared" si="1"/>
        <v>1549410.5899999999</v>
      </c>
      <c r="F27" s="49"/>
      <c r="G27">
        <f t="shared" si="2"/>
        <v>110356.87962962962</v>
      </c>
    </row>
    <row r="28" spans="1:7" x14ac:dyDescent="0.25">
      <c r="A28" s="95" t="s">
        <v>493</v>
      </c>
      <c r="B28" s="95" t="s">
        <v>494</v>
      </c>
      <c r="C28" s="49">
        <v>5</v>
      </c>
      <c r="D28" s="96">
        <v>111168.33</v>
      </c>
      <c r="E28" s="33">
        <f t="shared" si="1"/>
        <v>555841.65</v>
      </c>
      <c r="F28" s="49"/>
      <c r="G28">
        <f t="shared" si="2"/>
        <v>102933.63888888889</v>
      </c>
    </row>
    <row r="29" spans="1:7" x14ac:dyDescent="0.25">
      <c r="A29" s="95" t="s">
        <v>495</v>
      </c>
      <c r="B29" s="95" t="s">
        <v>496</v>
      </c>
      <c r="C29" s="49">
        <v>30</v>
      </c>
      <c r="D29" s="96">
        <v>65340</v>
      </c>
      <c r="E29" s="33">
        <f t="shared" si="1"/>
        <v>1960200</v>
      </c>
      <c r="F29" s="49"/>
      <c r="G29">
        <f t="shared" si="2"/>
        <v>60499.999999999993</v>
      </c>
    </row>
    <row r="30" spans="1:7" x14ac:dyDescent="0.25">
      <c r="A30" s="95" t="s">
        <v>499</v>
      </c>
      <c r="B30" s="95" t="s">
        <v>500</v>
      </c>
      <c r="C30" s="49">
        <v>29</v>
      </c>
      <c r="D30" s="96">
        <v>67115</v>
      </c>
      <c r="E30" s="33">
        <f t="shared" si="1"/>
        <v>1946335</v>
      </c>
      <c r="F30" s="49"/>
      <c r="G30">
        <f t="shared" si="2"/>
        <v>62143.518518518511</v>
      </c>
    </row>
    <row r="31" spans="1:7" x14ac:dyDescent="0.25">
      <c r="A31" s="95" t="s">
        <v>501</v>
      </c>
      <c r="B31" s="95" t="s">
        <v>502</v>
      </c>
      <c r="C31" s="49">
        <v>30</v>
      </c>
      <c r="D31" s="96">
        <v>50232</v>
      </c>
      <c r="E31" s="33">
        <f t="shared" si="1"/>
        <v>1506960</v>
      </c>
      <c r="F31" s="49"/>
      <c r="G31">
        <f t="shared" si="2"/>
        <v>46511.111111111109</v>
      </c>
    </row>
    <row r="32" spans="1:7" x14ac:dyDescent="0.25">
      <c r="A32" s="95" t="s">
        <v>503</v>
      </c>
      <c r="B32" s="95" t="s">
        <v>504</v>
      </c>
      <c r="C32" s="49">
        <v>29</v>
      </c>
      <c r="D32" s="96">
        <v>46046</v>
      </c>
      <c r="E32" s="33">
        <f t="shared" si="1"/>
        <v>1335334</v>
      </c>
      <c r="F32" s="49"/>
      <c r="G32">
        <f t="shared" si="2"/>
        <v>42635.185185185182</v>
      </c>
    </row>
    <row r="33" spans="1:7" x14ac:dyDescent="0.25">
      <c r="A33" s="95" t="s">
        <v>505</v>
      </c>
      <c r="B33" s="95" t="s">
        <v>506</v>
      </c>
      <c r="C33" s="49">
        <v>28</v>
      </c>
      <c r="D33" s="96">
        <v>55651.05</v>
      </c>
      <c r="E33" s="33">
        <f t="shared" si="1"/>
        <v>1558229.4000000001</v>
      </c>
      <c r="F33" s="49"/>
      <c r="G33">
        <f t="shared" si="2"/>
        <v>51528.75</v>
      </c>
    </row>
    <row r="34" spans="1:7" x14ac:dyDescent="0.25">
      <c r="A34" s="95" t="s">
        <v>507</v>
      </c>
      <c r="B34" s="95" t="s">
        <v>508</v>
      </c>
      <c r="C34" s="49">
        <v>45</v>
      </c>
      <c r="D34" s="96">
        <v>107312.66</v>
      </c>
      <c r="E34" s="33">
        <f t="shared" si="1"/>
        <v>4829069.7</v>
      </c>
      <c r="F34" s="49"/>
      <c r="G34">
        <f t="shared" si="2"/>
        <v>99363.574074074073</v>
      </c>
    </row>
    <row r="35" spans="1:7" x14ac:dyDescent="0.25">
      <c r="A35" s="49"/>
      <c r="B35" s="49"/>
      <c r="C35" s="49"/>
      <c r="D35" s="49"/>
      <c r="E35" s="33">
        <f>SUM(E22:E34)</f>
        <v>24137462.759999998</v>
      </c>
      <c r="F35" s="49"/>
    </row>
    <row r="36" spans="1:7" x14ac:dyDescent="0.25">
      <c r="A36" s="49"/>
      <c r="B36" s="49"/>
      <c r="C36" s="49"/>
      <c r="D36" s="49"/>
      <c r="E36" s="33">
        <v>29020282.873999994</v>
      </c>
      <c r="F36" s="49" t="s">
        <v>516</v>
      </c>
    </row>
    <row r="37" spans="1:7" x14ac:dyDescent="0.25">
      <c r="A37" s="49"/>
      <c r="B37" s="49"/>
      <c r="C37" s="49"/>
      <c r="D37" s="49"/>
      <c r="E37" s="33">
        <f>+E35-E36</f>
        <v>-4882820.1139999963</v>
      </c>
      <c r="F37" s="49"/>
    </row>
    <row r="38" spans="1:7" x14ac:dyDescent="0.25">
      <c r="E38" s="46">
        <v>29102036</v>
      </c>
    </row>
    <row r="39" spans="1:7" x14ac:dyDescent="0.25">
      <c r="E39" s="46">
        <f>+E38-E36</f>
        <v>81753.126000005752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26"/>
  <sheetViews>
    <sheetView topLeftCell="C118" workbookViewId="0">
      <selection activeCell="D126" sqref="D126"/>
    </sheetView>
  </sheetViews>
  <sheetFormatPr defaultColWidth="9.140625" defaultRowHeight="15" x14ac:dyDescent="0.25"/>
  <cols>
    <col min="1" max="1" width="14.28515625" style="1" customWidth="1"/>
    <col min="2" max="2" width="42.5703125" customWidth="1"/>
    <col min="3" max="3" width="25.42578125" customWidth="1"/>
    <col min="4" max="4" width="22.28515625" style="7" customWidth="1"/>
    <col min="5" max="5" width="24.42578125" style="2" customWidth="1"/>
    <col min="6" max="9" width="13.5703125" style="2" customWidth="1"/>
    <col min="10" max="10" width="19.5703125" customWidth="1"/>
    <col min="11" max="11" width="10.5703125" customWidth="1"/>
    <col min="12" max="12" width="13.7109375" bestFit="1" customWidth="1"/>
  </cols>
  <sheetData>
    <row r="1" spans="1:12" ht="18.75" x14ac:dyDescent="0.3">
      <c r="A1" s="116" t="s">
        <v>14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2" x14ac:dyDescent="0.25">
      <c r="A2" s="117" t="s">
        <v>61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2" ht="24.75" customHeight="1" x14ac:dyDescent="0.25">
      <c r="A3" s="6" t="s">
        <v>8</v>
      </c>
      <c r="B3" s="3" t="s">
        <v>0</v>
      </c>
      <c r="C3" s="3" t="s">
        <v>12</v>
      </c>
      <c r="D3" s="5" t="s">
        <v>10</v>
      </c>
      <c r="E3" s="4" t="s">
        <v>9</v>
      </c>
      <c r="F3" s="4" t="s">
        <v>13</v>
      </c>
      <c r="G3" s="4" t="s">
        <v>59</v>
      </c>
      <c r="H3" s="4" t="s">
        <v>62</v>
      </c>
      <c r="I3" s="4" t="s">
        <v>19</v>
      </c>
      <c r="J3" s="3" t="s">
        <v>15</v>
      </c>
    </row>
    <row r="4" spans="1:12" s="8" customFormat="1" ht="17.25" customHeight="1" x14ac:dyDescent="0.25">
      <c r="A4" s="9">
        <v>44605</v>
      </c>
      <c r="B4" s="106" t="s">
        <v>63</v>
      </c>
      <c r="C4" s="106" t="s">
        <v>21</v>
      </c>
      <c r="D4" s="89">
        <v>2</v>
      </c>
      <c r="E4" s="12">
        <v>90750</v>
      </c>
      <c r="F4" s="12">
        <f>D4*E4</f>
        <v>181500</v>
      </c>
      <c r="G4" s="134">
        <v>470945</v>
      </c>
      <c r="H4" s="136">
        <f>+G4-F4-F5</f>
        <v>-26755</v>
      </c>
      <c r="I4" s="12">
        <f>F4*9/100</f>
        <v>16335</v>
      </c>
      <c r="J4" s="29">
        <f>F4-I4</f>
        <v>165165</v>
      </c>
      <c r="K4" s="13">
        <f>J4*10/100</f>
        <v>16516.5</v>
      </c>
      <c r="L4" s="45">
        <f>J4+K4</f>
        <v>181681.5</v>
      </c>
    </row>
    <row r="5" spans="1:12" s="8" customFormat="1" x14ac:dyDescent="0.25">
      <c r="A5" s="9">
        <v>44605</v>
      </c>
      <c r="B5" s="106" t="s">
        <v>63</v>
      </c>
      <c r="C5" s="106" t="s">
        <v>20</v>
      </c>
      <c r="D5" s="89">
        <v>3</v>
      </c>
      <c r="E5" s="12">
        <v>105400</v>
      </c>
      <c r="F5" s="12">
        <f t="shared" ref="F5:F36" si="0">D5*E5</f>
        <v>316200</v>
      </c>
      <c r="G5" s="135"/>
      <c r="H5" s="137"/>
      <c r="I5" s="12">
        <f t="shared" ref="I5:I68" si="1">F5*9/100</f>
        <v>28458</v>
      </c>
      <c r="J5" s="29">
        <f t="shared" ref="J5:J68" si="2">F5-I5</f>
        <v>287742</v>
      </c>
      <c r="K5" s="13">
        <f t="shared" ref="K5:K68" si="3">J5*10/100</f>
        <v>28774.2</v>
      </c>
      <c r="L5" s="45">
        <f t="shared" ref="L5:L68" si="4">J5+K5</f>
        <v>316516.2</v>
      </c>
    </row>
    <row r="6" spans="1:12" s="8" customFormat="1" x14ac:dyDescent="0.25">
      <c r="A6" s="9">
        <v>44611</v>
      </c>
      <c r="B6" s="106" t="s">
        <v>64</v>
      </c>
      <c r="C6" s="106" t="s">
        <v>20</v>
      </c>
      <c r="D6" s="89">
        <v>3</v>
      </c>
      <c r="E6" s="12">
        <v>105400</v>
      </c>
      <c r="F6" s="12">
        <f t="shared" si="0"/>
        <v>316200</v>
      </c>
      <c r="G6" s="30">
        <v>316516</v>
      </c>
      <c r="H6" s="12">
        <f>+G6-F6</f>
        <v>316</v>
      </c>
      <c r="I6" s="12">
        <f t="shared" si="1"/>
        <v>28458</v>
      </c>
      <c r="J6" s="29">
        <f t="shared" si="2"/>
        <v>287742</v>
      </c>
      <c r="K6" s="13">
        <f t="shared" si="3"/>
        <v>28774.2</v>
      </c>
      <c r="L6" s="45">
        <f t="shared" si="4"/>
        <v>316516.2</v>
      </c>
    </row>
    <row r="7" spans="1:12" s="8" customFormat="1" x14ac:dyDescent="0.25">
      <c r="A7" s="9">
        <v>44611</v>
      </c>
      <c r="B7" s="106" t="s">
        <v>22</v>
      </c>
      <c r="C7" s="106" t="s">
        <v>4</v>
      </c>
      <c r="D7" s="89">
        <v>1</v>
      </c>
      <c r="E7" s="12">
        <v>119066</v>
      </c>
      <c r="F7" s="12">
        <f t="shared" si="0"/>
        <v>119066</v>
      </c>
      <c r="G7" s="134">
        <v>254277</v>
      </c>
      <c r="H7" s="136">
        <f>+G7-F7-F8</f>
        <v>-11651</v>
      </c>
      <c r="I7" s="12">
        <f t="shared" si="1"/>
        <v>10715.94</v>
      </c>
      <c r="J7" s="29">
        <f t="shared" si="2"/>
        <v>108350.06</v>
      </c>
      <c r="K7" s="13">
        <f t="shared" si="3"/>
        <v>10835.006000000001</v>
      </c>
      <c r="L7" s="45">
        <f t="shared" si="4"/>
        <v>119185.06599999999</v>
      </c>
    </row>
    <row r="8" spans="1:12" s="8" customFormat="1" x14ac:dyDescent="0.25">
      <c r="A8" s="9">
        <v>44611</v>
      </c>
      <c r="B8" s="106" t="s">
        <v>22</v>
      </c>
      <c r="C8" s="106" t="s">
        <v>6</v>
      </c>
      <c r="D8" s="89">
        <v>2</v>
      </c>
      <c r="E8" s="12">
        <v>73431</v>
      </c>
      <c r="F8" s="12">
        <f t="shared" si="0"/>
        <v>146862</v>
      </c>
      <c r="G8" s="135"/>
      <c r="H8" s="137"/>
      <c r="I8" s="12">
        <f t="shared" si="1"/>
        <v>13217.58</v>
      </c>
      <c r="J8" s="29">
        <f t="shared" si="2"/>
        <v>133644.42000000001</v>
      </c>
      <c r="K8" s="13">
        <f t="shared" si="3"/>
        <v>13364.442000000003</v>
      </c>
      <c r="L8" s="45">
        <f t="shared" si="4"/>
        <v>147008.86200000002</v>
      </c>
    </row>
    <row r="9" spans="1:12" s="8" customFormat="1" x14ac:dyDescent="0.25">
      <c r="A9" s="9">
        <v>44611</v>
      </c>
      <c r="B9" s="106" t="s">
        <v>65</v>
      </c>
      <c r="C9" s="106" t="s">
        <v>20</v>
      </c>
      <c r="D9" s="89">
        <v>2</v>
      </c>
      <c r="E9" s="12">
        <v>105400</v>
      </c>
      <c r="F9" s="12">
        <f t="shared" si="0"/>
        <v>210800</v>
      </c>
      <c r="G9" s="30">
        <v>211011</v>
      </c>
      <c r="H9" s="12">
        <f>+G9-F9</f>
        <v>211</v>
      </c>
      <c r="I9" s="12">
        <f t="shared" si="1"/>
        <v>18972</v>
      </c>
      <c r="J9" s="29">
        <f t="shared" si="2"/>
        <v>191828</v>
      </c>
      <c r="K9" s="13">
        <f t="shared" si="3"/>
        <v>19182.8</v>
      </c>
      <c r="L9" s="45">
        <f t="shared" si="4"/>
        <v>211010.8</v>
      </c>
    </row>
    <row r="10" spans="1:12" s="8" customFormat="1" x14ac:dyDescent="0.25">
      <c r="A10" s="9">
        <v>44611</v>
      </c>
      <c r="B10" s="106" t="s">
        <v>66</v>
      </c>
      <c r="C10" s="106" t="s">
        <v>20</v>
      </c>
      <c r="D10" s="89">
        <v>2</v>
      </c>
      <c r="E10" s="12">
        <v>105400</v>
      </c>
      <c r="F10" s="12">
        <f t="shared" si="0"/>
        <v>210800</v>
      </c>
      <c r="G10" s="134">
        <v>486020</v>
      </c>
      <c r="H10" s="136">
        <f>+G10-SUM(F10:F12)</f>
        <v>14520</v>
      </c>
      <c r="I10" s="12">
        <f t="shared" si="1"/>
        <v>18972</v>
      </c>
      <c r="J10" s="29">
        <f t="shared" si="2"/>
        <v>191828</v>
      </c>
      <c r="K10" s="13">
        <f t="shared" si="3"/>
        <v>19182.8</v>
      </c>
      <c r="L10" s="45">
        <f t="shared" si="4"/>
        <v>211010.8</v>
      </c>
    </row>
    <row r="11" spans="1:12" s="8" customFormat="1" x14ac:dyDescent="0.25">
      <c r="A11" s="9">
        <v>44611</v>
      </c>
      <c r="B11" s="106" t="s">
        <v>66</v>
      </c>
      <c r="C11" s="106" t="s">
        <v>18</v>
      </c>
      <c r="D11" s="89">
        <v>2</v>
      </c>
      <c r="E11" s="12">
        <v>59400</v>
      </c>
      <c r="F11" s="12">
        <f t="shared" si="0"/>
        <v>118800</v>
      </c>
      <c r="G11" s="138"/>
      <c r="H11" s="139"/>
      <c r="I11" s="12">
        <f t="shared" si="1"/>
        <v>10692</v>
      </c>
      <c r="J11" s="29">
        <f t="shared" si="2"/>
        <v>108108</v>
      </c>
      <c r="K11" s="13">
        <f t="shared" si="3"/>
        <v>10810.8</v>
      </c>
      <c r="L11" s="45">
        <f t="shared" si="4"/>
        <v>118918.8</v>
      </c>
    </row>
    <row r="12" spans="1:12" s="8" customFormat="1" x14ac:dyDescent="0.25">
      <c r="A12" s="9">
        <v>44611</v>
      </c>
      <c r="B12" s="106" t="s">
        <v>66</v>
      </c>
      <c r="C12" s="106" t="s">
        <v>5</v>
      </c>
      <c r="D12" s="89">
        <v>2</v>
      </c>
      <c r="E12" s="12">
        <v>70950</v>
      </c>
      <c r="F12" s="12">
        <f t="shared" si="0"/>
        <v>141900</v>
      </c>
      <c r="G12" s="135"/>
      <c r="H12" s="137"/>
      <c r="I12" s="12">
        <f t="shared" si="1"/>
        <v>12771</v>
      </c>
      <c r="J12" s="29">
        <f t="shared" si="2"/>
        <v>129129</v>
      </c>
      <c r="K12" s="13">
        <f t="shared" si="3"/>
        <v>12912.9</v>
      </c>
      <c r="L12" s="45">
        <f t="shared" si="4"/>
        <v>142041.9</v>
      </c>
    </row>
    <row r="13" spans="1:12" s="8" customFormat="1" x14ac:dyDescent="0.25">
      <c r="A13" s="9">
        <v>44614</v>
      </c>
      <c r="B13" s="106" t="s">
        <v>67</v>
      </c>
      <c r="C13" s="106" t="s">
        <v>21</v>
      </c>
      <c r="D13" s="89">
        <v>3</v>
      </c>
      <c r="E13" s="12">
        <v>90750</v>
      </c>
      <c r="F13" s="12">
        <f t="shared" si="0"/>
        <v>272250</v>
      </c>
      <c r="G13" s="140">
        <v>615991</v>
      </c>
      <c r="H13" s="136">
        <f>+G13-SUM(F13:F14)</f>
        <v>27541</v>
      </c>
      <c r="I13" s="12">
        <f t="shared" si="1"/>
        <v>24502.5</v>
      </c>
      <c r="J13" s="29">
        <f t="shared" si="2"/>
        <v>247747.5</v>
      </c>
      <c r="K13" s="13">
        <f t="shared" si="3"/>
        <v>24774.75</v>
      </c>
      <c r="L13" s="45">
        <f t="shared" si="4"/>
        <v>272522.25</v>
      </c>
    </row>
    <row r="14" spans="1:12" s="8" customFormat="1" x14ac:dyDescent="0.25">
      <c r="A14" s="9">
        <v>44614</v>
      </c>
      <c r="B14" s="106" t="s">
        <v>67</v>
      </c>
      <c r="C14" s="106" t="s">
        <v>20</v>
      </c>
      <c r="D14" s="89">
        <v>3</v>
      </c>
      <c r="E14" s="12">
        <v>105400</v>
      </c>
      <c r="F14" s="12">
        <f t="shared" si="0"/>
        <v>316200</v>
      </c>
      <c r="G14" s="141"/>
      <c r="H14" s="137"/>
      <c r="I14" s="12">
        <f t="shared" si="1"/>
        <v>28458</v>
      </c>
      <c r="J14" s="29">
        <f t="shared" si="2"/>
        <v>287742</v>
      </c>
      <c r="K14" s="13">
        <f t="shared" si="3"/>
        <v>28774.2</v>
      </c>
      <c r="L14" s="45">
        <f t="shared" si="4"/>
        <v>316516.2</v>
      </c>
    </row>
    <row r="15" spans="1:12" s="8" customFormat="1" x14ac:dyDescent="0.25">
      <c r="A15" s="9">
        <v>44614</v>
      </c>
      <c r="B15" s="106" t="s">
        <v>68</v>
      </c>
      <c r="C15" s="106" t="s">
        <v>18</v>
      </c>
      <c r="D15" s="89">
        <v>3</v>
      </c>
      <c r="E15" s="12">
        <v>59400</v>
      </c>
      <c r="F15" s="12">
        <f t="shared" si="0"/>
        <v>178200</v>
      </c>
      <c r="G15" s="27">
        <v>178378</v>
      </c>
      <c r="H15" s="12">
        <f>+G15-F15</f>
        <v>178</v>
      </c>
      <c r="I15" s="12">
        <f t="shared" si="1"/>
        <v>16038</v>
      </c>
      <c r="J15" s="29">
        <f t="shared" si="2"/>
        <v>162162</v>
      </c>
      <c r="K15" s="13">
        <f t="shared" si="3"/>
        <v>16216.2</v>
      </c>
      <c r="L15" s="45">
        <f t="shared" si="4"/>
        <v>178378.2</v>
      </c>
    </row>
    <row r="16" spans="1:12" s="8" customFormat="1" x14ac:dyDescent="0.25">
      <c r="A16" s="9">
        <v>44613</v>
      </c>
      <c r="B16" s="106" t="s">
        <v>69</v>
      </c>
      <c r="C16" s="106" t="s">
        <v>6</v>
      </c>
      <c r="D16" s="89">
        <v>4</v>
      </c>
      <c r="E16" s="12">
        <v>73431</v>
      </c>
      <c r="F16" s="12">
        <f t="shared" si="0"/>
        <v>293724</v>
      </c>
      <c r="G16" s="134">
        <v>755419</v>
      </c>
      <c r="H16" s="136">
        <f>+G16-SUM(F16:F19)</f>
        <v>26095</v>
      </c>
      <c r="I16" s="12">
        <f t="shared" si="1"/>
        <v>26435.16</v>
      </c>
      <c r="J16" s="29">
        <f t="shared" si="2"/>
        <v>267288.84000000003</v>
      </c>
      <c r="K16" s="13">
        <f t="shared" si="3"/>
        <v>26728.884000000005</v>
      </c>
      <c r="L16" s="45">
        <f t="shared" si="4"/>
        <v>294017.72400000005</v>
      </c>
    </row>
    <row r="17" spans="1:12" s="8" customFormat="1" x14ac:dyDescent="0.25">
      <c r="A17" s="9">
        <v>44613</v>
      </c>
      <c r="B17" s="106" t="s">
        <v>69</v>
      </c>
      <c r="C17" s="106" t="s">
        <v>18</v>
      </c>
      <c r="D17" s="89">
        <v>3</v>
      </c>
      <c r="E17" s="12">
        <v>59400</v>
      </c>
      <c r="F17" s="12">
        <f t="shared" si="0"/>
        <v>178200</v>
      </c>
      <c r="G17" s="138"/>
      <c r="H17" s="139"/>
      <c r="I17" s="12">
        <f t="shared" si="1"/>
        <v>16038</v>
      </c>
      <c r="J17" s="29">
        <f t="shared" si="2"/>
        <v>162162</v>
      </c>
      <c r="K17" s="13">
        <f t="shared" si="3"/>
        <v>16216.2</v>
      </c>
      <c r="L17" s="45">
        <f t="shared" si="4"/>
        <v>178378.2</v>
      </c>
    </row>
    <row r="18" spans="1:12" s="8" customFormat="1" x14ac:dyDescent="0.25">
      <c r="A18" s="9">
        <v>44613</v>
      </c>
      <c r="B18" s="106" t="s">
        <v>69</v>
      </c>
      <c r="C18" s="106" t="s">
        <v>3</v>
      </c>
      <c r="D18" s="89">
        <v>3</v>
      </c>
      <c r="E18" s="12">
        <v>61050</v>
      </c>
      <c r="F18" s="12">
        <f t="shared" si="0"/>
        <v>183150</v>
      </c>
      <c r="G18" s="138"/>
      <c r="H18" s="139"/>
      <c r="I18" s="12">
        <f t="shared" si="1"/>
        <v>16483.5</v>
      </c>
      <c r="J18" s="29">
        <f t="shared" si="2"/>
        <v>166666.5</v>
      </c>
      <c r="K18" s="13">
        <f t="shared" si="3"/>
        <v>16666.650000000001</v>
      </c>
      <c r="L18" s="45">
        <f t="shared" si="4"/>
        <v>183333.15</v>
      </c>
    </row>
    <row r="19" spans="1:12" s="8" customFormat="1" x14ac:dyDescent="0.25">
      <c r="A19" s="9">
        <v>44613</v>
      </c>
      <c r="B19" s="106" t="s">
        <v>69</v>
      </c>
      <c r="C19" s="106" t="s">
        <v>17</v>
      </c>
      <c r="D19" s="89">
        <v>1</v>
      </c>
      <c r="E19" s="12">
        <v>74250</v>
      </c>
      <c r="F19" s="12">
        <f t="shared" si="0"/>
        <v>74250</v>
      </c>
      <c r="G19" s="135"/>
      <c r="H19" s="137"/>
      <c r="I19" s="12">
        <f t="shared" si="1"/>
        <v>6682.5</v>
      </c>
      <c r="J19" s="29">
        <f t="shared" si="2"/>
        <v>67567.5</v>
      </c>
      <c r="K19" s="13">
        <f t="shared" si="3"/>
        <v>6756.75</v>
      </c>
      <c r="L19" s="45">
        <f t="shared" si="4"/>
        <v>74324.25</v>
      </c>
    </row>
    <row r="20" spans="1:12" s="8" customFormat="1" x14ac:dyDescent="0.25">
      <c r="A20" s="9">
        <v>44614</v>
      </c>
      <c r="B20" s="10" t="s">
        <v>70</v>
      </c>
      <c r="C20" s="10" t="s">
        <v>17</v>
      </c>
      <c r="D20" s="11">
        <v>2</v>
      </c>
      <c r="E20" s="12">
        <v>74250</v>
      </c>
      <c r="F20" s="12">
        <f t="shared" si="0"/>
        <v>148500</v>
      </c>
      <c r="G20" s="134">
        <v>953633</v>
      </c>
      <c r="H20" s="136">
        <f>+G20-SUM(F20:F26)</f>
        <v>49582</v>
      </c>
      <c r="I20" s="12">
        <f t="shared" si="1"/>
        <v>13365</v>
      </c>
      <c r="J20" s="29">
        <f t="shared" si="2"/>
        <v>135135</v>
      </c>
      <c r="K20" s="13">
        <f t="shared" si="3"/>
        <v>13513.5</v>
      </c>
      <c r="L20" s="45">
        <f t="shared" si="4"/>
        <v>148648.5</v>
      </c>
    </row>
    <row r="21" spans="1:12" s="8" customFormat="1" x14ac:dyDescent="0.25">
      <c r="A21" s="9">
        <v>44614</v>
      </c>
      <c r="B21" s="10" t="s">
        <v>70</v>
      </c>
      <c r="C21" s="10" t="s">
        <v>5</v>
      </c>
      <c r="D21" s="11">
        <v>1</v>
      </c>
      <c r="E21" s="12">
        <v>70950</v>
      </c>
      <c r="F21" s="12">
        <f t="shared" si="0"/>
        <v>70950</v>
      </c>
      <c r="G21" s="138"/>
      <c r="H21" s="139"/>
      <c r="I21" s="12">
        <f t="shared" si="1"/>
        <v>6385.5</v>
      </c>
      <c r="J21" s="29">
        <f t="shared" si="2"/>
        <v>64564.5</v>
      </c>
      <c r="K21" s="13">
        <f t="shared" si="3"/>
        <v>6456.45</v>
      </c>
      <c r="L21" s="45">
        <f t="shared" si="4"/>
        <v>71020.95</v>
      </c>
    </row>
    <row r="22" spans="1:12" s="8" customFormat="1" x14ac:dyDescent="0.25">
      <c r="A22" s="9">
        <v>44614</v>
      </c>
      <c r="B22" s="10" t="s">
        <v>70</v>
      </c>
      <c r="C22" s="10" t="s">
        <v>21</v>
      </c>
      <c r="D22" s="11">
        <v>3</v>
      </c>
      <c r="E22" s="12">
        <v>90750</v>
      </c>
      <c r="F22" s="12">
        <f t="shared" si="0"/>
        <v>272250</v>
      </c>
      <c r="G22" s="138"/>
      <c r="H22" s="139"/>
      <c r="I22" s="12">
        <f t="shared" si="1"/>
        <v>24502.5</v>
      </c>
      <c r="J22" s="29">
        <f t="shared" si="2"/>
        <v>247747.5</v>
      </c>
      <c r="K22" s="13">
        <f t="shared" si="3"/>
        <v>24774.75</v>
      </c>
      <c r="L22" s="45">
        <f t="shared" si="4"/>
        <v>272522.25</v>
      </c>
    </row>
    <row r="23" spans="1:12" s="8" customFormat="1" x14ac:dyDescent="0.25">
      <c r="A23" s="9">
        <v>44614</v>
      </c>
      <c r="B23" s="10" t="s">
        <v>70</v>
      </c>
      <c r="C23" s="10" t="s">
        <v>20</v>
      </c>
      <c r="D23" s="11">
        <v>1</v>
      </c>
      <c r="E23" s="12">
        <v>105400</v>
      </c>
      <c r="F23" s="12">
        <f t="shared" si="0"/>
        <v>105400</v>
      </c>
      <c r="G23" s="138"/>
      <c r="H23" s="139"/>
      <c r="I23" s="12">
        <f>F24*9/100</f>
        <v>10692</v>
      </c>
      <c r="J23" s="29">
        <f>F24-I23</f>
        <v>108108</v>
      </c>
      <c r="K23" s="13">
        <f t="shared" si="3"/>
        <v>10810.8</v>
      </c>
      <c r="L23" s="45">
        <f t="shared" si="4"/>
        <v>118918.8</v>
      </c>
    </row>
    <row r="24" spans="1:12" s="8" customFormat="1" ht="16.5" customHeight="1" x14ac:dyDescent="0.25">
      <c r="A24" s="9">
        <v>44614</v>
      </c>
      <c r="B24" s="10" t="s">
        <v>70</v>
      </c>
      <c r="C24" s="10" t="s">
        <v>18</v>
      </c>
      <c r="D24" s="11">
        <v>2</v>
      </c>
      <c r="E24" s="12">
        <v>59400</v>
      </c>
      <c r="F24" s="12">
        <f t="shared" si="0"/>
        <v>118800</v>
      </c>
      <c r="G24" s="138"/>
      <c r="H24" s="139"/>
      <c r="I24" s="12">
        <f>F25*9/100</f>
        <v>7900.83</v>
      </c>
      <c r="J24" s="29">
        <f>F25-I24</f>
        <v>79886.17</v>
      </c>
      <c r="K24" s="13">
        <f t="shared" si="3"/>
        <v>7988.6169999999993</v>
      </c>
      <c r="L24" s="45">
        <f t="shared" si="4"/>
        <v>87874.786999999997</v>
      </c>
    </row>
    <row r="25" spans="1:12" s="8" customFormat="1" x14ac:dyDescent="0.25">
      <c r="A25" s="9">
        <v>44614</v>
      </c>
      <c r="B25" s="10" t="s">
        <v>70</v>
      </c>
      <c r="C25" s="10" t="s">
        <v>23</v>
      </c>
      <c r="D25" s="11">
        <v>1</v>
      </c>
      <c r="E25" s="12">
        <v>87787</v>
      </c>
      <c r="F25" s="12">
        <f t="shared" si="0"/>
        <v>87787</v>
      </c>
      <c r="G25" s="138"/>
      <c r="H25" s="139"/>
      <c r="I25" s="12">
        <f>F26*9/100</f>
        <v>9032.76</v>
      </c>
      <c r="J25" s="29">
        <f>F26-I25</f>
        <v>91331.24</v>
      </c>
      <c r="K25" s="13">
        <f t="shared" si="3"/>
        <v>9133.1239999999998</v>
      </c>
      <c r="L25" s="45">
        <f t="shared" si="4"/>
        <v>100464.364</v>
      </c>
    </row>
    <row r="26" spans="1:12" s="8" customFormat="1" x14ac:dyDescent="0.25">
      <c r="A26" s="9">
        <v>44614</v>
      </c>
      <c r="B26" s="10" t="s">
        <v>70</v>
      </c>
      <c r="C26" s="10" t="s">
        <v>1</v>
      </c>
      <c r="D26" s="11">
        <v>2</v>
      </c>
      <c r="E26" s="12">
        <v>50182</v>
      </c>
      <c r="F26" s="12">
        <f t="shared" si="0"/>
        <v>100364</v>
      </c>
      <c r="G26" s="135"/>
      <c r="H26" s="137"/>
      <c r="I26" s="12">
        <f t="shared" ref="I26:I34" si="5">F27*9/100</f>
        <v>5346</v>
      </c>
      <c r="J26" s="29">
        <f>F27-I26</f>
        <v>54054</v>
      </c>
      <c r="K26" s="13">
        <f t="shared" si="3"/>
        <v>5405.4</v>
      </c>
      <c r="L26" s="45">
        <f t="shared" si="4"/>
        <v>59459.4</v>
      </c>
    </row>
    <row r="27" spans="1:12" s="8" customFormat="1" x14ac:dyDescent="0.25">
      <c r="A27" s="9">
        <v>44614</v>
      </c>
      <c r="B27" s="106" t="s">
        <v>71</v>
      </c>
      <c r="C27" s="106" t="s">
        <v>18</v>
      </c>
      <c r="D27" s="89">
        <v>1</v>
      </c>
      <c r="E27" s="12">
        <v>59400</v>
      </c>
      <c r="F27" s="12">
        <f t="shared" si="0"/>
        <v>59400</v>
      </c>
      <c r="G27" s="134">
        <v>208249</v>
      </c>
      <c r="H27" s="136">
        <f>+G27-SUM(F27:F29)</f>
        <v>16849</v>
      </c>
      <c r="I27" s="12">
        <f t="shared" si="5"/>
        <v>6385.5</v>
      </c>
      <c r="J27" s="29">
        <f>F27-I27</f>
        <v>53014.5</v>
      </c>
      <c r="K27" s="13">
        <f t="shared" si="3"/>
        <v>5301.45</v>
      </c>
      <c r="L27" s="45">
        <f t="shared" si="4"/>
        <v>58315.95</v>
      </c>
    </row>
    <row r="28" spans="1:12" s="8" customFormat="1" x14ac:dyDescent="0.25">
      <c r="A28" s="9">
        <v>44614</v>
      </c>
      <c r="B28" s="106" t="s">
        <v>71</v>
      </c>
      <c r="C28" s="106" t="s">
        <v>5</v>
      </c>
      <c r="D28" s="89">
        <v>1</v>
      </c>
      <c r="E28" s="12">
        <v>70950</v>
      </c>
      <c r="F28" s="12">
        <f t="shared" si="0"/>
        <v>70950</v>
      </c>
      <c r="G28" s="138"/>
      <c r="H28" s="139"/>
      <c r="I28" s="12">
        <f t="shared" si="5"/>
        <v>5494.5</v>
      </c>
      <c r="J28" s="29">
        <f t="shared" si="2"/>
        <v>65455.5</v>
      </c>
      <c r="K28" s="13">
        <f t="shared" si="3"/>
        <v>6545.55</v>
      </c>
      <c r="L28" s="45">
        <f t="shared" si="4"/>
        <v>72001.05</v>
      </c>
    </row>
    <row r="29" spans="1:12" s="8" customFormat="1" x14ac:dyDescent="0.25">
      <c r="A29" s="9">
        <v>44614</v>
      </c>
      <c r="B29" s="106" t="s">
        <v>71</v>
      </c>
      <c r="C29" s="106" t="s">
        <v>3</v>
      </c>
      <c r="D29" s="89">
        <v>1</v>
      </c>
      <c r="E29" s="12">
        <v>61050</v>
      </c>
      <c r="F29" s="12">
        <f t="shared" si="0"/>
        <v>61050</v>
      </c>
      <c r="G29" s="142"/>
      <c r="H29" s="137"/>
      <c r="I29" s="12">
        <f t="shared" si="5"/>
        <v>9486</v>
      </c>
      <c r="J29" s="29">
        <f t="shared" si="2"/>
        <v>51564</v>
      </c>
      <c r="K29" s="13">
        <f t="shared" si="3"/>
        <v>5156.3999999999996</v>
      </c>
      <c r="L29" s="45">
        <f t="shared" si="4"/>
        <v>56720.4</v>
      </c>
    </row>
    <row r="30" spans="1:12" s="8" customFormat="1" x14ac:dyDescent="0.25">
      <c r="A30" s="9">
        <v>44603</v>
      </c>
      <c r="B30" s="106" t="s">
        <v>72</v>
      </c>
      <c r="C30" s="106" t="s">
        <v>20</v>
      </c>
      <c r="D30" s="89">
        <v>1</v>
      </c>
      <c r="E30" s="12">
        <v>105400</v>
      </c>
      <c r="F30" s="12">
        <f t="shared" si="0"/>
        <v>105400</v>
      </c>
      <c r="G30" s="134">
        <v>590741</v>
      </c>
      <c r="H30" s="136">
        <f>+G30-SUM(F30:F35)</f>
        <v>40041</v>
      </c>
      <c r="I30" s="12">
        <f t="shared" si="5"/>
        <v>4140</v>
      </c>
      <c r="J30" s="29">
        <f t="shared" si="2"/>
        <v>101260</v>
      </c>
      <c r="K30" s="13">
        <f t="shared" si="3"/>
        <v>10126</v>
      </c>
      <c r="L30" s="45">
        <f t="shared" si="4"/>
        <v>111386</v>
      </c>
    </row>
    <row r="31" spans="1:12" s="8" customFormat="1" x14ac:dyDescent="0.25">
      <c r="A31" s="9">
        <v>44603</v>
      </c>
      <c r="B31" s="106" t="s">
        <v>72</v>
      </c>
      <c r="C31" s="106" t="s">
        <v>16</v>
      </c>
      <c r="D31" s="89">
        <v>1</v>
      </c>
      <c r="E31" s="12">
        <v>46000</v>
      </c>
      <c r="F31" s="12">
        <f t="shared" si="0"/>
        <v>46000</v>
      </c>
      <c r="G31" s="138"/>
      <c r="H31" s="139"/>
      <c r="I31" s="12">
        <f t="shared" si="5"/>
        <v>13365</v>
      </c>
      <c r="J31" s="29">
        <f t="shared" si="2"/>
        <v>32635</v>
      </c>
      <c r="K31" s="13">
        <f t="shared" si="3"/>
        <v>3263.5</v>
      </c>
      <c r="L31" s="45">
        <f t="shared" si="4"/>
        <v>35898.5</v>
      </c>
    </row>
    <row r="32" spans="1:12" s="8" customFormat="1" x14ac:dyDescent="0.25">
      <c r="A32" s="9">
        <v>44603</v>
      </c>
      <c r="B32" s="106" t="s">
        <v>72</v>
      </c>
      <c r="C32" s="106" t="s">
        <v>17</v>
      </c>
      <c r="D32" s="89">
        <v>2</v>
      </c>
      <c r="E32" s="12">
        <v>74250</v>
      </c>
      <c r="F32" s="12">
        <f t="shared" si="0"/>
        <v>148500</v>
      </c>
      <c r="G32" s="138"/>
      <c r="H32" s="139"/>
      <c r="I32" s="12">
        <f t="shared" si="5"/>
        <v>5494.5</v>
      </c>
      <c r="J32" s="29">
        <f t="shared" si="2"/>
        <v>143005.5</v>
      </c>
      <c r="K32" s="13">
        <f t="shared" si="3"/>
        <v>14300.55</v>
      </c>
      <c r="L32" s="45">
        <f t="shared" si="4"/>
        <v>157306.04999999999</v>
      </c>
    </row>
    <row r="33" spans="1:12" s="8" customFormat="1" x14ac:dyDescent="0.25">
      <c r="A33" s="9">
        <v>44603</v>
      </c>
      <c r="B33" s="106" t="s">
        <v>72</v>
      </c>
      <c r="C33" s="106" t="s">
        <v>3</v>
      </c>
      <c r="D33" s="89">
        <v>1</v>
      </c>
      <c r="E33" s="12">
        <v>61050</v>
      </c>
      <c r="F33" s="12">
        <f t="shared" si="0"/>
        <v>61050</v>
      </c>
      <c r="G33" s="138"/>
      <c r="H33" s="139"/>
      <c r="I33" s="12">
        <f t="shared" si="5"/>
        <v>10692</v>
      </c>
      <c r="J33" s="29">
        <f t="shared" si="2"/>
        <v>50358</v>
      </c>
      <c r="K33" s="13">
        <f t="shared" si="3"/>
        <v>5035.8</v>
      </c>
      <c r="L33" s="45">
        <f t="shared" si="4"/>
        <v>55393.8</v>
      </c>
    </row>
    <row r="34" spans="1:12" s="8" customFormat="1" x14ac:dyDescent="0.25">
      <c r="A34" s="9">
        <v>44603</v>
      </c>
      <c r="B34" s="106" t="s">
        <v>72</v>
      </c>
      <c r="C34" s="106" t="s">
        <v>18</v>
      </c>
      <c r="D34" s="89">
        <v>2</v>
      </c>
      <c r="E34" s="12">
        <v>59400</v>
      </c>
      <c r="F34" s="12">
        <f t="shared" si="0"/>
        <v>118800</v>
      </c>
      <c r="G34" s="138"/>
      <c r="H34" s="139"/>
      <c r="I34" s="12">
        <f t="shared" si="5"/>
        <v>6385.5</v>
      </c>
      <c r="J34" s="29">
        <f t="shared" si="2"/>
        <v>112414.5</v>
      </c>
      <c r="K34" s="13">
        <f t="shared" si="3"/>
        <v>11241.45</v>
      </c>
      <c r="L34" s="45">
        <f t="shared" si="4"/>
        <v>123655.95</v>
      </c>
    </row>
    <row r="35" spans="1:12" s="8" customFormat="1" x14ac:dyDescent="0.25">
      <c r="A35" s="9">
        <v>44603</v>
      </c>
      <c r="B35" s="106" t="s">
        <v>72</v>
      </c>
      <c r="C35" s="106" t="s">
        <v>5</v>
      </c>
      <c r="D35" s="89">
        <v>1</v>
      </c>
      <c r="E35" s="12">
        <v>70950</v>
      </c>
      <c r="F35" s="12">
        <f t="shared" si="0"/>
        <v>70950</v>
      </c>
      <c r="G35" s="142"/>
      <c r="H35" s="137"/>
      <c r="I35" s="12">
        <f t="shared" si="1"/>
        <v>6385.5</v>
      </c>
      <c r="J35" s="29">
        <f t="shared" si="2"/>
        <v>64564.5</v>
      </c>
      <c r="K35" s="13">
        <f t="shared" si="3"/>
        <v>6456.45</v>
      </c>
      <c r="L35" s="45">
        <f t="shared" si="4"/>
        <v>71020.95</v>
      </c>
    </row>
    <row r="36" spans="1:12" s="8" customFormat="1" x14ac:dyDescent="0.25">
      <c r="A36" s="9">
        <v>44603</v>
      </c>
      <c r="B36" s="106" t="s">
        <v>73</v>
      </c>
      <c r="C36" s="106" t="s">
        <v>2</v>
      </c>
      <c r="D36" s="89">
        <v>1</v>
      </c>
      <c r="E36" s="12">
        <v>107205</v>
      </c>
      <c r="F36" s="12">
        <f t="shared" si="0"/>
        <v>107205</v>
      </c>
      <c r="G36" s="30">
        <v>91216</v>
      </c>
      <c r="H36" s="12"/>
      <c r="I36" s="12">
        <f t="shared" si="1"/>
        <v>9648.4500000000007</v>
      </c>
      <c r="J36" s="29">
        <f t="shared" si="2"/>
        <v>97556.55</v>
      </c>
      <c r="K36" s="13">
        <f t="shared" si="3"/>
        <v>9755.6550000000007</v>
      </c>
      <c r="L36" s="45">
        <f t="shared" si="4"/>
        <v>107312.205</v>
      </c>
    </row>
    <row r="37" spans="1:12" s="8" customFormat="1" x14ac:dyDescent="0.25">
      <c r="A37" s="9">
        <v>44603</v>
      </c>
      <c r="B37" s="106" t="s">
        <v>74</v>
      </c>
      <c r="C37" s="106" t="s">
        <v>21</v>
      </c>
      <c r="D37" s="89">
        <v>4</v>
      </c>
      <c r="E37" s="12">
        <v>90750</v>
      </c>
      <c r="F37" s="12">
        <f t="shared" ref="F37:F47" si="6">D29*E29</f>
        <v>61050</v>
      </c>
      <c r="G37" s="140">
        <v>597914</v>
      </c>
      <c r="H37" s="136">
        <f>+G37-SUM(F37:F39)</f>
        <v>385464</v>
      </c>
      <c r="I37" s="12">
        <f t="shared" si="1"/>
        <v>5494.5</v>
      </c>
      <c r="J37" s="29">
        <f t="shared" si="2"/>
        <v>55555.5</v>
      </c>
      <c r="K37" s="13">
        <f t="shared" si="3"/>
        <v>5555.55</v>
      </c>
      <c r="L37" s="45">
        <f t="shared" si="4"/>
        <v>61111.05</v>
      </c>
    </row>
    <row r="38" spans="1:12" s="8" customFormat="1" x14ac:dyDescent="0.25">
      <c r="A38" s="9">
        <v>44603</v>
      </c>
      <c r="B38" s="106" t="s">
        <v>74</v>
      </c>
      <c r="C38" s="106" t="s">
        <v>5</v>
      </c>
      <c r="D38" s="89">
        <v>1</v>
      </c>
      <c r="E38" s="12">
        <v>70950</v>
      </c>
      <c r="F38" s="12">
        <f t="shared" si="6"/>
        <v>105400</v>
      </c>
      <c r="G38" s="143"/>
      <c r="H38" s="139"/>
      <c r="I38" s="12">
        <f t="shared" si="1"/>
        <v>9486</v>
      </c>
      <c r="J38" s="29">
        <f t="shared" si="2"/>
        <v>95914</v>
      </c>
      <c r="K38" s="13">
        <f t="shared" si="3"/>
        <v>9591.4</v>
      </c>
      <c r="L38" s="45">
        <f t="shared" si="4"/>
        <v>105505.4</v>
      </c>
    </row>
    <row r="39" spans="1:12" s="8" customFormat="1" x14ac:dyDescent="0.25">
      <c r="A39" s="9">
        <v>44603</v>
      </c>
      <c r="B39" s="106" t="s">
        <v>74</v>
      </c>
      <c r="C39" s="106" t="s">
        <v>20</v>
      </c>
      <c r="D39" s="89">
        <v>2</v>
      </c>
      <c r="E39" s="12">
        <v>105400</v>
      </c>
      <c r="F39" s="12">
        <f t="shared" si="6"/>
        <v>46000</v>
      </c>
      <c r="G39" s="141"/>
      <c r="H39" s="137"/>
      <c r="I39" s="12">
        <f t="shared" si="1"/>
        <v>4140</v>
      </c>
      <c r="J39" s="29">
        <f t="shared" si="2"/>
        <v>41860</v>
      </c>
      <c r="K39" s="13">
        <f t="shared" si="3"/>
        <v>4186</v>
      </c>
      <c r="L39" s="45">
        <f t="shared" si="4"/>
        <v>46046</v>
      </c>
    </row>
    <row r="40" spans="1:12" s="8" customFormat="1" x14ac:dyDescent="0.25">
      <c r="A40" s="9">
        <v>44603</v>
      </c>
      <c r="B40" s="106" t="s">
        <v>75</v>
      </c>
      <c r="C40" s="106" t="s">
        <v>4</v>
      </c>
      <c r="D40" s="89">
        <v>1</v>
      </c>
      <c r="E40" s="12">
        <v>119066</v>
      </c>
      <c r="F40" s="12">
        <f t="shared" si="6"/>
        <v>148500</v>
      </c>
      <c r="G40" s="134">
        <v>225068</v>
      </c>
      <c r="H40" s="136">
        <f>+G40-SUM(F40:F42)</f>
        <v>-103282</v>
      </c>
      <c r="I40" s="12">
        <f t="shared" si="1"/>
        <v>13365</v>
      </c>
      <c r="J40" s="29">
        <f t="shared" si="2"/>
        <v>135135</v>
      </c>
      <c r="K40" s="13">
        <f t="shared" si="3"/>
        <v>13513.5</v>
      </c>
      <c r="L40" s="45">
        <f t="shared" si="4"/>
        <v>148648.5</v>
      </c>
    </row>
    <row r="41" spans="1:12" s="8" customFormat="1" x14ac:dyDescent="0.25">
      <c r="A41" s="9">
        <v>44603</v>
      </c>
      <c r="B41" s="106" t="s">
        <v>75</v>
      </c>
      <c r="C41" s="106" t="s">
        <v>11</v>
      </c>
      <c r="D41" s="89">
        <v>1</v>
      </c>
      <c r="E41" s="12">
        <v>55595</v>
      </c>
      <c r="F41" s="12">
        <f t="shared" si="6"/>
        <v>61050</v>
      </c>
      <c r="G41" s="138"/>
      <c r="H41" s="139"/>
      <c r="I41" s="12">
        <f t="shared" si="1"/>
        <v>5494.5</v>
      </c>
      <c r="J41" s="29">
        <f t="shared" si="2"/>
        <v>55555.5</v>
      </c>
      <c r="K41" s="13">
        <f t="shared" si="3"/>
        <v>5555.55</v>
      </c>
      <c r="L41" s="45">
        <f t="shared" si="4"/>
        <v>61111.05</v>
      </c>
    </row>
    <row r="42" spans="1:12" s="8" customFormat="1" x14ac:dyDescent="0.25">
      <c r="A42" s="9">
        <v>44603</v>
      </c>
      <c r="B42" s="106" t="s">
        <v>75</v>
      </c>
      <c r="C42" s="106" t="s">
        <v>1</v>
      </c>
      <c r="D42" s="89">
        <v>1</v>
      </c>
      <c r="E42" s="12">
        <v>50182</v>
      </c>
      <c r="F42" s="12">
        <f t="shared" si="6"/>
        <v>118800</v>
      </c>
      <c r="G42" s="135"/>
      <c r="H42" s="137"/>
      <c r="I42" s="12">
        <f t="shared" si="1"/>
        <v>10692</v>
      </c>
      <c r="J42" s="29">
        <f t="shared" si="2"/>
        <v>108108</v>
      </c>
      <c r="K42" s="13">
        <f t="shared" si="3"/>
        <v>10810.8</v>
      </c>
      <c r="L42" s="45">
        <f t="shared" si="4"/>
        <v>118918.8</v>
      </c>
    </row>
    <row r="43" spans="1:12" s="8" customFormat="1" x14ac:dyDescent="0.25">
      <c r="A43" s="9">
        <v>44606</v>
      </c>
      <c r="B43" s="106" t="s">
        <v>76</v>
      </c>
      <c r="C43" s="106" t="s">
        <v>21</v>
      </c>
      <c r="D43" s="89">
        <v>1</v>
      </c>
      <c r="E43" s="12">
        <v>90750</v>
      </c>
      <c r="F43" s="12">
        <f t="shared" si="6"/>
        <v>70950</v>
      </c>
      <c r="G43" s="134">
        <v>166940</v>
      </c>
      <c r="H43" s="136">
        <f>+G43-F43-F44</f>
        <v>-11215</v>
      </c>
      <c r="I43" s="12">
        <f t="shared" si="1"/>
        <v>6385.5</v>
      </c>
      <c r="J43" s="29">
        <f t="shared" si="2"/>
        <v>64564.5</v>
      </c>
      <c r="K43" s="13">
        <f t="shared" si="3"/>
        <v>6456.45</v>
      </c>
      <c r="L43" s="45">
        <f t="shared" si="4"/>
        <v>71020.95</v>
      </c>
    </row>
    <row r="44" spans="1:12" s="8" customFormat="1" x14ac:dyDescent="0.25">
      <c r="A44" s="9">
        <v>44606</v>
      </c>
      <c r="B44" s="106" t="s">
        <v>76</v>
      </c>
      <c r="C44" s="106" t="s">
        <v>3</v>
      </c>
      <c r="D44" s="89">
        <v>1</v>
      </c>
      <c r="E44" s="12">
        <v>61050</v>
      </c>
      <c r="F44" s="12">
        <f t="shared" si="6"/>
        <v>107205</v>
      </c>
      <c r="G44" s="135"/>
      <c r="H44" s="137"/>
      <c r="I44" s="12">
        <f t="shared" si="1"/>
        <v>9648.4500000000007</v>
      </c>
      <c r="J44" s="29">
        <f t="shared" si="2"/>
        <v>97556.55</v>
      </c>
      <c r="K44" s="13">
        <f t="shared" si="3"/>
        <v>9755.6550000000007</v>
      </c>
      <c r="L44" s="45">
        <f t="shared" si="4"/>
        <v>107312.205</v>
      </c>
    </row>
    <row r="45" spans="1:12" s="8" customFormat="1" x14ac:dyDescent="0.25">
      <c r="A45" s="9">
        <v>44604</v>
      </c>
      <c r="B45" s="106" t="s">
        <v>77</v>
      </c>
      <c r="C45" s="106" t="s">
        <v>21</v>
      </c>
      <c r="D45" s="89">
        <v>3</v>
      </c>
      <c r="E45" s="12">
        <v>90750</v>
      </c>
      <c r="F45" s="12">
        <f t="shared" si="6"/>
        <v>363000</v>
      </c>
      <c r="G45" s="134">
        <v>625694</v>
      </c>
      <c r="H45" s="136">
        <f>+G45-SUM(F45:F49)</f>
        <v>-266356</v>
      </c>
      <c r="I45" s="12">
        <f t="shared" si="1"/>
        <v>32670</v>
      </c>
      <c r="J45" s="29">
        <f t="shared" si="2"/>
        <v>330330</v>
      </c>
      <c r="K45" s="13">
        <f t="shared" si="3"/>
        <v>33033</v>
      </c>
      <c r="L45" s="45">
        <f t="shared" si="4"/>
        <v>363363</v>
      </c>
    </row>
    <row r="46" spans="1:12" s="8" customFormat="1" x14ac:dyDescent="0.25">
      <c r="A46" s="9">
        <v>44604</v>
      </c>
      <c r="B46" s="106" t="s">
        <v>77</v>
      </c>
      <c r="C46" s="106" t="s">
        <v>3</v>
      </c>
      <c r="D46" s="89">
        <v>1</v>
      </c>
      <c r="E46" s="12">
        <v>61050</v>
      </c>
      <c r="F46" s="12">
        <f t="shared" si="6"/>
        <v>70950</v>
      </c>
      <c r="G46" s="138"/>
      <c r="H46" s="139"/>
      <c r="I46" s="12">
        <f t="shared" si="1"/>
        <v>6385.5</v>
      </c>
      <c r="J46" s="29">
        <f t="shared" si="2"/>
        <v>64564.5</v>
      </c>
      <c r="K46" s="13">
        <f t="shared" si="3"/>
        <v>6456.45</v>
      </c>
      <c r="L46" s="45">
        <f t="shared" si="4"/>
        <v>71020.95</v>
      </c>
    </row>
    <row r="47" spans="1:12" s="8" customFormat="1" x14ac:dyDescent="0.25">
      <c r="A47" s="9">
        <v>44604</v>
      </c>
      <c r="B47" s="106" t="s">
        <v>77</v>
      </c>
      <c r="C47" s="106" t="s">
        <v>5</v>
      </c>
      <c r="D47" s="89">
        <v>2</v>
      </c>
      <c r="E47" s="12">
        <v>70950</v>
      </c>
      <c r="F47" s="12">
        <f t="shared" si="6"/>
        <v>210800</v>
      </c>
      <c r="G47" s="138"/>
      <c r="H47" s="139"/>
      <c r="I47" s="12">
        <f t="shared" si="1"/>
        <v>18972</v>
      </c>
      <c r="J47" s="29">
        <f t="shared" si="2"/>
        <v>191828</v>
      </c>
      <c r="K47" s="13">
        <f t="shared" si="3"/>
        <v>19182.8</v>
      </c>
      <c r="L47" s="45">
        <f t="shared" si="4"/>
        <v>211010.8</v>
      </c>
    </row>
    <row r="48" spans="1:12" s="8" customFormat="1" x14ac:dyDescent="0.25">
      <c r="A48" s="9">
        <v>44604</v>
      </c>
      <c r="B48" s="106" t="s">
        <v>77</v>
      </c>
      <c r="C48" s="106" t="s">
        <v>20</v>
      </c>
      <c r="D48" s="89">
        <v>1</v>
      </c>
      <c r="E48" s="12">
        <v>105400</v>
      </c>
      <c r="F48" s="12">
        <f>D47*E47</f>
        <v>141900</v>
      </c>
      <c r="G48" s="138"/>
      <c r="H48" s="139"/>
      <c r="I48" s="12">
        <f t="shared" si="1"/>
        <v>12771</v>
      </c>
      <c r="J48" s="29">
        <f t="shared" si="2"/>
        <v>129129</v>
      </c>
      <c r="K48" s="13">
        <f t="shared" si="3"/>
        <v>12912.9</v>
      </c>
      <c r="L48" s="45">
        <f t="shared" si="4"/>
        <v>142041.9</v>
      </c>
    </row>
    <row r="49" spans="1:12" s="8" customFormat="1" x14ac:dyDescent="0.25">
      <c r="A49" s="9">
        <v>44604</v>
      </c>
      <c r="B49" s="106" t="s">
        <v>77</v>
      </c>
      <c r="C49" s="106" t="s">
        <v>18</v>
      </c>
      <c r="D49" s="89">
        <v>1</v>
      </c>
      <c r="E49" s="12">
        <v>59400</v>
      </c>
      <c r="F49" s="12">
        <f>D48*E48</f>
        <v>105400</v>
      </c>
      <c r="G49" s="135"/>
      <c r="H49" s="137"/>
      <c r="I49" s="12">
        <f t="shared" si="1"/>
        <v>9486</v>
      </c>
      <c r="J49" s="29">
        <f t="shared" si="2"/>
        <v>95914</v>
      </c>
      <c r="K49" s="13">
        <f t="shared" si="3"/>
        <v>9591.4</v>
      </c>
      <c r="L49" s="45">
        <f t="shared" si="4"/>
        <v>105505.4</v>
      </c>
    </row>
    <row r="50" spans="1:12" s="8" customFormat="1" x14ac:dyDescent="0.25">
      <c r="A50" s="9">
        <v>44604</v>
      </c>
      <c r="B50" s="106" t="s">
        <v>24</v>
      </c>
      <c r="C50" s="106" t="s">
        <v>5</v>
      </c>
      <c r="D50" s="89">
        <v>1</v>
      </c>
      <c r="E50" s="12">
        <v>70950</v>
      </c>
      <c r="F50" s="12">
        <f>D49*E49</f>
        <v>59400</v>
      </c>
      <c r="G50" s="134">
        <v>290400</v>
      </c>
      <c r="H50" s="136">
        <f>+G50-SUM(F50:F52)</f>
        <v>85800</v>
      </c>
      <c r="I50" s="12">
        <f t="shared" si="1"/>
        <v>5346</v>
      </c>
      <c r="J50" s="29">
        <f t="shared" si="2"/>
        <v>54054</v>
      </c>
      <c r="K50" s="13">
        <f t="shared" si="3"/>
        <v>5405.4</v>
      </c>
      <c r="L50" s="45">
        <f t="shared" si="4"/>
        <v>59459.4</v>
      </c>
    </row>
    <row r="51" spans="1:12" s="8" customFormat="1" x14ac:dyDescent="0.25">
      <c r="A51" s="9">
        <v>44604</v>
      </c>
      <c r="B51" s="106" t="s">
        <v>24</v>
      </c>
      <c r="C51" s="106" t="s">
        <v>17</v>
      </c>
      <c r="D51" s="89">
        <v>1</v>
      </c>
      <c r="E51" s="12">
        <v>74250</v>
      </c>
      <c r="F51" s="12">
        <f>D50*E50</f>
        <v>70950</v>
      </c>
      <c r="G51" s="138"/>
      <c r="H51" s="139"/>
      <c r="I51" s="12">
        <f t="shared" si="1"/>
        <v>6385.5</v>
      </c>
      <c r="J51" s="29">
        <f t="shared" si="2"/>
        <v>64564.5</v>
      </c>
      <c r="K51" s="13">
        <f t="shared" si="3"/>
        <v>6456.45</v>
      </c>
      <c r="L51" s="45">
        <f t="shared" si="4"/>
        <v>71020.95</v>
      </c>
    </row>
    <row r="52" spans="1:12" s="8" customFormat="1" x14ac:dyDescent="0.25">
      <c r="A52" s="9">
        <v>44604</v>
      </c>
      <c r="B52" s="106" t="s">
        <v>24</v>
      </c>
      <c r="C52" s="106" t="s">
        <v>18</v>
      </c>
      <c r="D52" s="89">
        <v>2</v>
      </c>
      <c r="E52" s="12">
        <v>59400</v>
      </c>
      <c r="F52" s="12">
        <f>D51*E51</f>
        <v>74250</v>
      </c>
      <c r="G52" s="142"/>
      <c r="H52" s="137"/>
      <c r="I52" s="12">
        <f t="shared" si="1"/>
        <v>6682.5</v>
      </c>
      <c r="J52" s="29">
        <f t="shared" si="2"/>
        <v>67567.5</v>
      </c>
      <c r="K52" s="13">
        <f t="shared" si="3"/>
        <v>6756.75</v>
      </c>
      <c r="L52" s="45">
        <f t="shared" si="4"/>
        <v>74324.25</v>
      </c>
    </row>
    <row r="53" spans="1:12" s="8" customFormat="1" x14ac:dyDescent="0.25">
      <c r="A53" s="9">
        <v>44604</v>
      </c>
      <c r="B53" s="106" t="s">
        <v>78</v>
      </c>
      <c r="C53" s="106" t="s">
        <v>3</v>
      </c>
      <c r="D53" s="89">
        <v>3</v>
      </c>
      <c r="E53" s="12">
        <v>61050</v>
      </c>
      <c r="F53" s="12">
        <f>D53*E53</f>
        <v>183150</v>
      </c>
      <c r="G53" s="134">
        <v>1156176</v>
      </c>
      <c r="H53" s="136">
        <f>+G53-SUM(F53:F57)</f>
        <v>24240</v>
      </c>
      <c r="I53" s="12">
        <f t="shared" si="1"/>
        <v>16483.5</v>
      </c>
      <c r="J53" s="29">
        <f t="shared" si="2"/>
        <v>166666.5</v>
      </c>
      <c r="K53" s="13">
        <f t="shared" si="3"/>
        <v>16666.650000000001</v>
      </c>
      <c r="L53" s="45">
        <f t="shared" si="4"/>
        <v>183333.15</v>
      </c>
    </row>
    <row r="54" spans="1:12" s="8" customFormat="1" x14ac:dyDescent="0.25">
      <c r="A54" s="9">
        <v>44604</v>
      </c>
      <c r="B54" s="106" t="s">
        <v>78</v>
      </c>
      <c r="C54" s="106" t="s">
        <v>18</v>
      </c>
      <c r="D54" s="89">
        <v>3</v>
      </c>
      <c r="E54" s="12">
        <v>59400</v>
      </c>
      <c r="F54" s="12">
        <f t="shared" ref="F54:F117" si="7">D54*E54</f>
        <v>178200</v>
      </c>
      <c r="G54" s="138"/>
      <c r="H54" s="139"/>
      <c r="I54" s="12">
        <f t="shared" si="1"/>
        <v>16038</v>
      </c>
      <c r="J54" s="29">
        <f t="shared" si="2"/>
        <v>162162</v>
      </c>
      <c r="K54" s="13">
        <f t="shared" si="3"/>
        <v>16216.2</v>
      </c>
      <c r="L54" s="45">
        <f t="shared" si="4"/>
        <v>178378.2</v>
      </c>
    </row>
    <row r="55" spans="1:12" s="8" customFormat="1" x14ac:dyDescent="0.25">
      <c r="A55" s="9">
        <v>44604</v>
      </c>
      <c r="B55" s="106" t="s">
        <v>78</v>
      </c>
      <c r="C55" s="106" t="s">
        <v>17</v>
      </c>
      <c r="D55" s="89">
        <v>2</v>
      </c>
      <c r="E55" s="12">
        <v>74250</v>
      </c>
      <c r="F55" s="12">
        <f t="shared" si="7"/>
        <v>148500</v>
      </c>
      <c r="G55" s="138"/>
      <c r="H55" s="139"/>
      <c r="I55" s="12">
        <f t="shared" si="1"/>
        <v>13365</v>
      </c>
      <c r="J55" s="29">
        <f t="shared" si="2"/>
        <v>135135</v>
      </c>
      <c r="K55" s="13">
        <f t="shared" si="3"/>
        <v>13513.5</v>
      </c>
      <c r="L55" s="45">
        <f t="shared" si="4"/>
        <v>148648.5</v>
      </c>
    </row>
    <row r="56" spans="1:12" s="8" customFormat="1" x14ac:dyDescent="0.25">
      <c r="A56" s="9">
        <v>44604</v>
      </c>
      <c r="B56" s="106" t="s">
        <v>78</v>
      </c>
      <c r="C56" s="106" t="s">
        <v>6</v>
      </c>
      <c r="D56" s="89">
        <v>6</v>
      </c>
      <c r="E56" s="12">
        <v>73431</v>
      </c>
      <c r="F56" s="12">
        <f t="shared" si="7"/>
        <v>440586</v>
      </c>
      <c r="G56" s="138"/>
      <c r="H56" s="139"/>
      <c r="I56" s="12">
        <f t="shared" si="1"/>
        <v>39652.74</v>
      </c>
      <c r="J56" s="29">
        <f t="shared" si="2"/>
        <v>400933.26</v>
      </c>
      <c r="K56" s="13">
        <f t="shared" si="3"/>
        <v>40093.326000000001</v>
      </c>
      <c r="L56" s="45">
        <f t="shared" si="4"/>
        <v>441026.58600000001</v>
      </c>
    </row>
    <row r="57" spans="1:12" s="8" customFormat="1" x14ac:dyDescent="0.25">
      <c r="A57" s="9">
        <v>44604</v>
      </c>
      <c r="B57" s="106" t="s">
        <v>78</v>
      </c>
      <c r="C57" s="106" t="s">
        <v>21</v>
      </c>
      <c r="D57" s="89">
        <v>2</v>
      </c>
      <c r="E57" s="12">
        <v>90750</v>
      </c>
      <c r="F57" s="12">
        <f t="shared" si="7"/>
        <v>181500</v>
      </c>
      <c r="G57" s="135"/>
      <c r="H57" s="137"/>
      <c r="I57" s="12">
        <f t="shared" si="1"/>
        <v>16335</v>
      </c>
      <c r="J57" s="29">
        <f t="shared" si="2"/>
        <v>165165</v>
      </c>
      <c r="K57" s="13">
        <f t="shared" si="3"/>
        <v>16516.5</v>
      </c>
      <c r="L57" s="45">
        <f t="shared" si="4"/>
        <v>181681.5</v>
      </c>
    </row>
    <row r="58" spans="1:12" s="8" customFormat="1" x14ac:dyDescent="0.25">
      <c r="A58" s="9">
        <v>44604</v>
      </c>
      <c r="B58" s="106" t="s">
        <v>79</v>
      </c>
      <c r="C58" s="106" t="s">
        <v>3</v>
      </c>
      <c r="D58" s="89">
        <v>3</v>
      </c>
      <c r="E58" s="12">
        <v>61050</v>
      </c>
      <c r="F58" s="12">
        <f t="shared" si="7"/>
        <v>183150</v>
      </c>
      <c r="G58" s="12"/>
      <c r="H58" s="12"/>
      <c r="I58" s="12">
        <f t="shared" si="1"/>
        <v>16483.5</v>
      </c>
      <c r="J58" s="29">
        <f t="shared" si="2"/>
        <v>166666.5</v>
      </c>
      <c r="K58" s="13">
        <f t="shared" si="3"/>
        <v>16666.650000000001</v>
      </c>
      <c r="L58" s="45">
        <f t="shared" si="4"/>
        <v>183333.15</v>
      </c>
    </row>
    <row r="59" spans="1:12" s="8" customFormat="1" x14ac:dyDescent="0.25">
      <c r="A59" s="9">
        <v>44604</v>
      </c>
      <c r="B59" s="106" t="s">
        <v>79</v>
      </c>
      <c r="C59" s="106" t="s">
        <v>18</v>
      </c>
      <c r="D59" s="89">
        <v>1</v>
      </c>
      <c r="E59" s="12">
        <v>59400</v>
      </c>
      <c r="F59" s="12">
        <f t="shared" si="7"/>
        <v>59400</v>
      </c>
      <c r="G59" s="12"/>
      <c r="H59" s="12"/>
      <c r="I59" s="12">
        <f t="shared" si="1"/>
        <v>5346</v>
      </c>
      <c r="J59" s="29">
        <f t="shared" si="2"/>
        <v>54054</v>
      </c>
      <c r="K59" s="13">
        <f t="shared" si="3"/>
        <v>5405.4</v>
      </c>
      <c r="L59" s="45">
        <f t="shared" si="4"/>
        <v>59459.4</v>
      </c>
    </row>
    <row r="60" spans="1:12" s="8" customFormat="1" x14ac:dyDescent="0.25">
      <c r="A60" s="9">
        <v>44607</v>
      </c>
      <c r="B60" s="106" t="s">
        <v>80</v>
      </c>
      <c r="C60" s="106" t="s">
        <v>18</v>
      </c>
      <c r="D60" s="89">
        <v>3</v>
      </c>
      <c r="E60" s="12">
        <v>59400</v>
      </c>
      <c r="F60" s="12">
        <f t="shared" si="7"/>
        <v>178200</v>
      </c>
      <c r="G60" s="134">
        <v>465253</v>
      </c>
      <c r="H60" s="136">
        <f>+G60-SUM(F60:F63)</f>
        <v>32776</v>
      </c>
      <c r="I60" s="12">
        <f t="shared" si="1"/>
        <v>16038</v>
      </c>
      <c r="J60" s="29">
        <f t="shared" si="2"/>
        <v>162162</v>
      </c>
      <c r="K60" s="13">
        <f t="shared" si="3"/>
        <v>16216.2</v>
      </c>
      <c r="L60" s="45">
        <f t="shared" si="4"/>
        <v>178378.2</v>
      </c>
    </row>
    <row r="61" spans="1:12" s="8" customFormat="1" x14ac:dyDescent="0.25">
      <c r="A61" s="9">
        <v>44607</v>
      </c>
      <c r="B61" s="106" t="s">
        <v>80</v>
      </c>
      <c r="C61" s="106" t="s">
        <v>17</v>
      </c>
      <c r="D61" s="89">
        <v>2</v>
      </c>
      <c r="E61" s="12">
        <v>74250</v>
      </c>
      <c r="F61" s="12">
        <f t="shared" si="7"/>
        <v>148500</v>
      </c>
      <c r="G61" s="138"/>
      <c r="H61" s="139"/>
      <c r="I61" s="12">
        <f t="shared" si="1"/>
        <v>13365</v>
      </c>
      <c r="J61" s="29">
        <f t="shared" si="2"/>
        <v>135135</v>
      </c>
      <c r="K61" s="13">
        <f t="shared" si="3"/>
        <v>13513.5</v>
      </c>
      <c r="L61" s="45">
        <f t="shared" si="4"/>
        <v>148648.5</v>
      </c>
    </row>
    <row r="62" spans="1:12" s="8" customFormat="1" x14ac:dyDescent="0.25">
      <c r="A62" s="9">
        <v>44607</v>
      </c>
      <c r="B62" s="106" t="s">
        <v>80</v>
      </c>
      <c r="C62" s="106" t="s">
        <v>11</v>
      </c>
      <c r="D62" s="89">
        <v>1</v>
      </c>
      <c r="E62" s="12">
        <v>55595</v>
      </c>
      <c r="F62" s="12">
        <f t="shared" si="7"/>
        <v>55595</v>
      </c>
      <c r="G62" s="138"/>
      <c r="H62" s="139"/>
      <c r="I62" s="12">
        <f t="shared" si="1"/>
        <v>5003.55</v>
      </c>
      <c r="J62" s="29">
        <f t="shared" si="2"/>
        <v>50591.45</v>
      </c>
      <c r="K62" s="13">
        <f t="shared" si="3"/>
        <v>5059.1450000000004</v>
      </c>
      <c r="L62" s="45">
        <f t="shared" si="4"/>
        <v>55650.595000000001</v>
      </c>
    </row>
    <row r="63" spans="1:12" s="8" customFormat="1" x14ac:dyDescent="0.25">
      <c r="A63" s="9">
        <v>44607</v>
      </c>
      <c r="B63" s="106" t="s">
        <v>80</v>
      </c>
      <c r="C63" s="106" t="s">
        <v>1</v>
      </c>
      <c r="D63" s="89">
        <v>1</v>
      </c>
      <c r="E63" s="12">
        <v>50182</v>
      </c>
      <c r="F63" s="12">
        <f t="shared" si="7"/>
        <v>50182</v>
      </c>
      <c r="G63" s="135"/>
      <c r="H63" s="137"/>
      <c r="I63" s="12">
        <f t="shared" si="1"/>
        <v>4516.38</v>
      </c>
      <c r="J63" s="29">
        <f t="shared" si="2"/>
        <v>45665.62</v>
      </c>
      <c r="K63" s="13">
        <f t="shared" si="3"/>
        <v>4566.5619999999999</v>
      </c>
      <c r="L63" s="45">
        <f t="shared" si="4"/>
        <v>50232.182000000001</v>
      </c>
    </row>
    <row r="64" spans="1:12" s="8" customFormat="1" x14ac:dyDescent="0.25">
      <c r="A64" s="9">
        <v>44608</v>
      </c>
      <c r="B64" s="106" t="s">
        <v>81</v>
      </c>
      <c r="C64" s="106" t="s">
        <v>16</v>
      </c>
      <c r="D64" s="89">
        <v>2</v>
      </c>
      <c r="E64" s="12">
        <v>46000</v>
      </c>
      <c r="F64" s="12">
        <f t="shared" si="7"/>
        <v>92000</v>
      </c>
      <c r="G64" s="30">
        <v>92092</v>
      </c>
      <c r="H64" s="12">
        <f>+G64-F64</f>
        <v>92</v>
      </c>
      <c r="I64" s="12">
        <f t="shared" si="1"/>
        <v>8280</v>
      </c>
      <c r="J64" s="29">
        <f t="shared" si="2"/>
        <v>83720</v>
      </c>
      <c r="K64" s="13">
        <f t="shared" si="3"/>
        <v>8372</v>
      </c>
      <c r="L64" s="45">
        <f t="shared" si="4"/>
        <v>92092</v>
      </c>
    </row>
    <row r="65" spans="1:12" s="8" customFormat="1" x14ac:dyDescent="0.25">
      <c r="A65" s="9">
        <v>44604</v>
      </c>
      <c r="B65" s="106" t="s">
        <v>82</v>
      </c>
      <c r="C65" s="106" t="s">
        <v>5</v>
      </c>
      <c r="D65" s="89">
        <v>3</v>
      </c>
      <c r="E65" s="12">
        <v>70950</v>
      </c>
      <c r="F65" s="12">
        <f t="shared" si="7"/>
        <v>212850</v>
      </c>
      <c r="G65" s="134">
        <v>1140933</v>
      </c>
      <c r="H65" s="136">
        <f>+G65-SUM(F65:F70)</f>
        <v>61155</v>
      </c>
      <c r="I65" s="12">
        <f t="shared" si="1"/>
        <v>19156.5</v>
      </c>
      <c r="J65" s="29">
        <f t="shared" si="2"/>
        <v>193693.5</v>
      </c>
      <c r="K65" s="13">
        <f t="shared" si="3"/>
        <v>19369.349999999999</v>
      </c>
      <c r="L65" s="45">
        <f t="shared" si="4"/>
        <v>213062.85</v>
      </c>
    </row>
    <row r="66" spans="1:12" s="8" customFormat="1" x14ac:dyDescent="0.25">
      <c r="A66" s="9">
        <v>44604</v>
      </c>
      <c r="B66" s="106" t="s">
        <v>82</v>
      </c>
      <c r="C66" s="106" t="s">
        <v>18</v>
      </c>
      <c r="D66" s="89">
        <v>1</v>
      </c>
      <c r="E66" s="12">
        <v>59400</v>
      </c>
      <c r="F66" s="12">
        <f t="shared" si="7"/>
        <v>59400</v>
      </c>
      <c r="G66" s="138"/>
      <c r="H66" s="139"/>
      <c r="I66" s="12">
        <f t="shared" si="1"/>
        <v>5346</v>
      </c>
      <c r="J66" s="29">
        <f t="shared" si="2"/>
        <v>54054</v>
      </c>
      <c r="K66" s="13">
        <f t="shared" si="3"/>
        <v>5405.4</v>
      </c>
      <c r="L66" s="45">
        <f t="shared" si="4"/>
        <v>59459.4</v>
      </c>
    </row>
    <row r="67" spans="1:12" s="8" customFormat="1" x14ac:dyDescent="0.25">
      <c r="A67" s="9">
        <v>44604</v>
      </c>
      <c r="B67" s="106" t="s">
        <v>82</v>
      </c>
      <c r="C67" s="106" t="s">
        <v>3</v>
      </c>
      <c r="D67" s="89">
        <v>5</v>
      </c>
      <c r="E67" s="12">
        <v>61050</v>
      </c>
      <c r="F67" s="12">
        <f t="shared" si="7"/>
        <v>305250</v>
      </c>
      <c r="G67" s="138"/>
      <c r="H67" s="139"/>
      <c r="I67" s="12">
        <f t="shared" si="1"/>
        <v>27472.5</v>
      </c>
      <c r="J67" s="29">
        <f t="shared" si="2"/>
        <v>277777.5</v>
      </c>
      <c r="K67" s="13">
        <f t="shared" si="3"/>
        <v>27777.75</v>
      </c>
      <c r="L67" s="45">
        <f t="shared" si="4"/>
        <v>305555.25</v>
      </c>
    </row>
    <row r="68" spans="1:12" s="8" customFormat="1" x14ac:dyDescent="0.25">
      <c r="A68" s="9">
        <v>44604</v>
      </c>
      <c r="B68" s="106" t="s">
        <v>82</v>
      </c>
      <c r="C68" s="106" t="s">
        <v>1</v>
      </c>
      <c r="D68" s="89">
        <v>4</v>
      </c>
      <c r="E68" s="12">
        <v>50182</v>
      </c>
      <c r="F68" s="12">
        <f t="shared" si="7"/>
        <v>200728</v>
      </c>
      <c r="G68" s="138"/>
      <c r="H68" s="139"/>
      <c r="I68" s="12">
        <f t="shared" si="1"/>
        <v>18065.52</v>
      </c>
      <c r="J68" s="29">
        <f t="shared" si="2"/>
        <v>182662.48</v>
      </c>
      <c r="K68" s="13">
        <f t="shared" si="3"/>
        <v>18266.248</v>
      </c>
      <c r="L68" s="45">
        <f t="shared" si="4"/>
        <v>200928.728</v>
      </c>
    </row>
    <row r="69" spans="1:12" s="8" customFormat="1" x14ac:dyDescent="0.25">
      <c r="A69" s="9">
        <v>44604</v>
      </c>
      <c r="B69" s="106" t="s">
        <v>82</v>
      </c>
      <c r="C69" s="106" t="s">
        <v>20</v>
      </c>
      <c r="D69" s="89">
        <v>2</v>
      </c>
      <c r="E69" s="12">
        <v>105400</v>
      </c>
      <c r="F69" s="12">
        <f t="shared" si="7"/>
        <v>210800</v>
      </c>
      <c r="G69" s="138"/>
      <c r="H69" s="139"/>
      <c r="I69" s="12">
        <f t="shared" ref="I69:I119" si="8">F69*9/100</f>
        <v>18972</v>
      </c>
      <c r="J69" s="29">
        <f t="shared" ref="J69:J119" si="9">F69-I69</f>
        <v>191828</v>
      </c>
      <c r="K69" s="13">
        <f t="shared" ref="K69:K119" si="10">J69*10/100</f>
        <v>19182.8</v>
      </c>
      <c r="L69" s="45">
        <f t="shared" ref="L69:L119" si="11">J69+K69</f>
        <v>211010.8</v>
      </c>
    </row>
    <row r="70" spans="1:12" s="8" customFormat="1" x14ac:dyDescent="0.25">
      <c r="A70" s="9">
        <v>44604</v>
      </c>
      <c r="B70" s="106" t="s">
        <v>82</v>
      </c>
      <c r="C70" s="106" t="s">
        <v>21</v>
      </c>
      <c r="D70" s="89">
        <v>1</v>
      </c>
      <c r="E70" s="12">
        <v>90750</v>
      </c>
      <c r="F70" s="12">
        <f t="shared" si="7"/>
        <v>90750</v>
      </c>
      <c r="G70" s="142"/>
      <c r="H70" s="137"/>
      <c r="I70" s="12">
        <f t="shared" si="8"/>
        <v>8167.5</v>
      </c>
      <c r="J70" s="29">
        <f t="shared" si="9"/>
        <v>82582.5</v>
      </c>
      <c r="K70" s="13">
        <f t="shared" si="10"/>
        <v>8258.25</v>
      </c>
      <c r="L70" s="45">
        <f t="shared" si="11"/>
        <v>90840.75</v>
      </c>
    </row>
    <row r="71" spans="1:12" s="8" customFormat="1" x14ac:dyDescent="0.25">
      <c r="A71" s="9">
        <v>44613</v>
      </c>
      <c r="B71" s="106" t="s">
        <v>83</v>
      </c>
      <c r="C71" s="106" t="s">
        <v>3</v>
      </c>
      <c r="D71" s="89">
        <v>1</v>
      </c>
      <c r="E71" s="12">
        <v>61050</v>
      </c>
      <c r="F71" s="12">
        <f t="shared" si="7"/>
        <v>61050</v>
      </c>
      <c r="G71" s="30">
        <v>67115</v>
      </c>
      <c r="H71" s="12">
        <f>+G71-F71</f>
        <v>6065</v>
      </c>
      <c r="I71" s="12">
        <f t="shared" si="8"/>
        <v>5494.5</v>
      </c>
      <c r="J71" s="29">
        <f t="shared" si="9"/>
        <v>55555.5</v>
      </c>
      <c r="K71" s="13">
        <f t="shared" si="10"/>
        <v>5555.55</v>
      </c>
      <c r="L71" s="45">
        <f t="shared" si="11"/>
        <v>61111.05</v>
      </c>
    </row>
    <row r="72" spans="1:12" s="8" customFormat="1" x14ac:dyDescent="0.25">
      <c r="A72" s="9">
        <v>44615</v>
      </c>
      <c r="B72" s="106" t="s">
        <v>84</v>
      </c>
      <c r="C72" s="106" t="s">
        <v>17</v>
      </c>
      <c r="D72" s="89">
        <v>1</v>
      </c>
      <c r="E72" s="12">
        <v>74250</v>
      </c>
      <c r="F72" s="12">
        <f t="shared" si="7"/>
        <v>74250</v>
      </c>
      <c r="G72" s="134">
        <v>552620</v>
      </c>
      <c r="H72" s="136">
        <f>+G72-SUM(F72:F74)</f>
        <v>-19330</v>
      </c>
      <c r="I72" s="12">
        <f t="shared" si="8"/>
        <v>6682.5</v>
      </c>
      <c r="J72" s="29">
        <f t="shared" si="9"/>
        <v>67567.5</v>
      </c>
      <c r="K72" s="13">
        <f t="shared" si="10"/>
        <v>6756.75</v>
      </c>
      <c r="L72" s="45">
        <f t="shared" si="11"/>
        <v>74324.25</v>
      </c>
    </row>
    <row r="73" spans="1:12" s="8" customFormat="1" x14ac:dyDescent="0.25">
      <c r="A73" s="9">
        <v>44615</v>
      </c>
      <c r="B73" s="106" t="s">
        <v>84</v>
      </c>
      <c r="C73" s="106" t="s">
        <v>21</v>
      </c>
      <c r="D73" s="89">
        <v>2</v>
      </c>
      <c r="E73" s="12">
        <v>90750</v>
      </c>
      <c r="F73" s="12">
        <f t="shared" si="7"/>
        <v>181500</v>
      </c>
      <c r="G73" s="138"/>
      <c r="H73" s="139"/>
      <c r="I73" s="12">
        <f t="shared" si="8"/>
        <v>16335</v>
      </c>
      <c r="J73" s="29">
        <f t="shared" si="9"/>
        <v>165165</v>
      </c>
      <c r="K73" s="13">
        <f t="shared" si="10"/>
        <v>16516.5</v>
      </c>
      <c r="L73" s="45">
        <f t="shared" si="11"/>
        <v>181681.5</v>
      </c>
    </row>
    <row r="74" spans="1:12" s="8" customFormat="1" x14ac:dyDescent="0.25">
      <c r="A74" s="9">
        <v>44615</v>
      </c>
      <c r="B74" s="106" t="s">
        <v>84</v>
      </c>
      <c r="C74" s="106" t="s">
        <v>20</v>
      </c>
      <c r="D74" s="89">
        <v>3</v>
      </c>
      <c r="E74" s="12">
        <v>105400</v>
      </c>
      <c r="F74" s="12">
        <f t="shared" si="7"/>
        <v>316200</v>
      </c>
      <c r="G74" s="135"/>
      <c r="H74" s="137"/>
      <c r="I74" s="12">
        <f t="shared" si="8"/>
        <v>28458</v>
      </c>
      <c r="J74" s="29">
        <f t="shared" si="9"/>
        <v>287742</v>
      </c>
      <c r="K74" s="13">
        <f t="shared" si="10"/>
        <v>28774.2</v>
      </c>
      <c r="L74" s="45">
        <f t="shared" si="11"/>
        <v>316516.2</v>
      </c>
    </row>
    <row r="75" spans="1:12" s="8" customFormat="1" x14ac:dyDescent="0.25">
      <c r="A75" s="9">
        <v>44616</v>
      </c>
      <c r="B75" s="106" t="s">
        <v>85</v>
      </c>
      <c r="C75" s="106" t="s">
        <v>18</v>
      </c>
      <c r="D75" s="89">
        <v>1</v>
      </c>
      <c r="E75" s="12">
        <v>59400</v>
      </c>
      <c r="F75" s="12">
        <f t="shared" si="7"/>
        <v>59400</v>
      </c>
      <c r="G75" s="134">
        <v>193689</v>
      </c>
      <c r="H75" s="136">
        <f>+G75-F75-F76</f>
        <v>12189</v>
      </c>
      <c r="I75" s="12">
        <f t="shared" si="8"/>
        <v>5346</v>
      </c>
      <c r="J75" s="29">
        <f t="shared" si="9"/>
        <v>54054</v>
      </c>
      <c r="K75" s="13">
        <f t="shared" si="10"/>
        <v>5405.4</v>
      </c>
      <c r="L75" s="45">
        <f t="shared" si="11"/>
        <v>59459.4</v>
      </c>
    </row>
    <row r="76" spans="1:12" s="8" customFormat="1" x14ac:dyDescent="0.25">
      <c r="A76" s="9">
        <v>44616</v>
      </c>
      <c r="B76" s="106" t="s">
        <v>85</v>
      </c>
      <c r="C76" s="106" t="s">
        <v>3</v>
      </c>
      <c r="D76" s="89">
        <v>2</v>
      </c>
      <c r="E76" s="12">
        <v>61050</v>
      </c>
      <c r="F76" s="12">
        <f t="shared" si="7"/>
        <v>122100</v>
      </c>
      <c r="G76" s="135"/>
      <c r="H76" s="137"/>
      <c r="I76" s="12">
        <f t="shared" si="8"/>
        <v>10989</v>
      </c>
      <c r="J76" s="29">
        <f t="shared" si="9"/>
        <v>111111</v>
      </c>
      <c r="K76" s="13">
        <f t="shared" si="10"/>
        <v>11111.1</v>
      </c>
      <c r="L76" s="45">
        <f t="shared" si="11"/>
        <v>122222.1</v>
      </c>
    </row>
    <row r="77" spans="1:12" s="8" customFormat="1" x14ac:dyDescent="0.25">
      <c r="A77" s="9">
        <v>44616</v>
      </c>
      <c r="B77" s="106" t="s">
        <v>86</v>
      </c>
      <c r="C77" s="106" t="s">
        <v>7</v>
      </c>
      <c r="D77" s="89">
        <v>3</v>
      </c>
      <c r="E77" s="12">
        <v>111058</v>
      </c>
      <c r="F77" s="12">
        <f t="shared" si="7"/>
        <v>333174</v>
      </c>
      <c r="G77" s="134">
        <v>1007052</v>
      </c>
      <c r="H77" s="136">
        <f>+G77-SUM(F77:F82)</f>
        <v>1004</v>
      </c>
      <c r="I77" s="12">
        <f t="shared" si="8"/>
        <v>29985.66</v>
      </c>
      <c r="J77" s="29">
        <f t="shared" si="9"/>
        <v>303188.34000000003</v>
      </c>
      <c r="K77" s="13">
        <f t="shared" si="10"/>
        <v>30318.834000000003</v>
      </c>
      <c r="L77" s="45">
        <f t="shared" si="11"/>
        <v>333507.174</v>
      </c>
    </row>
    <row r="78" spans="1:12" s="8" customFormat="1" x14ac:dyDescent="0.25">
      <c r="A78" s="9">
        <v>44616</v>
      </c>
      <c r="B78" s="106" t="s">
        <v>86</v>
      </c>
      <c r="C78" s="106" t="s">
        <v>20</v>
      </c>
      <c r="D78" s="89">
        <v>1</v>
      </c>
      <c r="E78" s="12">
        <v>105400</v>
      </c>
      <c r="F78" s="12">
        <f t="shared" si="7"/>
        <v>105400</v>
      </c>
      <c r="G78" s="138"/>
      <c r="H78" s="139"/>
      <c r="I78" s="12">
        <f t="shared" si="8"/>
        <v>9486</v>
      </c>
      <c r="J78" s="29">
        <f t="shared" si="9"/>
        <v>95914</v>
      </c>
      <c r="K78" s="13">
        <f t="shared" si="10"/>
        <v>9591.4</v>
      </c>
      <c r="L78" s="45">
        <f t="shared" si="11"/>
        <v>105505.4</v>
      </c>
    </row>
    <row r="79" spans="1:12" s="8" customFormat="1" x14ac:dyDescent="0.25">
      <c r="A79" s="9">
        <v>44616</v>
      </c>
      <c r="B79" s="106" t="s">
        <v>86</v>
      </c>
      <c r="C79" s="106" t="s">
        <v>23</v>
      </c>
      <c r="D79" s="89">
        <v>2</v>
      </c>
      <c r="E79" s="12">
        <v>87787</v>
      </c>
      <c r="F79" s="12">
        <f t="shared" si="7"/>
        <v>175574</v>
      </c>
      <c r="G79" s="138"/>
      <c r="H79" s="139"/>
      <c r="I79" s="12">
        <f t="shared" si="8"/>
        <v>15801.66</v>
      </c>
      <c r="J79" s="29">
        <f t="shared" si="9"/>
        <v>159772.34</v>
      </c>
      <c r="K79" s="13">
        <f t="shared" si="10"/>
        <v>15977.233999999999</v>
      </c>
      <c r="L79" s="45">
        <f t="shared" si="11"/>
        <v>175749.57399999999</v>
      </c>
    </row>
    <row r="80" spans="1:12" s="8" customFormat="1" ht="20.25" customHeight="1" x14ac:dyDescent="0.25">
      <c r="A80" s="9">
        <v>44616</v>
      </c>
      <c r="B80" s="106" t="s">
        <v>86</v>
      </c>
      <c r="C80" s="106" t="s">
        <v>16</v>
      </c>
      <c r="D80" s="89">
        <v>4</v>
      </c>
      <c r="E80" s="12">
        <v>46000</v>
      </c>
      <c r="F80" s="12">
        <f t="shared" si="7"/>
        <v>184000</v>
      </c>
      <c r="G80" s="138"/>
      <c r="H80" s="139"/>
      <c r="I80" s="12">
        <f t="shared" si="8"/>
        <v>16560</v>
      </c>
      <c r="J80" s="29">
        <f t="shared" si="9"/>
        <v>167440</v>
      </c>
      <c r="K80" s="13">
        <f t="shared" si="10"/>
        <v>16744</v>
      </c>
      <c r="L80" s="45">
        <f t="shared" si="11"/>
        <v>184184</v>
      </c>
    </row>
    <row r="81" spans="1:12" s="8" customFormat="1" x14ac:dyDescent="0.25">
      <c r="A81" s="9">
        <v>44616</v>
      </c>
      <c r="B81" s="106" t="s">
        <v>86</v>
      </c>
      <c r="C81" s="106" t="s">
        <v>17</v>
      </c>
      <c r="D81" s="89">
        <v>2</v>
      </c>
      <c r="E81" s="12">
        <v>74250</v>
      </c>
      <c r="F81" s="12">
        <f t="shared" si="7"/>
        <v>148500</v>
      </c>
      <c r="G81" s="138"/>
      <c r="H81" s="139"/>
      <c r="I81" s="12">
        <f t="shared" si="8"/>
        <v>13365</v>
      </c>
      <c r="J81" s="29">
        <f t="shared" si="9"/>
        <v>135135</v>
      </c>
      <c r="K81" s="13">
        <f t="shared" si="10"/>
        <v>13513.5</v>
      </c>
      <c r="L81" s="45">
        <f t="shared" si="11"/>
        <v>148648.5</v>
      </c>
    </row>
    <row r="82" spans="1:12" s="8" customFormat="1" x14ac:dyDescent="0.25">
      <c r="A82" s="9">
        <v>44616</v>
      </c>
      <c r="B82" s="106" t="s">
        <v>86</v>
      </c>
      <c r="C82" s="106" t="s">
        <v>18</v>
      </c>
      <c r="D82" s="89">
        <v>1</v>
      </c>
      <c r="E82" s="12">
        <v>59400</v>
      </c>
      <c r="F82" s="12">
        <f t="shared" si="7"/>
        <v>59400</v>
      </c>
      <c r="G82" s="142"/>
      <c r="H82" s="137"/>
      <c r="I82" s="12">
        <f t="shared" si="8"/>
        <v>5346</v>
      </c>
      <c r="J82" s="29">
        <f t="shared" si="9"/>
        <v>54054</v>
      </c>
      <c r="K82" s="13">
        <f t="shared" si="10"/>
        <v>5405.4</v>
      </c>
      <c r="L82" s="45">
        <f t="shared" si="11"/>
        <v>59459.4</v>
      </c>
    </row>
    <row r="83" spans="1:12" s="8" customFormat="1" x14ac:dyDescent="0.25">
      <c r="A83" s="9">
        <v>44614</v>
      </c>
      <c r="B83" s="106" t="s">
        <v>87</v>
      </c>
      <c r="C83" s="106" t="s">
        <v>16</v>
      </c>
      <c r="D83" s="89">
        <v>2</v>
      </c>
      <c r="E83" s="12">
        <v>46000</v>
      </c>
      <c r="F83" s="12">
        <f t="shared" si="7"/>
        <v>92000</v>
      </c>
      <c r="G83" s="30">
        <v>92092</v>
      </c>
      <c r="H83" s="12">
        <f>+G83-F83</f>
        <v>92</v>
      </c>
      <c r="I83" s="12">
        <f t="shared" si="8"/>
        <v>8280</v>
      </c>
      <c r="J83" s="29">
        <f t="shared" si="9"/>
        <v>83720</v>
      </c>
      <c r="K83" s="13">
        <f t="shared" si="10"/>
        <v>8372</v>
      </c>
      <c r="L83" s="45">
        <f t="shared" si="11"/>
        <v>92092</v>
      </c>
    </row>
    <row r="84" spans="1:12" s="8" customFormat="1" x14ac:dyDescent="0.25">
      <c r="A84" s="9">
        <v>44616</v>
      </c>
      <c r="B84" s="10" t="s">
        <v>88</v>
      </c>
      <c r="C84" s="10" t="s">
        <v>7</v>
      </c>
      <c r="D84" s="11">
        <v>2</v>
      </c>
      <c r="E84" s="12">
        <v>111058</v>
      </c>
      <c r="F84" s="12">
        <f t="shared" si="7"/>
        <v>222116</v>
      </c>
      <c r="G84" s="134">
        <v>1468883</v>
      </c>
      <c r="H84" s="136">
        <f>+G84-SUM(F84:F92)</f>
        <v>17325</v>
      </c>
      <c r="I84" s="12">
        <f t="shared" si="8"/>
        <v>19990.439999999999</v>
      </c>
      <c r="J84" s="29">
        <f t="shared" si="9"/>
        <v>202125.56</v>
      </c>
      <c r="K84" s="13">
        <f t="shared" si="10"/>
        <v>20212.556</v>
      </c>
      <c r="L84" s="45">
        <f t="shared" si="11"/>
        <v>222338.11600000001</v>
      </c>
    </row>
    <row r="85" spans="1:12" s="8" customFormat="1" x14ac:dyDescent="0.25">
      <c r="A85" s="9">
        <v>44616</v>
      </c>
      <c r="B85" s="106" t="s">
        <v>88</v>
      </c>
      <c r="C85" s="106" t="s">
        <v>1</v>
      </c>
      <c r="D85" s="89">
        <v>1</v>
      </c>
      <c r="E85" s="12">
        <v>50182</v>
      </c>
      <c r="F85" s="12">
        <f t="shared" si="7"/>
        <v>50182</v>
      </c>
      <c r="G85" s="138"/>
      <c r="H85" s="139"/>
      <c r="I85" s="12">
        <f t="shared" si="8"/>
        <v>4516.38</v>
      </c>
      <c r="J85" s="29">
        <f t="shared" si="9"/>
        <v>45665.62</v>
      </c>
      <c r="K85" s="13">
        <f t="shared" si="10"/>
        <v>4566.5619999999999</v>
      </c>
      <c r="L85" s="45">
        <f t="shared" si="11"/>
        <v>50232.182000000001</v>
      </c>
    </row>
    <row r="86" spans="1:12" s="8" customFormat="1" x14ac:dyDescent="0.25">
      <c r="A86" s="9">
        <v>44616</v>
      </c>
      <c r="B86" s="106" t="s">
        <v>88</v>
      </c>
      <c r="C86" s="106" t="s">
        <v>21</v>
      </c>
      <c r="D86" s="89">
        <v>1</v>
      </c>
      <c r="E86" s="12">
        <v>90750</v>
      </c>
      <c r="F86" s="12">
        <f t="shared" si="7"/>
        <v>90750</v>
      </c>
      <c r="G86" s="138"/>
      <c r="H86" s="139"/>
      <c r="I86" s="12">
        <f t="shared" si="8"/>
        <v>8167.5</v>
      </c>
      <c r="J86" s="29">
        <f t="shared" si="9"/>
        <v>82582.5</v>
      </c>
      <c r="K86" s="13">
        <f t="shared" si="10"/>
        <v>8258.25</v>
      </c>
      <c r="L86" s="45">
        <f t="shared" si="11"/>
        <v>90840.75</v>
      </c>
    </row>
    <row r="87" spans="1:12" s="8" customFormat="1" x14ac:dyDescent="0.25">
      <c r="A87" s="9">
        <v>44616</v>
      </c>
      <c r="B87" s="106" t="s">
        <v>88</v>
      </c>
      <c r="C87" s="106" t="s">
        <v>2</v>
      </c>
      <c r="D87" s="89">
        <v>2</v>
      </c>
      <c r="E87" s="12">
        <v>107205</v>
      </c>
      <c r="F87" s="12">
        <f t="shared" si="7"/>
        <v>214410</v>
      </c>
      <c r="G87" s="138"/>
      <c r="H87" s="139"/>
      <c r="I87" s="12">
        <f t="shared" si="8"/>
        <v>19296.900000000001</v>
      </c>
      <c r="J87" s="29">
        <f t="shared" si="9"/>
        <v>195113.1</v>
      </c>
      <c r="K87" s="13">
        <f t="shared" si="10"/>
        <v>19511.310000000001</v>
      </c>
      <c r="L87" s="45">
        <f t="shared" si="11"/>
        <v>214624.41</v>
      </c>
    </row>
    <row r="88" spans="1:12" s="8" customFormat="1" x14ac:dyDescent="0.25">
      <c r="A88" s="9">
        <v>44616</v>
      </c>
      <c r="B88" s="106" t="s">
        <v>88</v>
      </c>
      <c r="C88" s="106" t="s">
        <v>18</v>
      </c>
      <c r="D88" s="89">
        <v>2</v>
      </c>
      <c r="E88" s="12">
        <v>59400</v>
      </c>
      <c r="F88" s="12">
        <f t="shared" si="7"/>
        <v>118800</v>
      </c>
      <c r="G88" s="138"/>
      <c r="H88" s="139"/>
      <c r="I88" s="12">
        <f t="shared" si="8"/>
        <v>10692</v>
      </c>
      <c r="J88" s="29">
        <f t="shared" si="9"/>
        <v>108108</v>
      </c>
      <c r="K88" s="13">
        <f t="shared" si="10"/>
        <v>10810.8</v>
      </c>
      <c r="L88" s="45">
        <f t="shared" si="11"/>
        <v>118918.8</v>
      </c>
    </row>
    <row r="89" spans="1:12" s="8" customFormat="1" x14ac:dyDescent="0.25">
      <c r="A89" s="9">
        <v>44616</v>
      </c>
      <c r="B89" s="106" t="s">
        <v>88</v>
      </c>
      <c r="C89" s="106" t="s">
        <v>20</v>
      </c>
      <c r="D89" s="89">
        <v>2</v>
      </c>
      <c r="E89" s="12">
        <v>105400</v>
      </c>
      <c r="F89" s="12">
        <f t="shared" si="7"/>
        <v>210800</v>
      </c>
      <c r="G89" s="138"/>
      <c r="H89" s="139"/>
      <c r="I89" s="12">
        <f t="shared" si="8"/>
        <v>18972</v>
      </c>
      <c r="J89" s="29">
        <f t="shared" si="9"/>
        <v>191828</v>
      </c>
      <c r="K89" s="13">
        <f t="shared" si="10"/>
        <v>19182.8</v>
      </c>
      <c r="L89" s="45">
        <f t="shared" si="11"/>
        <v>211010.8</v>
      </c>
    </row>
    <row r="90" spans="1:12" s="8" customFormat="1" x14ac:dyDescent="0.25">
      <c r="A90" s="9">
        <v>44616</v>
      </c>
      <c r="B90" s="106" t="s">
        <v>88</v>
      </c>
      <c r="C90" s="106" t="s">
        <v>17</v>
      </c>
      <c r="D90" s="89">
        <v>2</v>
      </c>
      <c r="E90" s="12">
        <v>74250</v>
      </c>
      <c r="F90" s="12">
        <f t="shared" si="7"/>
        <v>148500</v>
      </c>
      <c r="G90" s="138"/>
      <c r="H90" s="139"/>
      <c r="I90" s="12">
        <f t="shared" si="8"/>
        <v>13365</v>
      </c>
      <c r="J90" s="29">
        <f t="shared" si="9"/>
        <v>135135</v>
      </c>
      <c r="K90" s="13">
        <f t="shared" si="10"/>
        <v>13513.5</v>
      </c>
      <c r="L90" s="45">
        <f t="shared" si="11"/>
        <v>148648.5</v>
      </c>
    </row>
    <row r="91" spans="1:12" s="8" customFormat="1" x14ac:dyDescent="0.25">
      <c r="A91" s="9">
        <v>44616</v>
      </c>
      <c r="B91" s="106" t="s">
        <v>88</v>
      </c>
      <c r="C91" s="106" t="s">
        <v>3</v>
      </c>
      <c r="D91" s="89">
        <v>3</v>
      </c>
      <c r="E91" s="12">
        <v>61050</v>
      </c>
      <c r="F91" s="12">
        <f t="shared" si="7"/>
        <v>183150</v>
      </c>
      <c r="G91" s="138"/>
      <c r="H91" s="139"/>
      <c r="I91" s="12">
        <f t="shared" si="8"/>
        <v>16483.5</v>
      </c>
      <c r="J91" s="29">
        <f t="shared" si="9"/>
        <v>166666.5</v>
      </c>
      <c r="K91" s="13">
        <f t="shared" si="10"/>
        <v>16666.650000000001</v>
      </c>
      <c r="L91" s="45">
        <f t="shared" si="11"/>
        <v>183333.15</v>
      </c>
    </row>
    <row r="92" spans="1:12" s="8" customFormat="1" x14ac:dyDescent="0.25">
      <c r="A92" s="9">
        <v>44616</v>
      </c>
      <c r="B92" s="106" t="s">
        <v>88</v>
      </c>
      <c r="C92" s="106" t="s">
        <v>5</v>
      </c>
      <c r="D92" s="89">
        <v>3</v>
      </c>
      <c r="E92" s="12">
        <v>70950</v>
      </c>
      <c r="F92" s="12">
        <f t="shared" si="7"/>
        <v>212850</v>
      </c>
      <c r="G92" s="135"/>
      <c r="H92" s="137"/>
      <c r="I92" s="12">
        <f t="shared" si="8"/>
        <v>19156.5</v>
      </c>
      <c r="J92" s="29">
        <f t="shared" si="9"/>
        <v>193693.5</v>
      </c>
      <c r="K92" s="13">
        <f t="shared" si="10"/>
        <v>19369.349999999999</v>
      </c>
      <c r="L92" s="45">
        <f t="shared" si="11"/>
        <v>213062.85</v>
      </c>
    </row>
    <row r="93" spans="1:12" s="8" customFormat="1" x14ac:dyDescent="0.25">
      <c r="A93" s="9">
        <v>44620</v>
      </c>
      <c r="B93" s="106" t="s">
        <v>89</v>
      </c>
      <c r="C93" s="106" t="s">
        <v>21</v>
      </c>
      <c r="D93" s="89">
        <v>1</v>
      </c>
      <c r="E93" s="12">
        <v>90750</v>
      </c>
      <c r="F93" s="12">
        <f t="shared" si="7"/>
        <v>90750</v>
      </c>
      <c r="G93" s="134">
        <v>296884</v>
      </c>
      <c r="H93" s="136">
        <f>+G93-SUM(F93:F95)</f>
        <v>-13316</v>
      </c>
      <c r="I93" s="12">
        <f t="shared" si="8"/>
        <v>8167.5</v>
      </c>
      <c r="J93" s="29">
        <f t="shared" si="9"/>
        <v>82582.5</v>
      </c>
      <c r="K93" s="13">
        <f t="shared" si="10"/>
        <v>8258.25</v>
      </c>
      <c r="L93" s="45">
        <f t="shared" si="11"/>
        <v>90840.75</v>
      </c>
    </row>
    <row r="94" spans="1:12" s="8" customFormat="1" x14ac:dyDescent="0.25">
      <c r="A94" s="9">
        <v>44620</v>
      </c>
      <c r="B94" s="106" t="s">
        <v>89</v>
      </c>
      <c r="C94" s="106" t="s">
        <v>5</v>
      </c>
      <c r="D94" s="89">
        <v>1</v>
      </c>
      <c r="E94" s="12">
        <v>70950</v>
      </c>
      <c r="F94" s="12">
        <f t="shared" si="7"/>
        <v>70950</v>
      </c>
      <c r="G94" s="138"/>
      <c r="H94" s="139"/>
      <c r="I94" s="12">
        <f t="shared" si="8"/>
        <v>6385.5</v>
      </c>
      <c r="J94" s="29">
        <f t="shared" si="9"/>
        <v>64564.5</v>
      </c>
      <c r="K94" s="13">
        <f t="shared" si="10"/>
        <v>6456.45</v>
      </c>
      <c r="L94" s="45">
        <f t="shared" si="11"/>
        <v>71020.95</v>
      </c>
    </row>
    <row r="95" spans="1:12" s="8" customFormat="1" x14ac:dyDescent="0.25">
      <c r="A95" s="9">
        <v>44620</v>
      </c>
      <c r="B95" s="106" t="s">
        <v>89</v>
      </c>
      <c r="C95" s="106" t="s">
        <v>17</v>
      </c>
      <c r="D95" s="89">
        <v>2</v>
      </c>
      <c r="E95" s="12">
        <v>74250</v>
      </c>
      <c r="F95" s="12">
        <f t="shared" si="7"/>
        <v>148500</v>
      </c>
      <c r="G95" s="135"/>
      <c r="H95" s="137"/>
      <c r="I95" s="12">
        <f t="shared" si="8"/>
        <v>13365</v>
      </c>
      <c r="J95" s="29">
        <f t="shared" si="9"/>
        <v>135135</v>
      </c>
      <c r="K95" s="13">
        <f t="shared" si="10"/>
        <v>13513.5</v>
      </c>
      <c r="L95" s="45">
        <f t="shared" si="11"/>
        <v>148648.5</v>
      </c>
    </row>
    <row r="96" spans="1:12" s="8" customFormat="1" x14ac:dyDescent="0.25">
      <c r="A96" s="9">
        <v>44615</v>
      </c>
      <c r="B96" s="106" t="s">
        <v>90</v>
      </c>
      <c r="C96" s="106" t="s">
        <v>21</v>
      </c>
      <c r="D96" s="89">
        <v>1</v>
      </c>
      <c r="E96" s="12">
        <v>90750</v>
      </c>
      <c r="F96" s="12">
        <f t="shared" si="7"/>
        <v>90750</v>
      </c>
      <c r="G96" s="134">
        <v>755312</v>
      </c>
      <c r="H96" s="136">
        <f>+G96-SUM(F96:F99)</f>
        <v>80466</v>
      </c>
      <c r="I96" s="12">
        <f t="shared" si="8"/>
        <v>8167.5</v>
      </c>
      <c r="J96" s="29">
        <f t="shared" si="9"/>
        <v>82582.5</v>
      </c>
      <c r="K96" s="13">
        <f t="shared" si="10"/>
        <v>8258.25</v>
      </c>
      <c r="L96" s="45">
        <f t="shared" si="11"/>
        <v>90840.75</v>
      </c>
    </row>
    <row r="97" spans="1:12" s="8" customFormat="1" x14ac:dyDescent="0.25">
      <c r="A97" s="9">
        <v>44615</v>
      </c>
      <c r="B97" s="106" t="s">
        <v>90</v>
      </c>
      <c r="C97" s="106" t="s">
        <v>20</v>
      </c>
      <c r="D97" s="89">
        <v>2</v>
      </c>
      <c r="E97" s="12">
        <v>105400</v>
      </c>
      <c r="F97" s="12">
        <f t="shared" si="7"/>
        <v>210800</v>
      </c>
      <c r="G97" s="138"/>
      <c r="H97" s="139"/>
      <c r="I97" s="12">
        <f t="shared" si="8"/>
        <v>18972</v>
      </c>
      <c r="J97" s="29">
        <f t="shared" si="9"/>
        <v>191828</v>
      </c>
      <c r="K97" s="13">
        <f t="shared" si="10"/>
        <v>19182.8</v>
      </c>
      <c r="L97" s="45">
        <f t="shared" si="11"/>
        <v>211010.8</v>
      </c>
    </row>
    <row r="98" spans="1:12" s="8" customFormat="1" x14ac:dyDescent="0.25">
      <c r="A98" s="9">
        <v>44615</v>
      </c>
      <c r="B98" s="106" t="s">
        <v>90</v>
      </c>
      <c r="C98" s="106" t="s">
        <v>17</v>
      </c>
      <c r="D98" s="89">
        <v>3</v>
      </c>
      <c r="E98" s="12">
        <v>74250</v>
      </c>
      <c r="F98" s="12">
        <f t="shared" si="7"/>
        <v>222750</v>
      </c>
      <c r="G98" s="138"/>
      <c r="H98" s="139"/>
      <c r="I98" s="12">
        <f t="shared" si="8"/>
        <v>20047.5</v>
      </c>
      <c r="J98" s="29">
        <f t="shared" si="9"/>
        <v>202702.5</v>
      </c>
      <c r="K98" s="13">
        <f t="shared" si="10"/>
        <v>20270.25</v>
      </c>
      <c r="L98" s="45">
        <f t="shared" si="11"/>
        <v>222972.75</v>
      </c>
    </row>
    <row r="99" spans="1:12" s="8" customFormat="1" x14ac:dyDescent="0.25">
      <c r="A99" s="9">
        <v>44615</v>
      </c>
      <c r="B99" s="106" t="s">
        <v>90</v>
      </c>
      <c r="C99" s="106" t="s">
        <v>1</v>
      </c>
      <c r="D99" s="89">
        <v>3</v>
      </c>
      <c r="E99" s="12">
        <v>50182</v>
      </c>
      <c r="F99" s="12">
        <f t="shared" si="7"/>
        <v>150546</v>
      </c>
      <c r="G99" s="142"/>
      <c r="H99" s="137"/>
      <c r="I99" s="12">
        <f t="shared" si="8"/>
        <v>13549.14</v>
      </c>
      <c r="J99" s="29">
        <f t="shared" si="9"/>
        <v>136996.85999999999</v>
      </c>
      <c r="K99" s="13">
        <f t="shared" si="10"/>
        <v>13699.685999999998</v>
      </c>
      <c r="L99" s="45">
        <f t="shared" si="11"/>
        <v>150696.54599999997</v>
      </c>
    </row>
    <row r="100" spans="1:12" s="8" customFormat="1" x14ac:dyDescent="0.25">
      <c r="A100" s="9">
        <v>44601</v>
      </c>
      <c r="B100" s="106" t="s">
        <v>91</v>
      </c>
      <c r="C100" s="106" t="s">
        <v>17</v>
      </c>
      <c r="D100" s="89">
        <v>3</v>
      </c>
      <c r="E100" s="12">
        <v>74250</v>
      </c>
      <c r="F100" s="12">
        <f t="shared" si="7"/>
        <v>222750</v>
      </c>
      <c r="G100" s="134">
        <v>401115</v>
      </c>
      <c r="H100" s="136">
        <f>+G100-F100-F101</f>
        <v>36465</v>
      </c>
      <c r="I100" s="12">
        <f t="shared" si="8"/>
        <v>20047.5</v>
      </c>
      <c r="J100" s="29">
        <f t="shared" si="9"/>
        <v>202702.5</v>
      </c>
      <c r="K100" s="13">
        <f t="shared" si="10"/>
        <v>20270.25</v>
      </c>
      <c r="L100" s="45">
        <f t="shared" si="11"/>
        <v>222972.75</v>
      </c>
    </row>
    <row r="101" spans="1:12" s="8" customFormat="1" x14ac:dyDescent="0.25">
      <c r="A101" s="9">
        <v>44601</v>
      </c>
      <c r="B101" s="106" t="s">
        <v>91</v>
      </c>
      <c r="C101" s="106" t="s">
        <v>5</v>
      </c>
      <c r="D101" s="89">
        <v>2</v>
      </c>
      <c r="E101" s="12">
        <v>70950</v>
      </c>
      <c r="F101" s="12">
        <f t="shared" si="7"/>
        <v>141900</v>
      </c>
      <c r="G101" s="142"/>
      <c r="H101" s="137"/>
      <c r="I101" s="12">
        <f t="shared" si="8"/>
        <v>12771</v>
      </c>
      <c r="J101" s="29">
        <f t="shared" si="9"/>
        <v>129129</v>
      </c>
      <c r="K101" s="13">
        <f t="shared" si="10"/>
        <v>12912.9</v>
      </c>
      <c r="L101" s="45">
        <f t="shared" si="11"/>
        <v>142041.9</v>
      </c>
    </row>
    <row r="102" spans="1:12" s="8" customFormat="1" x14ac:dyDescent="0.25">
      <c r="A102" s="9">
        <v>44601</v>
      </c>
      <c r="B102" s="106" t="s">
        <v>25</v>
      </c>
      <c r="C102" s="106" t="s">
        <v>3</v>
      </c>
      <c r="D102" s="89">
        <v>1</v>
      </c>
      <c r="E102" s="12">
        <v>61050</v>
      </c>
      <c r="F102" s="12">
        <f t="shared" si="7"/>
        <v>61050</v>
      </c>
      <c r="G102" s="134">
        <v>629325</v>
      </c>
      <c r="H102" s="136">
        <f>+G102-SUM(F102:F105)</f>
        <v>57175</v>
      </c>
      <c r="I102" s="12">
        <f t="shared" si="8"/>
        <v>5494.5</v>
      </c>
      <c r="J102" s="29">
        <f t="shared" si="9"/>
        <v>55555.5</v>
      </c>
      <c r="K102" s="13">
        <f t="shared" si="10"/>
        <v>5555.55</v>
      </c>
      <c r="L102" s="45">
        <f t="shared" si="11"/>
        <v>61111.05</v>
      </c>
    </row>
    <row r="103" spans="1:12" s="8" customFormat="1" x14ac:dyDescent="0.25">
      <c r="A103" s="9">
        <v>44601</v>
      </c>
      <c r="B103" s="106" t="s">
        <v>25</v>
      </c>
      <c r="C103" s="106" t="s">
        <v>20</v>
      </c>
      <c r="D103" s="89">
        <v>2</v>
      </c>
      <c r="E103" s="12">
        <v>105400</v>
      </c>
      <c r="F103" s="12">
        <f t="shared" si="7"/>
        <v>210800</v>
      </c>
      <c r="G103" s="138"/>
      <c r="H103" s="139"/>
      <c r="I103" s="12">
        <f t="shared" si="8"/>
        <v>18972</v>
      </c>
      <c r="J103" s="29">
        <f t="shared" si="9"/>
        <v>191828</v>
      </c>
      <c r="K103" s="13">
        <f t="shared" si="10"/>
        <v>19182.8</v>
      </c>
      <c r="L103" s="45">
        <f t="shared" si="11"/>
        <v>211010.8</v>
      </c>
    </row>
    <row r="104" spans="1:12" s="8" customFormat="1" x14ac:dyDescent="0.25">
      <c r="A104" s="9">
        <v>44601</v>
      </c>
      <c r="B104" s="106" t="s">
        <v>25</v>
      </c>
      <c r="C104" s="106" t="s">
        <v>21</v>
      </c>
      <c r="D104" s="89">
        <v>2</v>
      </c>
      <c r="E104" s="12">
        <v>90750</v>
      </c>
      <c r="F104" s="12">
        <f t="shared" si="7"/>
        <v>181500</v>
      </c>
      <c r="G104" s="138"/>
      <c r="H104" s="139"/>
      <c r="I104" s="12">
        <f t="shared" si="8"/>
        <v>16335</v>
      </c>
      <c r="J104" s="29">
        <f t="shared" si="9"/>
        <v>165165</v>
      </c>
      <c r="K104" s="13">
        <f t="shared" si="10"/>
        <v>16516.5</v>
      </c>
      <c r="L104" s="45">
        <f t="shared" si="11"/>
        <v>181681.5</v>
      </c>
    </row>
    <row r="105" spans="1:12" s="8" customFormat="1" x14ac:dyDescent="0.25">
      <c r="A105" s="9">
        <v>44601</v>
      </c>
      <c r="B105" s="106" t="s">
        <v>25</v>
      </c>
      <c r="C105" s="106" t="s">
        <v>18</v>
      </c>
      <c r="D105" s="89">
        <v>2</v>
      </c>
      <c r="E105" s="12">
        <v>59400</v>
      </c>
      <c r="F105" s="12">
        <f t="shared" si="7"/>
        <v>118800</v>
      </c>
      <c r="G105" s="142"/>
      <c r="H105" s="137"/>
      <c r="I105" s="12">
        <f t="shared" si="8"/>
        <v>10692</v>
      </c>
      <c r="J105" s="29">
        <f t="shared" si="9"/>
        <v>108108</v>
      </c>
      <c r="K105" s="13">
        <f t="shared" si="10"/>
        <v>10810.8</v>
      </c>
      <c r="L105" s="45">
        <f t="shared" si="11"/>
        <v>118918.8</v>
      </c>
    </row>
    <row r="106" spans="1:12" s="8" customFormat="1" x14ac:dyDescent="0.25">
      <c r="A106" s="9">
        <v>44603</v>
      </c>
      <c r="B106" s="106" t="s">
        <v>92</v>
      </c>
      <c r="C106" s="106" t="s">
        <v>23</v>
      </c>
      <c r="D106" s="89">
        <v>2</v>
      </c>
      <c r="E106" s="12">
        <v>87787</v>
      </c>
      <c r="F106" s="12">
        <f t="shared" si="7"/>
        <v>175574</v>
      </c>
      <c r="G106" s="134">
        <v>1059608</v>
      </c>
      <c r="H106" s="136">
        <f>+G106-SUM(F106:F111)</f>
        <v>71007</v>
      </c>
      <c r="I106" s="12">
        <f t="shared" si="8"/>
        <v>15801.66</v>
      </c>
      <c r="J106" s="29">
        <f t="shared" si="9"/>
        <v>159772.34</v>
      </c>
      <c r="K106" s="13">
        <f t="shared" si="10"/>
        <v>15977.233999999999</v>
      </c>
      <c r="L106" s="45">
        <f t="shared" si="11"/>
        <v>175749.57399999999</v>
      </c>
    </row>
    <row r="107" spans="1:12" s="8" customFormat="1" x14ac:dyDescent="0.25">
      <c r="A107" s="9">
        <v>44603</v>
      </c>
      <c r="B107" s="106" t="s">
        <v>92</v>
      </c>
      <c r="C107" s="106" t="s">
        <v>18</v>
      </c>
      <c r="D107" s="89">
        <v>2</v>
      </c>
      <c r="E107" s="12">
        <v>59400</v>
      </c>
      <c r="F107" s="12">
        <f t="shared" si="7"/>
        <v>118800</v>
      </c>
      <c r="G107" s="138"/>
      <c r="H107" s="139"/>
      <c r="I107" s="12">
        <f t="shared" si="8"/>
        <v>10692</v>
      </c>
      <c r="J107" s="29">
        <f t="shared" si="9"/>
        <v>108108</v>
      </c>
      <c r="K107" s="13">
        <f t="shared" si="10"/>
        <v>10810.8</v>
      </c>
      <c r="L107" s="45">
        <f t="shared" si="11"/>
        <v>118918.8</v>
      </c>
    </row>
    <row r="108" spans="1:12" s="8" customFormat="1" x14ac:dyDescent="0.25">
      <c r="A108" s="9">
        <v>44603</v>
      </c>
      <c r="B108" s="106" t="s">
        <v>92</v>
      </c>
      <c r="C108" s="106" t="s">
        <v>1</v>
      </c>
      <c r="D108" s="89">
        <v>1</v>
      </c>
      <c r="E108" s="12">
        <v>50182</v>
      </c>
      <c r="F108" s="12">
        <f t="shared" si="7"/>
        <v>50182</v>
      </c>
      <c r="G108" s="138"/>
      <c r="H108" s="139"/>
      <c r="I108" s="12">
        <f t="shared" si="8"/>
        <v>4516.38</v>
      </c>
      <c r="J108" s="29">
        <f t="shared" si="9"/>
        <v>45665.62</v>
      </c>
      <c r="K108" s="13">
        <f t="shared" si="10"/>
        <v>4566.5619999999999</v>
      </c>
      <c r="L108" s="45">
        <f t="shared" si="11"/>
        <v>50232.182000000001</v>
      </c>
    </row>
    <row r="109" spans="1:12" s="8" customFormat="1" x14ac:dyDescent="0.25">
      <c r="A109" s="9">
        <v>44603</v>
      </c>
      <c r="B109" s="106" t="s">
        <v>92</v>
      </c>
      <c r="C109" s="106" t="s">
        <v>26</v>
      </c>
      <c r="D109" s="89">
        <v>1</v>
      </c>
      <c r="E109" s="12">
        <v>55595</v>
      </c>
      <c r="F109" s="12">
        <f t="shared" si="7"/>
        <v>55595</v>
      </c>
      <c r="G109" s="138"/>
      <c r="H109" s="139"/>
      <c r="I109" s="12">
        <f t="shared" si="8"/>
        <v>5003.55</v>
      </c>
      <c r="J109" s="29">
        <f t="shared" si="9"/>
        <v>50591.45</v>
      </c>
      <c r="K109" s="13">
        <f t="shared" si="10"/>
        <v>5059.1450000000004</v>
      </c>
      <c r="L109" s="45">
        <f t="shared" si="11"/>
        <v>55650.595000000001</v>
      </c>
    </row>
    <row r="110" spans="1:12" s="8" customFormat="1" x14ac:dyDescent="0.25">
      <c r="A110" s="9">
        <v>44603</v>
      </c>
      <c r="B110" s="106" t="s">
        <v>92</v>
      </c>
      <c r="C110" s="106" t="s">
        <v>20</v>
      </c>
      <c r="D110" s="89">
        <v>3</v>
      </c>
      <c r="E110" s="12">
        <v>105400</v>
      </c>
      <c r="F110" s="12">
        <f t="shared" si="7"/>
        <v>316200</v>
      </c>
      <c r="G110" s="138"/>
      <c r="H110" s="139"/>
      <c r="I110" s="12">
        <f t="shared" si="8"/>
        <v>28458</v>
      </c>
      <c r="J110" s="29">
        <f t="shared" si="9"/>
        <v>287742</v>
      </c>
      <c r="K110" s="13">
        <f t="shared" si="10"/>
        <v>28774.2</v>
      </c>
      <c r="L110" s="45">
        <f t="shared" si="11"/>
        <v>316516.2</v>
      </c>
    </row>
    <row r="111" spans="1:12" s="8" customFormat="1" x14ac:dyDescent="0.25">
      <c r="A111" s="9">
        <v>44603</v>
      </c>
      <c r="B111" s="106" t="s">
        <v>92</v>
      </c>
      <c r="C111" s="106" t="s">
        <v>21</v>
      </c>
      <c r="D111" s="89">
        <v>3</v>
      </c>
      <c r="E111" s="12">
        <v>90750</v>
      </c>
      <c r="F111" s="12">
        <f t="shared" si="7"/>
        <v>272250</v>
      </c>
      <c r="G111" s="142"/>
      <c r="H111" s="137"/>
      <c r="I111" s="12">
        <f t="shared" si="8"/>
        <v>24502.5</v>
      </c>
      <c r="J111" s="29">
        <f t="shared" si="9"/>
        <v>247747.5</v>
      </c>
      <c r="K111" s="13">
        <f t="shared" si="10"/>
        <v>24774.75</v>
      </c>
      <c r="L111" s="45">
        <f t="shared" si="11"/>
        <v>272522.25</v>
      </c>
    </row>
    <row r="112" spans="1:12" s="8" customFormat="1" x14ac:dyDescent="0.25">
      <c r="A112" s="9">
        <v>44605</v>
      </c>
      <c r="B112" s="106" t="s">
        <v>93</v>
      </c>
      <c r="C112" s="106" t="s">
        <v>94</v>
      </c>
      <c r="D112" s="89">
        <v>2</v>
      </c>
      <c r="E112" s="12">
        <v>94013</v>
      </c>
      <c r="F112" s="12">
        <f t="shared" si="7"/>
        <v>188026</v>
      </c>
      <c r="G112" s="134">
        <v>619869</v>
      </c>
      <c r="H112" s="136">
        <f>+G112-SUM(F112:F114)</f>
        <v>-3157</v>
      </c>
      <c r="I112" s="12">
        <f t="shared" si="8"/>
        <v>16922.34</v>
      </c>
      <c r="J112" s="29">
        <f t="shared" si="9"/>
        <v>171103.66</v>
      </c>
      <c r="K112" s="13">
        <f t="shared" si="10"/>
        <v>17110.366000000002</v>
      </c>
      <c r="L112" s="45">
        <f t="shared" si="11"/>
        <v>188214.02600000001</v>
      </c>
    </row>
    <row r="113" spans="1:12" s="8" customFormat="1" x14ac:dyDescent="0.25">
      <c r="A113" s="9">
        <v>44605</v>
      </c>
      <c r="B113" s="106" t="s">
        <v>93</v>
      </c>
      <c r="C113" s="106" t="s">
        <v>18</v>
      </c>
      <c r="D113" s="89">
        <v>2</v>
      </c>
      <c r="E113" s="12">
        <v>59400</v>
      </c>
      <c r="F113" s="12">
        <f t="shared" si="7"/>
        <v>118800</v>
      </c>
      <c r="G113" s="138"/>
      <c r="H113" s="139"/>
      <c r="I113" s="12">
        <f t="shared" si="8"/>
        <v>10692</v>
      </c>
      <c r="J113" s="29">
        <f t="shared" si="9"/>
        <v>108108</v>
      </c>
      <c r="K113" s="13">
        <f t="shared" si="10"/>
        <v>10810.8</v>
      </c>
      <c r="L113" s="45">
        <f t="shared" si="11"/>
        <v>118918.8</v>
      </c>
    </row>
    <row r="114" spans="1:12" s="8" customFormat="1" x14ac:dyDescent="0.25">
      <c r="A114" s="9">
        <v>44605</v>
      </c>
      <c r="B114" s="106" t="s">
        <v>93</v>
      </c>
      <c r="C114" s="106" t="s">
        <v>20</v>
      </c>
      <c r="D114" s="89">
        <v>3</v>
      </c>
      <c r="E114" s="12">
        <v>105400</v>
      </c>
      <c r="F114" s="12">
        <f t="shared" si="7"/>
        <v>316200</v>
      </c>
      <c r="G114" s="135"/>
      <c r="H114" s="137"/>
      <c r="I114" s="12">
        <f t="shared" si="8"/>
        <v>28458</v>
      </c>
      <c r="J114" s="29">
        <f t="shared" si="9"/>
        <v>287742</v>
      </c>
      <c r="K114" s="13">
        <f t="shared" si="10"/>
        <v>28774.2</v>
      </c>
      <c r="L114" s="45">
        <f t="shared" si="11"/>
        <v>316516.2</v>
      </c>
    </row>
    <row r="115" spans="1:12" s="8" customFormat="1" x14ac:dyDescent="0.25">
      <c r="A115" s="9">
        <v>44615</v>
      </c>
      <c r="B115" s="106" t="s">
        <v>95</v>
      </c>
      <c r="C115" s="106" t="s">
        <v>7</v>
      </c>
      <c r="D115" s="89">
        <v>1</v>
      </c>
      <c r="E115" s="12">
        <v>111058</v>
      </c>
      <c r="F115" s="12">
        <f t="shared" si="7"/>
        <v>111058</v>
      </c>
      <c r="G115" s="134">
        <v>445296</v>
      </c>
      <c r="H115" s="136">
        <f>+G115-SUM(F115:F119)</f>
        <v>-1686</v>
      </c>
      <c r="I115" s="12">
        <f t="shared" si="8"/>
        <v>9995.2199999999993</v>
      </c>
      <c r="J115" s="29">
        <f t="shared" si="9"/>
        <v>101062.78</v>
      </c>
      <c r="K115" s="13">
        <f t="shared" si="10"/>
        <v>10106.278</v>
      </c>
      <c r="L115" s="45">
        <f t="shared" si="11"/>
        <v>111169.058</v>
      </c>
    </row>
    <row r="116" spans="1:12" s="8" customFormat="1" x14ac:dyDescent="0.25">
      <c r="A116" s="9">
        <v>44615</v>
      </c>
      <c r="B116" s="106" t="s">
        <v>95</v>
      </c>
      <c r="C116" s="106" t="s">
        <v>23</v>
      </c>
      <c r="D116" s="89">
        <v>1</v>
      </c>
      <c r="E116" s="12">
        <v>87787</v>
      </c>
      <c r="F116" s="12">
        <f t="shared" si="7"/>
        <v>87787</v>
      </c>
      <c r="G116" s="138"/>
      <c r="H116" s="139"/>
      <c r="I116" s="12">
        <f t="shared" si="8"/>
        <v>7900.83</v>
      </c>
      <c r="J116" s="29">
        <f t="shared" si="9"/>
        <v>79886.17</v>
      </c>
      <c r="K116" s="13">
        <f t="shared" si="10"/>
        <v>7988.6169999999993</v>
      </c>
      <c r="L116" s="45">
        <f t="shared" si="11"/>
        <v>87874.786999999997</v>
      </c>
    </row>
    <row r="117" spans="1:12" s="8" customFormat="1" x14ac:dyDescent="0.25">
      <c r="A117" s="9">
        <v>44615</v>
      </c>
      <c r="B117" s="106" t="s">
        <v>95</v>
      </c>
      <c r="C117" s="106" t="s">
        <v>1</v>
      </c>
      <c r="D117" s="89">
        <v>1</v>
      </c>
      <c r="E117" s="12">
        <v>50182</v>
      </c>
      <c r="F117" s="12">
        <f t="shared" si="7"/>
        <v>50182</v>
      </c>
      <c r="G117" s="138"/>
      <c r="H117" s="139"/>
      <c r="I117" s="12">
        <f t="shared" si="8"/>
        <v>4516.38</v>
      </c>
      <c r="J117" s="29">
        <f t="shared" si="9"/>
        <v>45665.62</v>
      </c>
      <c r="K117" s="13">
        <f t="shared" si="10"/>
        <v>4566.5619999999999</v>
      </c>
      <c r="L117" s="45">
        <f t="shared" si="11"/>
        <v>50232.182000000001</v>
      </c>
    </row>
    <row r="118" spans="1:12" s="8" customFormat="1" x14ac:dyDescent="0.25">
      <c r="A118" s="9">
        <v>44615</v>
      </c>
      <c r="B118" s="106" t="s">
        <v>95</v>
      </c>
      <c r="C118" s="106" t="s">
        <v>2</v>
      </c>
      <c r="D118" s="89">
        <v>1</v>
      </c>
      <c r="E118" s="12">
        <v>107205</v>
      </c>
      <c r="F118" s="12">
        <f t="shared" ref="F118:F125" si="12">D118*E118</f>
        <v>107205</v>
      </c>
      <c r="G118" s="138"/>
      <c r="H118" s="139"/>
      <c r="I118" s="12">
        <f t="shared" si="8"/>
        <v>9648.4500000000007</v>
      </c>
      <c r="J118" s="29">
        <f t="shared" si="9"/>
        <v>97556.55</v>
      </c>
      <c r="K118" s="13">
        <f t="shared" si="10"/>
        <v>9755.6550000000007</v>
      </c>
      <c r="L118" s="45">
        <f t="shared" si="11"/>
        <v>107312.205</v>
      </c>
    </row>
    <row r="119" spans="1:12" s="8" customFormat="1" x14ac:dyDescent="0.25">
      <c r="A119" s="9">
        <v>44615</v>
      </c>
      <c r="B119" s="106" t="s">
        <v>95</v>
      </c>
      <c r="C119" s="106" t="s">
        <v>21</v>
      </c>
      <c r="D119" s="89">
        <v>1</v>
      </c>
      <c r="E119" s="12">
        <v>90750</v>
      </c>
      <c r="F119" s="12">
        <f t="shared" si="12"/>
        <v>90750</v>
      </c>
      <c r="G119" s="135"/>
      <c r="H119" s="137"/>
      <c r="I119" s="12">
        <f t="shared" si="8"/>
        <v>8167.5</v>
      </c>
      <c r="J119" s="29">
        <f t="shared" si="9"/>
        <v>82582.5</v>
      </c>
      <c r="K119" s="13">
        <f t="shared" si="10"/>
        <v>8258.25</v>
      </c>
      <c r="L119" s="45">
        <f t="shared" si="11"/>
        <v>90840.75</v>
      </c>
    </row>
    <row r="120" spans="1:12" s="8" customFormat="1" x14ac:dyDescent="0.25">
      <c r="A120" s="9">
        <v>44602</v>
      </c>
      <c r="B120" s="106" t="s">
        <v>51</v>
      </c>
      <c r="C120" s="106" t="s">
        <v>2</v>
      </c>
      <c r="D120" s="89">
        <v>3</v>
      </c>
      <c r="E120" s="12">
        <v>107205</v>
      </c>
      <c r="F120" s="12">
        <f t="shared" si="12"/>
        <v>321615</v>
      </c>
      <c r="G120" s="12"/>
      <c r="H120" s="29"/>
      <c r="I120" s="12">
        <v>28945.35</v>
      </c>
      <c r="J120" s="29">
        <v>292669.65000000002</v>
      </c>
      <c r="K120" s="13">
        <v>29266.965</v>
      </c>
      <c r="L120" s="13">
        <v>321936.61500000005</v>
      </c>
    </row>
    <row r="121" spans="1:12" s="8" customFormat="1" x14ac:dyDescent="0.25">
      <c r="A121" s="9">
        <v>44602</v>
      </c>
      <c r="B121" s="106" t="s">
        <v>51</v>
      </c>
      <c r="C121" s="106" t="s">
        <v>16</v>
      </c>
      <c r="D121" s="89">
        <v>1</v>
      </c>
      <c r="E121" s="12">
        <v>46000</v>
      </c>
      <c r="F121" s="12">
        <f t="shared" si="12"/>
        <v>46000</v>
      </c>
      <c r="G121" s="12"/>
      <c r="H121" s="29"/>
      <c r="I121" s="12">
        <v>4140</v>
      </c>
      <c r="J121" s="29">
        <v>41860</v>
      </c>
      <c r="K121" s="13">
        <v>4186</v>
      </c>
      <c r="L121" s="13">
        <v>46046</v>
      </c>
    </row>
    <row r="122" spans="1:12" s="8" customFormat="1" x14ac:dyDescent="0.25">
      <c r="A122" s="9">
        <v>44609</v>
      </c>
      <c r="B122" s="106" t="s">
        <v>126</v>
      </c>
      <c r="C122" s="106" t="s">
        <v>20</v>
      </c>
      <c r="D122" s="89">
        <v>3</v>
      </c>
      <c r="E122" s="12">
        <v>105400</v>
      </c>
      <c r="F122" s="12">
        <f t="shared" si="12"/>
        <v>316200</v>
      </c>
      <c r="G122" s="12"/>
      <c r="H122" s="29"/>
      <c r="I122" s="12">
        <v>28458</v>
      </c>
      <c r="J122" s="29">
        <v>287742</v>
      </c>
      <c r="K122" s="13">
        <v>28774.2</v>
      </c>
      <c r="L122" s="13">
        <v>316516.2</v>
      </c>
    </row>
    <row r="123" spans="1:12" s="8" customFormat="1" x14ac:dyDescent="0.25">
      <c r="A123" s="9">
        <v>44609</v>
      </c>
      <c r="B123" s="106" t="s">
        <v>126</v>
      </c>
      <c r="C123" s="106" t="s">
        <v>18</v>
      </c>
      <c r="D123" s="89">
        <v>2</v>
      </c>
      <c r="E123" s="12">
        <v>59400</v>
      </c>
      <c r="F123" s="12">
        <f t="shared" si="12"/>
        <v>118800</v>
      </c>
      <c r="G123" s="12"/>
      <c r="H123" s="29"/>
      <c r="I123" s="12">
        <v>10692</v>
      </c>
      <c r="J123" s="29">
        <v>108108</v>
      </c>
      <c r="K123" s="13">
        <v>10810.8</v>
      </c>
      <c r="L123" s="13">
        <v>118918.8</v>
      </c>
    </row>
    <row r="124" spans="1:12" s="8" customFormat="1" x14ac:dyDescent="0.25">
      <c r="A124" s="9">
        <v>44609</v>
      </c>
      <c r="B124" s="106" t="s">
        <v>126</v>
      </c>
      <c r="C124" s="106" t="s">
        <v>3</v>
      </c>
      <c r="D124" s="89">
        <v>3</v>
      </c>
      <c r="E124" s="12">
        <v>61050</v>
      </c>
      <c r="F124" s="12">
        <f t="shared" si="12"/>
        <v>183150</v>
      </c>
      <c r="G124" s="12"/>
      <c r="H124" s="29"/>
      <c r="I124" s="12">
        <v>16483.5</v>
      </c>
      <c r="J124" s="29">
        <v>166666.5</v>
      </c>
      <c r="K124" s="13">
        <v>16666.650000000001</v>
      </c>
      <c r="L124" s="13">
        <v>183333.15</v>
      </c>
    </row>
    <row r="125" spans="1:12" s="8" customFormat="1" x14ac:dyDescent="0.25">
      <c r="A125" s="9">
        <v>44609</v>
      </c>
      <c r="B125" s="106" t="s">
        <v>126</v>
      </c>
      <c r="C125" s="106" t="s">
        <v>21</v>
      </c>
      <c r="D125" s="89">
        <v>1</v>
      </c>
      <c r="E125" s="12">
        <v>90750</v>
      </c>
      <c r="F125" s="12">
        <f t="shared" si="12"/>
        <v>90750</v>
      </c>
      <c r="G125" s="12"/>
      <c r="H125" s="29"/>
      <c r="I125" s="12">
        <v>8167.5</v>
      </c>
      <c r="J125" s="29">
        <v>82582.5</v>
      </c>
      <c r="K125" s="13">
        <v>8258.25</v>
      </c>
      <c r="L125" s="13">
        <v>90840.75</v>
      </c>
    </row>
    <row r="126" spans="1:12" x14ac:dyDescent="0.25">
      <c r="A126" s="14"/>
      <c r="B126" s="15"/>
      <c r="C126" s="15"/>
      <c r="D126" s="16"/>
      <c r="E126" s="17"/>
      <c r="F126" s="17">
        <f>SUM(F4:F125)</f>
        <v>18226880</v>
      </c>
      <c r="G126" s="17">
        <f t="shared" ref="G126:L126" si="13">SUM(G4:G125)</f>
        <v>17481726</v>
      </c>
      <c r="H126" s="17">
        <f t="shared" si="13"/>
        <v>589900</v>
      </c>
      <c r="I126" s="17">
        <f t="shared" si="13"/>
        <v>1637318.6999999997</v>
      </c>
      <c r="J126" s="17">
        <f t="shared" si="13"/>
        <v>16543561.299999997</v>
      </c>
      <c r="K126" s="17">
        <f t="shared" si="13"/>
        <v>1654356.1300000004</v>
      </c>
      <c r="L126" s="17">
        <f t="shared" si="13"/>
        <v>18197917.430000007</v>
      </c>
    </row>
  </sheetData>
  <autoFilter ref="A3:J126"/>
  <mergeCells count="56">
    <mergeCell ref="G115:G119"/>
    <mergeCell ref="H115:H119"/>
    <mergeCell ref="G102:G105"/>
    <mergeCell ref="H102:H105"/>
    <mergeCell ref="G106:G111"/>
    <mergeCell ref="H106:H111"/>
    <mergeCell ref="G112:G114"/>
    <mergeCell ref="H112:H114"/>
    <mergeCell ref="G93:G95"/>
    <mergeCell ref="H93:H95"/>
    <mergeCell ref="G96:G99"/>
    <mergeCell ref="H96:H99"/>
    <mergeCell ref="G100:G101"/>
    <mergeCell ref="H100:H101"/>
    <mergeCell ref="G75:G76"/>
    <mergeCell ref="H75:H76"/>
    <mergeCell ref="G77:G82"/>
    <mergeCell ref="H77:H82"/>
    <mergeCell ref="G84:G92"/>
    <mergeCell ref="H84:H92"/>
    <mergeCell ref="G60:G63"/>
    <mergeCell ref="H60:H63"/>
    <mergeCell ref="G65:G70"/>
    <mergeCell ref="H65:H70"/>
    <mergeCell ref="G72:G74"/>
    <mergeCell ref="H72:H74"/>
    <mergeCell ref="G45:G49"/>
    <mergeCell ref="H45:H49"/>
    <mergeCell ref="G50:G52"/>
    <mergeCell ref="H50:H52"/>
    <mergeCell ref="G53:G57"/>
    <mergeCell ref="H53:H57"/>
    <mergeCell ref="G37:G39"/>
    <mergeCell ref="H37:H39"/>
    <mergeCell ref="G40:G42"/>
    <mergeCell ref="H40:H42"/>
    <mergeCell ref="G43:G44"/>
    <mergeCell ref="H43:H44"/>
    <mergeCell ref="G20:G26"/>
    <mergeCell ref="H20:H26"/>
    <mergeCell ref="G27:G29"/>
    <mergeCell ref="H27:H29"/>
    <mergeCell ref="G30:G35"/>
    <mergeCell ref="H30:H35"/>
    <mergeCell ref="G10:G12"/>
    <mergeCell ref="H10:H12"/>
    <mergeCell ref="G13:G14"/>
    <mergeCell ref="H13:H14"/>
    <mergeCell ref="G16:G19"/>
    <mergeCell ref="H16:H19"/>
    <mergeCell ref="A1:J1"/>
    <mergeCell ref="A2:J2"/>
    <mergeCell ref="G4:G5"/>
    <mergeCell ref="H4:H5"/>
    <mergeCell ref="G7:G8"/>
    <mergeCell ref="H7:H8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1"/>
  <sheetViews>
    <sheetView topLeftCell="A85" workbookViewId="0">
      <selection activeCell="D111" sqref="D111"/>
    </sheetView>
  </sheetViews>
  <sheetFormatPr defaultColWidth="9.140625" defaultRowHeight="15" x14ac:dyDescent="0.25"/>
  <cols>
    <col min="1" max="1" width="14.28515625" style="64" customWidth="1"/>
    <col min="2" max="2" width="43.5703125" style="53" customWidth="1"/>
    <col min="3" max="3" width="19.42578125" style="53" customWidth="1"/>
    <col min="4" max="4" width="12.85546875" style="65" customWidth="1"/>
    <col min="5" max="7" width="12.85546875" style="66" customWidth="1"/>
    <col min="8" max="8" width="16.5703125" style="67" customWidth="1"/>
    <col min="9" max="9" width="16.140625" style="53" bestFit="1" customWidth="1"/>
    <col min="10" max="10" width="11.5703125" style="53" bestFit="1" customWidth="1"/>
    <col min="11" max="16384" width="9.140625" style="53"/>
  </cols>
  <sheetData>
    <row r="1" spans="1:10" ht="18.75" x14ac:dyDescent="0.3">
      <c r="A1" s="144" t="s">
        <v>127</v>
      </c>
      <c r="B1" s="144"/>
      <c r="C1" s="144"/>
      <c r="D1" s="144"/>
      <c r="E1" s="144"/>
      <c r="F1" s="144"/>
      <c r="G1" s="144"/>
      <c r="H1" s="144"/>
    </row>
    <row r="2" spans="1:10" x14ac:dyDescent="0.25">
      <c r="A2" s="145" t="s">
        <v>128</v>
      </c>
      <c r="B2" s="145"/>
      <c r="C2" s="145"/>
      <c r="D2" s="145"/>
      <c r="E2" s="145"/>
      <c r="F2" s="145"/>
      <c r="G2" s="145"/>
      <c r="H2" s="145"/>
    </row>
    <row r="3" spans="1:10" ht="24.75" customHeight="1" x14ac:dyDescent="0.25">
      <c r="A3" s="54" t="s">
        <v>8</v>
      </c>
      <c r="B3" s="55" t="s">
        <v>0</v>
      </c>
      <c r="C3" s="55" t="s">
        <v>12</v>
      </c>
      <c r="D3" s="56" t="s">
        <v>10</v>
      </c>
      <c r="E3" s="57" t="s">
        <v>9</v>
      </c>
      <c r="F3" s="57" t="s">
        <v>13</v>
      </c>
      <c r="G3" s="57" t="s">
        <v>19</v>
      </c>
      <c r="H3" s="58" t="s">
        <v>15</v>
      </c>
    </row>
    <row r="4" spans="1:10" x14ac:dyDescent="0.25">
      <c r="A4" s="9">
        <v>44566</v>
      </c>
      <c r="B4" s="106" t="s">
        <v>55</v>
      </c>
      <c r="C4" s="106" t="s">
        <v>4</v>
      </c>
      <c r="D4" s="89">
        <v>1</v>
      </c>
      <c r="E4" s="12">
        <v>119066</v>
      </c>
      <c r="F4" s="12">
        <f t="shared" ref="F4:F67" si="0">D4*E4</f>
        <v>119066</v>
      </c>
      <c r="G4" s="12">
        <f t="shared" ref="G4:G67" si="1">F4*9/100</f>
        <v>10715.94</v>
      </c>
      <c r="H4" s="12">
        <f t="shared" ref="H4:H67" si="2">F4-G4</f>
        <v>108350.06</v>
      </c>
      <c r="I4" s="13">
        <f t="shared" ref="I4:I67" si="3">H4*10/100</f>
        <v>10835.006000000001</v>
      </c>
      <c r="J4" s="13">
        <f t="shared" ref="J4:J67" si="4">H4+I4</f>
        <v>119185.06599999999</v>
      </c>
    </row>
    <row r="5" spans="1:10" x14ac:dyDescent="0.25">
      <c r="A5" s="9">
        <v>44566</v>
      </c>
      <c r="B5" s="106" t="s">
        <v>55</v>
      </c>
      <c r="C5" s="106" t="s">
        <v>5</v>
      </c>
      <c r="D5" s="89">
        <v>2</v>
      </c>
      <c r="E5" s="12">
        <v>70950</v>
      </c>
      <c r="F5" s="12">
        <f t="shared" si="0"/>
        <v>141900</v>
      </c>
      <c r="G5" s="12">
        <f t="shared" si="1"/>
        <v>12771</v>
      </c>
      <c r="H5" s="12">
        <f t="shared" si="2"/>
        <v>129129</v>
      </c>
      <c r="I5" s="13">
        <f t="shared" si="3"/>
        <v>12912.9</v>
      </c>
      <c r="J5" s="13">
        <f t="shared" si="4"/>
        <v>142041.9</v>
      </c>
    </row>
    <row r="6" spans="1:10" x14ac:dyDescent="0.25">
      <c r="A6" s="9">
        <v>44566</v>
      </c>
      <c r="B6" s="106" t="s">
        <v>55</v>
      </c>
      <c r="C6" s="106" t="s">
        <v>18</v>
      </c>
      <c r="D6" s="105">
        <v>1</v>
      </c>
      <c r="E6" s="12">
        <v>59400</v>
      </c>
      <c r="F6" s="12">
        <f t="shared" si="0"/>
        <v>59400</v>
      </c>
      <c r="G6" s="12">
        <f t="shared" si="1"/>
        <v>5346</v>
      </c>
      <c r="H6" s="12">
        <f t="shared" si="2"/>
        <v>54054</v>
      </c>
      <c r="I6" s="13">
        <f t="shared" si="3"/>
        <v>5405.4</v>
      </c>
      <c r="J6" s="13">
        <f t="shared" si="4"/>
        <v>59459.4</v>
      </c>
    </row>
    <row r="7" spans="1:10" x14ac:dyDescent="0.25">
      <c r="A7" s="9">
        <v>44566</v>
      </c>
      <c r="B7" s="106" t="s">
        <v>55</v>
      </c>
      <c r="C7" s="106" t="s">
        <v>1</v>
      </c>
      <c r="D7" s="89">
        <v>1</v>
      </c>
      <c r="E7" s="12">
        <v>50182</v>
      </c>
      <c r="F7" s="12">
        <f t="shared" si="0"/>
        <v>50182</v>
      </c>
      <c r="G7" s="12">
        <f t="shared" si="1"/>
        <v>4516.38</v>
      </c>
      <c r="H7" s="12">
        <f t="shared" si="2"/>
        <v>45665.62</v>
      </c>
      <c r="I7" s="13">
        <f t="shared" si="3"/>
        <v>4566.5619999999999</v>
      </c>
      <c r="J7" s="13">
        <f t="shared" si="4"/>
        <v>50232.182000000001</v>
      </c>
    </row>
    <row r="8" spans="1:10" x14ac:dyDescent="0.25">
      <c r="A8" s="9">
        <v>44566</v>
      </c>
      <c r="B8" s="106" t="s">
        <v>55</v>
      </c>
      <c r="C8" s="106" t="s">
        <v>21</v>
      </c>
      <c r="D8" s="89">
        <v>1</v>
      </c>
      <c r="E8" s="12">
        <v>90750</v>
      </c>
      <c r="F8" s="12">
        <f t="shared" si="0"/>
        <v>90750</v>
      </c>
      <c r="G8" s="12">
        <f t="shared" si="1"/>
        <v>8167.5</v>
      </c>
      <c r="H8" s="12">
        <f t="shared" si="2"/>
        <v>82582.5</v>
      </c>
      <c r="I8" s="13">
        <f t="shared" si="3"/>
        <v>8258.25</v>
      </c>
      <c r="J8" s="13">
        <f t="shared" si="4"/>
        <v>90840.75</v>
      </c>
    </row>
    <row r="9" spans="1:10" x14ac:dyDescent="0.25">
      <c r="A9" s="9">
        <v>44566</v>
      </c>
      <c r="B9" s="106" t="s">
        <v>55</v>
      </c>
      <c r="C9" s="106" t="s">
        <v>20</v>
      </c>
      <c r="D9" s="89">
        <v>3</v>
      </c>
      <c r="E9" s="12">
        <v>105400</v>
      </c>
      <c r="F9" s="12">
        <f t="shared" si="0"/>
        <v>316200</v>
      </c>
      <c r="G9" s="12">
        <f t="shared" si="1"/>
        <v>28458</v>
      </c>
      <c r="H9" s="12">
        <f t="shared" si="2"/>
        <v>287742</v>
      </c>
      <c r="I9" s="13">
        <f t="shared" si="3"/>
        <v>28774.2</v>
      </c>
      <c r="J9" s="13">
        <f t="shared" si="4"/>
        <v>316516.2</v>
      </c>
    </row>
    <row r="10" spans="1:10" x14ac:dyDescent="0.25">
      <c r="A10" s="9">
        <v>44566</v>
      </c>
      <c r="B10" s="106" t="s">
        <v>91</v>
      </c>
      <c r="C10" s="106" t="s">
        <v>20</v>
      </c>
      <c r="D10" s="89">
        <v>5</v>
      </c>
      <c r="E10" s="12">
        <v>105400</v>
      </c>
      <c r="F10" s="12">
        <f t="shared" si="0"/>
        <v>527000</v>
      </c>
      <c r="G10" s="12">
        <f t="shared" si="1"/>
        <v>47430</v>
      </c>
      <c r="H10" s="12">
        <f t="shared" si="2"/>
        <v>479570</v>
      </c>
      <c r="I10" s="13">
        <f t="shared" si="3"/>
        <v>47957</v>
      </c>
      <c r="J10" s="13">
        <f t="shared" si="4"/>
        <v>527527</v>
      </c>
    </row>
    <row r="11" spans="1:10" x14ac:dyDescent="0.25">
      <c r="A11" s="9">
        <v>44566</v>
      </c>
      <c r="B11" s="106" t="s">
        <v>91</v>
      </c>
      <c r="C11" s="106" t="s">
        <v>21</v>
      </c>
      <c r="D11" s="89">
        <v>5</v>
      </c>
      <c r="E11" s="12">
        <v>90750</v>
      </c>
      <c r="F11" s="12">
        <f t="shared" si="0"/>
        <v>453750</v>
      </c>
      <c r="G11" s="12">
        <f t="shared" si="1"/>
        <v>40837.5</v>
      </c>
      <c r="H11" s="12">
        <f t="shared" si="2"/>
        <v>412912.5</v>
      </c>
      <c r="I11" s="13">
        <f t="shared" si="3"/>
        <v>41291.25</v>
      </c>
      <c r="J11" s="13">
        <f t="shared" si="4"/>
        <v>454203.75</v>
      </c>
    </row>
    <row r="12" spans="1:10" x14ac:dyDescent="0.25">
      <c r="A12" s="9">
        <v>44566</v>
      </c>
      <c r="B12" s="106" t="s">
        <v>91</v>
      </c>
      <c r="C12" s="106" t="s">
        <v>18</v>
      </c>
      <c r="D12" s="89">
        <v>2</v>
      </c>
      <c r="E12" s="12">
        <v>59400</v>
      </c>
      <c r="F12" s="12">
        <f t="shared" si="0"/>
        <v>118800</v>
      </c>
      <c r="G12" s="12">
        <f t="shared" si="1"/>
        <v>10692</v>
      </c>
      <c r="H12" s="12">
        <f t="shared" si="2"/>
        <v>108108</v>
      </c>
      <c r="I12" s="13">
        <f t="shared" si="3"/>
        <v>10810.8</v>
      </c>
      <c r="J12" s="13">
        <f t="shared" si="4"/>
        <v>118918.8</v>
      </c>
    </row>
    <row r="13" spans="1:10" x14ac:dyDescent="0.25">
      <c r="A13" s="9">
        <v>44566</v>
      </c>
      <c r="B13" s="106" t="s">
        <v>91</v>
      </c>
      <c r="C13" s="106" t="s">
        <v>3</v>
      </c>
      <c r="D13" s="89">
        <v>4</v>
      </c>
      <c r="E13" s="12">
        <v>61050</v>
      </c>
      <c r="F13" s="12">
        <f t="shared" si="0"/>
        <v>244200</v>
      </c>
      <c r="G13" s="12">
        <f t="shared" si="1"/>
        <v>21978</v>
      </c>
      <c r="H13" s="12">
        <f t="shared" si="2"/>
        <v>222222</v>
      </c>
      <c r="I13" s="13">
        <f t="shared" si="3"/>
        <v>22222.2</v>
      </c>
      <c r="J13" s="13">
        <f t="shared" si="4"/>
        <v>244444.2</v>
      </c>
    </row>
    <row r="14" spans="1:10" x14ac:dyDescent="0.25">
      <c r="A14" s="9">
        <v>44566</v>
      </c>
      <c r="B14" s="106" t="s">
        <v>111</v>
      </c>
      <c r="C14" s="106" t="s">
        <v>18</v>
      </c>
      <c r="D14" s="89">
        <v>4</v>
      </c>
      <c r="E14" s="12">
        <v>59400</v>
      </c>
      <c r="F14" s="12">
        <f t="shared" si="0"/>
        <v>237600</v>
      </c>
      <c r="G14" s="12">
        <f t="shared" si="1"/>
        <v>21384</v>
      </c>
      <c r="H14" s="12">
        <f t="shared" si="2"/>
        <v>216216</v>
      </c>
      <c r="I14" s="13">
        <f t="shared" si="3"/>
        <v>21621.599999999999</v>
      </c>
      <c r="J14" s="13">
        <f t="shared" si="4"/>
        <v>237837.6</v>
      </c>
    </row>
    <row r="15" spans="1:10" x14ac:dyDescent="0.25">
      <c r="A15" s="9">
        <v>44566</v>
      </c>
      <c r="B15" s="106" t="s">
        <v>111</v>
      </c>
      <c r="C15" s="106" t="s">
        <v>17</v>
      </c>
      <c r="D15" s="89">
        <v>3</v>
      </c>
      <c r="E15" s="12">
        <v>74250</v>
      </c>
      <c r="F15" s="12">
        <f t="shared" si="0"/>
        <v>222750</v>
      </c>
      <c r="G15" s="12">
        <f t="shared" si="1"/>
        <v>20047.5</v>
      </c>
      <c r="H15" s="12">
        <f t="shared" si="2"/>
        <v>202702.5</v>
      </c>
      <c r="I15" s="13">
        <f t="shared" si="3"/>
        <v>20270.25</v>
      </c>
      <c r="J15" s="13">
        <f t="shared" si="4"/>
        <v>222972.75</v>
      </c>
    </row>
    <row r="16" spans="1:10" x14ac:dyDescent="0.25">
      <c r="A16" s="9">
        <v>44566</v>
      </c>
      <c r="B16" s="106" t="s">
        <v>111</v>
      </c>
      <c r="C16" s="106" t="s">
        <v>21</v>
      </c>
      <c r="D16" s="89">
        <v>2</v>
      </c>
      <c r="E16" s="12">
        <v>90750</v>
      </c>
      <c r="F16" s="12">
        <f t="shared" si="0"/>
        <v>181500</v>
      </c>
      <c r="G16" s="12">
        <f t="shared" si="1"/>
        <v>16335</v>
      </c>
      <c r="H16" s="12">
        <f t="shared" si="2"/>
        <v>165165</v>
      </c>
      <c r="I16" s="13">
        <f t="shared" si="3"/>
        <v>16516.5</v>
      </c>
      <c r="J16" s="13">
        <f t="shared" si="4"/>
        <v>181681.5</v>
      </c>
    </row>
    <row r="17" spans="1:10" x14ac:dyDescent="0.25">
      <c r="A17" s="9">
        <v>44566</v>
      </c>
      <c r="B17" s="106" t="s">
        <v>111</v>
      </c>
      <c r="C17" s="106" t="s">
        <v>20</v>
      </c>
      <c r="D17" s="89">
        <v>2</v>
      </c>
      <c r="E17" s="12">
        <v>105400</v>
      </c>
      <c r="F17" s="12">
        <f t="shared" si="0"/>
        <v>210800</v>
      </c>
      <c r="G17" s="12">
        <f t="shared" si="1"/>
        <v>18972</v>
      </c>
      <c r="H17" s="12">
        <f t="shared" si="2"/>
        <v>191828</v>
      </c>
      <c r="I17" s="13">
        <f t="shared" si="3"/>
        <v>19182.8</v>
      </c>
      <c r="J17" s="13">
        <f t="shared" si="4"/>
        <v>211010.8</v>
      </c>
    </row>
    <row r="18" spans="1:10" x14ac:dyDescent="0.25">
      <c r="A18" s="9">
        <v>44566</v>
      </c>
      <c r="B18" s="106" t="s">
        <v>111</v>
      </c>
      <c r="C18" s="106" t="s">
        <v>5</v>
      </c>
      <c r="D18" s="89">
        <v>2</v>
      </c>
      <c r="E18" s="12">
        <v>70950</v>
      </c>
      <c r="F18" s="12">
        <f t="shared" si="0"/>
        <v>141900</v>
      </c>
      <c r="G18" s="12">
        <f t="shared" si="1"/>
        <v>12771</v>
      </c>
      <c r="H18" s="12">
        <f t="shared" si="2"/>
        <v>129129</v>
      </c>
      <c r="I18" s="13">
        <f t="shared" si="3"/>
        <v>12912.9</v>
      </c>
      <c r="J18" s="13">
        <f t="shared" si="4"/>
        <v>142041.9</v>
      </c>
    </row>
    <row r="19" spans="1:10" x14ac:dyDescent="0.25">
      <c r="A19" s="9">
        <v>44567</v>
      </c>
      <c r="B19" s="106" t="s">
        <v>36</v>
      </c>
      <c r="C19" s="106" t="s">
        <v>21</v>
      </c>
      <c r="D19" s="89">
        <v>3</v>
      </c>
      <c r="E19" s="12">
        <v>90750</v>
      </c>
      <c r="F19" s="12">
        <f t="shared" si="0"/>
        <v>272250</v>
      </c>
      <c r="G19" s="12">
        <f t="shared" si="1"/>
        <v>24502.5</v>
      </c>
      <c r="H19" s="12">
        <f t="shared" si="2"/>
        <v>247747.5</v>
      </c>
      <c r="I19" s="13">
        <f t="shared" si="3"/>
        <v>24774.75</v>
      </c>
      <c r="J19" s="13">
        <f t="shared" si="4"/>
        <v>272522.25</v>
      </c>
    </row>
    <row r="20" spans="1:10" ht="16.5" customHeight="1" x14ac:dyDescent="0.25">
      <c r="A20" s="9">
        <v>44567</v>
      </c>
      <c r="B20" s="106" t="s">
        <v>36</v>
      </c>
      <c r="C20" s="106" t="s">
        <v>11</v>
      </c>
      <c r="D20" s="89">
        <v>1</v>
      </c>
      <c r="E20" s="12">
        <v>55595</v>
      </c>
      <c r="F20" s="12">
        <f t="shared" si="0"/>
        <v>55595</v>
      </c>
      <c r="G20" s="12">
        <f t="shared" si="1"/>
        <v>5003.55</v>
      </c>
      <c r="H20" s="12">
        <f t="shared" si="2"/>
        <v>50591.45</v>
      </c>
      <c r="I20" s="13">
        <f t="shared" si="3"/>
        <v>5059.1450000000004</v>
      </c>
      <c r="J20" s="13">
        <f t="shared" si="4"/>
        <v>55650.595000000001</v>
      </c>
    </row>
    <row r="21" spans="1:10" x14ac:dyDescent="0.25">
      <c r="A21" s="9">
        <v>44567</v>
      </c>
      <c r="B21" s="106" t="s">
        <v>106</v>
      </c>
      <c r="C21" s="106" t="s">
        <v>16</v>
      </c>
      <c r="D21" s="89">
        <v>2</v>
      </c>
      <c r="E21" s="12">
        <v>46000</v>
      </c>
      <c r="F21" s="12">
        <f t="shared" si="0"/>
        <v>92000</v>
      </c>
      <c r="G21" s="12">
        <f t="shared" si="1"/>
        <v>8280</v>
      </c>
      <c r="H21" s="12">
        <f t="shared" si="2"/>
        <v>83720</v>
      </c>
      <c r="I21" s="13">
        <f t="shared" si="3"/>
        <v>8372</v>
      </c>
      <c r="J21" s="13">
        <f t="shared" si="4"/>
        <v>92092</v>
      </c>
    </row>
    <row r="22" spans="1:10" x14ac:dyDescent="0.25">
      <c r="A22" s="9">
        <v>44567</v>
      </c>
      <c r="B22" s="106" t="s">
        <v>106</v>
      </c>
      <c r="C22" s="106" t="s">
        <v>17</v>
      </c>
      <c r="D22" s="89">
        <v>2</v>
      </c>
      <c r="E22" s="12">
        <v>74250</v>
      </c>
      <c r="F22" s="12">
        <f t="shared" si="0"/>
        <v>148500</v>
      </c>
      <c r="G22" s="12">
        <f t="shared" si="1"/>
        <v>13365</v>
      </c>
      <c r="H22" s="12">
        <f t="shared" si="2"/>
        <v>135135</v>
      </c>
      <c r="I22" s="13">
        <f t="shared" si="3"/>
        <v>13513.5</v>
      </c>
      <c r="J22" s="13">
        <f t="shared" si="4"/>
        <v>148648.5</v>
      </c>
    </row>
    <row r="23" spans="1:10" x14ac:dyDescent="0.25">
      <c r="A23" s="9">
        <v>44567</v>
      </c>
      <c r="B23" s="106" t="s">
        <v>106</v>
      </c>
      <c r="C23" s="106" t="s">
        <v>5</v>
      </c>
      <c r="D23" s="89">
        <v>2</v>
      </c>
      <c r="E23" s="12">
        <v>70950</v>
      </c>
      <c r="F23" s="12">
        <f t="shared" si="0"/>
        <v>141900</v>
      </c>
      <c r="G23" s="12">
        <f t="shared" si="1"/>
        <v>12771</v>
      </c>
      <c r="H23" s="12">
        <f t="shared" si="2"/>
        <v>129129</v>
      </c>
      <c r="I23" s="13">
        <f t="shared" si="3"/>
        <v>12912.9</v>
      </c>
      <c r="J23" s="13">
        <f t="shared" si="4"/>
        <v>142041.9</v>
      </c>
    </row>
    <row r="24" spans="1:10" x14ac:dyDescent="0.25">
      <c r="A24" s="9">
        <v>44567</v>
      </c>
      <c r="B24" s="106" t="s">
        <v>106</v>
      </c>
      <c r="C24" s="106" t="s">
        <v>21</v>
      </c>
      <c r="D24" s="89">
        <v>1</v>
      </c>
      <c r="E24" s="12">
        <v>90750</v>
      </c>
      <c r="F24" s="12">
        <f t="shared" si="0"/>
        <v>90750</v>
      </c>
      <c r="G24" s="12">
        <f t="shared" si="1"/>
        <v>8167.5</v>
      </c>
      <c r="H24" s="12">
        <f t="shared" si="2"/>
        <v>82582.5</v>
      </c>
      <c r="I24" s="13">
        <f t="shared" si="3"/>
        <v>8258.25</v>
      </c>
      <c r="J24" s="13">
        <f t="shared" si="4"/>
        <v>90840.75</v>
      </c>
    </row>
    <row r="25" spans="1:10" x14ac:dyDescent="0.25">
      <c r="A25" s="9">
        <v>44567</v>
      </c>
      <c r="B25" s="106" t="s">
        <v>106</v>
      </c>
      <c r="C25" s="106" t="s">
        <v>20</v>
      </c>
      <c r="D25" s="89">
        <v>2</v>
      </c>
      <c r="E25" s="12">
        <v>105400</v>
      </c>
      <c r="F25" s="12">
        <f t="shared" si="0"/>
        <v>210800</v>
      </c>
      <c r="G25" s="12">
        <f t="shared" si="1"/>
        <v>18972</v>
      </c>
      <c r="H25" s="12">
        <f t="shared" si="2"/>
        <v>191828</v>
      </c>
      <c r="I25" s="13">
        <f t="shared" si="3"/>
        <v>19182.8</v>
      </c>
      <c r="J25" s="13">
        <f t="shared" si="4"/>
        <v>211010.8</v>
      </c>
    </row>
    <row r="26" spans="1:10" ht="17.25" customHeight="1" x14ac:dyDescent="0.25">
      <c r="A26" s="9">
        <v>44567</v>
      </c>
      <c r="B26" s="106" t="s">
        <v>57</v>
      </c>
      <c r="C26" s="106" t="s">
        <v>20</v>
      </c>
      <c r="D26" s="89">
        <v>1</v>
      </c>
      <c r="E26" s="12">
        <v>105400</v>
      </c>
      <c r="F26" s="12">
        <f t="shared" si="0"/>
        <v>105400</v>
      </c>
      <c r="G26" s="12">
        <f t="shared" si="1"/>
        <v>9486</v>
      </c>
      <c r="H26" s="12">
        <f t="shared" si="2"/>
        <v>95914</v>
      </c>
      <c r="I26" s="13">
        <f t="shared" si="3"/>
        <v>9591.4</v>
      </c>
      <c r="J26" s="13">
        <f t="shared" si="4"/>
        <v>105505.4</v>
      </c>
    </row>
    <row r="27" spans="1:10" x14ac:dyDescent="0.25">
      <c r="A27" s="9">
        <v>44567</v>
      </c>
      <c r="B27" s="106" t="s">
        <v>57</v>
      </c>
      <c r="C27" s="106" t="s">
        <v>4</v>
      </c>
      <c r="D27" s="89">
        <v>1</v>
      </c>
      <c r="E27" s="12">
        <v>119066</v>
      </c>
      <c r="F27" s="12">
        <f t="shared" si="0"/>
        <v>119066</v>
      </c>
      <c r="G27" s="12">
        <f t="shared" si="1"/>
        <v>10715.94</v>
      </c>
      <c r="H27" s="12">
        <f t="shared" si="2"/>
        <v>108350.06</v>
      </c>
      <c r="I27" s="13">
        <f t="shared" si="3"/>
        <v>10835.006000000001</v>
      </c>
      <c r="J27" s="13">
        <f t="shared" si="4"/>
        <v>119185.06599999999</v>
      </c>
    </row>
    <row r="28" spans="1:10" x14ac:dyDescent="0.25">
      <c r="A28" s="9">
        <v>44567</v>
      </c>
      <c r="B28" s="106" t="s">
        <v>57</v>
      </c>
      <c r="C28" s="106" t="s">
        <v>21</v>
      </c>
      <c r="D28" s="89">
        <v>1</v>
      </c>
      <c r="E28" s="12">
        <v>90750</v>
      </c>
      <c r="F28" s="12">
        <f t="shared" si="0"/>
        <v>90750</v>
      </c>
      <c r="G28" s="12">
        <f t="shared" si="1"/>
        <v>8167.5</v>
      </c>
      <c r="H28" s="12">
        <f t="shared" si="2"/>
        <v>82582.5</v>
      </c>
      <c r="I28" s="13">
        <f t="shared" si="3"/>
        <v>8258.25</v>
      </c>
      <c r="J28" s="13">
        <f t="shared" si="4"/>
        <v>90840.75</v>
      </c>
    </row>
    <row r="29" spans="1:10" x14ac:dyDescent="0.25">
      <c r="A29" s="9">
        <v>44569</v>
      </c>
      <c r="B29" s="106" t="s">
        <v>97</v>
      </c>
      <c r="C29" s="106" t="s">
        <v>20</v>
      </c>
      <c r="D29" s="89">
        <v>1</v>
      </c>
      <c r="E29" s="12">
        <v>105400</v>
      </c>
      <c r="F29" s="12">
        <f t="shared" si="0"/>
        <v>105400</v>
      </c>
      <c r="G29" s="12">
        <f t="shared" si="1"/>
        <v>9486</v>
      </c>
      <c r="H29" s="12">
        <f t="shared" si="2"/>
        <v>95914</v>
      </c>
      <c r="I29" s="13">
        <f t="shared" si="3"/>
        <v>9591.4</v>
      </c>
      <c r="J29" s="13">
        <f t="shared" si="4"/>
        <v>105505.4</v>
      </c>
    </row>
    <row r="30" spans="1:10" x14ac:dyDescent="0.25">
      <c r="A30" s="9">
        <v>44569</v>
      </c>
      <c r="B30" s="106" t="s">
        <v>100</v>
      </c>
      <c r="C30" s="106" t="s">
        <v>5</v>
      </c>
      <c r="D30" s="89">
        <v>1</v>
      </c>
      <c r="E30" s="12">
        <v>70950</v>
      </c>
      <c r="F30" s="12">
        <f t="shared" si="0"/>
        <v>70950</v>
      </c>
      <c r="G30" s="12">
        <f t="shared" si="1"/>
        <v>6385.5</v>
      </c>
      <c r="H30" s="12">
        <f t="shared" si="2"/>
        <v>64564.5</v>
      </c>
      <c r="I30" s="13">
        <f t="shared" si="3"/>
        <v>6456.45</v>
      </c>
      <c r="J30" s="13">
        <f t="shared" si="4"/>
        <v>71020.95</v>
      </c>
    </row>
    <row r="31" spans="1:10" ht="15.75" customHeight="1" x14ac:dyDescent="0.25">
      <c r="A31" s="9">
        <v>44569</v>
      </c>
      <c r="B31" s="106" t="s">
        <v>101</v>
      </c>
      <c r="C31" s="106" t="s">
        <v>2</v>
      </c>
      <c r="D31" s="89">
        <v>1</v>
      </c>
      <c r="E31" s="12">
        <v>107205</v>
      </c>
      <c r="F31" s="12">
        <f t="shared" si="0"/>
        <v>107205</v>
      </c>
      <c r="G31" s="12">
        <f t="shared" si="1"/>
        <v>9648.4500000000007</v>
      </c>
      <c r="H31" s="12">
        <f t="shared" si="2"/>
        <v>97556.55</v>
      </c>
      <c r="I31" s="13">
        <f t="shared" si="3"/>
        <v>9755.6550000000007</v>
      </c>
      <c r="J31" s="13">
        <f t="shared" si="4"/>
        <v>107312.205</v>
      </c>
    </row>
    <row r="32" spans="1:10" x14ac:dyDescent="0.25">
      <c r="A32" s="9">
        <v>44569</v>
      </c>
      <c r="B32" s="106" t="s">
        <v>101</v>
      </c>
      <c r="C32" s="106" t="s">
        <v>7</v>
      </c>
      <c r="D32" s="89">
        <v>1</v>
      </c>
      <c r="E32" s="12">
        <v>111058</v>
      </c>
      <c r="F32" s="12">
        <f t="shared" si="0"/>
        <v>111058</v>
      </c>
      <c r="G32" s="12">
        <f t="shared" si="1"/>
        <v>9995.2199999999993</v>
      </c>
      <c r="H32" s="12">
        <f t="shared" si="2"/>
        <v>101062.78</v>
      </c>
      <c r="I32" s="13">
        <f t="shared" si="3"/>
        <v>10106.278</v>
      </c>
      <c r="J32" s="13">
        <f t="shared" si="4"/>
        <v>111169.058</v>
      </c>
    </row>
    <row r="33" spans="1:10" x14ac:dyDescent="0.25">
      <c r="A33" s="9">
        <v>44569</v>
      </c>
      <c r="B33" s="106" t="s">
        <v>102</v>
      </c>
      <c r="C33" s="106" t="s">
        <v>2</v>
      </c>
      <c r="D33" s="89">
        <v>1</v>
      </c>
      <c r="E33" s="12">
        <v>107205</v>
      </c>
      <c r="F33" s="12">
        <f t="shared" si="0"/>
        <v>107205</v>
      </c>
      <c r="G33" s="12">
        <f t="shared" si="1"/>
        <v>9648.4500000000007</v>
      </c>
      <c r="H33" s="12">
        <f t="shared" si="2"/>
        <v>97556.55</v>
      </c>
      <c r="I33" s="13">
        <f t="shared" si="3"/>
        <v>9755.6550000000007</v>
      </c>
      <c r="J33" s="13">
        <f t="shared" si="4"/>
        <v>107312.205</v>
      </c>
    </row>
    <row r="34" spans="1:10" x14ac:dyDescent="0.25">
      <c r="A34" s="9">
        <v>44569</v>
      </c>
      <c r="B34" s="106" t="s">
        <v>102</v>
      </c>
      <c r="C34" s="106" t="s">
        <v>11</v>
      </c>
      <c r="D34" s="89">
        <v>1</v>
      </c>
      <c r="E34" s="12">
        <v>55595</v>
      </c>
      <c r="F34" s="12">
        <f t="shared" si="0"/>
        <v>55595</v>
      </c>
      <c r="G34" s="12">
        <f t="shared" si="1"/>
        <v>5003.55</v>
      </c>
      <c r="H34" s="12">
        <f t="shared" si="2"/>
        <v>50591.45</v>
      </c>
      <c r="I34" s="13">
        <f t="shared" si="3"/>
        <v>5059.1450000000004</v>
      </c>
      <c r="J34" s="13">
        <f t="shared" si="4"/>
        <v>55650.595000000001</v>
      </c>
    </row>
    <row r="35" spans="1:10" x14ac:dyDescent="0.25">
      <c r="A35" s="9">
        <v>44570</v>
      </c>
      <c r="B35" s="106" t="s">
        <v>104</v>
      </c>
      <c r="C35" s="106" t="s">
        <v>4</v>
      </c>
      <c r="D35" s="89">
        <v>1</v>
      </c>
      <c r="E35" s="12">
        <v>119066</v>
      </c>
      <c r="F35" s="12">
        <f t="shared" si="0"/>
        <v>119066</v>
      </c>
      <c r="G35" s="12">
        <f t="shared" si="1"/>
        <v>10715.94</v>
      </c>
      <c r="H35" s="12">
        <f t="shared" si="2"/>
        <v>108350.06</v>
      </c>
      <c r="I35" s="13">
        <f t="shared" si="3"/>
        <v>10835.006000000001</v>
      </c>
      <c r="J35" s="13">
        <f t="shared" si="4"/>
        <v>119185.06599999999</v>
      </c>
    </row>
    <row r="36" spans="1:10" x14ac:dyDescent="0.25">
      <c r="A36" s="9">
        <v>44570</v>
      </c>
      <c r="B36" s="106" t="s">
        <v>105</v>
      </c>
      <c r="C36" s="106" t="s">
        <v>11</v>
      </c>
      <c r="D36" s="89">
        <v>4</v>
      </c>
      <c r="E36" s="12">
        <v>55595</v>
      </c>
      <c r="F36" s="12">
        <f t="shared" si="0"/>
        <v>222380</v>
      </c>
      <c r="G36" s="12">
        <f t="shared" si="1"/>
        <v>20014.2</v>
      </c>
      <c r="H36" s="12">
        <f t="shared" si="2"/>
        <v>202365.8</v>
      </c>
      <c r="I36" s="13">
        <f t="shared" si="3"/>
        <v>20236.580000000002</v>
      </c>
      <c r="J36" s="13">
        <f t="shared" si="4"/>
        <v>222602.38</v>
      </c>
    </row>
    <row r="37" spans="1:10" x14ac:dyDescent="0.25">
      <c r="A37" s="9">
        <v>44570</v>
      </c>
      <c r="B37" s="106" t="s">
        <v>105</v>
      </c>
      <c r="C37" s="106" t="s">
        <v>2</v>
      </c>
      <c r="D37" s="89">
        <v>2</v>
      </c>
      <c r="E37" s="12">
        <v>107205</v>
      </c>
      <c r="F37" s="12">
        <f t="shared" si="0"/>
        <v>214410</v>
      </c>
      <c r="G37" s="12">
        <f t="shared" si="1"/>
        <v>19296.900000000001</v>
      </c>
      <c r="H37" s="12">
        <f t="shared" si="2"/>
        <v>195113.1</v>
      </c>
      <c r="I37" s="13">
        <f t="shared" si="3"/>
        <v>19511.310000000001</v>
      </c>
      <c r="J37" s="13">
        <f t="shared" si="4"/>
        <v>214624.41</v>
      </c>
    </row>
    <row r="38" spans="1:10" ht="18" customHeight="1" x14ac:dyDescent="0.25">
      <c r="A38" s="9">
        <v>44570</v>
      </c>
      <c r="B38" s="106" t="s">
        <v>105</v>
      </c>
      <c r="C38" s="106" t="s">
        <v>7</v>
      </c>
      <c r="D38" s="89">
        <v>1</v>
      </c>
      <c r="E38" s="12">
        <v>111058</v>
      </c>
      <c r="F38" s="12">
        <f t="shared" si="0"/>
        <v>111058</v>
      </c>
      <c r="G38" s="12">
        <f t="shared" si="1"/>
        <v>9995.2199999999993</v>
      </c>
      <c r="H38" s="12">
        <f t="shared" si="2"/>
        <v>101062.78</v>
      </c>
      <c r="I38" s="13">
        <f t="shared" si="3"/>
        <v>10106.278</v>
      </c>
      <c r="J38" s="13">
        <f t="shared" si="4"/>
        <v>111169.058</v>
      </c>
    </row>
    <row r="39" spans="1:10" x14ac:dyDescent="0.25">
      <c r="A39" s="9">
        <v>44571</v>
      </c>
      <c r="B39" s="106" t="s">
        <v>112</v>
      </c>
      <c r="C39" s="106" t="s">
        <v>11</v>
      </c>
      <c r="D39" s="89">
        <v>3</v>
      </c>
      <c r="E39" s="12">
        <v>55595</v>
      </c>
      <c r="F39" s="12">
        <f t="shared" si="0"/>
        <v>166785</v>
      </c>
      <c r="G39" s="12">
        <f t="shared" si="1"/>
        <v>15010.65</v>
      </c>
      <c r="H39" s="12">
        <f t="shared" si="2"/>
        <v>151774.35</v>
      </c>
      <c r="I39" s="13">
        <f t="shared" si="3"/>
        <v>15177.434999999999</v>
      </c>
      <c r="J39" s="13">
        <f t="shared" si="4"/>
        <v>166951.785</v>
      </c>
    </row>
    <row r="40" spans="1:10" x14ac:dyDescent="0.25">
      <c r="A40" s="9">
        <v>44571</v>
      </c>
      <c r="B40" s="106" t="s">
        <v>112</v>
      </c>
      <c r="C40" s="106" t="s">
        <v>2</v>
      </c>
      <c r="D40" s="89">
        <v>3</v>
      </c>
      <c r="E40" s="12">
        <v>107205</v>
      </c>
      <c r="F40" s="12">
        <f t="shared" si="0"/>
        <v>321615</v>
      </c>
      <c r="G40" s="12">
        <f t="shared" si="1"/>
        <v>28945.35</v>
      </c>
      <c r="H40" s="12">
        <f t="shared" si="2"/>
        <v>292669.65000000002</v>
      </c>
      <c r="I40" s="13">
        <f t="shared" si="3"/>
        <v>29266.965</v>
      </c>
      <c r="J40" s="13">
        <f t="shared" si="4"/>
        <v>321936.61500000005</v>
      </c>
    </row>
    <row r="41" spans="1:10" x14ac:dyDescent="0.25">
      <c r="A41" s="9">
        <v>44571</v>
      </c>
      <c r="B41" s="106" t="s">
        <v>112</v>
      </c>
      <c r="C41" s="106" t="s">
        <v>7</v>
      </c>
      <c r="D41" s="89">
        <v>2</v>
      </c>
      <c r="E41" s="12">
        <v>111058</v>
      </c>
      <c r="F41" s="12">
        <f t="shared" si="0"/>
        <v>222116</v>
      </c>
      <c r="G41" s="12">
        <f t="shared" si="1"/>
        <v>19990.439999999999</v>
      </c>
      <c r="H41" s="12">
        <f t="shared" si="2"/>
        <v>202125.56</v>
      </c>
      <c r="I41" s="13">
        <f t="shared" si="3"/>
        <v>20212.556</v>
      </c>
      <c r="J41" s="13">
        <f t="shared" si="4"/>
        <v>222338.11600000001</v>
      </c>
    </row>
    <row r="42" spans="1:10" x14ac:dyDescent="0.25">
      <c r="A42" s="9">
        <v>44571</v>
      </c>
      <c r="B42" s="10" t="s">
        <v>112</v>
      </c>
      <c r="C42" s="10" t="s">
        <v>18</v>
      </c>
      <c r="D42" s="11">
        <v>4</v>
      </c>
      <c r="E42" s="12">
        <v>59400</v>
      </c>
      <c r="F42" s="12">
        <f t="shared" si="0"/>
        <v>237600</v>
      </c>
      <c r="G42" s="12">
        <f t="shared" si="1"/>
        <v>21384</v>
      </c>
      <c r="H42" s="12">
        <f t="shared" si="2"/>
        <v>216216</v>
      </c>
      <c r="I42" s="13">
        <f t="shared" si="3"/>
        <v>21621.599999999999</v>
      </c>
      <c r="J42" s="13">
        <f t="shared" si="4"/>
        <v>237837.6</v>
      </c>
    </row>
    <row r="43" spans="1:10" x14ac:dyDescent="0.25">
      <c r="A43" s="9">
        <v>44571</v>
      </c>
      <c r="B43" s="10" t="s">
        <v>112</v>
      </c>
      <c r="C43" s="10" t="s">
        <v>17</v>
      </c>
      <c r="D43" s="11">
        <v>3</v>
      </c>
      <c r="E43" s="12">
        <v>74250</v>
      </c>
      <c r="F43" s="12">
        <f t="shared" si="0"/>
        <v>222750</v>
      </c>
      <c r="G43" s="12">
        <f t="shared" si="1"/>
        <v>20047.5</v>
      </c>
      <c r="H43" s="12">
        <f t="shared" si="2"/>
        <v>202702.5</v>
      </c>
      <c r="I43" s="13">
        <f t="shared" si="3"/>
        <v>20270.25</v>
      </c>
      <c r="J43" s="13">
        <f t="shared" si="4"/>
        <v>222972.75</v>
      </c>
    </row>
    <row r="44" spans="1:10" x14ac:dyDescent="0.25">
      <c r="A44" s="9">
        <v>44571</v>
      </c>
      <c r="B44" s="10" t="s">
        <v>112</v>
      </c>
      <c r="C44" s="10" t="s">
        <v>21</v>
      </c>
      <c r="D44" s="11">
        <v>2</v>
      </c>
      <c r="E44" s="12">
        <v>90750</v>
      </c>
      <c r="F44" s="12">
        <f t="shared" si="0"/>
        <v>181500</v>
      </c>
      <c r="G44" s="12">
        <f t="shared" si="1"/>
        <v>16335</v>
      </c>
      <c r="H44" s="12">
        <f t="shared" si="2"/>
        <v>165165</v>
      </c>
      <c r="I44" s="13">
        <f t="shared" si="3"/>
        <v>16516.5</v>
      </c>
      <c r="J44" s="13">
        <f t="shared" si="4"/>
        <v>181681.5</v>
      </c>
    </row>
    <row r="45" spans="1:10" x14ac:dyDescent="0.25">
      <c r="A45" s="9">
        <v>44571</v>
      </c>
      <c r="B45" s="10" t="s">
        <v>112</v>
      </c>
      <c r="C45" s="10" t="s">
        <v>20</v>
      </c>
      <c r="D45" s="11">
        <v>2</v>
      </c>
      <c r="E45" s="12">
        <v>105400</v>
      </c>
      <c r="F45" s="12">
        <f t="shared" si="0"/>
        <v>210800</v>
      </c>
      <c r="G45" s="12">
        <f t="shared" si="1"/>
        <v>18972</v>
      </c>
      <c r="H45" s="12">
        <f t="shared" si="2"/>
        <v>191828</v>
      </c>
      <c r="I45" s="13">
        <f t="shared" si="3"/>
        <v>19182.8</v>
      </c>
      <c r="J45" s="13">
        <f t="shared" si="4"/>
        <v>211010.8</v>
      </c>
    </row>
    <row r="46" spans="1:10" x14ac:dyDescent="0.25">
      <c r="A46" s="9">
        <v>44571</v>
      </c>
      <c r="B46" s="10" t="s">
        <v>112</v>
      </c>
      <c r="C46" s="10" t="s">
        <v>5</v>
      </c>
      <c r="D46" s="11">
        <v>2</v>
      </c>
      <c r="E46" s="12">
        <v>70950</v>
      </c>
      <c r="F46" s="12">
        <f t="shared" si="0"/>
        <v>141900</v>
      </c>
      <c r="G46" s="12">
        <f t="shared" si="1"/>
        <v>12771</v>
      </c>
      <c r="H46" s="12">
        <f t="shared" si="2"/>
        <v>129129</v>
      </c>
      <c r="I46" s="13">
        <f t="shared" si="3"/>
        <v>12912.9</v>
      </c>
      <c r="J46" s="13">
        <f t="shared" si="4"/>
        <v>142041.9</v>
      </c>
    </row>
    <row r="47" spans="1:10" x14ac:dyDescent="0.25">
      <c r="A47" s="9">
        <v>44572</v>
      </c>
      <c r="B47" s="106" t="s">
        <v>83</v>
      </c>
      <c r="C47" s="106" t="s">
        <v>5</v>
      </c>
      <c r="D47" s="89">
        <v>1</v>
      </c>
      <c r="E47" s="12">
        <v>70950</v>
      </c>
      <c r="F47" s="12">
        <f t="shared" si="0"/>
        <v>70950</v>
      </c>
      <c r="G47" s="12">
        <f t="shared" si="1"/>
        <v>6385.5</v>
      </c>
      <c r="H47" s="12">
        <f t="shared" si="2"/>
        <v>64564.5</v>
      </c>
      <c r="I47" s="13">
        <f t="shared" si="3"/>
        <v>6456.45</v>
      </c>
      <c r="J47" s="13">
        <f t="shared" si="4"/>
        <v>71020.95</v>
      </c>
    </row>
    <row r="48" spans="1:10" x14ac:dyDescent="0.25">
      <c r="A48" s="9">
        <v>44572</v>
      </c>
      <c r="B48" s="106" t="s">
        <v>83</v>
      </c>
      <c r="C48" s="106" t="s">
        <v>18</v>
      </c>
      <c r="D48" s="89">
        <v>2</v>
      </c>
      <c r="E48" s="12">
        <v>59400</v>
      </c>
      <c r="F48" s="12">
        <f t="shared" si="0"/>
        <v>118800</v>
      </c>
      <c r="G48" s="12">
        <f t="shared" si="1"/>
        <v>10692</v>
      </c>
      <c r="H48" s="12">
        <f t="shared" si="2"/>
        <v>108108</v>
      </c>
      <c r="I48" s="13">
        <f t="shared" si="3"/>
        <v>10810.8</v>
      </c>
      <c r="J48" s="13">
        <f t="shared" si="4"/>
        <v>118918.8</v>
      </c>
    </row>
    <row r="49" spans="1:10" x14ac:dyDescent="0.25">
      <c r="A49" s="9">
        <v>44576</v>
      </c>
      <c r="B49" s="106" t="s">
        <v>98</v>
      </c>
      <c r="C49" s="106" t="s">
        <v>20</v>
      </c>
      <c r="D49" s="89">
        <v>2</v>
      </c>
      <c r="E49" s="12">
        <v>105400</v>
      </c>
      <c r="F49" s="12">
        <f t="shared" si="0"/>
        <v>210800</v>
      </c>
      <c r="G49" s="12">
        <f t="shared" si="1"/>
        <v>18972</v>
      </c>
      <c r="H49" s="12">
        <f t="shared" si="2"/>
        <v>191828</v>
      </c>
      <c r="I49" s="13">
        <f t="shared" si="3"/>
        <v>19182.8</v>
      </c>
      <c r="J49" s="13">
        <f t="shared" si="4"/>
        <v>211010.8</v>
      </c>
    </row>
    <row r="50" spans="1:10" x14ac:dyDescent="0.25">
      <c r="A50" s="9">
        <v>44576</v>
      </c>
      <c r="B50" s="106" t="s">
        <v>98</v>
      </c>
      <c r="C50" s="106" t="s">
        <v>3</v>
      </c>
      <c r="D50" s="89">
        <v>1</v>
      </c>
      <c r="E50" s="12">
        <v>61050</v>
      </c>
      <c r="F50" s="12">
        <f t="shared" si="0"/>
        <v>61050</v>
      </c>
      <c r="G50" s="12">
        <f t="shared" si="1"/>
        <v>5494.5</v>
      </c>
      <c r="H50" s="12">
        <f t="shared" si="2"/>
        <v>55555.5</v>
      </c>
      <c r="I50" s="13">
        <f t="shared" si="3"/>
        <v>5555.55</v>
      </c>
      <c r="J50" s="13">
        <f t="shared" si="4"/>
        <v>61111.05</v>
      </c>
    </row>
    <row r="51" spans="1:10" x14ac:dyDescent="0.25">
      <c r="A51" s="9">
        <v>44576</v>
      </c>
      <c r="B51" s="106" t="s">
        <v>98</v>
      </c>
      <c r="C51" s="106" t="s">
        <v>21</v>
      </c>
      <c r="D51" s="89">
        <v>1</v>
      </c>
      <c r="E51" s="12">
        <v>90750</v>
      </c>
      <c r="F51" s="12">
        <f t="shared" si="0"/>
        <v>90750</v>
      </c>
      <c r="G51" s="12">
        <f t="shared" si="1"/>
        <v>8167.5</v>
      </c>
      <c r="H51" s="12">
        <f t="shared" si="2"/>
        <v>82582.5</v>
      </c>
      <c r="I51" s="13">
        <f t="shared" si="3"/>
        <v>8258.25</v>
      </c>
      <c r="J51" s="13">
        <f t="shared" si="4"/>
        <v>90840.75</v>
      </c>
    </row>
    <row r="52" spans="1:10" x14ac:dyDescent="0.25">
      <c r="A52" s="9">
        <v>44576</v>
      </c>
      <c r="B52" s="106" t="s">
        <v>98</v>
      </c>
      <c r="C52" s="106" t="s">
        <v>5</v>
      </c>
      <c r="D52" s="89">
        <v>1</v>
      </c>
      <c r="E52" s="12">
        <v>70950</v>
      </c>
      <c r="F52" s="12">
        <f t="shared" si="0"/>
        <v>70950</v>
      </c>
      <c r="G52" s="12">
        <f t="shared" si="1"/>
        <v>6385.5</v>
      </c>
      <c r="H52" s="12">
        <f t="shared" si="2"/>
        <v>64564.5</v>
      </c>
      <c r="I52" s="13">
        <f t="shared" si="3"/>
        <v>6456.45</v>
      </c>
      <c r="J52" s="13">
        <f t="shared" si="4"/>
        <v>71020.95</v>
      </c>
    </row>
    <row r="53" spans="1:10" x14ac:dyDescent="0.25">
      <c r="A53" s="9">
        <v>44576</v>
      </c>
      <c r="B53" s="106" t="s">
        <v>99</v>
      </c>
      <c r="C53" s="106" t="s">
        <v>16</v>
      </c>
      <c r="D53" s="89">
        <v>1</v>
      </c>
      <c r="E53" s="12">
        <v>46000</v>
      </c>
      <c r="F53" s="12">
        <f t="shared" si="0"/>
        <v>46000</v>
      </c>
      <c r="G53" s="12">
        <f t="shared" si="1"/>
        <v>4140</v>
      </c>
      <c r="H53" s="12">
        <f t="shared" si="2"/>
        <v>41860</v>
      </c>
      <c r="I53" s="13">
        <f t="shared" si="3"/>
        <v>4186</v>
      </c>
      <c r="J53" s="13">
        <f t="shared" si="4"/>
        <v>46046</v>
      </c>
    </row>
    <row r="54" spans="1:10" x14ac:dyDescent="0.25">
      <c r="A54" s="9">
        <v>44576</v>
      </c>
      <c r="B54" s="106" t="s">
        <v>103</v>
      </c>
      <c r="C54" s="106" t="s">
        <v>7</v>
      </c>
      <c r="D54" s="89">
        <v>2</v>
      </c>
      <c r="E54" s="12">
        <v>111058</v>
      </c>
      <c r="F54" s="12">
        <f t="shared" si="0"/>
        <v>222116</v>
      </c>
      <c r="G54" s="12">
        <f t="shared" si="1"/>
        <v>19990.439999999999</v>
      </c>
      <c r="H54" s="12">
        <f t="shared" si="2"/>
        <v>202125.56</v>
      </c>
      <c r="I54" s="13">
        <f t="shared" si="3"/>
        <v>20212.556</v>
      </c>
      <c r="J54" s="13">
        <f t="shared" si="4"/>
        <v>222338.11600000001</v>
      </c>
    </row>
    <row r="55" spans="1:10" x14ac:dyDescent="0.25">
      <c r="A55" s="9">
        <v>44576</v>
      </c>
      <c r="B55" s="106" t="s">
        <v>103</v>
      </c>
      <c r="C55" s="106" t="s">
        <v>6</v>
      </c>
      <c r="D55" s="89">
        <v>1</v>
      </c>
      <c r="E55" s="12">
        <v>73431</v>
      </c>
      <c r="F55" s="12">
        <f t="shared" si="0"/>
        <v>73431</v>
      </c>
      <c r="G55" s="12">
        <f t="shared" si="1"/>
        <v>6608.79</v>
      </c>
      <c r="H55" s="12">
        <f t="shared" si="2"/>
        <v>66822.210000000006</v>
      </c>
      <c r="I55" s="13">
        <f t="shared" si="3"/>
        <v>6682.2210000000014</v>
      </c>
      <c r="J55" s="13">
        <f t="shared" si="4"/>
        <v>73504.431000000011</v>
      </c>
    </row>
    <row r="56" spans="1:10" x14ac:dyDescent="0.25">
      <c r="A56" s="9">
        <v>44576</v>
      </c>
      <c r="B56" s="106" t="s">
        <v>111</v>
      </c>
      <c r="C56" s="106" t="s">
        <v>2</v>
      </c>
      <c r="D56" s="89">
        <v>3</v>
      </c>
      <c r="E56" s="12">
        <v>107205</v>
      </c>
      <c r="F56" s="12">
        <f t="shared" si="0"/>
        <v>321615</v>
      </c>
      <c r="G56" s="12">
        <f t="shared" si="1"/>
        <v>28945.35</v>
      </c>
      <c r="H56" s="12">
        <f t="shared" si="2"/>
        <v>292669.65000000002</v>
      </c>
      <c r="I56" s="13">
        <f t="shared" si="3"/>
        <v>29266.965</v>
      </c>
      <c r="J56" s="13">
        <f t="shared" si="4"/>
        <v>321936.61500000005</v>
      </c>
    </row>
    <row r="57" spans="1:10" x14ac:dyDescent="0.25">
      <c r="A57" s="9">
        <v>44576</v>
      </c>
      <c r="B57" s="106" t="s">
        <v>111</v>
      </c>
      <c r="C57" s="106" t="s">
        <v>1</v>
      </c>
      <c r="D57" s="89">
        <v>4</v>
      </c>
      <c r="E57" s="12">
        <v>50182</v>
      </c>
      <c r="F57" s="12">
        <f t="shared" si="0"/>
        <v>200728</v>
      </c>
      <c r="G57" s="12">
        <f t="shared" si="1"/>
        <v>18065.52</v>
      </c>
      <c r="H57" s="12">
        <f t="shared" si="2"/>
        <v>182662.48</v>
      </c>
      <c r="I57" s="13">
        <f t="shared" si="3"/>
        <v>18266.248</v>
      </c>
      <c r="J57" s="13">
        <f t="shared" si="4"/>
        <v>200928.728</v>
      </c>
    </row>
    <row r="58" spans="1:10" x14ac:dyDescent="0.25">
      <c r="A58" s="9">
        <v>44576</v>
      </c>
      <c r="B58" s="106" t="s">
        <v>111</v>
      </c>
      <c r="C58" s="106" t="s">
        <v>16</v>
      </c>
      <c r="D58" s="89">
        <v>6</v>
      </c>
      <c r="E58" s="12">
        <v>46000</v>
      </c>
      <c r="F58" s="12">
        <f t="shared" si="0"/>
        <v>276000</v>
      </c>
      <c r="G58" s="12">
        <f t="shared" si="1"/>
        <v>24840</v>
      </c>
      <c r="H58" s="12">
        <f t="shared" si="2"/>
        <v>251160</v>
      </c>
      <c r="I58" s="13">
        <f t="shared" si="3"/>
        <v>25116</v>
      </c>
      <c r="J58" s="13">
        <f t="shared" si="4"/>
        <v>276276</v>
      </c>
    </row>
    <row r="59" spans="1:10" x14ac:dyDescent="0.25">
      <c r="A59" s="9">
        <v>44576</v>
      </c>
      <c r="B59" s="106" t="s">
        <v>111</v>
      </c>
      <c r="C59" s="106" t="s">
        <v>4</v>
      </c>
      <c r="D59" s="89">
        <v>1</v>
      </c>
      <c r="E59" s="12">
        <v>119066</v>
      </c>
      <c r="F59" s="12">
        <f t="shared" si="0"/>
        <v>119066</v>
      </c>
      <c r="G59" s="12">
        <f t="shared" si="1"/>
        <v>10715.94</v>
      </c>
      <c r="H59" s="12">
        <f t="shared" si="2"/>
        <v>108350.06</v>
      </c>
      <c r="I59" s="13">
        <f t="shared" si="3"/>
        <v>10835.006000000001</v>
      </c>
      <c r="J59" s="13">
        <f t="shared" si="4"/>
        <v>119185.06599999999</v>
      </c>
    </row>
    <row r="60" spans="1:10" x14ac:dyDescent="0.25">
      <c r="A60" s="9">
        <v>44579</v>
      </c>
      <c r="B60" s="106" t="s">
        <v>113</v>
      </c>
      <c r="C60" s="106" t="s">
        <v>5</v>
      </c>
      <c r="D60" s="89">
        <v>3</v>
      </c>
      <c r="E60" s="12">
        <v>70950</v>
      </c>
      <c r="F60" s="12">
        <f t="shared" si="0"/>
        <v>212850</v>
      </c>
      <c r="G60" s="12">
        <f t="shared" si="1"/>
        <v>19156.5</v>
      </c>
      <c r="H60" s="12">
        <f t="shared" si="2"/>
        <v>193693.5</v>
      </c>
      <c r="I60" s="13">
        <f t="shared" si="3"/>
        <v>19369.349999999999</v>
      </c>
      <c r="J60" s="13">
        <f t="shared" si="4"/>
        <v>213062.85</v>
      </c>
    </row>
    <row r="61" spans="1:10" x14ac:dyDescent="0.25">
      <c r="A61" s="9">
        <v>44579</v>
      </c>
      <c r="B61" s="106" t="s">
        <v>113</v>
      </c>
      <c r="C61" s="106" t="s">
        <v>17</v>
      </c>
      <c r="D61" s="89">
        <v>1</v>
      </c>
      <c r="E61" s="12">
        <v>74250</v>
      </c>
      <c r="F61" s="12">
        <f t="shared" si="0"/>
        <v>74250</v>
      </c>
      <c r="G61" s="12">
        <f t="shared" si="1"/>
        <v>6682.5</v>
      </c>
      <c r="H61" s="12">
        <f t="shared" si="2"/>
        <v>67567.5</v>
      </c>
      <c r="I61" s="13">
        <f t="shared" si="3"/>
        <v>6756.75</v>
      </c>
      <c r="J61" s="13">
        <f t="shared" si="4"/>
        <v>74324.25</v>
      </c>
    </row>
    <row r="62" spans="1:10" x14ac:dyDescent="0.25">
      <c r="A62" s="9">
        <v>44579</v>
      </c>
      <c r="B62" s="106" t="s">
        <v>113</v>
      </c>
      <c r="C62" s="106" t="s">
        <v>3</v>
      </c>
      <c r="D62" s="89">
        <v>2</v>
      </c>
      <c r="E62" s="12">
        <v>61050</v>
      </c>
      <c r="F62" s="12">
        <f t="shared" si="0"/>
        <v>122100</v>
      </c>
      <c r="G62" s="12">
        <f t="shared" si="1"/>
        <v>10989</v>
      </c>
      <c r="H62" s="12">
        <f t="shared" si="2"/>
        <v>111111</v>
      </c>
      <c r="I62" s="13">
        <f t="shared" si="3"/>
        <v>11111.1</v>
      </c>
      <c r="J62" s="13">
        <f t="shared" si="4"/>
        <v>122222.1</v>
      </c>
    </row>
    <row r="63" spans="1:10" x14ac:dyDescent="0.25">
      <c r="A63" s="9">
        <v>44579</v>
      </c>
      <c r="B63" s="106" t="s">
        <v>113</v>
      </c>
      <c r="C63" s="106" t="s">
        <v>18</v>
      </c>
      <c r="D63" s="89">
        <v>1</v>
      </c>
      <c r="E63" s="12">
        <v>59400</v>
      </c>
      <c r="F63" s="12">
        <f t="shared" si="0"/>
        <v>59400</v>
      </c>
      <c r="G63" s="12">
        <f t="shared" si="1"/>
        <v>5346</v>
      </c>
      <c r="H63" s="12">
        <f t="shared" si="2"/>
        <v>54054</v>
      </c>
      <c r="I63" s="13">
        <f t="shared" si="3"/>
        <v>5405.4</v>
      </c>
      <c r="J63" s="13">
        <f t="shared" si="4"/>
        <v>59459.4</v>
      </c>
    </row>
    <row r="64" spans="1:10" x14ac:dyDescent="0.25">
      <c r="A64" s="9">
        <v>44579</v>
      </c>
      <c r="B64" s="106" t="s">
        <v>114</v>
      </c>
      <c r="C64" s="106" t="s">
        <v>5</v>
      </c>
      <c r="D64" s="89">
        <v>1</v>
      </c>
      <c r="E64" s="12">
        <v>70950</v>
      </c>
      <c r="F64" s="12">
        <f t="shared" si="0"/>
        <v>70950</v>
      </c>
      <c r="G64" s="12">
        <f t="shared" si="1"/>
        <v>6385.5</v>
      </c>
      <c r="H64" s="12">
        <f t="shared" si="2"/>
        <v>64564.5</v>
      </c>
      <c r="I64" s="13">
        <f t="shared" si="3"/>
        <v>6456.45</v>
      </c>
      <c r="J64" s="13">
        <f t="shared" si="4"/>
        <v>71020.95</v>
      </c>
    </row>
    <row r="65" spans="1:10" x14ac:dyDescent="0.25">
      <c r="A65" s="9">
        <v>44579</v>
      </c>
      <c r="B65" s="106" t="s">
        <v>114</v>
      </c>
      <c r="C65" s="106" t="s">
        <v>3</v>
      </c>
      <c r="D65" s="89">
        <v>2</v>
      </c>
      <c r="E65" s="12">
        <v>61050</v>
      </c>
      <c r="F65" s="12">
        <f t="shared" si="0"/>
        <v>122100</v>
      </c>
      <c r="G65" s="12">
        <f t="shared" si="1"/>
        <v>10989</v>
      </c>
      <c r="H65" s="12">
        <f t="shared" si="2"/>
        <v>111111</v>
      </c>
      <c r="I65" s="13">
        <f t="shared" si="3"/>
        <v>11111.1</v>
      </c>
      <c r="J65" s="13">
        <f t="shared" si="4"/>
        <v>122222.1</v>
      </c>
    </row>
    <row r="66" spans="1:10" x14ac:dyDescent="0.25">
      <c r="A66" s="9">
        <v>44579</v>
      </c>
      <c r="B66" s="106" t="s">
        <v>114</v>
      </c>
      <c r="C66" s="106" t="s">
        <v>4</v>
      </c>
      <c r="D66" s="89">
        <v>2</v>
      </c>
      <c r="E66" s="12">
        <v>119066</v>
      </c>
      <c r="F66" s="12">
        <f t="shared" si="0"/>
        <v>238132</v>
      </c>
      <c r="G66" s="12">
        <f t="shared" si="1"/>
        <v>21431.88</v>
      </c>
      <c r="H66" s="12">
        <f t="shared" si="2"/>
        <v>216700.12</v>
      </c>
      <c r="I66" s="13">
        <f t="shared" si="3"/>
        <v>21670.012000000002</v>
      </c>
      <c r="J66" s="13">
        <f t="shared" si="4"/>
        <v>238370.13199999998</v>
      </c>
    </row>
    <row r="67" spans="1:10" x14ac:dyDescent="0.25">
      <c r="A67" s="9">
        <v>44579</v>
      </c>
      <c r="B67" s="106" t="s">
        <v>114</v>
      </c>
      <c r="C67" s="106" t="s">
        <v>20</v>
      </c>
      <c r="D67" s="89">
        <v>4</v>
      </c>
      <c r="E67" s="12">
        <v>105400</v>
      </c>
      <c r="F67" s="12">
        <f t="shared" si="0"/>
        <v>421600</v>
      </c>
      <c r="G67" s="12">
        <f t="shared" si="1"/>
        <v>37944</v>
      </c>
      <c r="H67" s="12">
        <f t="shared" si="2"/>
        <v>383656</v>
      </c>
      <c r="I67" s="13">
        <f t="shared" si="3"/>
        <v>38365.599999999999</v>
      </c>
      <c r="J67" s="13">
        <f t="shared" si="4"/>
        <v>422021.6</v>
      </c>
    </row>
    <row r="68" spans="1:10" x14ac:dyDescent="0.25">
      <c r="A68" s="9">
        <v>44579</v>
      </c>
      <c r="B68" s="106" t="s">
        <v>114</v>
      </c>
      <c r="C68" s="106" t="s">
        <v>21</v>
      </c>
      <c r="D68" s="89">
        <v>2</v>
      </c>
      <c r="E68" s="12">
        <v>90750</v>
      </c>
      <c r="F68" s="12">
        <f t="shared" ref="F68:F109" si="5">D68*E68</f>
        <v>181500</v>
      </c>
      <c r="G68" s="12">
        <f t="shared" ref="G68:G109" si="6">F68*9/100</f>
        <v>16335</v>
      </c>
      <c r="H68" s="12">
        <f t="shared" ref="H68:H109" si="7">F68-G68</f>
        <v>165165</v>
      </c>
      <c r="I68" s="13">
        <f t="shared" ref="I68:I109" si="8">H68*10/100</f>
        <v>16516.5</v>
      </c>
      <c r="J68" s="13">
        <f t="shared" ref="J68:J109" si="9">H68+I68</f>
        <v>181681.5</v>
      </c>
    </row>
    <row r="69" spans="1:10" x14ac:dyDescent="0.25">
      <c r="A69" s="9">
        <v>44580</v>
      </c>
      <c r="B69" s="106" t="s">
        <v>81</v>
      </c>
      <c r="C69" s="106" t="s">
        <v>5</v>
      </c>
      <c r="D69" s="89">
        <v>4</v>
      </c>
      <c r="E69" s="12">
        <v>70950</v>
      </c>
      <c r="F69" s="12">
        <f t="shared" si="5"/>
        <v>283800</v>
      </c>
      <c r="G69" s="12">
        <f t="shared" si="6"/>
        <v>25542</v>
      </c>
      <c r="H69" s="12">
        <f t="shared" si="7"/>
        <v>258258</v>
      </c>
      <c r="I69" s="13">
        <f t="shared" si="8"/>
        <v>25825.8</v>
      </c>
      <c r="J69" s="13">
        <f t="shared" si="9"/>
        <v>284083.8</v>
      </c>
    </row>
    <row r="70" spans="1:10" x14ac:dyDescent="0.25">
      <c r="A70" s="9">
        <v>44580</v>
      </c>
      <c r="B70" s="106" t="s">
        <v>81</v>
      </c>
      <c r="C70" s="106" t="s">
        <v>18</v>
      </c>
      <c r="D70" s="89">
        <v>3</v>
      </c>
      <c r="E70" s="12">
        <v>59400</v>
      </c>
      <c r="F70" s="12">
        <f t="shared" si="5"/>
        <v>178200</v>
      </c>
      <c r="G70" s="12">
        <f t="shared" si="6"/>
        <v>16038</v>
      </c>
      <c r="H70" s="12">
        <f t="shared" si="7"/>
        <v>162162</v>
      </c>
      <c r="I70" s="13">
        <f t="shared" si="8"/>
        <v>16216.2</v>
      </c>
      <c r="J70" s="13">
        <f t="shared" si="9"/>
        <v>178378.2</v>
      </c>
    </row>
    <row r="71" spans="1:10" x14ac:dyDescent="0.25">
      <c r="A71" s="9">
        <v>44580</v>
      </c>
      <c r="B71" s="106" t="s">
        <v>81</v>
      </c>
      <c r="C71" s="106" t="s">
        <v>2</v>
      </c>
      <c r="D71" s="89">
        <v>1</v>
      </c>
      <c r="E71" s="12">
        <v>107205</v>
      </c>
      <c r="F71" s="12">
        <f t="shared" si="5"/>
        <v>107205</v>
      </c>
      <c r="G71" s="12">
        <f t="shared" si="6"/>
        <v>9648.4500000000007</v>
      </c>
      <c r="H71" s="12">
        <f t="shared" si="7"/>
        <v>97556.55</v>
      </c>
      <c r="I71" s="13">
        <f t="shared" si="8"/>
        <v>9755.6550000000007</v>
      </c>
      <c r="J71" s="13">
        <f t="shared" si="9"/>
        <v>107312.205</v>
      </c>
    </row>
    <row r="72" spans="1:10" x14ac:dyDescent="0.25">
      <c r="A72" s="9">
        <v>44580</v>
      </c>
      <c r="B72" s="106" t="s">
        <v>81</v>
      </c>
      <c r="C72" s="106" t="s">
        <v>1</v>
      </c>
      <c r="D72" s="89">
        <v>4</v>
      </c>
      <c r="E72" s="12">
        <v>50182</v>
      </c>
      <c r="F72" s="12">
        <f t="shared" si="5"/>
        <v>200728</v>
      </c>
      <c r="G72" s="12">
        <f t="shared" si="6"/>
        <v>18065.52</v>
      </c>
      <c r="H72" s="12">
        <f t="shared" si="7"/>
        <v>182662.48</v>
      </c>
      <c r="I72" s="13">
        <f t="shared" si="8"/>
        <v>18266.248</v>
      </c>
      <c r="J72" s="13">
        <f t="shared" si="9"/>
        <v>200928.728</v>
      </c>
    </row>
    <row r="73" spans="1:10" x14ac:dyDescent="0.25">
      <c r="A73" s="9">
        <v>44580</v>
      </c>
      <c r="B73" s="106" t="s">
        <v>81</v>
      </c>
      <c r="C73" s="106" t="s">
        <v>3</v>
      </c>
      <c r="D73" s="89">
        <v>5</v>
      </c>
      <c r="E73" s="12">
        <v>61050</v>
      </c>
      <c r="F73" s="12">
        <f t="shared" si="5"/>
        <v>305250</v>
      </c>
      <c r="G73" s="12">
        <f t="shared" si="6"/>
        <v>27472.5</v>
      </c>
      <c r="H73" s="12">
        <f t="shared" si="7"/>
        <v>277777.5</v>
      </c>
      <c r="I73" s="13">
        <f t="shared" si="8"/>
        <v>27777.75</v>
      </c>
      <c r="J73" s="13">
        <f t="shared" si="9"/>
        <v>305555.25</v>
      </c>
    </row>
    <row r="74" spans="1:10" x14ac:dyDescent="0.25">
      <c r="A74" s="9">
        <v>44580</v>
      </c>
      <c r="B74" s="106" t="s">
        <v>81</v>
      </c>
      <c r="C74" s="106" t="s">
        <v>20</v>
      </c>
      <c r="D74" s="89">
        <v>5</v>
      </c>
      <c r="E74" s="12">
        <v>105400</v>
      </c>
      <c r="F74" s="12">
        <f t="shared" si="5"/>
        <v>527000</v>
      </c>
      <c r="G74" s="12">
        <f t="shared" si="6"/>
        <v>47430</v>
      </c>
      <c r="H74" s="12">
        <f t="shared" si="7"/>
        <v>479570</v>
      </c>
      <c r="I74" s="13">
        <f t="shared" si="8"/>
        <v>47957</v>
      </c>
      <c r="J74" s="13">
        <f t="shared" si="9"/>
        <v>527527</v>
      </c>
    </row>
    <row r="75" spans="1:10" x14ac:dyDescent="0.25">
      <c r="A75" s="9">
        <v>44580</v>
      </c>
      <c r="B75" s="106" t="s">
        <v>81</v>
      </c>
      <c r="C75" s="106" t="s">
        <v>21</v>
      </c>
      <c r="D75" s="89">
        <v>5</v>
      </c>
      <c r="E75" s="12">
        <v>90750</v>
      </c>
      <c r="F75" s="12">
        <f t="shared" si="5"/>
        <v>453750</v>
      </c>
      <c r="G75" s="12">
        <f t="shared" si="6"/>
        <v>40837.5</v>
      </c>
      <c r="H75" s="12">
        <f t="shared" si="7"/>
        <v>412912.5</v>
      </c>
      <c r="I75" s="13">
        <f t="shared" si="8"/>
        <v>41291.25</v>
      </c>
      <c r="J75" s="13">
        <f t="shared" si="9"/>
        <v>454203.75</v>
      </c>
    </row>
    <row r="76" spans="1:10" x14ac:dyDescent="0.25">
      <c r="A76" s="9">
        <v>44582</v>
      </c>
      <c r="B76" s="106" t="s">
        <v>110</v>
      </c>
      <c r="C76" s="106" t="s">
        <v>11</v>
      </c>
      <c r="D76" s="89">
        <v>1</v>
      </c>
      <c r="E76" s="12">
        <v>55595</v>
      </c>
      <c r="F76" s="12">
        <f t="shared" si="5"/>
        <v>55595</v>
      </c>
      <c r="G76" s="12">
        <f t="shared" si="6"/>
        <v>5003.55</v>
      </c>
      <c r="H76" s="12">
        <f t="shared" si="7"/>
        <v>50591.45</v>
      </c>
      <c r="I76" s="13">
        <f t="shared" si="8"/>
        <v>5059.1450000000004</v>
      </c>
      <c r="J76" s="13">
        <f t="shared" si="9"/>
        <v>55650.595000000001</v>
      </c>
    </row>
    <row r="77" spans="1:10" x14ac:dyDescent="0.25">
      <c r="A77" s="9">
        <v>44589</v>
      </c>
      <c r="B77" s="106" t="s">
        <v>107</v>
      </c>
      <c r="C77" s="106" t="s">
        <v>2</v>
      </c>
      <c r="D77" s="89">
        <v>5</v>
      </c>
      <c r="E77" s="12">
        <v>107205</v>
      </c>
      <c r="F77" s="12">
        <f t="shared" si="5"/>
        <v>536025</v>
      </c>
      <c r="G77" s="12">
        <f t="shared" si="6"/>
        <v>48242.25</v>
      </c>
      <c r="H77" s="12">
        <f t="shared" si="7"/>
        <v>487782.75</v>
      </c>
      <c r="I77" s="13">
        <f t="shared" si="8"/>
        <v>48778.275000000001</v>
      </c>
      <c r="J77" s="13">
        <f t="shared" si="9"/>
        <v>536561.02500000002</v>
      </c>
    </row>
    <row r="78" spans="1:10" x14ac:dyDescent="0.25">
      <c r="A78" s="9">
        <v>44589</v>
      </c>
      <c r="B78" s="106" t="s">
        <v>107</v>
      </c>
      <c r="C78" s="106" t="s">
        <v>108</v>
      </c>
      <c r="D78" s="89">
        <v>1</v>
      </c>
      <c r="E78" s="12">
        <v>101989</v>
      </c>
      <c r="F78" s="12">
        <f t="shared" si="5"/>
        <v>101989</v>
      </c>
      <c r="G78" s="12">
        <f t="shared" si="6"/>
        <v>9179.01</v>
      </c>
      <c r="H78" s="12">
        <f t="shared" si="7"/>
        <v>92809.99</v>
      </c>
      <c r="I78" s="13">
        <f t="shared" si="8"/>
        <v>9280.9989999999998</v>
      </c>
      <c r="J78" s="13">
        <f t="shared" si="9"/>
        <v>102090.989</v>
      </c>
    </row>
    <row r="79" spans="1:10" x14ac:dyDescent="0.25">
      <c r="A79" s="9">
        <v>44589</v>
      </c>
      <c r="B79" s="106" t="s">
        <v>107</v>
      </c>
      <c r="C79" s="106" t="s">
        <v>4</v>
      </c>
      <c r="D79" s="89">
        <v>2</v>
      </c>
      <c r="E79" s="12">
        <v>119066</v>
      </c>
      <c r="F79" s="12">
        <f t="shared" si="5"/>
        <v>238132</v>
      </c>
      <c r="G79" s="12">
        <f t="shared" si="6"/>
        <v>21431.88</v>
      </c>
      <c r="H79" s="12">
        <f t="shared" si="7"/>
        <v>216700.12</v>
      </c>
      <c r="I79" s="13">
        <f t="shared" si="8"/>
        <v>21670.012000000002</v>
      </c>
      <c r="J79" s="13">
        <f t="shared" si="9"/>
        <v>238370.13199999998</v>
      </c>
    </row>
    <row r="80" spans="1:10" x14ac:dyDescent="0.25">
      <c r="A80" s="9">
        <v>44589</v>
      </c>
      <c r="B80" s="106" t="s">
        <v>107</v>
      </c>
      <c r="C80" s="106" t="s">
        <v>7</v>
      </c>
      <c r="D80" s="89">
        <v>2</v>
      </c>
      <c r="E80" s="12">
        <v>111058</v>
      </c>
      <c r="F80" s="12">
        <f t="shared" si="5"/>
        <v>222116</v>
      </c>
      <c r="G80" s="12">
        <f t="shared" si="6"/>
        <v>19990.439999999999</v>
      </c>
      <c r="H80" s="12">
        <f t="shared" si="7"/>
        <v>202125.56</v>
      </c>
      <c r="I80" s="13">
        <f t="shared" si="8"/>
        <v>20212.556</v>
      </c>
      <c r="J80" s="13">
        <f t="shared" si="9"/>
        <v>222338.11600000001</v>
      </c>
    </row>
    <row r="81" spans="1:10" x14ac:dyDescent="0.25">
      <c r="A81" s="9">
        <v>44590</v>
      </c>
      <c r="B81" s="10" t="s">
        <v>109</v>
      </c>
      <c r="C81" s="10" t="s">
        <v>3</v>
      </c>
      <c r="D81" s="11">
        <v>2</v>
      </c>
      <c r="E81" s="12">
        <v>61050</v>
      </c>
      <c r="F81" s="12">
        <f t="shared" si="5"/>
        <v>122100</v>
      </c>
      <c r="G81" s="12">
        <f t="shared" si="6"/>
        <v>10989</v>
      </c>
      <c r="H81" s="12">
        <f t="shared" si="7"/>
        <v>111111</v>
      </c>
      <c r="I81" s="13">
        <f t="shared" si="8"/>
        <v>11111.1</v>
      </c>
      <c r="J81" s="13">
        <f t="shared" si="9"/>
        <v>122222.1</v>
      </c>
    </row>
    <row r="82" spans="1:10" x14ac:dyDescent="0.25">
      <c r="A82" s="9">
        <v>44590</v>
      </c>
      <c r="B82" s="10" t="s">
        <v>109</v>
      </c>
      <c r="C82" s="10" t="s">
        <v>17</v>
      </c>
      <c r="D82" s="11">
        <v>1</v>
      </c>
      <c r="E82" s="12">
        <v>74250</v>
      </c>
      <c r="F82" s="12">
        <f t="shared" si="5"/>
        <v>74250</v>
      </c>
      <c r="G82" s="12">
        <f t="shared" si="6"/>
        <v>6682.5</v>
      </c>
      <c r="H82" s="12">
        <f t="shared" si="7"/>
        <v>67567.5</v>
      </c>
      <c r="I82" s="13">
        <f t="shared" si="8"/>
        <v>6756.75</v>
      </c>
      <c r="J82" s="13">
        <f t="shared" si="9"/>
        <v>74324.25</v>
      </c>
    </row>
    <row r="83" spans="1:10" x14ac:dyDescent="0.25">
      <c r="A83" s="9">
        <v>44590</v>
      </c>
      <c r="B83" s="10" t="s">
        <v>109</v>
      </c>
      <c r="C83" s="10" t="s">
        <v>21</v>
      </c>
      <c r="D83" s="11">
        <v>2</v>
      </c>
      <c r="E83" s="12">
        <v>90750</v>
      </c>
      <c r="F83" s="12">
        <f t="shared" si="5"/>
        <v>181500</v>
      </c>
      <c r="G83" s="12">
        <f t="shared" si="6"/>
        <v>16335</v>
      </c>
      <c r="H83" s="12">
        <f t="shared" si="7"/>
        <v>165165</v>
      </c>
      <c r="I83" s="13">
        <f t="shared" si="8"/>
        <v>16516.5</v>
      </c>
      <c r="J83" s="13">
        <f t="shared" si="9"/>
        <v>181681.5</v>
      </c>
    </row>
    <row r="84" spans="1:10" x14ac:dyDescent="0.25">
      <c r="A84" s="9">
        <v>44590</v>
      </c>
      <c r="B84" s="10" t="s">
        <v>109</v>
      </c>
      <c r="C84" s="10" t="s">
        <v>20</v>
      </c>
      <c r="D84" s="11">
        <v>4</v>
      </c>
      <c r="E84" s="12">
        <v>105400</v>
      </c>
      <c r="F84" s="12">
        <f t="shared" si="5"/>
        <v>421600</v>
      </c>
      <c r="G84" s="12">
        <f t="shared" si="6"/>
        <v>37944</v>
      </c>
      <c r="H84" s="12">
        <f t="shared" si="7"/>
        <v>383656</v>
      </c>
      <c r="I84" s="13">
        <f t="shared" si="8"/>
        <v>38365.599999999999</v>
      </c>
      <c r="J84" s="13">
        <f t="shared" si="9"/>
        <v>422021.6</v>
      </c>
    </row>
    <row r="85" spans="1:10" x14ac:dyDescent="0.25">
      <c r="A85" s="9">
        <v>44586</v>
      </c>
      <c r="B85" s="106" t="s">
        <v>129</v>
      </c>
      <c r="C85" s="106" t="s">
        <v>7</v>
      </c>
      <c r="D85" s="89">
        <v>1</v>
      </c>
      <c r="E85" s="12">
        <v>111058</v>
      </c>
      <c r="F85" s="12">
        <f t="shared" si="5"/>
        <v>111058</v>
      </c>
      <c r="G85" s="59">
        <f t="shared" si="6"/>
        <v>9995.2199999999993</v>
      </c>
      <c r="H85" s="59">
        <f t="shared" si="7"/>
        <v>101062.78</v>
      </c>
      <c r="I85" s="13">
        <f t="shared" si="8"/>
        <v>10106.278</v>
      </c>
      <c r="J85" s="13">
        <f t="shared" si="9"/>
        <v>111169.058</v>
      </c>
    </row>
    <row r="86" spans="1:10" x14ac:dyDescent="0.25">
      <c r="A86" s="9">
        <v>44586</v>
      </c>
      <c r="B86" s="106" t="s">
        <v>130</v>
      </c>
      <c r="C86" s="106" t="s">
        <v>20</v>
      </c>
      <c r="D86" s="89">
        <v>1</v>
      </c>
      <c r="E86" s="12">
        <v>105400</v>
      </c>
      <c r="F86" s="12">
        <f t="shared" si="5"/>
        <v>105400</v>
      </c>
      <c r="G86" s="59">
        <f t="shared" si="6"/>
        <v>9486</v>
      </c>
      <c r="H86" s="59">
        <f t="shared" si="7"/>
        <v>95914</v>
      </c>
      <c r="I86" s="13">
        <f t="shared" si="8"/>
        <v>9591.4</v>
      </c>
      <c r="J86" s="13">
        <f t="shared" si="9"/>
        <v>105505.4</v>
      </c>
    </row>
    <row r="87" spans="1:10" x14ac:dyDescent="0.25">
      <c r="A87" s="9">
        <v>44580</v>
      </c>
      <c r="B87" s="106" t="s">
        <v>131</v>
      </c>
      <c r="C87" s="106" t="s">
        <v>1</v>
      </c>
      <c r="D87" s="89">
        <v>1</v>
      </c>
      <c r="E87" s="12">
        <v>50182</v>
      </c>
      <c r="F87" s="12">
        <f t="shared" si="5"/>
        <v>50182</v>
      </c>
      <c r="G87" s="59">
        <f t="shared" si="6"/>
        <v>4516.38</v>
      </c>
      <c r="H87" s="59">
        <f t="shared" si="7"/>
        <v>45665.62</v>
      </c>
      <c r="I87" s="13">
        <f t="shared" si="8"/>
        <v>4566.5619999999999</v>
      </c>
      <c r="J87" s="13">
        <f t="shared" si="9"/>
        <v>50232.182000000001</v>
      </c>
    </row>
    <row r="88" spans="1:10" x14ac:dyDescent="0.25">
      <c r="A88" s="9">
        <v>44581</v>
      </c>
      <c r="B88" s="106" t="s">
        <v>132</v>
      </c>
      <c r="C88" s="106" t="s">
        <v>16</v>
      </c>
      <c r="D88" s="89">
        <v>10</v>
      </c>
      <c r="E88" s="12">
        <v>46000</v>
      </c>
      <c r="F88" s="12">
        <f t="shared" si="5"/>
        <v>460000</v>
      </c>
      <c r="G88" s="59">
        <f t="shared" si="6"/>
        <v>41400</v>
      </c>
      <c r="H88" s="59">
        <f t="shared" si="7"/>
        <v>418600</v>
      </c>
      <c r="I88" s="13">
        <f t="shared" si="8"/>
        <v>41860</v>
      </c>
      <c r="J88" s="13">
        <f t="shared" si="9"/>
        <v>460460</v>
      </c>
    </row>
    <row r="89" spans="1:10" x14ac:dyDescent="0.25">
      <c r="A89" s="107">
        <v>44581</v>
      </c>
      <c r="B89" s="106" t="s">
        <v>133</v>
      </c>
      <c r="C89" s="106" t="s">
        <v>20</v>
      </c>
      <c r="D89" s="89">
        <v>2</v>
      </c>
      <c r="E89" s="12">
        <v>105400</v>
      </c>
      <c r="F89" s="12">
        <f t="shared" si="5"/>
        <v>210800</v>
      </c>
      <c r="G89" s="59">
        <f t="shared" si="6"/>
        <v>18972</v>
      </c>
      <c r="H89" s="59">
        <f t="shared" si="7"/>
        <v>191828</v>
      </c>
      <c r="I89" s="13">
        <f t="shared" si="8"/>
        <v>19182.8</v>
      </c>
      <c r="J89" s="13">
        <f t="shared" si="9"/>
        <v>211010.8</v>
      </c>
    </row>
    <row r="90" spans="1:10" x14ac:dyDescent="0.25">
      <c r="A90" s="107">
        <v>44581</v>
      </c>
      <c r="B90" s="106" t="s">
        <v>133</v>
      </c>
      <c r="C90" s="106" t="s">
        <v>17</v>
      </c>
      <c r="D90" s="89">
        <v>1</v>
      </c>
      <c r="E90" s="12">
        <v>74250</v>
      </c>
      <c r="F90" s="12">
        <f t="shared" si="5"/>
        <v>74250</v>
      </c>
      <c r="G90" s="59">
        <f t="shared" si="6"/>
        <v>6682.5</v>
      </c>
      <c r="H90" s="59">
        <f t="shared" si="7"/>
        <v>67567.5</v>
      </c>
      <c r="I90" s="13">
        <f t="shared" si="8"/>
        <v>6756.75</v>
      </c>
      <c r="J90" s="13">
        <f t="shared" si="9"/>
        <v>74324.25</v>
      </c>
    </row>
    <row r="91" spans="1:10" x14ac:dyDescent="0.25">
      <c r="A91" s="9">
        <v>44589</v>
      </c>
      <c r="B91" s="106" t="s">
        <v>134</v>
      </c>
      <c r="C91" s="106" t="s">
        <v>20</v>
      </c>
      <c r="D91" s="89">
        <v>1</v>
      </c>
      <c r="E91" s="12">
        <v>105400</v>
      </c>
      <c r="F91" s="59">
        <f t="shared" si="5"/>
        <v>105400</v>
      </c>
      <c r="G91" s="59">
        <f t="shared" si="6"/>
        <v>9486</v>
      </c>
      <c r="H91" s="59">
        <f t="shared" si="7"/>
        <v>95914</v>
      </c>
      <c r="I91" s="13">
        <f t="shared" si="8"/>
        <v>9591.4</v>
      </c>
      <c r="J91" s="13">
        <f t="shared" si="9"/>
        <v>105505.4</v>
      </c>
    </row>
    <row r="92" spans="1:10" x14ac:dyDescent="0.25">
      <c r="A92" s="9">
        <v>44589</v>
      </c>
      <c r="B92" s="106" t="s">
        <v>135</v>
      </c>
      <c r="C92" s="106" t="s">
        <v>20</v>
      </c>
      <c r="D92" s="89">
        <v>1</v>
      </c>
      <c r="E92" s="12">
        <v>105400</v>
      </c>
      <c r="F92" s="59">
        <f t="shared" si="5"/>
        <v>105400</v>
      </c>
      <c r="G92" s="59">
        <f t="shared" si="6"/>
        <v>9486</v>
      </c>
      <c r="H92" s="59">
        <f t="shared" si="7"/>
        <v>95914</v>
      </c>
      <c r="I92" s="13">
        <f t="shared" si="8"/>
        <v>9591.4</v>
      </c>
      <c r="J92" s="13">
        <f t="shared" si="9"/>
        <v>105505.4</v>
      </c>
    </row>
    <row r="93" spans="1:10" x14ac:dyDescent="0.25">
      <c r="A93" s="9">
        <v>44589</v>
      </c>
      <c r="B93" s="106" t="s">
        <v>135</v>
      </c>
      <c r="C93" s="106" t="s">
        <v>21</v>
      </c>
      <c r="D93" s="89">
        <v>3</v>
      </c>
      <c r="E93" s="12">
        <v>90750</v>
      </c>
      <c r="F93" s="59">
        <f t="shared" si="5"/>
        <v>272250</v>
      </c>
      <c r="G93" s="59">
        <f t="shared" si="6"/>
        <v>24502.5</v>
      </c>
      <c r="H93" s="59">
        <f t="shared" si="7"/>
        <v>247747.5</v>
      </c>
      <c r="I93" s="13">
        <f t="shared" si="8"/>
        <v>24774.75</v>
      </c>
      <c r="J93" s="13">
        <f t="shared" si="9"/>
        <v>272522.25</v>
      </c>
    </row>
    <row r="94" spans="1:10" x14ac:dyDescent="0.25">
      <c r="A94" s="9">
        <v>44589</v>
      </c>
      <c r="B94" s="106" t="s">
        <v>135</v>
      </c>
      <c r="C94" s="106" t="s">
        <v>17</v>
      </c>
      <c r="D94" s="89">
        <v>1</v>
      </c>
      <c r="E94" s="12">
        <v>74250</v>
      </c>
      <c r="F94" s="59">
        <f t="shared" si="5"/>
        <v>74250</v>
      </c>
      <c r="G94" s="59">
        <f t="shared" si="6"/>
        <v>6682.5</v>
      </c>
      <c r="H94" s="59">
        <f t="shared" si="7"/>
        <v>67567.5</v>
      </c>
      <c r="I94" s="13">
        <f t="shared" si="8"/>
        <v>6756.75</v>
      </c>
      <c r="J94" s="13">
        <f t="shared" si="9"/>
        <v>74324.25</v>
      </c>
    </row>
    <row r="95" spans="1:10" x14ac:dyDescent="0.25">
      <c r="A95" s="9">
        <v>44589</v>
      </c>
      <c r="B95" s="106" t="s">
        <v>135</v>
      </c>
      <c r="C95" s="106" t="s">
        <v>3</v>
      </c>
      <c r="D95" s="89">
        <v>2</v>
      </c>
      <c r="E95" s="12">
        <v>61050</v>
      </c>
      <c r="F95" s="59">
        <f t="shared" si="5"/>
        <v>122100</v>
      </c>
      <c r="G95" s="59">
        <f t="shared" si="6"/>
        <v>10989</v>
      </c>
      <c r="H95" s="59">
        <f t="shared" si="7"/>
        <v>111111</v>
      </c>
      <c r="I95" s="13">
        <f t="shared" si="8"/>
        <v>11111.1</v>
      </c>
      <c r="J95" s="13">
        <f t="shared" si="9"/>
        <v>122222.1</v>
      </c>
    </row>
    <row r="96" spans="1:10" x14ac:dyDescent="0.25">
      <c r="A96" s="9">
        <v>44589</v>
      </c>
      <c r="B96" s="106" t="s">
        <v>135</v>
      </c>
      <c r="C96" s="106" t="s">
        <v>18</v>
      </c>
      <c r="D96" s="89">
        <v>2</v>
      </c>
      <c r="E96" s="12">
        <v>59400</v>
      </c>
      <c r="F96" s="59">
        <f t="shared" si="5"/>
        <v>118800</v>
      </c>
      <c r="G96" s="59">
        <f t="shared" si="6"/>
        <v>10692</v>
      </c>
      <c r="H96" s="59">
        <f t="shared" si="7"/>
        <v>108108</v>
      </c>
      <c r="I96" s="13">
        <f t="shared" si="8"/>
        <v>10810.8</v>
      </c>
      <c r="J96" s="13">
        <f t="shared" si="9"/>
        <v>118918.8</v>
      </c>
    </row>
    <row r="97" spans="1:10" x14ac:dyDescent="0.25">
      <c r="A97" s="9">
        <v>44589</v>
      </c>
      <c r="B97" s="106" t="s">
        <v>135</v>
      </c>
      <c r="C97" s="106" t="s">
        <v>5</v>
      </c>
      <c r="D97" s="89">
        <v>1</v>
      </c>
      <c r="E97" s="12">
        <v>70950</v>
      </c>
      <c r="F97" s="59">
        <f t="shared" si="5"/>
        <v>70950</v>
      </c>
      <c r="G97" s="59">
        <f t="shared" si="6"/>
        <v>6385.5</v>
      </c>
      <c r="H97" s="59">
        <f t="shared" si="7"/>
        <v>64564.5</v>
      </c>
      <c r="I97" s="13">
        <f t="shared" si="8"/>
        <v>6456.45</v>
      </c>
      <c r="J97" s="13">
        <f t="shared" si="9"/>
        <v>71020.95</v>
      </c>
    </row>
    <row r="98" spans="1:10" x14ac:dyDescent="0.25">
      <c r="A98" s="9">
        <v>44584</v>
      </c>
      <c r="B98" s="106" t="s">
        <v>136</v>
      </c>
      <c r="C98" s="106" t="s">
        <v>20</v>
      </c>
      <c r="D98" s="89">
        <v>3</v>
      </c>
      <c r="E98" s="12">
        <v>105400</v>
      </c>
      <c r="F98" s="59">
        <f t="shared" si="5"/>
        <v>316200</v>
      </c>
      <c r="G98" s="59">
        <f t="shared" si="6"/>
        <v>28458</v>
      </c>
      <c r="H98" s="59">
        <f t="shared" si="7"/>
        <v>287742</v>
      </c>
      <c r="I98" s="13">
        <f t="shared" si="8"/>
        <v>28774.2</v>
      </c>
      <c r="J98" s="13">
        <f t="shared" si="9"/>
        <v>316516.2</v>
      </c>
    </row>
    <row r="99" spans="1:10" x14ac:dyDescent="0.25">
      <c r="A99" s="9">
        <v>44584</v>
      </c>
      <c r="B99" s="106" t="s">
        <v>136</v>
      </c>
      <c r="C99" s="106" t="s">
        <v>5</v>
      </c>
      <c r="D99" s="89">
        <v>2</v>
      </c>
      <c r="E99" s="12">
        <v>70950</v>
      </c>
      <c r="F99" s="59">
        <f t="shared" si="5"/>
        <v>141900</v>
      </c>
      <c r="G99" s="59">
        <f t="shared" si="6"/>
        <v>12771</v>
      </c>
      <c r="H99" s="59">
        <f t="shared" si="7"/>
        <v>129129</v>
      </c>
      <c r="I99" s="13">
        <f t="shared" si="8"/>
        <v>12912.9</v>
      </c>
      <c r="J99" s="13">
        <f t="shared" si="9"/>
        <v>142041.9</v>
      </c>
    </row>
    <row r="100" spans="1:10" x14ac:dyDescent="0.25">
      <c r="A100" s="9">
        <v>44584</v>
      </c>
      <c r="B100" s="106" t="s">
        <v>136</v>
      </c>
      <c r="C100" s="106" t="s">
        <v>2</v>
      </c>
      <c r="D100" s="89">
        <v>3</v>
      </c>
      <c r="E100" s="12">
        <v>107205</v>
      </c>
      <c r="F100" s="59">
        <f t="shared" si="5"/>
        <v>321615</v>
      </c>
      <c r="G100" s="59">
        <f t="shared" si="6"/>
        <v>28945.35</v>
      </c>
      <c r="H100" s="59">
        <f t="shared" si="7"/>
        <v>292669.65000000002</v>
      </c>
      <c r="I100" s="13">
        <f t="shared" si="8"/>
        <v>29266.965</v>
      </c>
      <c r="J100" s="13">
        <f t="shared" si="9"/>
        <v>321936.61500000005</v>
      </c>
    </row>
    <row r="101" spans="1:10" x14ac:dyDescent="0.25">
      <c r="A101" s="9">
        <v>44584</v>
      </c>
      <c r="B101" s="106" t="s">
        <v>136</v>
      </c>
      <c r="C101" s="106" t="s">
        <v>3</v>
      </c>
      <c r="D101" s="89">
        <v>3</v>
      </c>
      <c r="E101" s="12">
        <v>61050</v>
      </c>
      <c r="F101" s="59">
        <f t="shared" si="5"/>
        <v>183150</v>
      </c>
      <c r="G101" s="59">
        <f t="shared" si="6"/>
        <v>16483.5</v>
      </c>
      <c r="H101" s="59">
        <f t="shared" si="7"/>
        <v>166666.5</v>
      </c>
      <c r="I101" s="13">
        <f t="shared" si="8"/>
        <v>16666.650000000001</v>
      </c>
      <c r="J101" s="13">
        <f t="shared" si="9"/>
        <v>183333.15</v>
      </c>
    </row>
    <row r="102" spans="1:10" x14ac:dyDescent="0.25">
      <c r="A102" s="9">
        <v>44588</v>
      </c>
      <c r="B102" s="106" t="s">
        <v>137</v>
      </c>
      <c r="C102" s="106" t="s">
        <v>6</v>
      </c>
      <c r="D102" s="89">
        <v>1</v>
      </c>
      <c r="E102" s="12">
        <v>73431</v>
      </c>
      <c r="F102" s="59">
        <f t="shared" si="5"/>
        <v>73431</v>
      </c>
      <c r="G102" s="59">
        <f t="shared" si="6"/>
        <v>6608.79</v>
      </c>
      <c r="H102" s="59">
        <f t="shared" si="7"/>
        <v>66822.210000000006</v>
      </c>
      <c r="I102" s="13">
        <f t="shared" si="8"/>
        <v>6682.2210000000014</v>
      </c>
      <c r="J102" s="13">
        <f t="shared" si="9"/>
        <v>73504.431000000011</v>
      </c>
    </row>
    <row r="103" spans="1:10" x14ac:dyDescent="0.25">
      <c r="A103" s="9">
        <v>44588</v>
      </c>
      <c r="B103" s="106" t="s">
        <v>137</v>
      </c>
      <c r="C103" s="106" t="s">
        <v>4</v>
      </c>
      <c r="D103" s="89">
        <v>1</v>
      </c>
      <c r="E103" s="12">
        <v>119066</v>
      </c>
      <c r="F103" s="59">
        <f t="shared" si="5"/>
        <v>119066</v>
      </c>
      <c r="G103" s="59">
        <f t="shared" si="6"/>
        <v>10715.94</v>
      </c>
      <c r="H103" s="59">
        <f t="shared" si="7"/>
        <v>108350.06</v>
      </c>
      <c r="I103" s="13">
        <f t="shared" si="8"/>
        <v>10835.006000000001</v>
      </c>
      <c r="J103" s="13">
        <f t="shared" si="9"/>
        <v>119185.06599999999</v>
      </c>
    </row>
    <row r="104" spans="1:10" x14ac:dyDescent="0.25">
      <c r="A104" s="9">
        <v>44573</v>
      </c>
      <c r="B104" s="106" t="s">
        <v>138</v>
      </c>
      <c r="C104" s="106" t="s">
        <v>16</v>
      </c>
      <c r="D104" s="89">
        <v>2</v>
      </c>
      <c r="E104" s="12">
        <v>46000</v>
      </c>
      <c r="F104" s="59">
        <f t="shared" si="5"/>
        <v>92000</v>
      </c>
      <c r="G104" s="59">
        <f t="shared" si="6"/>
        <v>8280</v>
      </c>
      <c r="H104" s="59">
        <f t="shared" si="7"/>
        <v>83720</v>
      </c>
      <c r="I104" s="13">
        <f t="shared" si="8"/>
        <v>8372</v>
      </c>
      <c r="J104" s="13">
        <f t="shared" si="9"/>
        <v>92092</v>
      </c>
    </row>
    <row r="105" spans="1:10" x14ac:dyDescent="0.25">
      <c r="A105" s="9">
        <v>44573</v>
      </c>
      <c r="B105" s="106" t="s">
        <v>138</v>
      </c>
      <c r="C105" s="106" t="s">
        <v>17</v>
      </c>
      <c r="D105" s="89">
        <v>1</v>
      </c>
      <c r="E105" s="12">
        <v>74250</v>
      </c>
      <c r="F105" s="59">
        <f t="shared" si="5"/>
        <v>74250</v>
      </c>
      <c r="G105" s="59">
        <f t="shared" si="6"/>
        <v>6682.5</v>
      </c>
      <c r="H105" s="59">
        <f t="shared" si="7"/>
        <v>67567.5</v>
      </c>
      <c r="I105" s="13">
        <f t="shared" si="8"/>
        <v>6756.75</v>
      </c>
      <c r="J105" s="13">
        <f t="shared" si="9"/>
        <v>74324.25</v>
      </c>
    </row>
    <row r="106" spans="1:10" x14ac:dyDescent="0.25">
      <c r="A106" s="9">
        <v>44573</v>
      </c>
      <c r="B106" s="106" t="s">
        <v>138</v>
      </c>
      <c r="C106" s="106" t="s">
        <v>20</v>
      </c>
      <c r="D106" s="89">
        <v>5</v>
      </c>
      <c r="E106" s="12">
        <v>105400</v>
      </c>
      <c r="F106" s="59">
        <f t="shared" si="5"/>
        <v>527000</v>
      </c>
      <c r="G106" s="59">
        <f t="shared" si="6"/>
        <v>47430</v>
      </c>
      <c r="H106" s="59">
        <f t="shared" si="7"/>
        <v>479570</v>
      </c>
      <c r="I106" s="13">
        <f t="shared" si="8"/>
        <v>47957</v>
      </c>
      <c r="J106" s="13">
        <f t="shared" si="9"/>
        <v>527527</v>
      </c>
    </row>
    <row r="107" spans="1:10" x14ac:dyDescent="0.25">
      <c r="A107" s="9">
        <v>44573</v>
      </c>
      <c r="B107" s="106" t="s">
        <v>138</v>
      </c>
      <c r="C107" s="106" t="s">
        <v>21</v>
      </c>
      <c r="D107" s="89">
        <v>5</v>
      </c>
      <c r="E107" s="12">
        <v>90750</v>
      </c>
      <c r="F107" s="59">
        <f t="shared" si="5"/>
        <v>453750</v>
      </c>
      <c r="G107" s="59">
        <f t="shared" si="6"/>
        <v>40837.5</v>
      </c>
      <c r="H107" s="59">
        <f t="shared" si="7"/>
        <v>412912.5</v>
      </c>
      <c r="I107" s="13">
        <f t="shared" si="8"/>
        <v>41291.25</v>
      </c>
      <c r="J107" s="13">
        <f t="shared" si="9"/>
        <v>454203.75</v>
      </c>
    </row>
    <row r="108" spans="1:10" x14ac:dyDescent="0.25">
      <c r="A108" s="9">
        <v>44573</v>
      </c>
      <c r="B108" s="106" t="s">
        <v>138</v>
      </c>
      <c r="C108" s="106" t="s">
        <v>18</v>
      </c>
      <c r="D108" s="89">
        <v>4</v>
      </c>
      <c r="E108" s="12">
        <v>59400</v>
      </c>
      <c r="F108" s="59">
        <f t="shared" si="5"/>
        <v>237600</v>
      </c>
      <c r="G108" s="59">
        <f t="shared" si="6"/>
        <v>21384</v>
      </c>
      <c r="H108" s="59">
        <f t="shared" si="7"/>
        <v>216216</v>
      </c>
      <c r="I108" s="13">
        <f t="shared" si="8"/>
        <v>21621.599999999999</v>
      </c>
      <c r="J108" s="13">
        <f t="shared" si="9"/>
        <v>237837.6</v>
      </c>
    </row>
    <row r="109" spans="1:10" x14ac:dyDescent="0.25">
      <c r="A109" s="9">
        <v>44573</v>
      </c>
      <c r="B109" s="106" t="s">
        <v>138</v>
      </c>
      <c r="C109" s="106" t="s">
        <v>3</v>
      </c>
      <c r="D109" s="89">
        <v>5</v>
      </c>
      <c r="E109" s="12">
        <v>61050</v>
      </c>
      <c r="F109" s="59">
        <f t="shared" si="5"/>
        <v>305250</v>
      </c>
      <c r="G109" s="59">
        <f t="shared" si="6"/>
        <v>27472.5</v>
      </c>
      <c r="H109" s="59">
        <f t="shared" si="7"/>
        <v>277777.5</v>
      </c>
      <c r="I109" s="13">
        <f t="shared" si="8"/>
        <v>27777.75</v>
      </c>
      <c r="J109" s="13">
        <f t="shared" si="9"/>
        <v>305555.25</v>
      </c>
    </row>
    <row r="110" spans="1:10" x14ac:dyDescent="0.25">
      <c r="A110" s="60"/>
      <c r="B110" s="61"/>
      <c r="C110" s="61"/>
      <c r="D110" s="62">
        <f>SUM(D4:D109)</f>
        <v>242</v>
      </c>
      <c r="E110" s="63"/>
      <c r="F110" s="63">
        <f>SUM(F4:F109)</f>
        <v>19492632</v>
      </c>
      <c r="G110" s="63">
        <f t="shared" ref="G110:J110" si="10">SUM(G4:G109)</f>
        <v>1754336.8799999997</v>
      </c>
      <c r="H110" s="63">
        <f t="shared" si="10"/>
        <v>17738295.119999997</v>
      </c>
      <c r="I110" s="63">
        <f t="shared" si="10"/>
        <v>1773829.5120000001</v>
      </c>
      <c r="J110" s="63">
        <f t="shared" si="10"/>
        <v>19512124.631999999</v>
      </c>
    </row>
    <row r="111" spans="1:10" x14ac:dyDescent="0.25">
      <c r="I111" s="53" t="s">
        <v>139</v>
      </c>
      <c r="J111" s="66">
        <f>+J110</f>
        <v>19512124.631999999</v>
      </c>
    </row>
  </sheetData>
  <autoFilter ref="A3:J111"/>
  <mergeCells count="2">
    <mergeCell ref="A1:H1"/>
    <mergeCell ref="A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D15" sqref="D15"/>
    </sheetView>
  </sheetViews>
  <sheetFormatPr defaultRowHeight="15" x14ac:dyDescent="0.25"/>
  <cols>
    <col min="1" max="1" width="9" style="84"/>
    <col min="2" max="2" width="13.7109375" style="46" bestFit="1" customWidth="1"/>
    <col min="3" max="3" width="13.7109375" style="46" customWidth="1"/>
    <col min="4" max="4" width="10.140625" customWidth="1"/>
    <col min="5" max="5" width="17.85546875" style="46" bestFit="1" customWidth="1"/>
    <col min="6" max="6" width="18.28515625" style="46" bestFit="1" customWidth="1"/>
  </cols>
  <sheetData>
    <row r="1" spans="1:6" x14ac:dyDescent="0.25">
      <c r="A1" s="87" t="s">
        <v>140</v>
      </c>
      <c r="B1" s="88" t="s">
        <v>60</v>
      </c>
      <c r="C1" s="88" t="s">
        <v>59</v>
      </c>
      <c r="D1" s="87" t="s">
        <v>96</v>
      </c>
      <c r="E1" s="104" t="s">
        <v>540</v>
      </c>
      <c r="F1" s="104" t="s">
        <v>96</v>
      </c>
    </row>
    <row r="2" spans="1:6" x14ac:dyDescent="0.25">
      <c r="A2" s="85">
        <v>1</v>
      </c>
      <c r="B2" s="33">
        <v>19512124.631999999</v>
      </c>
      <c r="C2" s="33">
        <v>20171694</v>
      </c>
      <c r="D2" s="86">
        <f>+C2-B2</f>
        <v>659569.36800000072</v>
      </c>
      <c r="E2" s="33">
        <v>19518069</v>
      </c>
      <c r="F2" s="33">
        <f>+E2-B2</f>
        <v>5944.3680000007153</v>
      </c>
    </row>
    <row r="3" spans="1:6" x14ac:dyDescent="0.25">
      <c r="A3" s="85">
        <v>2</v>
      </c>
      <c r="B3" s="83">
        <v>18197917.430000007</v>
      </c>
      <c r="C3" s="33">
        <v>18822189</v>
      </c>
      <c r="D3" s="86">
        <f t="shared" ref="D3:D4" si="0">+C3-B3</f>
        <v>624271.56999999285</v>
      </c>
      <c r="E3" s="33">
        <v>18195265</v>
      </c>
      <c r="F3" s="33">
        <f>+E3-B3</f>
        <v>-2652.4300000071526</v>
      </c>
    </row>
    <row r="4" spans="1:6" x14ac:dyDescent="0.25">
      <c r="A4" s="85">
        <v>3</v>
      </c>
      <c r="B4" s="33">
        <v>29020282.873999994</v>
      </c>
      <c r="C4" s="33">
        <v>32198584</v>
      </c>
      <c r="D4" s="86">
        <f t="shared" si="0"/>
        <v>3178301.1260000058</v>
      </c>
      <c r="E4" s="33">
        <v>29020361</v>
      </c>
      <c r="F4" s="33">
        <f>+E4-B4</f>
        <v>78.126000005751848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E43" sqref="E43"/>
    </sheetView>
  </sheetViews>
  <sheetFormatPr defaultRowHeight="18.75" customHeight="1" x14ac:dyDescent="0.25"/>
  <cols>
    <col min="1" max="1" width="8.140625" bestFit="1" customWidth="1"/>
    <col min="2" max="3" width="6.42578125" bestFit="1" customWidth="1"/>
    <col min="4" max="4" width="5.42578125" bestFit="1" customWidth="1"/>
    <col min="5" max="5" width="11.140625" style="46" bestFit="1" customWidth="1"/>
    <col min="6" max="6" width="40.28515625" bestFit="1" customWidth="1"/>
    <col min="7" max="7" width="38.28515625" bestFit="1" customWidth="1"/>
    <col min="8" max="8" width="12.42578125" bestFit="1" customWidth="1"/>
  </cols>
  <sheetData>
    <row r="1" spans="1:8" ht="18.75" customHeight="1" x14ac:dyDescent="0.25">
      <c r="A1" s="68" t="s">
        <v>141</v>
      </c>
      <c r="B1" s="69" t="s">
        <v>142</v>
      </c>
      <c r="C1" s="69" t="s">
        <v>143</v>
      </c>
      <c r="D1" s="69" t="s">
        <v>144</v>
      </c>
      <c r="E1" s="78" t="s">
        <v>145</v>
      </c>
      <c r="F1" s="69" t="s">
        <v>146</v>
      </c>
      <c r="G1" s="69" t="s">
        <v>147</v>
      </c>
      <c r="H1" s="69" t="s">
        <v>148</v>
      </c>
    </row>
    <row r="2" spans="1:8" ht="18.75" customHeight="1" x14ac:dyDescent="0.25">
      <c r="A2" s="70" t="s">
        <v>149</v>
      </c>
      <c r="B2" s="71" t="s">
        <v>150</v>
      </c>
      <c r="C2" s="72">
        <v>15</v>
      </c>
      <c r="D2" s="71"/>
      <c r="E2" s="79">
        <v>78045</v>
      </c>
      <c r="F2" s="71" t="s">
        <v>151</v>
      </c>
      <c r="G2" s="71"/>
      <c r="H2" s="71" t="s">
        <v>152</v>
      </c>
    </row>
    <row r="3" spans="1:8" ht="18.75" customHeight="1" x14ac:dyDescent="0.25">
      <c r="A3" s="70" t="s">
        <v>153</v>
      </c>
      <c r="B3" s="71" t="s">
        <v>154</v>
      </c>
      <c r="C3" s="72">
        <v>15</v>
      </c>
      <c r="D3" s="71"/>
      <c r="E3" s="79">
        <v>119185</v>
      </c>
      <c r="F3" s="71" t="s">
        <v>155</v>
      </c>
      <c r="G3" s="71" t="s">
        <v>156</v>
      </c>
      <c r="H3" s="71" t="s">
        <v>152</v>
      </c>
    </row>
    <row r="4" spans="1:8" ht="18.75" customHeight="1" x14ac:dyDescent="0.25">
      <c r="A4" s="70" t="s">
        <v>157</v>
      </c>
      <c r="B4" s="71" t="s">
        <v>158</v>
      </c>
      <c r="C4" s="72">
        <v>15</v>
      </c>
      <c r="D4" s="71"/>
      <c r="E4" s="79">
        <v>115940</v>
      </c>
      <c r="F4" s="71" t="s">
        <v>159</v>
      </c>
      <c r="G4" s="71"/>
      <c r="H4" s="71" t="s">
        <v>152</v>
      </c>
    </row>
    <row r="5" spans="1:8" ht="18.75" customHeight="1" x14ac:dyDescent="0.25">
      <c r="A5" s="70" t="s">
        <v>160</v>
      </c>
      <c r="B5" s="71" t="s">
        <v>161</v>
      </c>
      <c r="C5" s="72">
        <v>15</v>
      </c>
      <c r="D5" s="71"/>
      <c r="E5" s="79">
        <v>46046</v>
      </c>
      <c r="F5" s="71" t="s">
        <v>162</v>
      </c>
      <c r="G5" s="71" t="s">
        <v>163</v>
      </c>
      <c r="H5" s="71" t="s">
        <v>152</v>
      </c>
    </row>
    <row r="6" spans="1:8" ht="18.75" customHeight="1" x14ac:dyDescent="0.25">
      <c r="A6" s="70" t="s">
        <v>164</v>
      </c>
      <c r="B6" s="71" t="s">
        <v>165</v>
      </c>
      <c r="C6" s="72">
        <v>15</v>
      </c>
      <c r="D6" s="71"/>
      <c r="E6" s="79">
        <v>743237</v>
      </c>
      <c r="F6" s="71" t="s">
        <v>166</v>
      </c>
      <c r="G6" s="71" t="s">
        <v>167</v>
      </c>
      <c r="H6" s="71" t="s">
        <v>152</v>
      </c>
    </row>
    <row r="7" spans="1:8" ht="18.75" customHeight="1" x14ac:dyDescent="0.25">
      <c r="A7" s="70" t="s">
        <v>168</v>
      </c>
      <c r="B7" s="71" t="s">
        <v>169</v>
      </c>
      <c r="C7" s="72">
        <v>15</v>
      </c>
      <c r="D7" s="71"/>
      <c r="E7" s="79">
        <v>488427</v>
      </c>
      <c r="F7" s="71" t="s">
        <v>170</v>
      </c>
      <c r="G7" s="71" t="s">
        <v>171</v>
      </c>
      <c r="H7" s="71" t="s">
        <v>152</v>
      </c>
    </row>
    <row r="8" spans="1:8" ht="18.75" customHeight="1" x14ac:dyDescent="0.25">
      <c r="A8" s="70" t="s">
        <v>149</v>
      </c>
      <c r="B8" s="71" t="s">
        <v>172</v>
      </c>
      <c r="C8" s="72">
        <v>15</v>
      </c>
      <c r="D8" s="71"/>
      <c r="E8" s="79">
        <v>162964</v>
      </c>
      <c r="F8" s="71" t="s">
        <v>173</v>
      </c>
      <c r="G8" s="71" t="s">
        <v>174</v>
      </c>
      <c r="H8" s="71" t="s">
        <v>152</v>
      </c>
    </row>
    <row r="9" spans="1:8" ht="18.75" customHeight="1" x14ac:dyDescent="0.25">
      <c r="A9" s="70" t="s">
        <v>160</v>
      </c>
      <c r="B9" s="71" t="s">
        <v>175</v>
      </c>
      <c r="C9" s="72">
        <v>15</v>
      </c>
      <c r="D9" s="71"/>
      <c r="E9" s="79">
        <v>295842</v>
      </c>
      <c r="F9" s="71" t="s">
        <v>176</v>
      </c>
      <c r="G9" s="71" t="s">
        <v>177</v>
      </c>
      <c r="H9" s="71" t="s">
        <v>152</v>
      </c>
    </row>
    <row r="10" spans="1:8" ht="18.75" customHeight="1" x14ac:dyDescent="0.25">
      <c r="A10" s="70" t="s">
        <v>178</v>
      </c>
      <c r="B10" s="71" t="s">
        <v>179</v>
      </c>
      <c r="C10" s="72">
        <v>15</v>
      </c>
      <c r="D10" s="71"/>
      <c r="E10" s="79">
        <v>981841</v>
      </c>
      <c r="F10" s="71" t="s">
        <v>180</v>
      </c>
      <c r="G10" s="71" t="s">
        <v>181</v>
      </c>
      <c r="H10" s="71" t="s">
        <v>152</v>
      </c>
    </row>
    <row r="11" spans="1:8" ht="18.75" customHeight="1" x14ac:dyDescent="0.25">
      <c r="A11" s="70" t="s">
        <v>182</v>
      </c>
      <c r="B11" s="71" t="s">
        <v>183</v>
      </c>
      <c r="C11" s="72">
        <v>15</v>
      </c>
      <c r="D11" s="71"/>
      <c r="E11" s="79">
        <v>1477965</v>
      </c>
      <c r="F11" s="71" t="s">
        <v>184</v>
      </c>
      <c r="G11" s="71" t="s">
        <v>185</v>
      </c>
      <c r="H11" s="71" t="s">
        <v>152</v>
      </c>
    </row>
    <row r="12" spans="1:8" ht="18.75" customHeight="1" x14ac:dyDescent="0.25">
      <c r="A12" s="70" t="s">
        <v>168</v>
      </c>
      <c r="B12" s="71" t="s">
        <v>186</v>
      </c>
      <c r="C12" s="72">
        <v>15</v>
      </c>
      <c r="D12" s="71"/>
      <c r="E12" s="79">
        <v>1065293</v>
      </c>
      <c r="F12" s="71" t="s">
        <v>187</v>
      </c>
      <c r="G12" s="71" t="s">
        <v>188</v>
      </c>
      <c r="H12" s="71" t="s">
        <v>189</v>
      </c>
    </row>
    <row r="13" spans="1:8" ht="18.75" customHeight="1" x14ac:dyDescent="0.25">
      <c r="A13" s="70" t="s">
        <v>190</v>
      </c>
      <c r="B13" s="71" t="s">
        <v>191</v>
      </c>
      <c r="C13" s="72">
        <v>15</v>
      </c>
      <c r="D13" s="71"/>
      <c r="E13" s="79">
        <v>156090</v>
      </c>
      <c r="F13" s="71" t="s">
        <v>192</v>
      </c>
      <c r="G13" s="71" t="s">
        <v>193</v>
      </c>
      <c r="H13" s="71" t="s">
        <v>152</v>
      </c>
    </row>
    <row r="14" spans="1:8" ht="18.75" customHeight="1" x14ac:dyDescent="0.25">
      <c r="A14" s="70" t="s">
        <v>149</v>
      </c>
      <c r="B14" s="71" t="s">
        <v>194</v>
      </c>
      <c r="C14" s="72">
        <v>15</v>
      </c>
      <c r="D14" s="71"/>
      <c r="E14" s="79">
        <v>115940</v>
      </c>
      <c r="F14" s="71" t="s">
        <v>159</v>
      </c>
      <c r="G14" s="71"/>
      <c r="H14" s="71" t="s">
        <v>152</v>
      </c>
    </row>
    <row r="15" spans="1:8" ht="18.75" customHeight="1" x14ac:dyDescent="0.25">
      <c r="A15" s="70" t="s">
        <v>190</v>
      </c>
      <c r="B15" s="71" t="s">
        <v>195</v>
      </c>
      <c r="C15" s="72">
        <v>15</v>
      </c>
      <c r="D15" s="71"/>
      <c r="E15" s="79">
        <v>115940</v>
      </c>
      <c r="F15" s="71" t="s">
        <v>196</v>
      </c>
      <c r="G15" s="71" t="s">
        <v>197</v>
      </c>
      <c r="H15" s="71" t="s">
        <v>152</v>
      </c>
    </row>
    <row r="16" spans="1:8" ht="18.75" customHeight="1" x14ac:dyDescent="0.25">
      <c r="A16" s="70" t="s">
        <v>160</v>
      </c>
      <c r="B16" s="71" t="s">
        <v>198</v>
      </c>
      <c r="C16" s="72">
        <v>15</v>
      </c>
      <c r="D16" s="71"/>
      <c r="E16" s="79">
        <v>870037</v>
      </c>
      <c r="F16" s="71" t="s">
        <v>199</v>
      </c>
      <c r="G16" s="71" t="s">
        <v>200</v>
      </c>
      <c r="H16" s="71" t="s">
        <v>152</v>
      </c>
    </row>
    <row r="17" spans="1:8" ht="18.75" customHeight="1" x14ac:dyDescent="0.25">
      <c r="A17" s="70" t="s">
        <v>201</v>
      </c>
      <c r="B17" s="71" t="s">
        <v>202</v>
      </c>
      <c r="C17" s="72">
        <v>15</v>
      </c>
      <c r="D17" s="71"/>
      <c r="E17" s="79">
        <v>2150295</v>
      </c>
      <c r="F17" s="71" t="s">
        <v>203</v>
      </c>
      <c r="G17" s="71" t="s">
        <v>204</v>
      </c>
      <c r="H17" s="71" t="s">
        <v>152</v>
      </c>
    </row>
    <row r="18" spans="1:8" ht="18.75" customHeight="1" x14ac:dyDescent="0.25">
      <c r="A18" s="70" t="s">
        <v>205</v>
      </c>
      <c r="B18" s="71" t="s">
        <v>161</v>
      </c>
      <c r="C18" s="72">
        <v>15</v>
      </c>
      <c r="D18" s="71"/>
      <c r="E18" s="79">
        <v>111168</v>
      </c>
      <c r="F18" s="71" t="s">
        <v>159</v>
      </c>
      <c r="G18" s="71" t="s">
        <v>206</v>
      </c>
      <c r="H18" s="71" t="s">
        <v>152</v>
      </c>
    </row>
    <row r="19" spans="1:8" ht="18.75" customHeight="1" x14ac:dyDescent="0.25">
      <c r="A19" s="70" t="s">
        <v>207</v>
      </c>
      <c r="B19" s="71" t="s">
        <v>208</v>
      </c>
      <c r="C19" s="72">
        <v>15</v>
      </c>
      <c r="D19" s="71"/>
      <c r="E19" s="79">
        <v>711228</v>
      </c>
      <c r="F19" s="71" t="s">
        <v>209</v>
      </c>
      <c r="G19" s="71" t="s">
        <v>210</v>
      </c>
      <c r="H19" s="71" t="s">
        <v>152</v>
      </c>
    </row>
    <row r="20" spans="1:8" ht="18.75" customHeight="1" x14ac:dyDescent="0.25">
      <c r="A20" s="70" t="s">
        <v>211</v>
      </c>
      <c r="B20" s="71" t="s">
        <v>212</v>
      </c>
      <c r="C20" s="72">
        <v>15</v>
      </c>
      <c r="D20" s="71"/>
      <c r="E20" s="79">
        <v>460460</v>
      </c>
      <c r="F20" s="71" t="s">
        <v>213</v>
      </c>
      <c r="G20" s="71" t="s">
        <v>214</v>
      </c>
      <c r="H20" s="71" t="s">
        <v>215</v>
      </c>
    </row>
    <row r="21" spans="1:8" ht="18.75" customHeight="1" x14ac:dyDescent="0.25">
      <c r="A21" s="70" t="s">
        <v>216</v>
      </c>
      <c r="B21" s="71" t="s">
        <v>217</v>
      </c>
      <c r="C21" s="72">
        <v>15</v>
      </c>
      <c r="D21" s="71"/>
      <c r="E21" s="79">
        <v>879315</v>
      </c>
      <c r="F21" s="71" t="s">
        <v>218</v>
      </c>
      <c r="G21" s="71" t="s">
        <v>219</v>
      </c>
      <c r="H21" s="71" t="s">
        <v>152</v>
      </c>
    </row>
    <row r="22" spans="1:8" ht="18.75" customHeight="1" x14ac:dyDescent="0.25">
      <c r="A22" s="70" t="s">
        <v>164</v>
      </c>
      <c r="B22" s="71" t="s">
        <v>220</v>
      </c>
      <c r="C22" s="72">
        <v>15</v>
      </c>
      <c r="D22" s="71"/>
      <c r="E22" s="79">
        <v>55651</v>
      </c>
      <c r="F22" s="71" t="s">
        <v>199</v>
      </c>
      <c r="G22" s="71" t="s">
        <v>221</v>
      </c>
      <c r="H22" s="71" t="s">
        <v>152</v>
      </c>
    </row>
    <row r="23" spans="1:8" ht="18.75" customHeight="1" x14ac:dyDescent="0.25">
      <c r="A23" s="70" t="s">
        <v>205</v>
      </c>
      <c r="B23" s="71" t="s">
        <v>222</v>
      </c>
      <c r="C23" s="72">
        <v>15</v>
      </c>
      <c r="D23" s="71"/>
      <c r="E23" s="79">
        <v>55651</v>
      </c>
      <c r="F23" s="71" t="s">
        <v>223</v>
      </c>
      <c r="G23" s="71" t="s">
        <v>224</v>
      </c>
      <c r="H23" s="71" t="s">
        <v>152</v>
      </c>
    </row>
    <row r="24" spans="1:8" ht="18.75" customHeight="1" x14ac:dyDescent="0.25">
      <c r="A24" s="70" t="s">
        <v>164</v>
      </c>
      <c r="B24" s="71" t="s">
        <v>225</v>
      </c>
      <c r="C24" s="72">
        <v>15</v>
      </c>
      <c r="D24" s="71"/>
      <c r="E24" s="79">
        <v>334950</v>
      </c>
      <c r="F24" s="71" t="s">
        <v>226</v>
      </c>
      <c r="G24" s="71" t="s">
        <v>227</v>
      </c>
      <c r="H24" s="71" t="s">
        <v>152</v>
      </c>
    </row>
    <row r="25" spans="1:8" ht="18.75" customHeight="1" x14ac:dyDescent="0.25">
      <c r="A25" s="70" t="s">
        <v>160</v>
      </c>
      <c r="B25" s="71" t="s">
        <v>222</v>
      </c>
      <c r="C25" s="72">
        <v>15</v>
      </c>
      <c r="D25" s="71"/>
      <c r="E25" s="79">
        <v>448972</v>
      </c>
      <c r="F25" s="71" t="s">
        <v>228</v>
      </c>
      <c r="G25" s="73">
        <v>328851515</v>
      </c>
      <c r="H25" s="71" t="s">
        <v>152</v>
      </c>
    </row>
    <row r="26" spans="1:8" ht="18.75" customHeight="1" x14ac:dyDescent="0.25">
      <c r="A26" s="70" t="s">
        <v>164</v>
      </c>
      <c r="B26" s="71" t="s">
        <v>229</v>
      </c>
      <c r="C26" s="72">
        <v>15</v>
      </c>
      <c r="D26" s="71"/>
      <c r="E26" s="79">
        <v>355126</v>
      </c>
      <c r="F26" s="71" t="s">
        <v>230</v>
      </c>
      <c r="G26" s="71" t="s">
        <v>231</v>
      </c>
      <c r="H26" s="71" t="s">
        <v>152</v>
      </c>
    </row>
    <row r="27" spans="1:8" ht="18.75" customHeight="1" x14ac:dyDescent="0.25">
      <c r="A27" s="70" t="s">
        <v>201</v>
      </c>
      <c r="B27" s="71" t="s">
        <v>232</v>
      </c>
      <c r="C27" s="72">
        <v>15</v>
      </c>
      <c r="D27" s="71"/>
      <c r="E27" s="79">
        <v>50232</v>
      </c>
      <c r="F27" s="71" t="s">
        <v>233</v>
      </c>
      <c r="G27" s="71"/>
      <c r="H27" s="71" t="s">
        <v>152</v>
      </c>
    </row>
    <row r="28" spans="1:8" ht="18.75" customHeight="1" x14ac:dyDescent="0.25">
      <c r="A28" s="70" t="s">
        <v>149</v>
      </c>
      <c r="B28" s="71" t="s">
        <v>234</v>
      </c>
      <c r="C28" s="72">
        <v>15</v>
      </c>
      <c r="D28" s="71"/>
      <c r="E28" s="79">
        <v>218481</v>
      </c>
      <c r="F28" s="71" t="s">
        <v>213</v>
      </c>
      <c r="G28" s="71" t="s">
        <v>235</v>
      </c>
      <c r="H28" s="71" t="s">
        <v>152</v>
      </c>
    </row>
    <row r="29" spans="1:8" ht="18.75" customHeight="1" x14ac:dyDescent="0.25">
      <c r="A29" s="70" t="s">
        <v>182</v>
      </c>
      <c r="B29" s="71" t="s">
        <v>236</v>
      </c>
      <c r="C29" s="72">
        <v>15</v>
      </c>
      <c r="D29" s="71"/>
      <c r="E29" s="79">
        <v>1094005</v>
      </c>
      <c r="F29" s="71" t="s">
        <v>199</v>
      </c>
      <c r="G29" s="71" t="s">
        <v>237</v>
      </c>
      <c r="H29" s="71" t="s">
        <v>152</v>
      </c>
    </row>
    <row r="30" spans="1:8" ht="18.75" customHeight="1" x14ac:dyDescent="0.25">
      <c r="A30" s="70" t="s">
        <v>153</v>
      </c>
      <c r="B30" s="71" t="s">
        <v>238</v>
      </c>
      <c r="C30" s="72">
        <v>15</v>
      </c>
      <c r="D30" s="71"/>
      <c r="E30" s="79">
        <v>548398</v>
      </c>
      <c r="F30" s="71" t="s">
        <v>239</v>
      </c>
      <c r="G30" s="71" t="s">
        <v>240</v>
      </c>
      <c r="H30" s="71" t="s">
        <v>152</v>
      </c>
    </row>
    <row r="31" spans="1:8" ht="18.75" customHeight="1" x14ac:dyDescent="0.25">
      <c r="A31" s="70" t="s">
        <v>205</v>
      </c>
      <c r="B31" s="71" t="s">
        <v>241</v>
      </c>
      <c r="C31" s="72">
        <v>15</v>
      </c>
      <c r="D31" s="71"/>
      <c r="E31" s="79">
        <v>292686</v>
      </c>
      <c r="F31" s="71" t="s">
        <v>151</v>
      </c>
      <c r="G31" s="71" t="s">
        <v>242</v>
      </c>
      <c r="H31" s="71" t="s">
        <v>243</v>
      </c>
    </row>
    <row r="32" spans="1:8" ht="18.75" customHeight="1" x14ac:dyDescent="0.25">
      <c r="A32" s="70" t="s">
        <v>190</v>
      </c>
      <c r="B32" s="71" t="s">
        <v>244</v>
      </c>
      <c r="C32" s="72">
        <v>15</v>
      </c>
      <c r="D32" s="71"/>
      <c r="E32" s="79">
        <v>744286</v>
      </c>
      <c r="F32" s="71" t="s">
        <v>245</v>
      </c>
      <c r="G32" s="71"/>
      <c r="H32" s="71" t="s">
        <v>215</v>
      </c>
    </row>
    <row r="33" spans="1:8" ht="18.75" customHeight="1" x14ac:dyDescent="0.25">
      <c r="A33" s="70" t="s">
        <v>207</v>
      </c>
      <c r="B33" s="71" t="s">
        <v>246</v>
      </c>
      <c r="C33" s="72">
        <v>15</v>
      </c>
      <c r="D33" s="71"/>
      <c r="E33" s="79">
        <v>568717</v>
      </c>
      <c r="F33" s="71" t="s">
        <v>247</v>
      </c>
      <c r="G33" s="71" t="s">
        <v>248</v>
      </c>
      <c r="H33" s="71" t="s">
        <v>152</v>
      </c>
    </row>
    <row r="34" spans="1:8" ht="18.75" customHeight="1" x14ac:dyDescent="0.25">
      <c r="A34" s="70" t="s">
        <v>249</v>
      </c>
      <c r="B34" s="71" t="s">
        <v>250</v>
      </c>
      <c r="C34" s="72">
        <v>15</v>
      </c>
      <c r="D34" s="71"/>
      <c r="E34" s="79">
        <v>1622218</v>
      </c>
      <c r="F34" s="71" t="s">
        <v>251</v>
      </c>
      <c r="G34" s="71" t="s">
        <v>252</v>
      </c>
      <c r="H34" s="71" t="s">
        <v>189</v>
      </c>
    </row>
    <row r="35" spans="1:8" ht="18.75" customHeight="1" x14ac:dyDescent="0.25">
      <c r="A35" s="70" t="s">
        <v>253</v>
      </c>
      <c r="B35" s="71" t="s">
        <v>254</v>
      </c>
      <c r="C35" s="72">
        <v>15</v>
      </c>
      <c r="D35" s="71"/>
      <c r="E35" s="79">
        <v>208725</v>
      </c>
      <c r="F35" s="71" t="s">
        <v>255</v>
      </c>
      <c r="G35" s="71" t="s">
        <v>256</v>
      </c>
      <c r="H35" s="71" t="s">
        <v>152</v>
      </c>
    </row>
    <row r="36" spans="1:8" ht="18.75" customHeight="1" x14ac:dyDescent="0.25">
      <c r="A36" s="74" t="s">
        <v>249</v>
      </c>
      <c r="B36" s="75" t="s">
        <v>257</v>
      </c>
      <c r="C36" s="76">
        <v>15</v>
      </c>
      <c r="D36" s="75"/>
      <c r="E36" s="80">
        <v>173767</v>
      </c>
      <c r="F36" s="75" t="s">
        <v>251</v>
      </c>
      <c r="G36" s="75" t="s">
        <v>252</v>
      </c>
      <c r="H36" s="75" t="s">
        <v>189</v>
      </c>
    </row>
    <row r="37" spans="1:8" ht="18.75" customHeight="1" x14ac:dyDescent="0.25">
      <c r="A37" s="70" t="s">
        <v>182</v>
      </c>
      <c r="B37" s="71" t="s">
        <v>258</v>
      </c>
      <c r="C37" s="72">
        <v>15</v>
      </c>
      <c r="D37" s="71"/>
      <c r="E37" s="79">
        <v>970947</v>
      </c>
      <c r="F37" s="71" t="s">
        <v>223</v>
      </c>
      <c r="G37" s="71" t="s">
        <v>224</v>
      </c>
      <c r="H37" s="71" t="s">
        <v>152</v>
      </c>
    </row>
    <row r="38" spans="1:8" ht="18.75" customHeight="1" x14ac:dyDescent="0.25">
      <c r="A38" s="70" t="s">
        <v>190</v>
      </c>
      <c r="B38" s="71" t="s">
        <v>259</v>
      </c>
      <c r="C38" s="72">
        <v>15</v>
      </c>
      <c r="D38" s="71"/>
      <c r="E38" s="79">
        <v>1090933</v>
      </c>
      <c r="F38" s="71" t="s">
        <v>260</v>
      </c>
      <c r="G38" s="71"/>
      <c r="H38" s="71" t="s">
        <v>189</v>
      </c>
    </row>
    <row r="39" spans="1:8" ht="18.75" customHeight="1" x14ac:dyDescent="0.25">
      <c r="A39" s="70" t="s">
        <v>261</v>
      </c>
      <c r="B39" s="71" t="s">
        <v>262</v>
      </c>
      <c r="C39" s="72">
        <v>15</v>
      </c>
      <c r="D39" s="71"/>
      <c r="E39" s="79">
        <v>192691</v>
      </c>
      <c r="F39" s="71" t="s">
        <v>263</v>
      </c>
      <c r="G39" s="71" t="s">
        <v>264</v>
      </c>
      <c r="H39" s="71" t="s">
        <v>152</v>
      </c>
    </row>
    <row r="40" spans="1:8" ht="18.75" customHeight="1" x14ac:dyDescent="0.25">
      <c r="A40" s="70" t="s">
        <v>201</v>
      </c>
      <c r="B40" s="71" t="s">
        <v>265</v>
      </c>
      <c r="C40" s="71" t="s">
        <v>266</v>
      </c>
      <c r="D40" s="71"/>
      <c r="E40" s="79">
        <v>1794665</v>
      </c>
      <c r="F40" s="71" t="s">
        <v>267</v>
      </c>
      <c r="G40" s="71" t="s">
        <v>268</v>
      </c>
      <c r="H40" s="71" t="s">
        <v>269</v>
      </c>
    </row>
    <row r="41" spans="1:8" ht="18.75" customHeight="1" x14ac:dyDescent="0.25">
      <c r="A41" s="70" t="s">
        <v>157</v>
      </c>
      <c r="B41" s="71" t="s">
        <v>270</v>
      </c>
      <c r="C41" s="71" t="s">
        <v>266</v>
      </c>
      <c r="D41" s="71"/>
      <c r="E41" s="79">
        <v>100052</v>
      </c>
      <c r="F41" s="71" t="s">
        <v>271</v>
      </c>
      <c r="G41" s="71" t="s">
        <v>272</v>
      </c>
      <c r="H41" s="71" t="s">
        <v>273</v>
      </c>
    </row>
    <row r="42" spans="1:8" ht="18.75" customHeight="1" x14ac:dyDescent="0.25">
      <c r="A42" s="77"/>
      <c r="B42" s="77" t="s">
        <v>274</v>
      </c>
      <c r="C42" s="77"/>
      <c r="D42" s="77"/>
      <c r="E42" s="81">
        <v>22066411</v>
      </c>
      <c r="F42" s="77"/>
      <c r="G42" s="77"/>
      <c r="H42" s="77"/>
    </row>
    <row r="43" spans="1:8" ht="18.75" customHeight="1" x14ac:dyDescent="0.25">
      <c r="E43" s="46">
        <f>+E42-E41-E40</f>
        <v>20171694</v>
      </c>
      <c r="F43" s="82" t="s">
        <v>275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16" workbookViewId="0">
      <selection activeCell="E40" sqref="E40"/>
    </sheetView>
  </sheetViews>
  <sheetFormatPr defaultRowHeight="17.25" customHeight="1" x14ac:dyDescent="0.25"/>
  <cols>
    <col min="1" max="1" width="8.140625" bestFit="1" customWidth="1"/>
    <col min="2" max="3" width="6.42578125" bestFit="1" customWidth="1"/>
    <col min="4" max="4" width="5.42578125" bestFit="1" customWidth="1"/>
    <col min="5" max="5" width="10.85546875" style="46" bestFit="1" customWidth="1"/>
    <col min="6" max="6" width="40.28515625" bestFit="1" customWidth="1"/>
    <col min="7" max="7" width="30.85546875" bestFit="1" customWidth="1"/>
    <col min="8" max="8" width="12.42578125" bestFit="1" customWidth="1"/>
  </cols>
  <sheetData>
    <row r="1" spans="1:8" ht="17.25" customHeight="1" x14ac:dyDescent="0.25">
      <c r="A1" s="68" t="s">
        <v>141</v>
      </c>
      <c r="B1" s="69" t="s">
        <v>142</v>
      </c>
      <c r="C1" s="69" t="s">
        <v>143</v>
      </c>
      <c r="D1" s="69" t="s">
        <v>144</v>
      </c>
      <c r="E1" s="78" t="s">
        <v>145</v>
      </c>
      <c r="F1" s="69" t="s">
        <v>146</v>
      </c>
      <c r="G1" s="69" t="s">
        <v>147</v>
      </c>
      <c r="H1" s="69" t="s">
        <v>148</v>
      </c>
    </row>
    <row r="2" spans="1:8" ht="17.25" customHeight="1" x14ac:dyDescent="0.25">
      <c r="A2" s="74" t="s">
        <v>356</v>
      </c>
      <c r="B2" s="75" t="s">
        <v>372</v>
      </c>
      <c r="C2" s="76">
        <v>15</v>
      </c>
      <c r="D2" s="75"/>
      <c r="E2" s="80">
        <v>562309</v>
      </c>
      <c r="F2" s="75" t="s">
        <v>357</v>
      </c>
      <c r="G2" s="75" t="s">
        <v>520</v>
      </c>
      <c r="H2" s="75" t="s">
        <v>152</v>
      </c>
    </row>
    <row r="3" spans="1:8" ht="17.25" customHeight="1" x14ac:dyDescent="0.25">
      <c r="A3" s="70" t="s">
        <v>356</v>
      </c>
      <c r="B3" s="71" t="s">
        <v>521</v>
      </c>
      <c r="C3" s="72">
        <v>15</v>
      </c>
      <c r="D3" s="71"/>
      <c r="E3" s="79">
        <v>358378</v>
      </c>
      <c r="F3" s="71" t="s">
        <v>184</v>
      </c>
      <c r="G3" s="71" t="s">
        <v>522</v>
      </c>
      <c r="H3" s="71" t="s">
        <v>152</v>
      </c>
    </row>
    <row r="4" spans="1:8" ht="17.25" customHeight="1" x14ac:dyDescent="0.25">
      <c r="A4" s="70" t="s">
        <v>298</v>
      </c>
      <c r="B4" s="71" t="s">
        <v>299</v>
      </c>
      <c r="C4" s="72">
        <v>15</v>
      </c>
      <c r="D4" s="71"/>
      <c r="E4" s="79">
        <v>315089</v>
      </c>
      <c r="F4" s="71" t="s">
        <v>187</v>
      </c>
      <c r="G4" s="71" t="s">
        <v>300</v>
      </c>
      <c r="H4" s="71" t="s">
        <v>189</v>
      </c>
    </row>
    <row r="5" spans="1:8" ht="17.25" customHeight="1" x14ac:dyDescent="0.25">
      <c r="A5" s="70" t="s">
        <v>279</v>
      </c>
      <c r="B5" s="71" t="s">
        <v>303</v>
      </c>
      <c r="C5" s="72">
        <v>15</v>
      </c>
      <c r="D5" s="71"/>
      <c r="E5" s="79">
        <v>225068</v>
      </c>
      <c r="F5" s="71" t="s">
        <v>304</v>
      </c>
      <c r="G5" s="71" t="s">
        <v>305</v>
      </c>
      <c r="H5" s="71" t="s">
        <v>152</v>
      </c>
    </row>
    <row r="6" spans="1:8" ht="17.25" customHeight="1" x14ac:dyDescent="0.25">
      <c r="A6" s="70" t="s">
        <v>279</v>
      </c>
      <c r="B6" s="71" t="s">
        <v>523</v>
      </c>
      <c r="C6" s="72">
        <v>15</v>
      </c>
      <c r="D6" s="71"/>
      <c r="E6" s="79">
        <v>105361</v>
      </c>
      <c r="F6" s="71" t="s">
        <v>155</v>
      </c>
      <c r="G6" s="71" t="s">
        <v>524</v>
      </c>
      <c r="H6" s="71" t="s">
        <v>152</v>
      </c>
    </row>
    <row r="7" spans="1:8" ht="17.25" customHeight="1" x14ac:dyDescent="0.25">
      <c r="A7" s="70" t="s">
        <v>279</v>
      </c>
      <c r="B7" s="71" t="s">
        <v>280</v>
      </c>
      <c r="C7" s="72">
        <v>15</v>
      </c>
      <c r="D7" s="71"/>
      <c r="E7" s="79">
        <v>597914</v>
      </c>
      <c r="F7" s="71" t="s">
        <v>255</v>
      </c>
      <c r="G7" s="71" t="s">
        <v>281</v>
      </c>
      <c r="H7" s="71" t="s">
        <v>152</v>
      </c>
    </row>
    <row r="8" spans="1:8" ht="17.25" customHeight="1" x14ac:dyDescent="0.25">
      <c r="A8" s="70" t="s">
        <v>279</v>
      </c>
      <c r="B8" s="71" t="s">
        <v>344</v>
      </c>
      <c r="C8" s="72">
        <v>15</v>
      </c>
      <c r="D8" s="71"/>
      <c r="E8" s="79">
        <v>590741</v>
      </c>
      <c r="F8" s="71" t="s">
        <v>345</v>
      </c>
      <c r="G8" s="71" t="s">
        <v>346</v>
      </c>
      <c r="H8" s="71" t="s">
        <v>152</v>
      </c>
    </row>
    <row r="9" spans="1:8" ht="17.25" customHeight="1" x14ac:dyDescent="0.25">
      <c r="A9" s="70" t="s">
        <v>279</v>
      </c>
      <c r="B9" s="71" t="s">
        <v>352</v>
      </c>
      <c r="C9" s="72">
        <v>15</v>
      </c>
      <c r="D9" s="71"/>
      <c r="E9" s="79">
        <v>1059608</v>
      </c>
      <c r="F9" s="71" t="s">
        <v>170</v>
      </c>
      <c r="G9" s="71" t="s">
        <v>353</v>
      </c>
      <c r="H9" s="71" t="s">
        <v>152</v>
      </c>
    </row>
    <row r="10" spans="1:8" ht="17.25" customHeight="1" x14ac:dyDescent="0.25">
      <c r="A10" s="70" t="s">
        <v>289</v>
      </c>
      <c r="B10" s="71" t="s">
        <v>290</v>
      </c>
      <c r="C10" s="72">
        <v>15</v>
      </c>
      <c r="D10" s="71"/>
      <c r="E10" s="79">
        <v>290400</v>
      </c>
      <c r="F10" s="71" t="s">
        <v>228</v>
      </c>
      <c r="G10" s="71" t="s">
        <v>291</v>
      </c>
      <c r="H10" s="71" t="s">
        <v>152</v>
      </c>
    </row>
    <row r="11" spans="1:8" ht="17.25" customHeight="1" x14ac:dyDescent="0.25">
      <c r="A11" s="70" t="s">
        <v>289</v>
      </c>
      <c r="B11" s="71" t="s">
        <v>280</v>
      </c>
      <c r="C11" s="72">
        <v>15</v>
      </c>
      <c r="D11" s="71"/>
      <c r="E11" s="79">
        <v>266685</v>
      </c>
      <c r="F11" s="71" t="s">
        <v>176</v>
      </c>
      <c r="G11" s="71" t="s">
        <v>293</v>
      </c>
      <c r="H11" s="71" t="s">
        <v>152</v>
      </c>
    </row>
    <row r="12" spans="1:8" ht="17.25" customHeight="1" x14ac:dyDescent="0.25">
      <c r="A12" s="70" t="s">
        <v>289</v>
      </c>
      <c r="B12" s="71" t="s">
        <v>347</v>
      </c>
      <c r="C12" s="72">
        <v>15</v>
      </c>
      <c r="D12" s="71"/>
      <c r="E12" s="79">
        <v>1156176</v>
      </c>
      <c r="F12" s="71" t="s">
        <v>348</v>
      </c>
      <c r="G12" s="71" t="s">
        <v>349</v>
      </c>
      <c r="H12" s="71" t="s">
        <v>189</v>
      </c>
    </row>
    <row r="13" spans="1:8" ht="17.25" customHeight="1" x14ac:dyDescent="0.25">
      <c r="A13" s="70" t="s">
        <v>289</v>
      </c>
      <c r="B13" s="71" t="s">
        <v>330</v>
      </c>
      <c r="C13" s="72">
        <v>15</v>
      </c>
      <c r="D13" s="71"/>
      <c r="E13" s="79">
        <v>625694</v>
      </c>
      <c r="F13" s="71" t="s">
        <v>151</v>
      </c>
      <c r="G13" s="71" t="s">
        <v>331</v>
      </c>
      <c r="H13" s="71" t="s">
        <v>152</v>
      </c>
    </row>
    <row r="14" spans="1:8" ht="17.25" customHeight="1" x14ac:dyDescent="0.25">
      <c r="A14" s="70" t="s">
        <v>285</v>
      </c>
      <c r="B14" s="71" t="s">
        <v>154</v>
      </c>
      <c r="C14" s="72">
        <v>15</v>
      </c>
      <c r="D14" s="71"/>
      <c r="E14" s="79">
        <v>470945</v>
      </c>
      <c r="F14" s="71" t="s">
        <v>286</v>
      </c>
      <c r="G14" s="71" t="s">
        <v>163</v>
      </c>
      <c r="H14" s="71" t="s">
        <v>152</v>
      </c>
    </row>
    <row r="15" spans="1:8" ht="17.25" customHeight="1" x14ac:dyDescent="0.25">
      <c r="A15" s="70" t="s">
        <v>285</v>
      </c>
      <c r="B15" s="71" t="s">
        <v>332</v>
      </c>
      <c r="C15" s="72">
        <v>15</v>
      </c>
      <c r="D15" s="71"/>
      <c r="E15" s="79">
        <v>619869</v>
      </c>
      <c r="F15" s="71" t="s">
        <v>260</v>
      </c>
      <c r="G15" s="71"/>
      <c r="H15" s="71" t="s">
        <v>189</v>
      </c>
    </row>
    <row r="16" spans="1:8" ht="17.25" customHeight="1" x14ac:dyDescent="0.25">
      <c r="A16" s="70" t="s">
        <v>294</v>
      </c>
      <c r="B16" s="71" t="s">
        <v>295</v>
      </c>
      <c r="C16" s="72">
        <v>15</v>
      </c>
      <c r="D16" s="71"/>
      <c r="E16" s="79">
        <v>166940</v>
      </c>
      <c r="F16" s="71" t="s">
        <v>296</v>
      </c>
      <c r="G16" s="71" t="s">
        <v>297</v>
      </c>
      <c r="H16" s="71" t="s">
        <v>152</v>
      </c>
    </row>
    <row r="17" spans="1:8" ht="17.25" customHeight="1" x14ac:dyDescent="0.25">
      <c r="A17" s="70" t="s">
        <v>336</v>
      </c>
      <c r="B17" s="71" t="s">
        <v>337</v>
      </c>
      <c r="C17" s="72">
        <v>15</v>
      </c>
      <c r="D17" s="71"/>
      <c r="E17" s="79">
        <v>465253</v>
      </c>
      <c r="F17" s="71" t="s">
        <v>180</v>
      </c>
      <c r="G17" s="71" t="s">
        <v>338</v>
      </c>
      <c r="H17" s="71" t="s">
        <v>152</v>
      </c>
    </row>
    <row r="18" spans="1:8" ht="17.25" customHeight="1" x14ac:dyDescent="0.25">
      <c r="A18" s="70" t="s">
        <v>287</v>
      </c>
      <c r="B18" s="71" t="s">
        <v>172</v>
      </c>
      <c r="C18" s="72">
        <v>15</v>
      </c>
      <c r="D18" s="71"/>
      <c r="E18" s="79">
        <v>92092</v>
      </c>
      <c r="F18" s="71" t="s">
        <v>203</v>
      </c>
      <c r="G18" s="71" t="s">
        <v>288</v>
      </c>
      <c r="H18" s="71" t="s">
        <v>152</v>
      </c>
    </row>
    <row r="19" spans="1:8" ht="17.25" customHeight="1" x14ac:dyDescent="0.25">
      <c r="A19" s="70" t="s">
        <v>324</v>
      </c>
      <c r="B19" s="71" t="s">
        <v>325</v>
      </c>
      <c r="C19" s="72">
        <v>15</v>
      </c>
      <c r="D19" s="71"/>
      <c r="E19" s="79">
        <v>718593</v>
      </c>
      <c r="F19" s="71" t="s">
        <v>209</v>
      </c>
      <c r="G19" s="71" t="s">
        <v>326</v>
      </c>
      <c r="H19" s="71" t="s">
        <v>152</v>
      </c>
    </row>
    <row r="20" spans="1:8" ht="17.25" customHeight="1" x14ac:dyDescent="0.25">
      <c r="A20" s="70" t="s">
        <v>306</v>
      </c>
      <c r="B20" s="71" t="s">
        <v>525</v>
      </c>
      <c r="C20" s="72">
        <v>15</v>
      </c>
      <c r="D20" s="71"/>
      <c r="E20" s="79">
        <v>310761</v>
      </c>
      <c r="F20" s="71" t="s">
        <v>360</v>
      </c>
      <c r="G20" s="71" t="s">
        <v>526</v>
      </c>
      <c r="H20" s="71" t="s">
        <v>152</v>
      </c>
    </row>
    <row r="21" spans="1:8" ht="17.25" customHeight="1" x14ac:dyDescent="0.25">
      <c r="A21" s="70" t="s">
        <v>306</v>
      </c>
      <c r="B21" s="71" t="s">
        <v>307</v>
      </c>
      <c r="C21" s="72">
        <v>15</v>
      </c>
      <c r="D21" s="71"/>
      <c r="E21" s="79">
        <v>211011</v>
      </c>
      <c r="F21" s="71" t="s">
        <v>263</v>
      </c>
      <c r="G21" s="71" t="s">
        <v>308</v>
      </c>
      <c r="H21" s="71" t="s">
        <v>152</v>
      </c>
    </row>
    <row r="22" spans="1:8" ht="17.25" customHeight="1" x14ac:dyDescent="0.25">
      <c r="A22" s="70" t="s">
        <v>306</v>
      </c>
      <c r="B22" s="71" t="s">
        <v>339</v>
      </c>
      <c r="C22" s="72">
        <v>15</v>
      </c>
      <c r="D22" s="71"/>
      <c r="E22" s="79">
        <v>486020</v>
      </c>
      <c r="F22" s="71" t="s">
        <v>340</v>
      </c>
      <c r="G22" s="71" t="s">
        <v>341</v>
      </c>
      <c r="H22" s="71" t="s">
        <v>152</v>
      </c>
    </row>
    <row r="23" spans="1:8" ht="17.25" customHeight="1" x14ac:dyDescent="0.25">
      <c r="A23" s="70" t="s">
        <v>306</v>
      </c>
      <c r="B23" s="71" t="s">
        <v>527</v>
      </c>
      <c r="C23" s="72">
        <v>15</v>
      </c>
      <c r="D23" s="71"/>
      <c r="E23" s="79">
        <v>261354</v>
      </c>
      <c r="F23" s="71" t="s">
        <v>359</v>
      </c>
      <c r="G23" s="71" t="s">
        <v>528</v>
      </c>
      <c r="H23" s="71" t="s">
        <v>152</v>
      </c>
    </row>
    <row r="24" spans="1:8" ht="17.25" customHeight="1" x14ac:dyDescent="0.25">
      <c r="A24" s="70" t="s">
        <v>317</v>
      </c>
      <c r="B24" s="71" t="s">
        <v>318</v>
      </c>
      <c r="C24" s="72">
        <v>15</v>
      </c>
      <c r="D24" s="71"/>
      <c r="E24" s="79">
        <v>755419</v>
      </c>
      <c r="F24" s="71" t="s">
        <v>319</v>
      </c>
      <c r="G24" s="71" t="s">
        <v>320</v>
      </c>
      <c r="H24" s="71" t="s">
        <v>152</v>
      </c>
    </row>
    <row r="25" spans="1:8" ht="17.25" customHeight="1" x14ac:dyDescent="0.25">
      <c r="A25" s="70" t="s">
        <v>317</v>
      </c>
      <c r="B25" s="71" t="s">
        <v>342</v>
      </c>
      <c r="C25" s="72">
        <v>15</v>
      </c>
      <c r="D25" s="71"/>
      <c r="E25" s="79">
        <v>1140933</v>
      </c>
      <c r="F25" s="71" t="s">
        <v>239</v>
      </c>
      <c r="G25" s="71" t="s">
        <v>343</v>
      </c>
      <c r="H25" s="71" t="s">
        <v>152</v>
      </c>
    </row>
    <row r="26" spans="1:8" ht="17.25" customHeight="1" x14ac:dyDescent="0.25">
      <c r="A26" s="70" t="s">
        <v>276</v>
      </c>
      <c r="B26" s="71" t="s">
        <v>277</v>
      </c>
      <c r="C26" s="72">
        <v>15</v>
      </c>
      <c r="D26" s="71"/>
      <c r="E26" s="79">
        <v>92092</v>
      </c>
      <c r="F26" s="71" t="s">
        <v>151</v>
      </c>
      <c r="G26" s="71" t="s">
        <v>278</v>
      </c>
      <c r="H26" s="71" t="s">
        <v>152</v>
      </c>
    </row>
    <row r="27" spans="1:8" ht="17.25" customHeight="1" x14ac:dyDescent="0.25">
      <c r="A27" s="70" t="s">
        <v>276</v>
      </c>
      <c r="B27" s="71" t="s">
        <v>292</v>
      </c>
      <c r="C27" s="72">
        <v>15</v>
      </c>
      <c r="D27" s="71"/>
      <c r="E27" s="79">
        <v>953633</v>
      </c>
      <c r="F27" s="71" t="s">
        <v>159</v>
      </c>
      <c r="G27" s="71"/>
      <c r="H27" s="71" t="s">
        <v>152</v>
      </c>
    </row>
    <row r="28" spans="1:8" ht="17.25" customHeight="1" x14ac:dyDescent="0.25">
      <c r="A28" s="70" t="s">
        <v>276</v>
      </c>
      <c r="B28" s="71" t="s">
        <v>321</v>
      </c>
      <c r="C28" s="72">
        <v>15</v>
      </c>
      <c r="D28" s="71"/>
      <c r="E28" s="79">
        <v>208249</v>
      </c>
      <c r="F28" s="71" t="s">
        <v>322</v>
      </c>
      <c r="G28" s="71" t="s">
        <v>323</v>
      </c>
      <c r="H28" s="71" t="s">
        <v>152</v>
      </c>
    </row>
    <row r="29" spans="1:8" ht="17.25" customHeight="1" x14ac:dyDescent="0.25">
      <c r="A29" s="70" t="s">
        <v>276</v>
      </c>
      <c r="B29" s="71" t="s">
        <v>327</v>
      </c>
      <c r="C29" s="72">
        <v>15</v>
      </c>
      <c r="D29" s="71"/>
      <c r="E29" s="79">
        <v>178378</v>
      </c>
      <c r="F29" s="71" t="s">
        <v>328</v>
      </c>
      <c r="G29" s="71" t="s">
        <v>329</v>
      </c>
      <c r="H29" s="71" t="s">
        <v>152</v>
      </c>
    </row>
    <row r="30" spans="1:8" ht="17.25" customHeight="1" x14ac:dyDescent="0.25">
      <c r="A30" s="70" t="s">
        <v>276</v>
      </c>
      <c r="B30" s="71" t="s">
        <v>314</v>
      </c>
      <c r="C30" s="72">
        <v>15</v>
      </c>
      <c r="D30" s="71"/>
      <c r="E30" s="79">
        <v>615991</v>
      </c>
      <c r="F30" s="71" t="s">
        <v>315</v>
      </c>
      <c r="G30" s="71" t="s">
        <v>316</v>
      </c>
      <c r="H30" s="71" t="s">
        <v>152</v>
      </c>
    </row>
    <row r="31" spans="1:8" ht="17.25" customHeight="1" x14ac:dyDescent="0.25">
      <c r="A31" s="70" t="s">
        <v>276</v>
      </c>
      <c r="B31" s="71" t="s">
        <v>354</v>
      </c>
      <c r="C31" s="72">
        <v>15</v>
      </c>
      <c r="D31" s="71"/>
      <c r="E31" s="79">
        <v>67115</v>
      </c>
      <c r="F31" s="71" t="s">
        <v>255</v>
      </c>
      <c r="G31" s="71" t="s">
        <v>355</v>
      </c>
      <c r="H31" s="71" t="s">
        <v>152</v>
      </c>
    </row>
    <row r="32" spans="1:8" ht="17.25" customHeight="1" x14ac:dyDescent="0.25">
      <c r="A32" s="70" t="s">
        <v>309</v>
      </c>
      <c r="B32" s="71" t="s">
        <v>310</v>
      </c>
      <c r="C32" s="72">
        <v>15</v>
      </c>
      <c r="D32" s="71"/>
      <c r="E32" s="79">
        <v>445296</v>
      </c>
      <c r="F32" s="71" t="s">
        <v>223</v>
      </c>
      <c r="G32" s="71" t="s">
        <v>224</v>
      </c>
      <c r="H32" s="71" t="s">
        <v>152</v>
      </c>
    </row>
    <row r="33" spans="1:8" ht="17.25" customHeight="1" x14ac:dyDescent="0.25">
      <c r="A33" s="70" t="s">
        <v>309</v>
      </c>
      <c r="B33" s="71" t="s">
        <v>258</v>
      </c>
      <c r="C33" s="72">
        <v>15</v>
      </c>
      <c r="D33" s="71"/>
      <c r="E33" s="79">
        <v>552620</v>
      </c>
      <c r="F33" s="71" t="s">
        <v>162</v>
      </c>
      <c r="G33" s="71" t="s">
        <v>333</v>
      </c>
      <c r="H33" s="71" t="s">
        <v>152</v>
      </c>
    </row>
    <row r="34" spans="1:8" ht="17.25" customHeight="1" x14ac:dyDescent="0.25">
      <c r="A34" s="70" t="s">
        <v>309</v>
      </c>
      <c r="B34" s="71" t="s">
        <v>529</v>
      </c>
      <c r="C34" s="72">
        <v>15</v>
      </c>
      <c r="D34" s="71"/>
      <c r="E34" s="79">
        <v>747648</v>
      </c>
      <c r="F34" s="71" t="s">
        <v>176</v>
      </c>
      <c r="G34" s="71" t="s">
        <v>530</v>
      </c>
      <c r="H34" s="71" t="s">
        <v>152</v>
      </c>
    </row>
    <row r="35" spans="1:8" ht="17.25" customHeight="1" x14ac:dyDescent="0.25">
      <c r="A35" s="70" t="s">
        <v>282</v>
      </c>
      <c r="B35" s="71" t="s">
        <v>301</v>
      </c>
      <c r="C35" s="72">
        <v>15</v>
      </c>
      <c r="D35" s="71"/>
      <c r="E35" s="79">
        <v>1007052</v>
      </c>
      <c r="F35" s="71" t="s">
        <v>302</v>
      </c>
      <c r="G35" s="71"/>
      <c r="H35" s="71" t="s">
        <v>152</v>
      </c>
    </row>
    <row r="36" spans="1:8" ht="17.25" customHeight="1" x14ac:dyDescent="0.25">
      <c r="A36" s="70" t="s">
        <v>282</v>
      </c>
      <c r="B36" s="71" t="s">
        <v>283</v>
      </c>
      <c r="C36" s="72">
        <v>15</v>
      </c>
      <c r="D36" s="71"/>
      <c r="E36" s="79">
        <v>1468883</v>
      </c>
      <c r="F36" s="71" t="s">
        <v>267</v>
      </c>
      <c r="G36" s="71" t="s">
        <v>284</v>
      </c>
      <c r="H36" s="71" t="s">
        <v>152</v>
      </c>
    </row>
    <row r="37" spans="1:8" ht="17.25" customHeight="1" x14ac:dyDescent="0.25">
      <c r="A37" s="70" t="s">
        <v>282</v>
      </c>
      <c r="B37" s="71" t="s">
        <v>334</v>
      </c>
      <c r="C37" s="72">
        <v>15</v>
      </c>
      <c r="D37" s="71"/>
      <c r="E37" s="79">
        <v>193689</v>
      </c>
      <c r="F37" s="71" t="s">
        <v>233</v>
      </c>
      <c r="G37" s="71" t="s">
        <v>335</v>
      </c>
      <c r="H37" s="71" t="s">
        <v>152</v>
      </c>
    </row>
    <row r="38" spans="1:8" ht="17.25" customHeight="1" x14ac:dyDescent="0.25">
      <c r="A38" s="70" t="s">
        <v>311</v>
      </c>
      <c r="B38" s="71" t="s">
        <v>312</v>
      </c>
      <c r="C38" s="72">
        <v>15</v>
      </c>
      <c r="D38" s="71"/>
      <c r="E38" s="79">
        <v>296884</v>
      </c>
      <c r="F38" s="71" t="s">
        <v>230</v>
      </c>
      <c r="G38" s="71" t="s">
        <v>313</v>
      </c>
      <c r="H38" s="71" t="s">
        <v>152</v>
      </c>
    </row>
    <row r="39" spans="1:8" ht="17.25" customHeight="1" x14ac:dyDescent="0.25">
      <c r="A39" s="70" t="s">
        <v>311</v>
      </c>
      <c r="B39" s="71" t="s">
        <v>350</v>
      </c>
      <c r="C39" s="72">
        <v>15</v>
      </c>
      <c r="D39" s="71"/>
      <c r="E39" s="79">
        <v>142042</v>
      </c>
      <c r="F39" s="71" t="s">
        <v>196</v>
      </c>
      <c r="G39" s="71" t="s">
        <v>351</v>
      </c>
      <c r="H39" s="71" t="s">
        <v>152</v>
      </c>
    </row>
    <row r="40" spans="1:8" ht="17.25" customHeight="1" x14ac:dyDescent="0.25">
      <c r="A40" s="77"/>
      <c r="B40" s="77" t="s">
        <v>362</v>
      </c>
      <c r="C40" s="77"/>
      <c r="D40" s="77"/>
      <c r="E40" s="81">
        <v>18822189</v>
      </c>
      <c r="F40" s="77"/>
      <c r="G40" s="77"/>
      <c r="H40" s="7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opLeftCell="A43" workbookViewId="0">
      <selection activeCell="E58" sqref="E58"/>
    </sheetView>
  </sheetViews>
  <sheetFormatPr defaultRowHeight="18.75" customHeight="1" x14ac:dyDescent="0.25"/>
  <cols>
    <col min="1" max="1" width="8.140625" bestFit="1" customWidth="1"/>
    <col min="2" max="3" width="6.42578125" bestFit="1" customWidth="1"/>
    <col min="4" max="4" width="5.42578125" bestFit="1" customWidth="1"/>
    <col min="5" max="5" width="11.140625" style="46" bestFit="1" customWidth="1"/>
    <col min="6" max="7" width="40.28515625" bestFit="1" customWidth="1"/>
    <col min="8" max="8" width="12.42578125" bestFit="1" customWidth="1"/>
  </cols>
  <sheetData>
    <row r="1" spans="1:8" ht="18.75" customHeight="1" x14ac:dyDescent="0.25">
      <c r="A1" s="68" t="s">
        <v>141</v>
      </c>
      <c r="B1" s="69" t="s">
        <v>142</v>
      </c>
      <c r="C1" s="69" t="s">
        <v>143</v>
      </c>
      <c r="D1" s="69" t="s">
        <v>144</v>
      </c>
      <c r="E1" s="78" t="s">
        <v>145</v>
      </c>
      <c r="F1" s="69" t="s">
        <v>146</v>
      </c>
      <c r="G1" s="69" t="s">
        <v>147</v>
      </c>
      <c r="H1" s="69" t="s">
        <v>148</v>
      </c>
    </row>
    <row r="2" spans="1:8" ht="18.75" customHeight="1" x14ac:dyDescent="0.25">
      <c r="A2" s="70" t="s">
        <v>363</v>
      </c>
      <c r="B2" s="71" t="s">
        <v>364</v>
      </c>
      <c r="C2" s="72">
        <v>15</v>
      </c>
      <c r="D2" s="71"/>
      <c r="E2" s="79">
        <v>99825</v>
      </c>
      <c r="F2" s="71" t="s">
        <v>228</v>
      </c>
      <c r="G2" s="73">
        <v>328851516</v>
      </c>
      <c r="H2" s="71" t="s">
        <v>152</v>
      </c>
    </row>
    <row r="3" spans="1:8" ht="18.75" customHeight="1" x14ac:dyDescent="0.25">
      <c r="A3" s="70" t="s">
        <v>365</v>
      </c>
      <c r="B3" s="71" t="s">
        <v>366</v>
      </c>
      <c r="C3" s="72">
        <v>15</v>
      </c>
      <c r="D3" s="71"/>
      <c r="E3" s="79">
        <v>527527</v>
      </c>
      <c r="F3" s="71" t="s">
        <v>271</v>
      </c>
      <c r="G3" s="71" t="s">
        <v>367</v>
      </c>
      <c r="H3" s="71" t="s">
        <v>152</v>
      </c>
    </row>
    <row r="4" spans="1:8" ht="18.75" customHeight="1" x14ac:dyDescent="0.25">
      <c r="A4" s="70" t="s">
        <v>368</v>
      </c>
      <c r="B4" s="71" t="s">
        <v>369</v>
      </c>
      <c r="C4" s="72">
        <v>15</v>
      </c>
      <c r="D4" s="71"/>
      <c r="E4" s="79">
        <v>65340</v>
      </c>
      <c r="F4" s="71" t="s">
        <v>199</v>
      </c>
      <c r="G4" s="71" t="s">
        <v>370</v>
      </c>
      <c r="H4" s="71" t="s">
        <v>152</v>
      </c>
    </row>
    <row r="5" spans="1:8" ht="18.75" customHeight="1" x14ac:dyDescent="0.25">
      <c r="A5" s="70" t="s">
        <v>371</v>
      </c>
      <c r="B5" s="71" t="s">
        <v>372</v>
      </c>
      <c r="C5" s="72">
        <v>15</v>
      </c>
      <c r="D5" s="71"/>
      <c r="E5" s="79">
        <v>869345</v>
      </c>
      <c r="F5" s="71" t="s">
        <v>357</v>
      </c>
      <c r="G5" s="71"/>
      <c r="H5" s="71" t="s">
        <v>152</v>
      </c>
    </row>
    <row r="6" spans="1:8" ht="18.75" customHeight="1" x14ac:dyDescent="0.25">
      <c r="A6" s="70" t="s">
        <v>373</v>
      </c>
      <c r="B6" s="71" t="s">
        <v>374</v>
      </c>
      <c r="C6" s="72">
        <v>15</v>
      </c>
      <c r="D6" s="71"/>
      <c r="E6" s="79">
        <v>188145</v>
      </c>
      <c r="F6" s="71" t="s">
        <v>151</v>
      </c>
      <c r="G6" s="71" t="s">
        <v>375</v>
      </c>
      <c r="H6" s="71" t="s">
        <v>152</v>
      </c>
    </row>
    <row r="7" spans="1:8" ht="18.75" customHeight="1" x14ac:dyDescent="0.25">
      <c r="A7" s="70" t="s">
        <v>376</v>
      </c>
      <c r="B7" s="71" t="s">
        <v>238</v>
      </c>
      <c r="C7" s="72">
        <v>15</v>
      </c>
      <c r="D7" s="71"/>
      <c r="E7" s="79">
        <v>182720</v>
      </c>
      <c r="F7" s="71" t="s">
        <v>296</v>
      </c>
      <c r="G7" s="71" t="s">
        <v>377</v>
      </c>
      <c r="H7" s="71" t="s">
        <v>152</v>
      </c>
    </row>
    <row r="8" spans="1:8" ht="18.75" customHeight="1" x14ac:dyDescent="0.25">
      <c r="A8" s="70" t="s">
        <v>378</v>
      </c>
      <c r="B8" s="71" t="s">
        <v>379</v>
      </c>
      <c r="C8" s="72">
        <v>15</v>
      </c>
      <c r="D8" s="71"/>
      <c r="E8" s="79">
        <v>306348</v>
      </c>
      <c r="F8" s="71" t="s">
        <v>359</v>
      </c>
      <c r="G8" s="71" t="s">
        <v>380</v>
      </c>
      <c r="H8" s="71" t="s">
        <v>152</v>
      </c>
    </row>
    <row r="9" spans="1:8" ht="18.75" customHeight="1" x14ac:dyDescent="0.25">
      <c r="A9" s="70" t="s">
        <v>381</v>
      </c>
      <c r="B9" s="71" t="s">
        <v>382</v>
      </c>
      <c r="C9" s="72">
        <v>15</v>
      </c>
      <c r="D9" s="71"/>
      <c r="E9" s="79">
        <v>1302304</v>
      </c>
      <c r="F9" s="71" t="s">
        <v>360</v>
      </c>
      <c r="G9" s="71"/>
      <c r="H9" s="71" t="s">
        <v>152</v>
      </c>
    </row>
    <row r="10" spans="1:8" ht="18.75" customHeight="1" x14ac:dyDescent="0.25">
      <c r="A10" s="70" t="s">
        <v>368</v>
      </c>
      <c r="B10" s="71" t="s">
        <v>383</v>
      </c>
      <c r="C10" s="72">
        <v>15</v>
      </c>
      <c r="D10" s="71"/>
      <c r="E10" s="79">
        <v>984724</v>
      </c>
      <c r="F10" s="71" t="s">
        <v>322</v>
      </c>
      <c r="G10" s="71" t="s">
        <v>384</v>
      </c>
      <c r="H10" s="71" t="s">
        <v>152</v>
      </c>
    </row>
    <row r="11" spans="1:8" ht="18.75" customHeight="1" x14ac:dyDescent="0.25">
      <c r="A11" s="70" t="s">
        <v>385</v>
      </c>
      <c r="B11" s="71" t="s">
        <v>386</v>
      </c>
      <c r="C11" s="72">
        <v>15</v>
      </c>
      <c r="D11" s="71"/>
      <c r="E11" s="79">
        <v>176477</v>
      </c>
      <c r="F11" s="71" t="s">
        <v>187</v>
      </c>
      <c r="G11" s="71" t="s">
        <v>387</v>
      </c>
      <c r="H11" s="71" t="s">
        <v>189</v>
      </c>
    </row>
    <row r="12" spans="1:8" ht="18.75" customHeight="1" x14ac:dyDescent="0.25">
      <c r="A12" s="70" t="s">
        <v>373</v>
      </c>
      <c r="B12" s="71" t="s">
        <v>388</v>
      </c>
      <c r="C12" s="72">
        <v>15</v>
      </c>
      <c r="D12" s="71"/>
      <c r="E12" s="79">
        <v>410600</v>
      </c>
      <c r="F12" s="71" t="s">
        <v>263</v>
      </c>
      <c r="G12" s="71" t="s">
        <v>389</v>
      </c>
      <c r="H12" s="71" t="s">
        <v>152</v>
      </c>
    </row>
    <row r="13" spans="1:8" ht="18.75" customHeight="1" x14ac:dyDescent="0.25">
      <c r="A13" s="70" t="s">
        <v>363</v>
      </c>
      <c r="B13" s="71" t="s">
        <v>379</v>
      </c>
      <c r="C13" s="72">
        <v>15</v>
      </c>
      <c r="D13" s="71"/>
      <c r="E13" s="79">
        <v>159720</v>
      </c>
      <c r="F13" s="71" t="s">
        <v>390</v>
      </c>
      <c r="G13" s="71" t="s">
        <v>391</v>
      </c>
      <c r="H13" s="71" t="s">
        <v>152</v>
      </c>
    </row>
    <row r="14" spans="1:8" ht="18.75" customHeight="1" x14ac:dyDescent="0.25">
      <c r="A14" s="70" t="s">
        <v>392</v>
      </c>
      <c r="B14" s="71" t="s">
        <v>393</v>
      </c>
      <c r="C14" s="72">
        <v>15</v>
      </c>
      <c r="D14" s="71"/>
      <c r="E14" s="79">
        <v>799324</v>
      </c>
      <c r="F14" s="71" t="s">
        <v>359</v>
      </c>
      <c r="G14" s="71" t="s">
        <v>394</v>
      </c>
      <c r="H14" s="71" t="s">
        <v>152</v>
      </c>
    </row>
    <row r="15" spans="1:8" ht="18.75" customHeight="1" x14ac:dyDescent="0.25">
      <c r="A15" s="70" t="s">
        <v>371</v>
      </c>
      <c r="B15" s="71" t="s">
        <v>395</v>
      </c>
      <c r="C15" s="72">
        <v>15</v>
      </c>
      <c r="D15" s="71"/>
      <c r="E15" s="79">
        <v>288560</v>
      </c>
      <c r="F15" s="71" t="s">
        <v>196</v>
      </c>
      <c r="G15" s="71" t="s">
        <v>197</v>
      </c>
      <c r="H15" s="71" t="s">
        <v>152</v>
      </c>
    </row>
    <row r="16" spans="1:8" ht="18.75" customHeight="1" x14ac:dyDescent="0.25">
      <c r="A16" s="70" t="s">
        <v>373</v>
      </c>
      <c r="B16" s="71" t="s">
        <v>396</v>
      </c>
      <c r="C16" s="72">
        <v>15</v>
      </c>
      <c r="D16" s="71"/>
      <c r="E16" s="79">
        <v>179534</v>
      </c>
      <c r="F16" s="71" t="s">
        <v>176</v>
      </c>
      <c r="G16" s="71" t="s">
        <v>293</v>
      </c>
      <c r="H16" s="71" t="s">
        <v>152</v>
      </c>
    </row>
    <row r="17" spans="1:8" ht="18.75" customHeight="1" x14ac:dyDescent="0.25">
      <c r="A17" s="70" t="s">
        <v>373</v>
      </c>
      <c r="B17" s="71" t="s">
        <v>397</v>
      </c>
      <c r="C17" s="72">
        <v>15</v>
      </c>
      <c r="D17" s="71"/>
      <c r="E17" s="79">
        <v>81757</v>
      </c>
      <c r="F17" s="71" t="s">
        <v>199</v>
      </c>
      <c r="G17" s="71" t="s">
        <v>398</v>
      </c>
      <c r="H17" s="71" t="s">
        <v>152</v>
      </c>
    </row>
    <row r="18" spans="1:8" ht="18.75" customHeight="1" x14ac:dyDescent="0.25">
      <c r="A18" s="70" t="s">
        <v>399</v>
      </c>
      <c r="B18" s="71" t="s">
        <v>400</v>
      </c>
      <c r="C18" s="72">
        <v>15</v>
      </c>
      <c r="D18" s="71"/>
      <c r="E18" s="79">
        <v>910361</v>
      </c>
      <c r="F18" s="71" t="s">
        <v>328</v>
      </c>
      <c r="G18" s="71"/>
      <c r="H18" s="71" t="s">
        <v>152</v>
      </c>
    </row>
    <row r="19" spans="1:8" ht="18.75" customHeight="1" x14ac:dyDescent="0.25">
      <c r="A19" s="70" t="s">
        <v>401</v>
      </c>
      <c r="B19" s="71" t="s">
        <v>350</v>
      </c>
      <c r="C19" s="72">
        <v>15</v>
      </c>
      <c r="D19" s="71"/>
      <c r="E19" s="79">
        <v>2035793</v>
      </c>
      <c r="F19" s="71" t="s">
        <v>402</v>
      </c>
      <c r="G19" s="71" t="s">
        <v>403</v>
      </c>
      <c r="H19" s="71" t="s">
        <v>152</v>
      </c>
    </row>
    <row r="20" spans="1:8" ht="18.75" customHeight="1" x14ac:dyDescent="0.25">
      <c r="A20" s="70" t="s">
        <v>368</v>
      </c>
      <c r="B20" s="71" t="s">
        <v>198</v>
      </c>
      <c r="C20" s="72">
        <v>15</v>
      </c>
      <c r="D20" s="71"/>
      <c r="E20" s="79">
        <v>1393673</v>
      </c>
      <c r="F20" s="71" t="s">
        <v>173</v>
      </c>
      <c r="G20" s="71" t="s">
        <v>174</v>
      </c>
      <c r="H20" s="71" t="s">
        <v>152</v>
      </c>
    </row>
    <row r="21" spans="1:8" ht="18.75" customHeight="1" x14ac:dyDescent="0.25">
      <c r="A21" s="70" t="s">
        <v>368</v>
      </c>
      <c r="B21" s="71" t="s">
        <v>246</v>
      </c>
      <c r="C21" s="72">
        <v>15</v>
      </c>
      <c r="D21" s="71"/>
      <c r="E21" s="79">
        <v>181500</v>
      </c>
      <c r="F21" s="71" t="s">
        <v>151</v>
      </c>
      <c r="G21" s="71" t="s">
        <v>404</v>
      </c>
      <c r="H21" s="71" t="s">
        <v>152</v>
      </c>
    </row>
    <row r="22" spans="1:8" ht="18.75" customHeight="1" x14ac:dyDescent="0.25">
      <c r="A22" s="70" t="s">
        <v>371</v>
      </c>
      <c r="B22" s="71" t="s">
        <v>405</v>
      </c>
      <c r="C22" s="72">
        <v>15</v>
      </c>
      <c r="D22" s="71"/>
      <c r="E22" s="79">
        <v>397045</v>
      </c>
      <c r="F22" s="71" t="s">
        <v>233</v>
      </c>
      <c r="G22" s="71"/>
      <c r="H22" s="71" t="s">
        <v>152</v>
      </c>
    </row>
    <row r="23" spans="1:8" ht="18.75" customHeight="1" x14ac:dyDescent="0.25">
      <c r="A23" s="70" t="s">
        <v>406</v>
      </c>
      <c r="B23" s="71" t="s">
        <v>407</v>
      </c>
      <c r="C23" s="72">
        <v>15</v>
      </c>
      <c r="D23" s="71"/>
      <c r="E23" s="79">
        <v>211011</v>
      </c>
      <c r="F23" s="71" t="s">
        <v>184</v>
      </c>
      <c r="G23" s="71" t="s">
        <v>408</v>
      </c>
      <c r="H23" s="71" t="s">
        <v>152</v>
      </c>
    </row>
    <row r="24" spans="1:8" ht="18.75" customHeight="1" x14ac:dyDescent="0.25">
      <c r="A24" s="70" t="s">
        <v>409</v>
      </c>
      <c r="B24" s="71" t="s">
        <v>410</v>
      </c>
      <c r="C24" s="72">
        <v>15</v>
      </c>
      <c r="D24" s="71"/>
      <c r="E24" s="79">
        <v>71021</v>
      </c>
      <c r="F24" s="71" t="s">
        <v>271</v>
      </c>
      <c r="G24" s="73">
        <v>386408222</v>
      </c>
      <c r="H24" s="71" t="s">
        <v>152</v>
      </c>
    </row>
    <row r="25" spans="1:8" ht="18.75" customHeight="1" x14ac:dyDescent="0.25">
      <c r="A25" s="70" t="s">
        <v>373</v>
      </c>
      <c r="B25" s="71" t="s">
        <v>411</v>
      </c>
      <c r="C25" s="72">
        <v>15</v>
      </c>
      <c r="D25" s="71"/>
      <c r="E25" s="79">
        <v>133784</v>
      </c>
      <c r="F25" s="71" t="s">
        <v>159</v>
      </c>
      <c r="G25" s="71" t="s">
        <v>412</v>
      </c>
      <c r="H25" s="71" t="s">
        <v>152</v>
      </c>
    </row>
    <row r="26" spans="1:8" ht="18.75" customHeight="1" x14ac:dyDescent="0.25">
      <c r="A26" s="70" t="s">
        <v>373</v>
      </c>
      <c r="B26" s="71" t="s">
        <v>413</v>
      </c>
      <c r="C26" s="72">
        <v>15</v>
      </c>
      <c r="D26" s="71"/>
      <c r="E26" s="79">
        <v>926282</v>
      </c>
      <c r="F26" s="71" t="s">
        <v>414</v>
      </c>
      <c r="G26" s="71" t="s">
        <v>415</v>
      </c>
      <c r="H26" s="71" t="s">
        <v>152</v>
      </c>
    </row>
    <row r="27" spans="1:8" ht="18.75" customHeight="1" x14ac:dyDescent="0.25">
      <c r="A27" s="70" t="s">
        <v>416</v>
      </c>
      <c r="B27" s="71" t="s">
        <v>417</v>
      </c>
      <c r="C27" s="72">
        <v>15</v>
      </c>
      <c r="D27" s="71"/>
      <c r="E27" s="79">
        <v>436036</v>
      </c>
      <c r="F27" s="71" t="s">
        <v>247</v>
      </c>
      <c r="G27" s="71" t="s">
        <v>418</v>
      </c>
      <c r="H27" s="71" t="s">
        <v>152</v>
      </c>
    </row>
    <row r="28" spans="1:8" ht="18.75" customHeight="1" x14ac:dyDescent="0.25">
      <c r="A28" s="70" t="s">
        <v>419</v>
      </c>
      <c r="B28" s="71" t="s">
        <v>420</v>
      </c>
      <c r="C28" s="72">
        <v>15</v>
      </c>
      <c r="D28" s="71"/>
      <c r="E28" s="79">
        <v>3222351</v>
      </c>
      <c r="F28" s="71" t="s">
        <v>421</v>
      </c>
      <c r="G28" s="71" t="s">
        <v>320</v>
      </c>
      <c r="H28" s="71" t="s">
        <v>189</v>
      </c>
    </row>
    <row r="29" spans="1:8" ht="18.75" customHeight="1" x14ac:dyDescent="0.25">
      <c r="A29" s="70" t="s">
        <v>368</v>
      </c>
      <c r="B29" s="71" t="s">
        <v>422</v>
      </c>
      <c r="C29" s="72">
        <v>15</v>
      </c>
      <c r="D29" s="71"/>
      <c r="E29" s="79">
        <v>659207</v>
      </c>
      <c r="F29" s="71" t="s">
        <v>159</v>
      </c>
      <c r="G29" s="71" t="s">
        <v>174</v>
      </c>
      <c r="H29" s="71" t="s">
        <v>152</v>
      </c>
    </row>
    <row r="30" spans="1:8" ht="18.75" customHeight="1" x14ac:dyDescent="0.25">
      <c r="A30" s="70" t="s">
        <v>406</v>
      </c>
      <c r="B30" s="71" t="s">
        <v>332</v>
      </c>
      <c r="C30" s="72">
        <v>15</v>
      </c>
      <c r="D30" s="71"/>
      <c r="E30" s="79">
        <v>708642</v>
      </c>
      <c r="F30" s="71" t="s">
        <v>187</v>
      </c>
      <c r="G30" s="71" t="s">
        <v>423</v>
      </c>
      <c r="H30" s="71" t="s">
        <v>189</v>
      </c>
    </row>
    <row r="31" spans="1:8" ht="18.75" customHeight="1" x14ac:dyDescent="0.25">
      <c r="A31" s="70" t="s">
        <v>363</v>
      </c>
      <c r="B31" s="71" t="s">
        <v>424</v>
      </c>
      <c r="C31" s="72">
        <v>15</v>
      </c>
      <c r="D31" s="71"/>
      <c r="E31" s="79">
        <v>506305</v>
      </c>
      <c r="F31" s="71" t="s">
        <v>425</v>
      </c>
      <c r="G31" s="71" t="s">
        <v>426</v>
      </c>
      <c r="H31" s="71" t="s">
        <v>152</v>
      </c>
    </row>
    <row r="32" spans="1:8" ht="18.75" customHeight="1" x14ac:dyDescent="0.25">
      <c r="A32" s="70" t="s">
        <v>371</v>
      </c>
      <c r="B32" s="71" t="s">
        <v>411</v>
      </c>
      <c r="C32" s="72">
        <v>15</v>
      </c>
      <c r="D32" s="71"/>
      <c r="E32" s="79">
        <v>347341</v>
      </c>
      <c r="F32" s="71" t="s">
        <v>319</v>
      </c>
      <c r="G32" s="71" t="s">
        <v>193</v>
      </c>
      <c r="H32" s="71" t="s">
        <v>152</v>
      </c>
    </row>
    <row r="33" spans="1:8" ht="18.75" customHeight="1" x14ac:dyDescent="0.25">
      <c r="A33" s="70" t="s">
        <v>427</v>
      </c>
      <c r="B33" s="71" t="s">
        <v>428</v>
      </c>
      <c r="C33" s="72">
        <v>15</v>
      </c>
      <c r="D33" s="71"/>
      <c r="E33" s="79">
        <v>631673</v>
      </c>
      <c r="F33" s="71" t="s">
        <v>247</v>
      </c>
      <c r="G33" s="71" t="s">
        <v>429</v>
      </c>
      <c r="H33" s="71" t="s">
        <v>152</v>
      </c>
    </row>
    <row r="34" spans="1:8" ht="18.75" customHeight="1" x14ac:dyDescent="0.25">
      <c r="A34" s="70" t="s">
        <v>365</v>
      </c>
      <c r="B34" s="71" t="s">
        <v>396</v>
      </c>
      <c r="C34" s="72">
        <v>15</v>
      </c>
      <c r="D34" s="71"/>
      <c r="E34" s="79">
        <v>61111</v>
      </c>
      <c r="F34" s="71" t="s">
        <v>430</v>
      </c>
      <c r="G34" s="71" t="s">
        <v>431</v>
      </c>
      <c r="H34" s="71" t="s">
        <v>152</v>
      </c>
    </row>
    <row r="35" spans="1:8" ht="18.75" customHeight="1" x14ac:dyDescent="0.25">
      <c r="A35" s="70" t="s">
        <v>368</v>
      </c>
      <c r="B35" s="71" t="s">
        <v>432</v>
      </c>
      <c r="C35" s="72">
        <v>15</v>
      </c>
      <c r="D35" s="71"/>
      <c r="E35" s="79">
        <v>686967</v>
      </c>
      <c r="F35" s="71" t="s">
        <v>328</v>
      </c>
      <c r="G35" s="71"/>
      <c r="H35" s="71" t="s">
        <v>152</v>
      </c>
    </row>
    <row r="36" spans="1:8" ht="18.75" customHeight="1" x14ac:dyDescent="0.25">
      <c r="A36" s="70" t="s">
        <v>433</v>
      </c>
      <c r="B36" s="71" t="s">
        <v>379</v>
      </c>
      <c r="C36" s="72">
        <v>15</v>
      </c>
      <c r="D36" s="71"/>
      <c r="E36" s="79">
        <v>91216</v>
      </c>
      <c r="F36" s="71" t="s">
        <v>223</v>
      </c>
      <c r="G36" s="71" t="s">
        <v>224</v>
      </c>
      <c r="H36" s="71" t="s">
        <v>152</v>
      </c>
    </row>
    <row r="37" spans="1:8" ht="18.75" customHeight="1" x14ac:dyDescent="0.25">
      <c r="A37" s="70" t="s">
        <v>385</v>
      </c>
      <c r="B37" s="71" t="s">
        <v>434</v>
      </c>
      <c r="C37" s="72">
        <v>15</v>
      </c>
      <c r="D37" s="71"/>
      <c r="E37" s="79">
        <v>185667</v>
      </c>
      <c r="F37" s="71" t="s">
        <v>170</v>
      </c>
      <c r="G37" s="71" t="s">
        <v>288</v>
      </c>
      <c r="H37" s="71" t="s">
        <v>152</v>
      </c>
    </row>
    <row r="38" spans="1:8" ht="18.75" customHeight="1" x14ac:dyDescent="0.25">
      <c r="A38" s="70" t="s">
        <v>435</v>
      </c>
      <c r="B38" s="71" t="s">
        <v>334</v>
      </c>
      <c r="C38" s="72">
        <v>15</v>
      </c>
      <c r="D38" s="71"/>
      <c r="E38" s="79">
        <v>81675</v>
      </c>
      <c r="F38" s="71" t="s">
        <v>402</v>
      </c>
      <c r="G38" s="71" t="s">
        <v>436</v>
      </c>
      <c r="H38" s="71" t="s">
        <v>152</v>
      </c>
    </row>
    <row r="39" spans="1:8" ht="18.75" customHeight="1" x14ac:dyDescent="0.25">
      <c r="A39" s="70" t="s">
        <v>437</v>
      </c>
      <c r="B39" s="71" t="s">
        <v>438</v>
      </c>
      <c r="C39" s="72">
        <v>15</v>
      </c>
      <c r="D39" s="71"/>
      <c r="E39" s="79">
        <v>474367</v>
      </c>
      <c r="F39" s="71" t="s">
        <v>166</v>
      </c>
      <c r="G39" s="71" t="s">
        <v>439</v>
      </c>
      <c r="H39" s="71" t="s">
        <v>243</v>
      </c>
    </row>
    <row r="40" spans="1:8" ht="18.75" customHeight="1" x14ac:dyDescent="0.25">
      <c r="A40" s="70" t="s">
        <v>371</v>
      </c>
      <c r="B40" s="71" t="s">
        <v>254</v>
      </c>
      <c r="C40" s="72">
        <v>15</v>
      </c>
      <c r="D40" s="71"/>
      <c r="E40" s="79">
        <v>223205</v>
      </c>
      <c r="F40" s="71" t="s">
        <v>166</v>
      </c>
      <c r="G40" s="71" t="s">
        <v>440</v>
      </c>
      <c r="H40" s="71" t="s">
        <v>152</v>
      </c>
    </row>
    <row r="41" spans="1:8" ht="18.75" customHeight="1" x14ac:dyDescent="0.25">
      <c r="A41" s="70" t="s">
        <v>371</v>
      </c>
      <c r="B41" s="71" t="s">
        <v>441</v>
      </c>
      <c r="C41" s="72">
        <v>15</v>
      </c>
      <c r="D41" s="71"/>
      <c r="E41" s="79">
        <v>252194</v>
      </c>
      <c r="F41" s="71" t="s">
        <v>442</v>
      </c>
      <c r="G41" s="71" t="s">
        <v>443</v>
      </c>
      <c r="H41" s="71" t="s">
        <v>152</v>
      </c>
    </row>
    <row r="42" spans="1:8" ht="18.75" customHeight="1" x14ac:dyDescent="0.25">
      <c r="A42" s="70" t="s">
        <v>444</v>
      </c>
      <c r="B42" s="71" t="s">
        <v>445</v>
      </c>
      <c r="C42" s="72">
        <v>15</v>
      </c>
      <c r="D42" s="71"/>
      <c r="E42" s="79">
        <v>1389861</v>
      </c>
      <c r="F42" s="71" t="s">
        <v>446</v>
      </c>
      <c r="G42" s="71" t="s">
        <v>447</v>
      </c>
      <c r="H42" s="71" t="s">
        <v>152</v>
      </c>
    </row>
    <row r="43" spans="1:8" ht="18.75" customHeight="1" x14ac:dyDescent="0.25">
      <c r="A43" s="70" t="s">
        <v>385</v>
      </c>
      <c r="B43" s="71" t="s">
        <v>277</v>
      </c>
      <c r="C43" s="72">
        <v>15</v>
      </c>
      <c r="D43" s="71"/>
      <c r="E43" s="79">
        <v>2739229</v>
      </c>
      <c r="F43" s="71" t="s">
        <v>448</v>
      </c>
      <c r="G43" s="71" t="s">
        <v>449</v>
      </c>
      <c r="H43" s="71" t="s">
        <v>152</v>
      </c>
    </row>
    <row r="44" spans="1:8" ht="18.75" customHeight="1" x14ac:dyDescent="0.25">
      <c r="A44" s="70" t="s">
        <v>371</v>
      </c>
      <c r="B44" s="71" t="s">
        <v>450</v>
      </c>
      <c r="C44" s="72">
        <v>15</v>
      </c>
      <c r="D44" s="71"/>
      <c r="E44" s="79">
        <v>387350</v>
      </c>
      <c r="F44" s="71" t="s">
        <v>345</v>
      </c>
      <c r="G44" s="71" t="s">
        <v>197</v>
      </c>
      <c r="H44" s="71" t="s">
        <v>152</v>
      </c>
    </row>
    <row r="45" spans="1:8" ht="18.75" customHeight="1" x14ac:dyDescent="0.25">
      <c r="A45" s="70" t="s">
        <v>373</v>
      </c>
      <c r="B45" s="71" t="s">
        <v>290</v>
      </c>
      <c r="C45" s="72">
        <v>15</v>
      </c>
      <c r="D45" s="71"/>
      <c r="E45" s="79">
        <v>282112</v>
      </c>
      <c r="F45" s="71" t="s">
        <v>245</v>
      </c>
      <c r="G45" s="71" t="s">
        <v>451</v>
      </c>
      <c r="H45" s="71" t="s">
        <v>152</v>
      </c>
    </row>
    <row r="46" spans="1:8" ht="18.75" customHeight="1" x14ac:dyDescent="0.25">
      <c r="A46" s="70" t="s">
        <v>368</v>
      </c>
      <c r="B46" s="71" t="s">
        <v>452</v>
      </c>
      <c r="C46" s="72">
        <v>15</v>
      </c>
      <c r="D46" s="71"/>
      <c r="E46" s="79">
        <v>1521052</v>
      </c>
      <c r="F46" s="71" t="s">
        <v>453</v>
      </c>
      <c r="G46" s="71" t="s">
        <v>454</v>
      </c>
      <c r="H46" s="71" t="s">
        <v>152</v>
      </c>
    </row>
    <row r="47" spans="1:8" ht="18.75" customHeight="1" x14ac:dyDescent="0.25">
      <c r="A47" s="70" t="s">
        <v>363</v>
      </c>
      <c r="B47" s="71" t="s">
        <v>455</v>
      </c>
      <c r="C47" s="72">
        <v>15</v>
      </c>
      <c r="D47" s="71"/>
      <c r="E47" s="79">
        <v>1242495</v>
      </c>
      <c r="F47" s="71" t="s">
        <v>456</v>
      </c>
      <c r="G47" s="71" t="s">
        <v>323</v>
      </c>
      <c r="H47" s="71" t="s">
        <v>152</v>
      </c>
    </row>
    <row r="48" spans="1:8" ht="18.75" customHeight="1" x14ac:dyDescent="0.25">
      <c r="A48" s="70" t="s">
        <v>457</v>
      </c>
      <c r="B48" s="71" t="s">
        <v>458</v>
      </c>
      <c r="C48" s="72">
        <v>15</v>
      </c>
      <c r="D48" s="71"/>
      <c r="E48" s="79">
        <v>147334</v>
      </c>
      <c r="F48" s="71" t="s">
        <v>459</v>
      </c>
      <c r="G48" s="71"/>
      <c r="H48" s="71" t="s">
        <v>189</v>
      </c>
    </row>
    <row r="49" spans="1:8" ht="18.75" customHeight="1" x14ac:dyDescent="0.25">
      <c r="A49" s="74" t="s">
        <v>363</v>
      </c>
      <c r="B49" s="75" t="s">
        <v>460</v>
      </c>
      <c r="C49" s="76">
        <v>15</v>
      </c>
      <c r="D49" s="75"/>
      <c r="E49" s="80">
        <v>734855</v>
      </c>
      <c r="F49" s="75" t="s">
        <v>226</v>
      </c>
      <c r="G49" s="75" t="s">
        <v>461</v>
      </c>
      <c r="H49" s="75" t="s">
        <v>152</v>
      </c>
    </row>
    <row r="50" spans="1:8" ht="18.75" customHeight="1" x14ac:dyDescent="0.25">
      <c r="A50" s="70" t="s">
        <v>373</v>
      </c>
      <c r="B50" s="71" t="s">
        <v>462</v>
      </c>
      <c r="C50" s="72">
        <v>15</v>
      </c>
      <c r="D50" s="71"/>
      <c r="E50" s="79">
        <v>526700</v>
      </c>
      <c r="F50" s="71" t="s">
        <v>319</v>
      </c>
      <c r="G50" s="71" t="s">
        <v>320</v>
      </c>
      <c r="H50" s="71" t="s">
        <v>152</v>
      </c>
    </row>
    <row r="51" spans="1:8" ht="18.75" customHeight="1" x14ac:dyDescent="0.25">
      <c r="A51" s="70" t="s">
        <v>463</v>
      </c>
      <c r="B51" s="71" t="s">
        <v>254</v>
      </c>
      <c r="C51" s="72">
        <v>15</v>
      </c>
      <c r="D51" s="71"/>
      <c r="E51" s="79">
        <v>1776920</v>
      </c>
      <c r="F51" s="71" t="s">
        <v>213</v>
      </c>
      <c r="G51" s="71" t="s">
        <v>464</v>
      </c>
      <c r="H51" s="71" t="s">
        <v>152</v>
      </c>
    </row>
    <row r="52" spans="1:8" ht="18.75" customHeight="1" x14ac:dyDescent="0.25">
      <c r="A52" s="70" t="s">
        <v>365</v>
      </c>
      <c r="B52" s="71" t="s">
        <v>465</v>
      </c>
      <c r="C52" s="71" t="s">
        <v>266</v>
      </c>
      <c r="D52" s="71"/>
      <c r="E52" s="79">
        <v>433984</v>
      </c>
      <c r="F52" s="71" t="s">
        <v>304</v>
      </c>
      <c r="G52" s="71" t="s">
        <v>466</v>
      </c>
      <c r="H52" s="71" t="s">
        <v>467</v>
      </c>
    </row>
    <row r="53" spans="1:8" ht="18.75" customHeight="1" x14ac:dyDescent="0.25">
      <c r="A53" s="70" t="s">
        <v>468</v>
      </c>
      <c r="B53" s="71" t="s">
        <v>469</v>
      </c>
      <c r="C53" s="71" t="s">
        <v>266</v>
      </c>
      <c r="D53" s="71"/>
      <c r="E53" s="79">
        <v>67115</v>
      </c>
      <c r="F53" s="71" t="s">
        <v>360</v>
      </c>
      <c r="G53" s="71" t="s">
        <v>470</v>
      </c>
      <c r="H53" s="71" t="s">
        <v>361</v>
      </c>
    </row>
    <row r="54" spans="1:8" ht="18.75" customHeight="1" x14ac:dyDescent="0.25">
      <c r="A54" s="70" t="s">
        <v>433</v>
      </c>
      <c r="B54" s="71" t="s">
        <v>471</v>
      </c>
      <c r="C54" s="71" t="s">
        <v>266</v>
      </c>
      <c r="D54" s="71"/>
      <c r="E54" s="79">
        <v>78045</v>
      </c>
      <c r="F54" s="71" t="s">
        <v>304</v>
      </c>
      <c r="G54" s="71" t="s">
        <v>472</v>
      </c>
      <c r="H54" s="71" t="s">
        <v>467</v>
      </c>
    </row>
    <row r="55" spans="1:8" ht="18.75" customHeight="1" x14ac:dyDescent="0.25">
      <c r="A55" s="70" t="s">
        <v>433</v>
      </c>
      <c r="B55" s="71" t="s">
        <v>473</v>
      </c>
      <c r="C55" s="71" t="s">
        <v>266</v>
      </c>
      <c r="D55" s="71"/>
      <c r="E55" s="79">
        <v>466415</v>
      </c>
      <c r="F55" s="71" t="s">
        <v>230</v>
      </c>
      <c r="G55" s="71" t="s">
        <v>193</v>
      </c>
      <c r="H55" s="71" t="s">
        <v>474</v>
      </c>
    </row>
    <row r="56" spans="1:8" ht="18.75" customHeight="1" x14ac:dyDescent="0.25">
      <c r="A56" s="70" t="s">
        <v>416</v>
      </c>
      <c r="B56" s="71" t="s">
        <v>475</v>
      </c>
      <c r="C56" s="71" t="s">
        <v>266</v>
      </c>
      <c r="D56" s="71"/>
      <c r="E56" s="79">
        <v>746759</v>
      </c>
      <c r="F56" s="71" t="s">
        <v>155</v>
      </c>
      <c r="G56" s="71" t="s">
        <v>476</v>
      </c>
      <c r="H56" s="71" t="s">
        <v>358</v>
      </c>
    </row>
    <row r="57" spans="1:8" ht="18.75" customHeight="1" x14ac:dyDescent="0.25">
      <c r="A57" s="77"/>
      <c r="B57" s="77" t="s">
        <v>477</v>
      </c>
      <c r="C57" s="77"/>
      <c r="D57" s="77"/>
      <c r="E57" s="81">
        <v>33990902</v>
      </c>
      <c r="F57" s="77"/>
      <c r="G57" s="77"/>
      <c r="H57" s="77"/>
    </row>
    <row r="58" spans="1:8" ht="18.75" customHeight="1" x14ac:dyDescent="0.25">
      <c r="E58" s="46">
        <f>+E57-SUM(E52:E56)</f>
        <v>32198584</v>
      </c>
      <c r="F58" s="82" t="s">
        <v>478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opLeftCell="A13" workbookViewId="0">
      <selection activeCell="A18" sqref="A18:H34"/>
    </sheetView>
  </sheetViews>
  <sheetFormatPr defaultRowHeight="15" x14ac:dyDescent="0.25"/>
  <cols>
    <col min="1" max="1" width="8.28515625" customWidth="1"/>
    <col min="2" max="2" width="39" bestFit="1" customWidth="1"/>
    <col min="3" max="3" width="9" style="46"/>
    <col min="4" max="4" width="10.42578125" bestFit="1" customWidth="1"/>
    <col min="5" max="5" width="13.7109375" style="46" bestFit="1" customWidth="1"/>
    <col min="6" max="6" width="15.140625" bestFit="1" customWidth="1"/>
    <col min="7" max="7" width="14.7109375" customWidth="1"/>
    <col min="8" max="8" width="16.140625" bestFit="1" customWidth="1"/>
  </cols>
  <sheetData>
    <row r="1" spans="1:5" x14ac:dyDescent="0.25">
      <c r="A1" s="18" t="s">
        <v>479</v>
      </c>
      <c r="B1" s="18" t="s">
        <v>480</v>
      </c>
      <c r="C1" s="46">
        <v>6</v>
      </c>
      <c r="D1" s="90">
        <v>87875.06</v>
      </c>
      <c r="E1" s="46">
        <f>+D1*C1</f>
        <v>527250.36</v>
      </c>
    </row>
    <row r="2" spans="1:5" x14ac:dyDescent="0.25">
      <c r="A2" s="18" t="s">
        <v>481</v>
      </c>
      <c r="B2" s="18" t="s">
        <v>482</v>
      </c>
      <c r="C2" s="46">
        <v>21</v>
      </c>
      <c r="D2" s="90">
        <v>81675</v>
      </c>
      <c r="E2" s="46">
        <f t="shared" ref="E2:E15" si="0">+D2*C2</f>
        <v>1715175</v>
      </c>
    </row>
    <row r="3" spans="1:5" x14ac:dyDescent="0.25">
      <c r="A3" s="18" t="s">
        <v>483</v>
      </c>
      <c r="B3" s="18" t="s">
        <v>484</v>
      </c>
      <c r="C3" s="46">
        <v>22</v>
      </c>
      <c r="D3" s="90">
        <v>78045</v>
      </c>
      <c r="E3" s="46">
        <f t="shared" si="0"/>
        <v>1716990</v>
      </c>
    </row>
    <row r="4" spans="1:5" x14ac:dyDescent="0.25">
      <c r="A4" s="18" t="s">
        <v>485</v>
      </c>
      <c r="B4" s="18" t="s">
        <v>486</v>
      </c>
      <c r="C4" s="46">
        <v>32</v>
      </c>
      <c r="D4" s="90">
        <v>99825</v>
      </c>
      <c r="E4" s="46">
        <f t="shared" si="0"/>
        <v>3194400</v>
      </c>
    </row>
    <row r="5" spans="1:5" x14ac:dyDescent="0.25">
      <c r="A5" s="18" t="s">
        <v>487</v>
      </c>
      <c r="B5" s="18" t="s">
        <v>488</v>
      </c>
      <c r="C5" s="46">
        <v>12</v>
      </c>
      <c r="D5" s="90">
        <v>73505.25</v>
      </c>
      <c r="E5" s="46">
        <f t="shared" si="0"/>
        <v>882063</v>
      </c>
    </row>
    <row r="6" spans="1:5" x14ac:dyDescent="0.25">
      <c r="A6" s="18" t="s">
        <v>489</v>
      </c>
      <c r="B6" s="18" t="s">
        <v>490</v>
      </c>
      <c r="C6" s="46">
        <v>2</v>
      </c>
      <c r="D6" s="90">
        <v>119185.43</v>
      </c>
      <c r="E6" s="46">
        <f t="shared" si="0"/>
        <v>238370.86</v>
      </c>
    </row>
    <row r="7" spans="1:5" x14ac:dyDescent="0.25">
      <c r="A7" s="18" t="s">
        <v>491</v>
      </c>
      <c r="B7" s="18" t="s">
        <v>492</v>
      </c>
      <c r="C7" s="46">
        <v>40</v>
      </c>
      <c r="D7" s="90">
        <v>105505.4</v>
      </c>
      <c r="E7" s="46">
        <f t="shared" si="0"/>
        <v>4220216</v>
      </c>
    </row>
    <row r="8" spans="1:5" x14ac:dyDescent="0.25">
      <c r="A8" s="18" t="s">
        <v>493</v>
      </c>
      <c r="B8" s="18" t="s">
        <v>494</v>
      </c>
      <c r="C8" s="46">
        <v>6</v>
      </c>
      <c r="D8" s="90">
        <v>111168.33</v>
      </c>
      <c r="E8" s="46">
        <f t="shared" si="0"/>
        <v>667009.98</v>
      </c>
    </row>
    <row r="9" spans="1:5" x14ac:dyDescent="0.25">
      <c r="A9" s="18" t="s">
        <v>495</v>
      </c>
      <c r="B9" s="18" t="s">
        <v>496</v>
      </c>
      <c r="C9" s="46">
        <v>36</v>
      </c>
      <c r="D9" s="90">
        <v>65340</v>
      </c>
      <c r="E9" s="46">
        <f t="shared" si="0"/>
        <v>2352240</v>
      </c>
    </row>
    <row r="10" spans="1:5" x14ac:dyDescent="0.25">
      <c r="A10" s="18" t="s">
        <v>497</v>
      </c>
      <c r="B10" s="18" t="s">
        <v>498</v>
      </c>
      <c r="C10" s="102">
        <v>2</v>
      </c>
      <c r="D10" s="90">
        <v>86336.25</v>
      </c>
      <c r="E10" s="46">
        <f t="shared" si="0"/>
        <v>172672.5</v>
      </c>
    </row>
    <row r="11" spans="1:5" x14ac:dyDescent="0.25">
      <c r="A11" s="18" t="s">
        <v>499</v>
      </c>
      <c r="B11" s="18" t="s">
        <v>500</v>
      </c>
      <c r="C11" s="46">
        <v>28</v>
      </c>
      <c r="D11" s="90">
        <v>67115</v>
      </c>
      <c r="E11" s="46">
        <f t="shared" si="0"/>
        <v>1879220</v>
      </c>
    </row>
    <row r="12" spans="1:5" x14ac:dyDescent="0.25">
      <c r="A12" s="18" t="s">
        <v>501</v>
      </c>
      <c r="B12" s="18" t="s">
        <v>502</v>
      </c>
      <c r="C12" s="46">
        <v>12</v>
      </c>
      <c r="D12" s="90">
        <v>50232</v>
      </c>
      <c r="E12" s="46">
        <f t="shared" si="0"/>
        <v>602784</v>
      </c>
    </row>
    <row r="13" spans="1:5" x14ac:dyDescent="0.25">
      <c r="A13" s="18" t="s">
        <v>503</v>
      </c>
      <c r="B13" s="18" t="s">
        <v>504</v>
      </c>
      <c r="C13" s="46">
        <v>10</v>
      </c>
      <c r="D13" s="90">
        <v>46046</v>
      </c>
      <c r="E13" s="46">
        <f t="shared" si="0"/>
        <v>460460</v>
      </c>
    </row>
    <row r="14" spans="1:5" x14ac:dyDescent="0.25">
      <c r="A14" s="18" t="s">
        <v>505</v>
      </c>
      <c r="B14" s="18" t="s">
        <v>506</v>
      </c>
      <c r="C14" s="46">
        <v>3</v>
      </c>
      <c r="D14" s="90">
        <v>55651.05</v>
      </c>
      <c r="E14" s="46">
        <f t="shared" si="0"/>
        <v>166953.15000000002</v>
      </c>
    </row>
    <row r="15" spans="1:5" x14ac:dyDescent="0.25">
      <c r="A15" s="18" t="s">
        <v>507</v>
      </c>
      <c r="B15" s="18" t="s">
        <v>508</v>
      </c>
      <c r="C15" s="46">
        <v>7</v>
      </c>
      <c r="D15" s="90">
        <v>107312.66</v>
      </c>
      <c r="E15" s="46">
        <f t="shared" si="0"/>
        <v>751188.62</v>
      </c>
    </row>
    <row r="16" spans="1:5" x14ac:dyDescent="0.25">
      <c r="E16" s="92">
        <f>SUM(E1:E15)</f>
        <v>19546993.469999999</v>
      </c>
    </row>
    <row r="18" spans="1:9" x14ac:dyDescent="0.25">
      <c r="A18" s="103" t="s">
        <v>509</v>
      </c>
      <c r="B18" s="103" t="s">
        <v>510</v>
      </c>
      <c r="C18" s="94" t="s">
        <v>511</v>
      </c>
      <c r="D18" s="93" t="s">
        <v>534</v>
      </c>
      <c r="E18" s="94" t="s">
        <v>535</v>
      </c>
      <c r="F18" s="93" t="s">
        <v>536</v>
      </c>
      <c r="G18" s="93" t="s">
        <v>513</v>
      </c>
    </row>
    <row r="19" spans="1:9" x14ac:dyDescent="0.25">
      <c r="A19" s="95" t="s">
        <v>479</v>
      </c>
      <c r="B19" s="95" t="s">
        <v>480</v>
      </c>
      <c r="C19" s="33">
        <v>12</v>
      </c>
      <c r="D19" s="96">
        <v>79886.418181818168</v>
      </c>
      <c r="E19" s="96">
        <f>+F19-D19</f>
        <v>7988.6418181818299</v>
      </c>
      <c r="F19" s="96">
        <v>87875.06</v>
      </c>
      <c r="G19" s="33">
        <f>+F19*C19</f>
        <v>1054500.72</v>
      </c>
      <c r="H19" s="49"/>
      <c r="I19">
        <f>+F19/1.1</f>
        <v>79886.418181818168</v>
      </c>
    </row>
    <row r="20" spans="1:9" x14ac:dyDescent="0.25">
      <c r="A20" s="95" t="s">
        <v>481</v>
      </c>
      <c r="B20" s="95" t="s">
        <v>482</v>
      </c>
      <c r="C20" s="33">
        <v>21</v>
      </c>
      <c r="D20" s="96">
        <v>74250</v>
      </c>
      <c r="E20" s="96">
        <f t="shared" ref="E20:E30" si="1">+F20-D20</f>
        <v>7425</v>
      </c>
      <c r="F20" s="96">
        <v>81675</v>
      </c>
      <c r="G20" s="33">
        <f t="shared" ref="G20:G30" si="2">+F20*C20</f>
        <v>1715175</v>
      </c>
      <c r="H20" s="49"/>
      <c r="I20">
        <f t="shared" ref="I20:I30" si="3">+F20/1.1</f>
        <v>74250</v>
      </c>
    </row>
    <row r="21" spans="1:9" x14ac:dyDescent="0.25">
      <c r="A21" s="95" t="s">
        <v>483</v>
      </c>
      <c r="B21" s="95" t="s">
        <v>484</v>
      </c>
      <c r="C21" s="33">
        <v>22</v>
      </c>
      <c r="D21" s="96">
        <v>70950</v>
      </c>
      <c r="E21" s="96">
        <f t="shared" si="1"/>
        <v>7095</v>
      </c>
      <c r="F21" s="96">
        <v>78045</v>
      </c>
      <c r="G21" s="33">
        <f t="shared" si="2"/>
        <v>1716990</v>
      </c>
      <c r="H21" s="49"/>
      <c r="I21">
        <f t="shared" si="3"/>
        <v>70950</v>
      </c>
    </row>
    <row r="22" spans="1:9" x14ac:dyDescent="0.25">
      <c r="A22" s="95" t="s">
        <v>487</v>
      </c>
      <c r="B22" s="95" t="s">
        <v>488</v>
      </c>
      <c r="C22" s="33">
        <v>16</v>
      </c>
      <c r="D22" s="96">
        <v>66822.954545454544</v>
      </c>
      <c r="E22" s="96">
        <f t="shared" si="1"/>
        <v>6682.2954545454559</v>
      </c>
      <c r="F22" s="96">
        <v>73505.25</v>
      </c>
      <c r="G22" s="33">
        <f t="shared" si="2"/>
        <v>1176084</v>
      </c>
      <c r="H22" s="49"/>
      <c r="I22">
        <f t="shared" si="3"/>
        <v>66822.954545454544</v>
      </c>
    </row>
    <row r="23" spans="1:9" x14ac:dyDescent="0.25">
      <c r="A23" s="95" t="s">
        <v>489</v>
      </c>
      <c r="B23" s="95" t="s">
        <v>490</v>
      </c>
      <c r="C23" s="33">
        <v>18</v>
      </c>
      <c r="D23" s="96">
        <v>108350.3909090909</v>
      </c>
      <c r="E23" s="96">
        <f t="shared" si="1"/>
        <v>10835.039090909093</v>
      </c>
      <c r="F23" s="96">
        <v>119185.43</v>
      </c>
      <c r="G23" s="33">
        <f t="shared" si="2"/>
        <v>2145337.7399999998</v>
      </c>
      <c r="H23" s="49"/>
      <c r="I23">
        <f t="shared" si="3"/>
        <v>108350.3909090909</v>
      </c>
    </row>
    <row r="24" spans="1:9" x14ac:dyDescent="0.25">
      <c r="A24" s="95" t="s">
        <v>493</v>
      </c>
      <c r="B24" s="95" t="s">
        <v>494</v>
      </c>
      <c r="C24" s="33">
        <v>33</v>
      </c>
      <c r="D24" s="96">
        <v>101062.11818181818</v>
      </c>
      <c r="E24" s="96">
        <f t="shared" si="1"/>
        <v>10106.211818181822</v>
      </c>
      <c r="F24" s="96">
        <v>111168.33</v>
      </c>
      <c r="G24" s="33">
        <f t="shared" si="2"/>
        <v>3668554.89</v>
      </c>
      <c r="H24" s="49"/>
      <c r="I24">
        <f t="shared" si="3"/>
        <v>101062.11818181818</v>
      </c>
    </row>
    <row r="25" spans="1:9" x14ac:dyDescent="0.25">
      <c r="A25" s="95" t="s">
        <v>495</v>
      </c>
      <c r="B25" s="95" t="s">
        <v>496</v>
      </c>
      <c r="C25" s="33">
        <v>32</v>
      </c>
      <c r="D25" s="96">
        <v>59399.999999999993</v>
      </c>
      <c r="E25" s="96">
        <f t="shared" si="1"/>
        <v>5940.0000000000073</v>
      </c>
      <c r="F25" s="96">
        <v>65340</v>
      </c>
      <c r="G25" s="33">
        <f t="shared" si="2"/>
        <v>2090880</v>
      </c>
      <c r="H25" s="49"/>
      <c r="I25">
        <f t="shared" si="3"/>
        <v>59399.999999999993</v>
      </c>
    </row>
    <row r="26" spans="1:9" x14ac:dyDescent="0.25">
      <c r="A26" s="95" t="s">
        <v>499</v>
      </c>
      <c r="B26" s="95" t="s">
        <v>500</v>
      </c>
      <c r="C26" s="33">
        <v>28</v>
      </c>
      <c r="D26" s="96">
        <v>61013.63636363636</v>
      </c>
      <c r="E26" s="96">
        <f t="shared" si="1"/>
        <v>6101.3636363636397</v>
      </c>
      <c r="F26" s="96">
        <v>67115</v>
      </c>
      <c r="G26" s="33">
        <f t="shared" si="2"/>
        <v>1879220</v>
      </c>
      <c r="H26" s="49"/>
      <c r="I26">
        <f t="shared" si="3"/>
        <v>61013.63636363636</v>
      </c>
    </row>
    <row r="27" spans="1:9" x14ac:dyDescent="0.25">
      <c r="A27" s="95" t="s">
        <v>501</v>
      </c>
      <c r="B27" s="95" t="s">
        <v>502</v>
      </c>
      <c r="C27" s="33">
        <v>12</v>
      </c>
      <c r="D27" s="96">
        <v>45665.454545454544</v>
      </c>
      <c r="E27" s="96">
        <f t="shared" si="1"/>
        <v>4566.5454545454559</v>
      </c>
      <c r="F27" s="96">
        <v>50232</v>
      </c>
      <c r="G27" s="33">
        <f t="shared" si="2"/>
        <v>602784</v>
      </c>
      <c r="H27" s="49"/>
      <c r="I27">
        <f t="shared" si="3"/>
        <v>45665.454545454544</v>
      </c>
    </row>
    <row r="28" spans="1:9" x14ac:dyDescent="0.25">
      <c r="A28" s="95" t="s">
        <v>503</v>
      </c>
      <c r="B28" s="95" t="s">
        <v>504</v>
      </c>
      <c r="C28" s="33">
        <v>10</v>
      </c>
      <c r="D28" s="96">
        <v>41860</v>
      </c>
      <c r="E28" s="96">
        <f t="shared" si="1"/>
        <v>4186</v>
      </c>
      <c r="F28" s="96">
        <v>46046</v>
      </c>
      <c r="G28" s="33">
        <f t="shared" si="2"/>
        <v>460460</v>
      </c>
      <c r="H28" s="49"/>
      <c r="I28">
        <f t="shared" si="3"/>
        <v>41860</v>
      </c>
    </row>
    <row r="29" spans="1:9" x14ac:dyDescent="0.25">
      <c r="A29" s="95" t="s">
        <v>505</v>
      </c>
      <c r="B29" s="95" t="s">
        <v>506</v>
      </c>
      <c r="C29" s="33">
        <v>11</v>
      </c>
      <c r="D29" s="96">
        <v>50591.863636363632</v>
      </c>
      <c r="E29" s="96">
        <f t="shared" si="1"/>
        <v>5059.1863636363705</v>
      </c>
      <c r="F29" s="96">
        <v>55651.05</v>
      </c>
      <c r="G29" s="33">
        <f t="shared" si="2"/>
        <v>612161.55000000005</v>
      </c>
      <c r="H29" s="49"/>
      <c r="I29">
        <f t="shared" si="3"/>
        <v>50591.863636363632</v>
      </c>
    </row>
    <row r="30" spans="1:9" x14ac:dyDescent="0.25">
      <c r="A30" s="95" t="s">
        <v>507</v>
      </c>
      <c r="B30" s="95" t="s">
        <v>508</v>
      </c>
      <c r="C30" s="33">
        <v>10</v>
      </c>
      <c r="D30" s="96">
        <v>97556.963636363638</v>
      </c>
      <c r="E30" s="96">
        <f t="shared" si="1"/>
        <v>9755.6963636363653</v>
      </c>
      <c r="F30" s="96">
        <v>107312.66</v>
      </c>
      <c r="G30" s="33">
        <f t="shared" si="2"/>
        <v>1073126.6000000001</v>
      </c>
      <c r="H30" s="49"/>
      <c r="I30">
        <f t="shared" si="3"/>
        <v>97556.963636363638</v>
      </c>
    </row>
    <row r="31" spans="1:9" x14ac:dyDescent="0.25">
      <c r="A31" s="146" t="s">
        <v>533</v>
      </c>
      <c r="B31" s="146"/>
      <c r="C31" s="146"/>
      <c r="D31" s="146"/>
      <c r="E31" s="93"/>
      <c r="F31" s="93"/>
      <c r="G31" s="98">
        <f>SUM(G19:G30)</f>
        <v>18195274.5</v>
      </c>
      <c r="H31" s="99" t="s">
        <v>532</v>
      </c>
    </row>
    <row r="32" spans="1:9" x14ac:dyDescent="0.25">
      <c r="A32" s="49"/>
      <c r="B32" s="49"/>
      <c r="C32" s="33"/>
      <c r="D32" s="49"/>
      <c r="E32" s="49"/>
      <c r="F32" s="49"/>
      <c r="G32" s="98">
        <v>18197917.430000007</v>
      </c>
      <c r="H32" s="99" t="s">
        <v>516</v>
      </c>
    </row>
    <row r="33" spans="1:8" x14ac:dyDescent="0.25">
      <c r="A33" s="49"/>
      <c r="B33" s="49"/>
      <c r="C33" s="33"/>
      <c r="D33" s="49"/>
      <c r="E33" s="49"/>
      <c r="F33" s="49"/>
      <c r="G33" s="98">
        <v>18822189</v>
      </c>
      <c r="H33" s="99" t="s">
        <v>531</v>
      </c>
    </row>
    <row r="34" spans="1:8" x14ac:dyDescent="0.25">
      <c r="A34" s="49"/>
      <c r="B34" s="49"/>
      <c r="C34" s="33"/>
      <c r="D34" s="49"/>
      <c r="E34" s="49"/>
      <c r="F34" s="49"/>
      <c r="G34" s="98">
        <f>+G31-G32</f>
        <v>-2642.9300000071526</v>
      </c>
      <c r="H34" s="99" t="s">
        <v>96</v>
      </c>
    </row>
  </sheetData>
  <mergeCells count="1">
    <mergeCell ref="A31:D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18" workbookViewId="0">
      <selection activeCell="D22" sqref="D22"/>
    </sheetView>
  </sheetViews>
  <sheetFormatPr defaultRowHeight="15" x14ac:dyDescent="0.25"/>
  <cols>
    <col min="2" max="2" width="39" bestFit="1" customWidth="1"/>
    <col min="3" max="3" width="9" style="46"/>
    <col min="4" max="4" width="12.28515625" bestFit="1" customWidth="1"/>
    <col min="5" max="5" width="12.5703125" style="46" bestFit="1" customWidth="1"/>
    <col min="6" max="6" width="16.140625" bestFit="1" customWidth="1"/>
  </cols>
  <sheetData>
    <row r="1" spans="1:7" x14ac:dyDescent="0.25">
      <c r="A1" s="93" t="s">
        <v>509</v>
      </c>
      <c r="B1" s="93" t="s">
        <v>510</v>
      </c>
      <c r="C1" s="94" t="s">
        <v>511</v>
      </c>
      <c r="D1" s="93" t="s">
        <v>512</v>
      </c>
      <c r="E1" s="94" t="s">
        <v>513</v>
      </c>
      <c r="F1" s="49"/>
    </row>
    <row r="2" spans="1:7" x14ac:dyDescent="0.25">
      <c r="A2" s="95" t="s">
        <v>481</v>
      </c>
      <c r="B2" s="95" t="s">
        <v>482</v>
      </c>
      <c r="C2" s="33">
        <v>11</v>
      </c>
      <c r="D2" s="96">
        <v>81675</v>
      </c>
      <c r="E2" s="33">
        <f>+D2*C2</f>
        <v>898425</v>
      </c>
      <c r="F2" s="49"/>
      <c r="G2">
        <f>+D2/1.08</f>
        <v>75625</v>
      </c>
    </row>
    <row r="3" spans="1:7" x14ac:dyDescent="0.25">
      <c r="A3" s="95" t="s">
        <v>483</v>
      </c>
      <c r="B3" s="95" t="s">
        <v>484</v>
      </c>
      <c r="C3" s="33">
        <v>25</v>
      </c>
      <c r="D3" s="96">
        <v>78045</v>
      </c>
      <c r="E3" s="33">
        <f t="shared" ref="E3:E15" si="0">+D3*C3</f>
        <v>1951125</v>
      </c>
      <c r="F3" s="49"/>
      <c r="G3">
        <f t="shared" ref="G3:G15" si="1">+D3/1.08</f>
        <v>72263.888888888891</v>
      </c>
    </row>
    <row r="4" spans="1:7" x14ac:dyDescent="0.25">
      <c r="A4" s="95" t="s">
        <v>485</v>
      </c>
      <c r="B4" s="95" t="s">
        <v>486</v>
      </c>
      <c r="C4" s="33">
        <v>25</v>
      </c>
      <c r="D4" s="96">
        <v>99825</v>
      </c>
      <c r="E4" s="33">
        <f t="shared" si="0"/>
        <v>2495625</v>
      </c>
      <c r="F4" s="49"/>
      <c r="G4">
        <f t="shared" si="1"/>
        <v>92430.555555555547</v>
      </c>
    </row>
    <row r="5" spans="1:7" x14ac:dyDescent="0.25">
      <c r="A5" s="95" t="s">
        <v>487</v>
      </c>
      <c r="B5" s="95" t="s">
        <v>488</v>
      </c>
      <c r="C5" s="33">
        <v>2</v>
      </c>
      <c r="D5" s="96">
        <v>73505.25</v>
      </c>
      <c r="E5" s="33">
        <f t="shared" si="0"/>
        <v>147010.5</v>
      </c>
      <c r="F5" s="49"/>
      <c r="G5">
        <f t="shared" si="1"/>
        <v>68060.416666666657</v>
      </c>
    </row>
    <row r="6" spans="1:7" x14ac:dyDescent="0.25">
      <c r="A6" s="95" t="s">
        <v>489</v>
      </c>
      <c r="B6" s="95" t="s">
        <v>490</v>
      </c>
      <c r="C6" s="33">
        <v>10</v>
      </c>
      <c r="D6" s="96">
        <v>119185.43</v>
      </c>
      <c r="E6" s="33">
        <f t="shared" si="0"/>
        <v>1191854.2999999998</v>
      </c>
      <c r="F6" s="49"/>
      <c r="G6">
        <f t="shared" si="1"/>
        <v>110356.87962962962</v>
      </c>
    </row>
    <row r="7" spans="1:7" x14ac:dyDescent="0.25">
      <c r="A7" s="95" t="s">
        <v>491</v>
      </c>
      <c r="B7" s="95" t="s">
        <v>492</v>
      </c>
      <c r="C7" s="33">
        <v>30</v>
      </c>
      <c r="D7" s="96">
        <v>115940</v>
      </c>
      <c r="E7" s="33">
        <f t="shared" si="0"/>
        <v>3478200</v>
      </c>
      <c r="F7" s="49"/>
      <c r="G7">
        <f t="shared" si="1"/>
        <v>107351.85185185184</v>
      </c>
    </row>
    <row r="8" spans="1:7" x14ac:dyDescent="0.25">
      <c r="A8" s="95" t="s">
        <v>493</v>
      </c>
      <c r="B8" s="95" t="s">
        <v>494</v>
      </c>
      <c r="C8" s="33">
        <v>12</v>
      </c>
      <c r="D8" s="96">
        <v>111168.33</v>
      </c>
      <c r="E8" s="33">
        <f t="shared" si="0"/>
        <v>1334019.96</v>
      </c>
      <c r="F8" s="49"/>
      <c r="G8">
        <f t="shared" si="1"/>
        <v>102933.63888888889</v>
      </c>
    </row>
    <row r="9" spans="1:7" x14ac:dyDescent="0.25">
      <c r="A9" s="95" t="s">
        <v>495</v>
      </c>
      <c r="B9" s="95" t="s">
        <v>496</v>
      </c>
      <c r="C9" s="33">
        <v>24</v>
      </c>
      <c r="D9" s="96">
        <v>65340</v>
      </c>
      <c r="E9" s="33">
        <f t="shared" si="0"/>
        <v>1568160</v>
      </c>
      <c r="F9" s="49"/>
      <c r="G9">
        <f t="shared" si="1"/>
        <v>60499.999999999993</v>
      </c>
    </row>
    <row r="10" spans="1:7" x14ac:dyDescent="0.25">
      <c r="A10" s="95" t="s">
        <v>499</v>
      </c>
      <c r="B10" s="95" t="s">
        <v>500</v>
      </c>
      <c r="C10" s="33">
        <v>33</v>
      </c>
      <c r="D10" s="96">
        <v>67115</v>
      </c>
      <c r="E10" s="33">
        <f t="shared" si="0"/>
        <v>2214795</v>
      </c>
      <c r="F10" s="49"/>
      <c r="G10">
        <f t="shared" si="1"/>
        <v>62143.518518518511</v>
      </c>
    </row>
    <row r="11" spans="1:7" x14ac:dyDescent="0.25">
      <c r="A11" s="95" t="s">
        <v>501</v>
      </c>
      <c r="B11" s="95" t="s">
        <v>502</v>
      </c>
      <c r="C11" s="33">
        <v>11</v>
      </c>
      <c r="D11" s="96">
        <v>50232</v>
      </c>
      <c r="E11" s="33">
        <f t="shared" si="0"/>
        <v>552552</v>
      </c>
      <c r="F11" s="49"/>
      <c r="G11">
        <f t="shared" si="1"/>
        <v>46511.111111111109</v>
      </c>
    </row>
    <row r="12" spans="1:7" x14ac:dyDescent="0.25">
      <c r="A12" s="95" t="s">
        <v>514</v>
      </c>
      <c r="B12" s="95" t="s">
        <v>515</v>
      </c>
      <c r="C12" s="101">
        <v>1</v>
      </c>
      <c r="D12" s="96">
        <v>93661.75</v>
      </c>
      <c r="E12" s="33">
        <f t="shared" si="0"/>
        <v>93661.75</v>
      </c>
      <c r="F12" s="49"/>
      <c r="G12">
        <f t="shared" si="1"/>
        <v>86723.842592592584</v>
      </c>
    </row>
    <row r="13" spans="1:7" x14ac:dyDescent="0.25">
      <c r="A13" s="95" t="s">
        <v>503</v>
      </c>
      <c r="B13" s="95" t="s">
        <v>504</v>
      </c>
      <c r="C13" s="101">
        <v>21</v>
      </c>
      <c r="D13" s="96">
        <v>46046</v>
      </c>
      <c r="E13" s="33">
        <f t="shared" si="0"/>
        <v>966966</v>
      </c>
      <c r="F13" s="49"/>
      <c r="G13">
        <f t="shared" si="1"/>
        <v>42635.185185185182</v>
      </c>
    </row>
    <row r="14" spans="1:7" x14ac:dyDescent="0.25">
      <c r="A14" s="95" t="s">
        <v>505</v>
      </c>
      <c r="B14" s="95" t="s">
        <v>506</v>
      </c>
      <c r="C14" s="33">
        <v>11</v>
      </c>
      <c r="D14" s="96">
        <v>55651.05</v>
      </c>
      <c r="E14" s="33">
        <f t="shared" si="0"/>
        <v>612161.55000000005</v>
      </c>
      <c r="F14" s="49"/>
      <c r="G14">
        <f t="shared" si="1"/>
        <v>51528.75</v>
      </c>
    </row>
    <row r="15" spans="1:7" x14ac:dyDescent="0.25">
      <c r="A15" s="95" t="s">
        <v>507</v>
      </c>
      <c r="B15" s="95" t="s">
        <v>508</v>
      </c>
      <c r="C15" s="33">
        <v>19</v>
      </c>
      <c r="D15" s="96">
        <v>107312.66</v>
      </c>
      <c r="E15" s="33">
        <f t="shared" si="0"/>
        <v>2038940.54</v>
      </c>
      <c r="F15" s="49"/>
      <c r="G15">
        <f t="shared" si="1"/>
        <v>99363.574074074073</v>
      </c>
    </row>
    <row r="16" spans="1:7" x14ac:dyDescent="0.25">
      <c r="A16" s="49"/>
      <c r="B16" s="49"/>
      <c r="C16" s="33"/>
      <c r="D16" s="49"/>
      <c r="E16" s="98">
        <f>SUM(E2:E15)</f>
        <v>19543496.600000001</v>
      </c>
      <c r="F16" s="98" t="s">
        <v>518</v>
      </c>
    </row>
    <row r="17" spans="1:7" x14ac:dyDescent="0.25">
      <c r="A17" s="49"/>
      <c r="B17" s="49"/>
      <c r="C17" s="33"/>
      <c r="D17" s="49"/>
      <c r="E17" s="98">
        <v>20171694</v>
      </c>
      <c r="F17" s="98" t="s">
        <v>517</v>
      </c>
    </row>
    <row r="18" spans="1:7" x14ac:dyDescent="0.25">
      <c r="A18" s="49"/>
      <c r="B18" s="49"/>
      <c r="C18" s="33"/>
      <c r="D18" s="49"/>
      <c r="E18" s="100">
        <v>19512124.631999999</v>
      </c>
      <c r="F18" s="99" t="s">
        <v>516</v>
      </c>
    </row>
    <row r="19" spans="1:7" x14ac:dyDescent="0.25">
      <c r="A19" s="49"/>
      <c r="B19" s="49"/>
      <c r="C19" s="33"/>
      <c r="D19" s="49"/>
      <c r="E19" s="98">
        <f>+E16-E18</f>
        <v>31371.968000002205</v>
      </c>
      <c r="F19" s="99" t="s">
        <v>96</v>
      </c>
    </row>
    <row r="22" spans="1:7" x14ac:dyDescent="0.25">
      <c r="A22" s="93" t="s">
        <v>509</v>
      </c>
      <c r="B22" s="93" t="s">
        <v>510</v>
      </c>
      <c r="C22" s="94" t="s">
        <v>511</v>
      </c>
      <c r="D22" s="93" t="s">
        <v>537</v>
      </c>
      <c r="E22" s="94" t="s">
        <v>513</v>
      </c>
      <c r="F22" s="49"/>
    </row>
    <row r="23" spans="1:7" x14ac:dyDescent="0.25">
      <c r="A23" s="95" t="s">
        <v>481</v>
      </c>
      <c r="B23" s="95" t="s">
        <v>482</v>
      </c>
      <c r="C23" s="33">
        <v>11</v>
      </c>
      <c r="D23" s="96">
        <v>81675</v>
      </c>
      <c r="E23" s="33">
        <f>+D23*C23</f>
        <v>898425</v>
      </c>
      <c r="F23" s="49"/>
      <c r="G23">
        <f>+D23/1.1</f>
        <v>74250</v>
      </c>
    </row>
    <row r="24" spans="1:7" x14ac:dyDescent="0.25">
      <c r="A24" s="95" t="s">
        <v>483</v>
      </c>
      <c r="B24" s="95" t="s">
        <v>484</v>
      </c>
      <c r="C24" s="33">
        <v>25</v>
      </c>
      <c r="D24" s="96">
        <v>78045</v>
      </c>
      <c r="E24" s="33">
        <f t="shared" ref="E24:E35" si="2">+D24*C24</f>
        <v>1951125</v>
      </c>
      <c r="F24" s="49"/>
      <c r="G24">
        <f t="shared" ref="G24:G35" si="3">+D24/1.1</f>
        <v>70950</v>
      </c>
    </row>
    <row r="25" spans="1:7" x14ac:dyDescent="0.25">
      <c r="A25" s="95" t="s">
        <v>485</v>
      </c>
      <c r="B25" s="95" t="s">
        <v>486</v>
      </c>
      <c r="C25" s="33">
        <v>25</v>
      </c>
      <c r="D25" s="96">
        <v>99825</v>
      </c>
      <c r="E25" s="33">
        <f t="shared" si="2"/>
        <v>2495625</v>
      </c>
      <c r="F25" s="49"/>
      <c r="G25">
        <f t="shared" si="3"/>
        <v>90749.999999999985</v>
      </c>
    </row>
    <row r="26" spans="1:7" x14ac:dyDescent="0.25">
      <c r="A26" s="95" t="s">
        <v>487</v>
      </c>
      <c r="B26" s="95" t="s">
        <v>488</v>
      </c>
      <c r="C26" s="33">
        <v>2</v>
      </c>
      <c r="D26" s="96">
        <v>73505.25</v>
      </c>
      <c r="E26" s="33">
        <f t="shared" si="2"/>
        <v>147010.5</v>
      </c>
      <c r="F26" s="49"/>
      <c r="G26">
        <f t="shared" si="3"/>
        <v>66822.954545454544</v>
      </c>
    </row>
    <row r="27" spans="1:7" x14ac:dyDescent="0.25">
      <c r="A27" s="95" t="s">
        <v>489</v>
      </c>
      <c r="B27" s="95" t="s">
        <v>490</v>
      </c>
      <c r="C27" s="33">
        <v>10</v>
      </c>
      <c r="D27" s="96">
        <v>119185.43</v>
      </c>
      <c r="E27" s="33">
        <f t="shared" si="2"/>
        <v>1191854.2999999998</v>
      </c>
      <c r="F27" s="49"/>
      <c r="G27">
        <f t="shared" si="3"/>
        <v>108350.3909090909</v>
      </c>
    </row>
    <row r="28" spans="1:7" x14ac:dyDescent="0.25">
      <c r="A28" s="95" t="s">
        <v>491</v>
      </c>
      <c r="B28" s="95" t="s">
        <v>492</v>
      </c>
      <c r="C28" s="33">
        <v>25</v>
      </c>
      <c r="D28" s="96">
        <v>115940</v>
      </c>
      <c r="E28" s="33">
        <f t="shared" si="2"/>
        <v>2898500</v>
      </c>
      <c r="F28" s="49"/>
      <c r="G28">
        <f t="shared" si="3"/>
        <v>105399.99999999999</v>
      </c>
    </row>
    <row r="29" spans="1:7" x14ac:dyDescent="0.25">
      <c r="A29" s="95" t="s">
        <v>493</v>
      </c>
      <c r="B29" s="95" t="s">
        <v>494</v>
      </c>
      <c r="C29" s="33">
        <v>17</v>
      </c>
      <c r="D29" s="96">
        <v>111168.33</v>
      </c>
      <c r="E29" s="33">
        <f t="shared" si="2"/>
        <v>1889861.61</v>
      </c>
      <c r="F29" s="49"/>
      <c r="G29">
        <f t="shared" si="3"/>
        <v>101062.11818181818</v>
      </c>
    </row>
    <row r="30" spans="1:7" x14ac:dyDescent="0.25">
      <c r="A30" s="95" t="s">
        <v>495</v>
      </c>
      <c r="B30" s="95" t="s">
        <v>496</v>
      </c>
      <c r="C30" s="33">
        <v>24</v>
      </c>
      <c r="D30" s="96">
        <v>65340</v>
      </c>
      <c r="E30" s="33">
        <f t="shared" si="2"/>
        <v>1568160</v>
      </c>
      <c r="F30" s="49"/>
      <c r="G30">
        <f t="shared" si="3"/>
        <v>59399.999999999993</v>
      </c>
    </row>
    <row r="31" spans="1:7" x14ac:dyDescent="0.25">
      <c r="A31" s="95" t="s">
        <v>499</v>
      </c>
      <c r="B31" s="95" t="s">
        <v>500</v>
      </c>
      <c r="C31" s="33">
        <v>33</v>
      </c>
      <c r="D31" s="96">
        <v>67115</v>
      </c>
      <c r="E31" s="33">
        <f t="shared" si="2"/>
        <v>2214795</v>
      </c>
      <c r="F31" s="49"/>
      <c r="G31">
        <f t="shared" si="3"/>
        <v>61013.63636363636</v>
      </c>
    </row>
    <row r="32" spans="1:7" x14ac:dyDescent="0.25">
      <c r="A32" s="95" t="s">
        <v>501</v>
      </c>
      <c r="B32" s="95" t="s">
        <v>502</v>
      </c>
      <c r="C32" s="33">
        <v>11</v>
      </c>
      <c r="D32" s="96">
        <v>50232</v>
      </c>
      <c r="E32" s="33">
        <f t="shared" si="2"/>
        <v>552552</v>
      </c>
      <c r="F32" s="49"/>
      <c r="G32">
        <f t="shared" si="3"/>
        <v>45665.454545454544</v>
      </c>
    </row>
    <row r="33" spans="1:7" x14ac:dyDescent="0.25">
      <c r="A33" s="95" t="s">
        <v>503</v>
      </c>
      <c r="B33" s="95" t="s">
        <v>504</v>
      </c>
      <c r="C33" s="101">
        <v>23</v>
      </c>
      <c r="D33" s="96">
        <v>46046</v>
      </c>
      <c r="E33" s="33">
        <f t="shared" si="2"/>
        <v>1059058</v>
      </c>
      <c r="F33" s="49"/>
      <c r="G33">
        <f t="shared" si="3"/>
        <v>41860</v>
      </c>
    </row>
    <row r="34" spans="1:7" x14ac:dyDescent="0.25">
      <c r="A34" s="95" t="s">
        <v>505</v>
      </c>
      <c r="B34" s="95" t="s">
        <v>506</v>
      </c>
      <c r="C34" s="33">
        <v>11</v>
      </c>
      <c r="D34" s="96">
        <v>55651.05</v>
      </c>
      <c r="E34" s="33">
        <f t="shared" si="2"/>
        <v>612161.55000000005</v>
      </c>
      <c r="F34" s="49"/>
      <c r="G34">
        <f t="shared" si="3"/>
        <v>50591.863636363632</v>
      </c>
    </row>
    <row r="35" spans="1:7" x14ac:dyDescent="0.25">
      <c r="A35" s="95" t="s">
        <v>507</v>
      </c>
      <c r="B35" s="95" t="s">
        <v>508</v>
      </c>
      <c r="C35" s="33">
        <v>19</v>
      </c>
      <c r="D35" s="96">
        <v>107312.66</v>
      </c>
      <c r="E35" s="33">
        <f t="shared" si="2"/>
        <v>2038940.54</v>
      </c>
      <c r="F35" s="49"/>
      <c r="G35">
        <f t="shared" si="3"/>
        <v>97556.963636363638</v>
      </c>
    </row>
    <row r="36" spans="1:7" x14ac:dyDescent="0.25">
      <c r="A36" s="147" t="s">
        <v>519</v>
      </c>
      <c r="B36" s="148"/>
      <c r="C36" s="148"/>
      <c r="D36" s="149"/>
      <c r="E36" s="98">
        <f>SUM(E23:E35)</f>
        <v>19518068.5</v>
      </c>
      <c r="F36" s="98" t="s">
        <v>518</v>
      </c>
    </row>
    <row r="37" spans="1:7" x14ac:dyDescent="0.25">
      <c r="A37" s="49"/>
      <c r="B37" s="49"/>
      <c r="C37" s="33"/>
      <c r="D37" s="49"/>
      <c r="E37" s="98">
        <v>20171694</v>
      </c>
      <c r="F37" s="98" t="s">
        <v>517</v>
      </c>
    </row>
    <row r="38" spans="1:7" x14ac:dyDescent="0.25">
      <c r="A38" s="49"/>
      <c r="B38" s="49"/>
      <c r="C38" s="33"/>
      <c r="D38" s="49"/>
      <c r="E38" s="100">
        <v>19512124.631999999</v>
      </c>
      <c r="F38" s="99" t="s">
        <v>516</v>
      </c>
    </row>
    <row r="39" spans="1:7" x14ac:dyDescent="0.25">
      <c r="A39" s="49"/>
      <c r="B39" s="49"/>
      <c r="C39" s="33"/>
      <c r="D39" s="49"/>
      <c r="E39" s="98">
        <f>+E36-E38</f>
        <v>5943.8680000007153</v>
      </c>
      <c r="F39" s="99" t="s">
        <v>96</v>
      </c>
    </row>
  </sheetData>
  <mergeCells count="1">
    <mergeCell ref="A36:D3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Tháng 3</vt:lpstr>
      <vt:lpstr>Tháng 2</vt:lpstr>
      <vt:lpstr>Tháng 1</vt:lpstr>
      <vt:lpstr>Tập hợp</vt:lpstr>
      <vt:lpstr>T1 Tm</vt:lpstr>
      <vt:lpstr>T2 Tm</vt:lpstr>
      <vt:lpstr>t3 Tm</vt:lpstr>
      <vt:lpstr>Chi tiết T2</vt:lpstr>
      <vt:lpstr>Chi tiết T1</vt:lpstr>
      <vt:lpstr>Chi tiết 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2022-08-24T00:57:55Z</cp:lastPrinted>
  <dcterms:created xsi:type="dcterms:W3CDTF">2022-08-23T10:10:25Z</dcterms:created>
  <dcterms:modified xsi:type="dcterms:W3CDTF">2022-12-31T10:01:19Z</dcterms:modified>
</cp:coreProperties>
</file>