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MEGA\"/>
    </mc:Choice>
  </mc:AlternateContent>
  <xr:revisionPtr revIDLastSave="0" documentId="13_ncr:1_{B416B282-470F-4995-916C-A2E3AAAF316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BIÊN BẢN ĐỐI CHIẾU" sheetId="1" r:id="rId1"/>
    <sheet name="ĐỌC SỐ" sheetId="5" state="hidden" r:id="rId2"/>
    <sheet name="CHI TIẾT BÁN HÀNG" sheetId="2" r:id="rId3"/>
    <sheet name="Sheet1" sheetId="6" r:id="rId4"/>
  </sheets>
  <definedNames>
    <definedName name="_xlnm._FilterDatabase" localSheetId="2" hidden="1">'CHI TIẾT BÁN HÀNG'!$A$4:$I$197</definedName>
    <definedName name="_xlnm.Print_Titles" localSheetId="2">'CHI TIẾT BÁN HÀNG'!$4:$4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2" l="1"/>
  <c r="I198" i="2"/>
  <c r="I43" i="6"/>
  <c r="I203" i="6" l="1"/>
  <c r="H203" i="6"/>
  <c r="F203" i="6"/>
  <c r="H198" i="2"/>
  <c r="F198" i="2"/>
  <c r="A21" i="1"/>
  <c r="B3" i="5" l="1"/>
  <c r="C8" i="5" l="1"/>
  <c r="I8" i="5" s="1" a="1"/>
  <c r="K8" i="5" s="1"/>
  <c r="G8" i="5"/>
  <c r="C9" i="5"/>
  <c r="G9" i="5"/>
  <c r="C10" i="5"/>
  <c r="G10" i="5"/>
  <c r="C11" i="5"/>
  <c r="G11" i="5"/>
  <c r="C12" i="5"/>
  <c r="G12" i="5"/>
  <c r="D8" i="5" l="1"/>
  <c r="H8" i="5" s="1" a="1"/>
  <c r="E8" i="5"/>
  <c r="F8" i="5"/>
  <c r="J8" i="5" s="1" a="1"/>
  <c r="D9" i="5"/>
  <c r="H9" i="5" s="1" a="1"/>
  <c r="E9" i="5"/>
  <c r="F9" i="5"/>
  <c r="D10" i="5"/>
  <c r="H10" i="5" s="1" a="1"/>
  <c r="E10" i="5"/>
  <c r="F10" i="5"/>
  <c r="D11" i="5"/>
  <c r="H11" i="5" s="1" a="1"/>
  <c r="E11" i="5"/>
  <c r="F11" i="5"/>
  <c r="D12" i="5"/>
  <c r="H12" i="5" s="1" a="1"/>
  <c r="E12" i="5"/>
  <c r="F12" i="5"/>
  <c r="J12" i="5" l="1" a="1"/>
  <c r="J12" i="5" s="1"/>
  <c r="J10" i="5" a="1"/>
  <c r="J10" i="5" s="1"/>
  <c r="J11" i="5" a="1"/>
  <c r="J11" i="5" s="1"/>
  <c r="J9" i="5" a="1"/>
  <c r="J9" i="5" s="1"/>
  <c r="H12" i="5"/>
  <c r="I12" i="5" s="1" a="1"/>
  <c r="I12" i="5" s="1"/>
  <c r="H11" i="5"/>
  <c r="I11" i="5" s="1" a="1"/>
  <c r="I11" i="5" s="1"/>
  <c r="H10" i="5"/>
  <c r="I10" i="5" s="1" a="1"/>
  <c r="I10" i="5" s="1"/>
  <c r="H9" i="5"/>
  <c r="I9" i="5" s="1" a="1"/>
  <c r="J8" i="5"/>
  <c r="I8" i="5"/>
  <c r="H8" i="5"/>
  <c r="K10" i="5" l="1"/>
  <c r="K11" i="5"/>
  <c r="K12" i="5"/>
  <c r="I9" i="5"/>
  <c r="K9" i="5" s="1"/>
  <c r="B14" i="5" l="1"/>
  <c r="B4" i="5" s="1"/>
  <c r="A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B3" authorId="0" shapeId="0" xr:uid="{20FD1932-B62E-4E47-A2D2-D2358589CDA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Ô nhập liệu: đang liên kết tới tổng tiền thanh toán 'CHI TIẾT BÁN HÀNG'!I1303. Có thể gõ đè một số bất kỳ để đọc số đó.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<sst xmlns="http://schemas.openxmlformats.org/spreadsheetml/2006/main" count="1443" uniqueCount="486">
  <si>
    <t>CÔNG TY TNHH MTV</t>
  </si>
  <si>
    <t>CỘNG HÒA XÃ HỘI CHỦ NGHĨA VIỆT NAM</t>
  </si>
  <si>
    <t>TM VÀ DV NGỌC THƠM</t>
  </si>
  <si>
    <t>Độc lập - Tự do  - Hạnh phúc</t>
  </si>
  <si>
    <t>BIÊN BẢN ĐỐI CHIẾU VÀ XÁC NHẬN CÔNG NỢ</t>
  </si>
  <si>
    <t>BÊN A (BÊN BÁN): CÔNG TY TNHH MỘT THÀNH VIÊN THƯƠNG MẠI VÀ DỊCH VỤ NGỌC THƠM</t>
  </si>
  <si>
    <t>Địa chỉ: 12/14/18 Đường 49, Khu phố 69, Phường Hiệp Bình, Thành phố Hồ Chí Minh, Việt Nam</t>
  </si>
  <si>
    <t>Mã số thuế: 0309391503</t>
  </si>
  <si>
    <t>Đại diện (Ông): Nguyễn Bảo Thạch</t>
  </si>
  <si>
    <t>Chức vụ: Phó Giám đốc</t>
  </si>
  <si>
    <t>Đại diện (Ông/Bà):</t>
  </si>
  <si>
    <t xml:space="preserve">Chức vụ: ……………………………..  </t>
  </si>
  <si>
    <t>XÁC NHẬN CỦA BÊN B:</t>
  </si>
  <si>
    <t>Chi tiết các khoản chênh lệch như sau:</t>
  </si>
  <si>
    <t>(đính kèm Bảng kê chi tiết nếu không đủ chỗ trống để trình bày chi tiết)</t>
  </si>
  <si>
    <t>Biên bản được lập thành 02 (hai) bản, mỗi bên giữ 01 (một) bản, có giá trị pháp lý như nhau.</t>
  </si>
  <si>
    <t>ĐẠI DIỆN BÊN A</t>
  </si>
  <si>
    <t>ĐẠI DIỆN BÊN B</t>
  </si>
  <si>
    <t>(Ký, ghi rõ họ tên)</t>
  </si>
  <si>
    <t>CHI TIẾT BÁN HÀNG</t>
  </si>
  <si>
    <t>STT</t>
  </si>
  <si>
    <t>Ngày chứng từ</t>
  </si>
  <si>
    <t>Số hóa đơn</t>
  </si>
  <si>
    <t>Khách hàng</t>
  </si>
  <si>
    <t>Diễn giải</t>
  </si>
  <si>
    <t>Tổng tiền hàng</t>
  </si>
  <si>
    <t>Tiền thuế GTGT</t>
  </si>
  <si>
    <t>Tổng tiền thanh toán</t>
  </si>
  <si>
    <t>TỔNG CỘNG</t>
  </si>
  <si>
    <t>Thuế suất</t>
  </si>
  <si>
    <t>CÔNG CỤ ĐỌC SỐ TIỀN THÀNH CHỮ (VNĐ)</t>
  </si>
  <si>
    <t>Số tiền cần đọc:</t>
  </si>
  <si>
    <t>Kết quả bằng chữ:</t>
  </si>
  <si>
    <t>BẢNG TÁCH NHÓM &amp; GHÉP CHỮ (mỗi nhóm 3 chữ số)</t>
  </si>
  <si>
    <t>Bậc</t>
  </si>
  <si>
    <t>Hệ số chia</t>
  </si>
  <si>
    <t>Giá trị nhóm</t>
  </si>
  <si>
    <t>Hàng trăm</t>
  </si>
  <si>
    <t>Hàng chục</t>
  </si>
  <si>
    <t>Hàng đơn vị</t>
  </si>
  <si>
    <t>Là nhóm đầu?</t>
  </si>
  <si>
    <t>Chữ hàng trăm</t>
  </si>
  <si>
    <t>Chữ hàng chục</t>
  </si>
  <si>
    <t>Chữ hàng đơn vị</t>
  </si>
  <si>
    <t>Cụm chữ của nhóm</t>
  </si>
  <si>
    <t>Chữ số</t>
  </si>
  <si>
    <t>Cách đọc</t>
  </si>
  <si>
    <t>không</t>
  </si>
  <si>
    <t>một</t>
  </si>
  <si>
    <t>hai</t>
  </si>
  <si>
    <t>ba</t>
  </si>
  <si>
    <t>bốn</t>
  </si>
  <si>
    <t>năm</t>
  </si>
  <si>
    <t>sáu</t>
  </si>
  <si>
    <t>bảy</t>
  </si>
  <si>
    <t>tám</t>
  </si>
  <si>
    <t>chín</t>
  </si>
  <si>
    <t>nghìn tỷ</t>
  </si>
  <si>
    <t>tỷ</t>
  </si>
  <si>
    <t>triệu</t>
  </si>
  <si>
    <t>nghìn</t>
  </si>
  <si>
    <t>Chuỗi ghép (chưa viết hoa):</t>
  </si>
  <si>
    <t>(Đính kèm Biên bản đối chiếu công nợ ngày 31/08/2026)</t>
  </si>
  <si>
    <t>00016248</t>
  </si>
  <si>
    <t>00017464</t>
  </si>
  <si>
    <t>00030077</t>
  </si>
  <si>
    <t>00031441</t>
  </si>
  <si>
    <t>00031442</t>
  </si>
  <si>
    <t>00034092</t>
  </si>
  <si>
    <t>00034095</t>
  </si>
  <si>
    <t>00034091</t>
  </si>
  <si>
    <t>00034094</t>
  </si>
  <si>
    <t>00034093</t>
  </si>
  <si>
    <t>00034090</t>
  </si>
  <si>
    <t>00034096</t>
  </si>
  <si>
    <t>00036424</t>
  </si>
  <si>
    <t>00036425</t>
  </si>
  <si>
    <t>00042590</t>
  </si>
  <si>
    <t>00042592</t>
  </si>
  <si>
    <t>00042593</t>
  </si>
  <si>
    <t>00042591</t>
  </si>
  <si>
    <t>00044156</t>
  </si>
  <si>
    <t>00044551</t>
  </si>
  <si>
    <t>00044555</t>
  </si>
  <si>
    <t>00044554</t>
  </si>
  <si>
    <t>00044546</t>
  </si>
  <si>
    <t>00044552</t>
  </si>
  <si>
    <t>00044557</t>
  </si>
  <si>
    <t>00044556</t>
  </si>
  <si>
    <t>00044545</t>
  </si>
  <si>
    <t>00044544</t>
  </si>
  <si>
    <t>00044553</t>
  </si>
  <si>
    <t>00044547</t>
  </si>
  <si>
    <t>00044548</t>
  </si>
  <si>
    <t>00044550</t>
  </si>
  <si>
    <t>00044549</t>
  </si>
  <si>
    <t>00045484</t>
  </si>
  <si>
    <t>00052350</t>
  </si>
  <si>
    <t>00052351</t>
  </si>
  <si>
    <t>00055199</t>
  </si>
  <si>
    <t>00055197</t>
  </si>
  <si>
    <t>00055200</t>
  </si>
  <si>
    <t>00055651</t>
  </si>
  <si>
    <t>00055620</t>
  </si>
  <si>
    <t>00055622</t>
  </si>
  <si>
    <t>00055613</t>
  </si>
  <si>
    <t>00055616</t>
  </si>
  <si>
    <t>00055618</t>
  </si>
  <si>
    <t>00055614</t>
  </si>
  <si>
    <t>00055619</t>
  </si>
  <si>
    <t>00055617</t>
  </si>
  <si>
    <t>00055615</t>
  </si>
  <si>
    <t>00055621</t>
  </si>
  <si>
    <t>00055648</t>
  </si>
  <si>
    <t>00056767</t>
  </si>
  <si>
    <t>00056673</t>
  </si>
  <si>
    <t>00056768</t>
  </si>
  <si>
    <t>00056769</t>
  </si>
  <si>
    <t>00056675</t>
  </si>
  <si>
    <t>00056674</t>
  </si>
  <si>
    <t>00056676</t>
  </si>
  <si>
    <t>00056683</t>
  </si>
  <si>
    <t>00056682</t>
  </si>
  <si>
    <t>00058369</t>
  </si>
  <si>
    <t>00056677</t>
  </si>
  <si>
    <t>00056680</t>
  </si>
  <si>
    <t>00056681</t>
  </si>
  <si>
    <t>00056679</t>
  </si>
  <si>
    <t>00056678</t>
  </si>
  <si>
    <t>00057848</t>
  </si>
  <si>
    <t>00057849</t>
  </si>
  <si>
    <t>00058370</t>
  </si>
  <si>
    <t>00057853</t>
  </si>
  <si>
    <t>00057850</t>
  </si>
  <si>
    <t>00057851</t>
  </si>
  <si>
    <t>00057852</t>
  </si>
  <si>
    <t>00057855</t>
  </si>
  <si>
    <t>00058483</t>
  </si>
  <si>
    <t>00058487</t>
  </si>
  <si>
    <t>00058489</t>
  </si>
  <si>
    <t>00058484</t>
  </si>
  <si>
    <t>00058491</t>
  </si>
  <si>
    <t>00058486</t>
  </si>
  <si>
    <t>00058485</t>
  </si>
  <si>
    <t>00058492</t>
  </si>
  <si>
    <t>00058482</t>
  </si>
  <si>
    <t>00058490</t>
  </si>
  <si>
    <t>00058488</t>
  </si>
  <si>
    <t>00058493</t>
  </si>
  <si>
    <t>00058495</t>
  </si>
  <si>
    <t>00058494</t>
  </si>
  <si>
    <t>00058496</t>
  </si>
  <si>
    <t>00058497</t>
  </si>
  <si>
    <t>00058499</t>
  </si>
  <si>
    <t>00058502</t>
  </si>
  <si>
    <t>00058501</t>
  </si>
  <si>
    <t>00058503</t>
  </si>
  <si>
    <t>00058498</t>
  </si>
  <si>
    <t>00058500</t>
  </si>
  <si>
    <t>00060683</t>
  </si>
  <si>
    <t>00060684</t>
  </si>
  <si>
    <t>00060685</t>
  </si>
  <si>
    <t>00059706</t>
  </si>
  <si>
    <t>00059707</t>
  </si>
  <si>
    <t>00060686</t>
  </si>
  <si>
    <t>00059709</t>
  </si>
  <si>
    <t>00059708</t>
  </si>
  <si>
    <t>00060687</t>
  </si>
  <si>
    <t>00060689</t>
  </si>
  <si>
    <t>00060688</t>
  </si>
  <si>
    <t>00060691</t>
  </si>
  <si>
    <t>00060690</t>
  </si>
  <si>
    <t>00060693</t>
  </si>
  <si>
    <t>00059715</t>
  </si>
  <si>
    <t>00059712</t>
  </si>
  <si>
    <t>00059713</t>
  </si>
  <si>
    <t>00059711</t>
  </si>
  <si>
    <t>00059714</t>
  </si>
  <si>
    <t>00060692</t>
  </si>
  <si>
    <t>00059710</t>
  </si>
  <si>
    <t>00060694</t>
  </si>
  <si>
    <t>00060696</t>
  </si>
  <si>
    <t>00060695</t>
  </si>
  <si>
    <t>00060698</t>
  </si>
  <si>
    <t>00060700</t>
  </si>
  <si>
    <t>00060699</t>
  </si>
  <si>
    <t>00060701</t>
  </si>
  <si>
    <t>00060702</t>
  </si>
  <si>
    <t>18619444</t>
  </si>
  <si>
    <t>14109561</t>
  </si>
  <si>
    <t>TC20059664</t>
  </si>
  <si>
    <t>19120780</t>
  </si>
  <si>
    <t>19120487</t>
  </si>
  <si>
    <t>TC25009341</t>
  </si>
  <si>
    <t>TC15148427</t>
  </si>
  <si>
    <t>TC27037515</t>
  </si>
  <si>
    <t>TC20067219</t>
  </si>
  <si>
    <t>TC24689385</t>
  </si>
  <si>
    <t>TC28025687</t>
  </si>
  <si>
    <t>19126113</t>
  </si>
  <si>
    <t>14157562</t>
  </si>
  <si>
    <t>13103775</t>
  </si>
  <si>
    <t>ĐÃ KIỂM TRA - HÀNG TRẢ -Mega Thăng Long - phiếu ngày : 31/05/2026 - số phiếu: 13 - MEGA-HNI-BTL-0006</t>
  </si>
  <si>
    <t>TC16231628</t>
  </si>
  <si>
    <t>10289634</t>
  </si>
  <si>
    <t>10289932</t>
  </si>
  <si>
    <t>29379808</t>
  </si>
  <si>
    <t>TC91053394</t>
  </si>
  <si>
    <t>TC20083850</t>
  </si>
  <si>
    <t>TC15170945</t>
  </si>
  <si>
    <t>TC15171229</t>
  </si>
  <si>
    <t>TC27055741</t>
  </si>
  <si>
    <t>TC17422725</t>
  </si>
  <si>
    <t>TC91053912</t>
  </si>
  <si>
    <t>TC91054031</t>
  </si>
  <si>
    <t>12282279</t>
  </si>
  <si>
    <t>12281846</t>
  </si>
  <si>
    <t>TC16235018</t>
  </si>
  <si>
    <t>TC16234720</t>
  </si>
  <si>
    <t>TC25025494</t>
  </si>
  <si>
    <t>TC23442939</t>
  </si>
  <si>
    <t>TC24011519</t>
  </si>
  <si>
    <t>11011708</t>
  </si>
  <si>
    <t>90640399</t>
  </si>
  <si>
    <t>26163956</t>
  </si>
  <si>
    <t>Hàng Trả - CÔNG TY TNHH MM MEGA MARKET (VIỆT NAM) - Phiếu trả ngày …........... - MEGA-HCM-Q2-49586</t>
  </si>
  <si>
    <t>Hàng Trả - CHI NHÁNH CÔNG TY TNHH MM MEGA MARKET (VIỆT NAM) TẠI THÀNH PHỐ CẦN THƠ - Phiếu trả ngày …........... - MEGA-CTO-00--002</t>
  </si>
  <si>
    <t>TC16252722</t>
  </si>
  <si>
    <t>TC24025124</t>
  </si>
  <si>
    <t>TC16251968</t>
  </si>
  <si>
    <t>13145796</t>
  </si>
  <si>
    <t>TC27072436</t>
  </si>
  <si>
    <t>TC91063875</t>
  </si>
  <si>
    <t>TC25041214</t>
  </si>
  <si>
    <t>TC20100026</t>
  </si>
  <si>
    <t>TC17440343</t>
  </si>
  <si>
    <t>TC24026112</t>
  </si>
  <si>
    <t>TC15188937</t>
  </si>
  <si>
    <t>TC17442176</t>
  </si>
  <si>
    <t>TC22071749</t>
  </si>
  <si>
    <t>TC91063657</t>
  </si>
  <si>
    <t>10316597</t>
  </si>
  <si>
    <t>13149820</t>
  </si>
  <si>
    <t>TC22073421</t>
  </si>
  <si>
    <t>26172478</t>
  </si>
  <si>
    <t>26171348</t>
  </si>
  <si>
    <t>11026922</t>
  </si>
  <si>
    <t>11026752</t>
  </si>
  <si>
    <t>12304182</t>
  </si>
  <si>
    <t>TC15191978</t>
  </si>
  <si>
    <t>TC15192359</t>
  </si>
  <si>
    <t>14210131</t>
  </si>
  <si>
    <t>TC27075235</t>
  </si>
  <si>
    <t>TC21510738</t>
  </si>
  <si>
    <t>TC16256103</t>
  </si>
  <si>
    <t>TC25043912</t>
  </si>
  <si>
    <t>TC27075158</t>
  </si>
  <si>
    <t>18695380</t>
  </si>
  <si>
    <t>10320362</t>
  </si>
  <si>
    <t>14210397</t>
  </si>
  <si>
    <t>TC16257939</t>
  </si>
  <si>
    <t>TC24029920</t>
  </si>
  <si>
    <t>TC22076237</t>
  </si>
  <si>
    <t>TC17447037</t>
  </si>
  <si>
    <t>18697475</t>
  </si>
  <si>
    <t>TC25047479</t>
  </si>
  <si>
    <t>TC20105363</t>
  </si>
  <si>
    <t>TC16259216</t>
  </si>
  <si>
    <t>TC25046764</t>
  </si>
  <si>
    <t>TC15195279</t>
  </si>
  <si>
    <t>TC21512302</t>
  </si>
  <si>
    <t>TC24030927</t>
  </si>
  <si>
    <t>19170380</t>
  </si>
  <si>
    <t>TC91067793</t>
  </si>
  <si>
    <t>TC15195395</t>
  </si>
  <si>
    <t>TC17449419</t>
  </si>
  <si>
    <t>11028917</t>
  </si>
  <si>
    <t>10324089</t>
  </si>
  <si>
    <t>11028863</t>
  </si>
  <si>
    <t>12308368</t>
  </si>
  <si>
    <t>12308219</t>
  </si>
  <si>
    <t>TC25048360</t>
  </si>
  <si>
    <t>TC22077859</t>
  </si>
  <si>
    <t>TC22079139</t>
  </si>
  <si>
    <t>TC17450940</t>
  </si>
  <si>
    <t>TC27080346</t>
  </si>
  <si>
    <t>TC24032396</t>
  </si>
  <si>
    <t>14211556</t>
  </si>
  <si>
    <t>14212167</t>
  </si>
  <si>
    <t>14212240</t>
  </si>
  <si>
    <t>19173706</t>
  </si>
  <si>
    <t>12310891</t>
  </si>
  <si>
    <t>13154512</t>
  </si>
  <si>
    <t>18002095</t>
  </si>
  <si>
    <t>18000776</t>
  </si>
  <si>
    <t>13157317</t>
  </si>
  <si>
    <t>29391101</t>
  </si>
  <si>
    <t>29391230</t>
  </si>
  <si>
    <t>11034356</t>
  </si>
  <si>
    <t>11033739</t>
  </si>
  <si>
    <t>11033474</t>
  </si>
  <si>
    <t>TC21513445</t>
  </si>
  <si>
    <t>TC28066781</t>
  </si>
  <si>
    <t>TC23457299</t>
  </si>
  <si>
    <t>TC16262222</t>
  </si>
  <si>
    <t>TC22080724</t>
  </si>
  <si>
    <t>11033731</t>
  </si>
  <si>
    <t>TC20108120</t>
  </si>
  <si>
    <t>11034972</t>
  </si>
  <si>
    <t>19175349</t>
  </si>
  <si>
    <t>11035195</t>
  </si>
  <si>
    <t>10327795</t>
  </si>
  <si>
    <t>12312956</t>
  </si>
  <si>
    <t>10330066</t>
  </si>
  <si>
    <t>18004066</t>
  </si>
  <si>
    <t>19175591</t>
  </si>
  <si>
    <t>TC22081284</t>
  </si>
  <si>
    <t>CÔNG TY TNHH MM MEGA MARKET (VIỆT NAM)</t>
  </si>
  <si>
    <t>CHI NHÁNH CÔNG TY TNHH MM MEGA MARKET (VIỆT NAM) TẠI THÀNH PHỐ BIÊN HÒA</t>
  </si>
  <si>
    <t>CHI NHÁNH CÔNG TY TNHH MM MEGA MARKET (VIỆT NAM) TẠI THÀNH PHỐ HÀ NỘI</t>
  </si>
  <si>
    <t>Mega Hiệp Phú</t>
  </si>
  <si>
    <t>CHI NHÁNH CÔNG TY TNHH MM MEGA MARKET (VIỆT NAM) TẠI TỈNH AN GIANG</t>
  </si>
  <si>
    <t>CHI NHÁNH CÔNG TY TNHH MM MEGA MARKET (VIỆT NAM) TẠI THÀNH PHỐ ĐÀ NẴNG</t>
  </si>
  <si>
    <t>CHI NHÁNH CÔNG TY TNHH MM MEGA MARKET (VIỆT NAM) TẠI TỈNH BÌNH DƯƠNG</t>
  </si>
  <si>
    <t>CHI NHÁNH CÔNG TY TNHH MM MEGA MARKET (VIỆT NAM) TẠI THÀNH PHỐ NHA TRANG</t>
  </si>
  <si>
    <t>CHI NHÁNH CÔNG TY TNHH MM MEGA MARKET (VIỆT NAM) TẠI THÀNH PHỐ CẦN THƠ</t>
  </si>
  <si>
    <t>CHI NHÁNH CÔNG TY TNHH MM MEGA MARKET (VIỆT NAM) TẠI TỈNH ĐẮK LẮK</t>
  </si>
  <si>
    <t>CHI NHÁNH CÔNG TY TNHH MM MEGA MARKET (VIỆT NAM) TẠI QUẢNG NINH</t>
  </si>
  <si>
    <t>CHI NHÁNH CÔNG TY TNHH MM MEGA MARKET (VIỆT NAM) TẠI KIÊN GIANG</t>
  </si>
  <si>
    <t>Mega Hoàng Mai</t>
  </si>
  <si>
    <t>Mega Thăng Long</t>
  </si>
  <si>
    <t>CHI NHÁNH CÔNG TY TNHH MM MEGA MARKET (VIỆT NAM) TẠI HẢI PHÒNG</t>
  </si>
  <si>
    <t>Mega An Phú</t>
  </si>
  <si>
    <t>Mega Hưng Phú</t>
  </si>
  <si>
    <t>Trung tâm thương mại MM Mega Market Đà Nẵng</t>
  </si>
  <si>
    <t>CHI NHÁNH CÔNG TY TNHH MM MEGA MARKET ( VIỆT NAM) TẠI TỈNH NGHỆ AN</t>
  </si>
  <si>
    <t>Mega Bình Phú</t>
  </si>
  <si>
    <t>Mega Thanh Xuân</t>
  </si>
  <si>
    <t>Mega Hà Đông</t>
  </si>
  <si>
    <t>CHI NHÁNH CÔNG TY TNHH MM MEGA MARKET (VIỆT NAM) TẠI TỈNH BÀ RỊA - VŨNG TÀU</t>
  </si>
  <si>
    <t>CHI NHÁNH CÔNG TY TNHH MM MEGA MARKET (VIỆT NAM) TẠI TỈNH BÌNH ĐỊNH</t>
  </si>
  <si>
    <t>Hai bên cùng nhau đối chiếu và xác nhận công nợ đến ngày 31/08/2026 như sau:</t>
  </si>
  <si>
    <t>Hồ Chí Minh, ngày 14 tháng 09 năm 2026</t>
  </si>
  <si>
    <t>Hôm nay, ngày 14/09/2026, Đại diện hai bên chúng tôi gồm có:</t>
  </si>
  <si>
    <t>0001111</t>
  </si>
  <si>
    <t>00060697</t>
  </si>
  <si>
    <t>00000556</t>
  </si>
  <si>
    <t>00000414</t>
  </si>
  <si>
    <t>00025997</t>
  </si>
  <si>
    <t>00028356</t>
  </si>
  <si>
    <t>00001111</t>
  </si>
  <si>
    <t/>
  </si>
  <si>
    <t>00050704</t>
  </si>
  <si>
    <t>00050705</t>
  </si>
  <si>
    <t>00050706</t>
  </si>
  <si>
    <t>00050707</t>
  </si>
  <si>
    <t>00050708</t>
  </si>
  <si>
    <t>00050710</t>
  </si>
  <si>
    <t>00052415</t>
  </si>
  <si>
    <t>00052416</t>
  </si>
  <si>
    <t>00052417</t>
  </si>
  <si>
    <t>00052418</t>
  </si>
  <si>
    <t>00052419</t>
  </si>
  <si>
    <t>00052420</t>
  </si>
  <si>
    <t>00052421</t>
  </si>
  <si>
    <t>00052422</t>
  </si>
  <si>
    <t>00052423</t>
  </si>
  <si>
    <t>00052424</t>
  </si>
  <si>
    <t>00052427</t>
  </si>
  <si>
    <t>00052428</t>
  </si>
  <si>
    <t>00052425</t>
  </si>
  <si>
    <t>00052426</t>
  </si>
  <si>
    <t>00052429</t>
  </si>
  <si>
    <t>00052430</t>
  </si>
  <si>
    <t>00052431</t>
  </si>
  <si>
    <t>00053825</t>
  </si>
  <si>
    <t>00053826</t>
  </si>
  <si>
    <t>00053436</t>
  </si>
  <si>
    <t>00053437</t>
  </si>
  <si>
    <t>00053438</t>
  </si>
  <si>
    <t>556</t>
  </si>
  <si>
    <t>00053439</t>
  </si>
  <si>
    <t>00053440</t>
  </si>
  <si>
    <t>00053441</t>
  </si>
  <si>
    <t>00054295</t>
  </si>
  <si>
    <t>00054294</t>
  </si>
  <si>
    <t>414</t>
  </si>
  <si>
    <t>00054108</t>
  </si>
  <si>
    <t>00054109</t>
  </si>
  <si>
    <t>00054110</t>
  </si>
  <si>
    <t>00054111</t>
  </si>
  <si>
    <t>00054112</t>
  </si>
  <si>
    <t>00054113</t>
  </si>
  <si>
    <t>00054114</t>
  </si>
  <si>
    <t>00054115</t>
  </si>
  <si>
    <t>00054116</t>
  </si>
  <si>
    <t>00055573</t>
  </si>
  <si>
    <t>00055572</t>
  </si>
  <si>
    <t>00055574</t>
  </si>
  <si>
    <t>00055196</t>
  </si>
  <si>
    <t>00055198</t>
  </si>
  <si>
    <t>00055201</t>
  </si>
  <si>
    <t>00055612</t>
  </si>
  <si>
    <t>00055203</t>
  </si>
  <si>
    <t>00055202</t>
  </si>
  <si>
    <t>00055650</t>
  </si>
  <si>
    <t>136</t>
  </si>
  <si>
    <t>251</t>
  </si>
  <si>
    <t>203</t>
  </si>
  <si>
    <t>230</t>
  </si>
  <si>
    <t>19/08/2026</t>
  </si>
  <si>
    <t>262</t>
  </si>
  <si>
    <t>143</t>
  </si>
  <si>
    <t>261</t>
  </si>
  <si>
    <t>212</t>
  </si>
  <si>
    <t>289</t>
  </si>
  <si>
    <t>290</t>
  </si>
  <si>
    <t>Bán hàng</t>
  </si>
  <si>
    <t>Column1</t>
  </si>
  <si>
    <t>Column2</t>
  </si>
  <si>
    <t>12236034 - test giá</t>
  </si>
  <si>
    <t>17385264</t>
  </si>
  <si>
    <t>Hàng trả</t>
  </si>
  <si>
    <t>Hàng trả -  - Mega Hoàng Mai - 070726MEGA0005 - Phiếu ngày (07/07/2026)-MEGA-HNI-HMI-0005</t>
  </si>
  <si>
    <t>TC28051769</t>
  </si>
  <si>
    <t>TC27066929</t>
  </si>
  <si>
    <t>TC25035107</t>
  </si>
  <si>
    <t>TC22063820</t>
  </si>
  <si>
    <t>TC16246273</t>
  </si>
  <si>
    <t>11020605</t>
  </si>
  <si>
    <t>TC25036158</t>
  </si>
  <si>
    <t>TC24021507</t>
  </si>
  <si>
    <t>TC22066086</t>
  </si>
  <si>
    <t>TC21505687</t>
  </si>
  <si>
    <t>TC17435692</t>
  </si>
  <si>
    <t>TC16247489</t>
  </si>
  <si>
    <t>TC15183951</t>
  </si>
  <si>
    <t>TC15183611</t>
  </si>
  <si>
    <t>18684569</t>
  </si>
  <si>
    <t>19159324</t>
  </si>
  <si>
    <t>10309115</t>
  </si>
  <si>
    <t>10309428</t>
  </si>
  <si>
    <t>Hàng trả -  - Mega Hoàng Mai - 230726MEGA0005 - Phiếu ngày (23/07/2026)-MEGA-HNI-HMI-0005</t>
  </si>
  <si>
    <t>12295928</t>
  </si>
  <si>
    <t>29385815</t>
  </si>
  <si>
    <t>TC20096539</t>
  </si>
  <si>
    <t>TC17437343</t>
  </si>
  <si>
    <t>TC15185030</t>
  </si>
  <si>
    <t>14199186</t>
  </si>
  <si>
    <t>14201906</t>
  </si>
  <si>
    <t>12297840</t>
  </si>
  <si>
    <t>12297501</t>
  </si>
  <si>
    <t>11022022</t>
  </si>
  <si>
    <t>18687803</t>
  </si>
  <si>
    <t>18688968</t>
  </si>
  <si>
    <t>19162048</t>
  </si>
  <si>
    <t>14202024</t>
  </si>
  <si>
    <t>14203066</t>
  </si>
  <si>
    <t>12298936</t>
  </si>
  <si>
    <t>TC16250266</t>
  </si>
  <si>
    <t>TC17438853</t>
  </si>
  <si>
    <t>TC25038560</t>
  </si>
  <si>
    <t>TC25038719</t>
  </si>
  <si>
    <t>TC27069741</t>
  </si>
  <si>
    <t>TC28056125</t>
  </si>
  <si>
    <t>TC91062262</t>
  </si>
  <si>
    <t>10312884</t>
  </si>
  <si>
    <t>MEGA-HNI-TXN-0008</t>
  </si>
  <si>
    <t>13144492</t>
  </si>
  <si>
    <t>TC25040166</t>
  </si>
  <si>
    <t>TC23451716</t>
  </si>
  <si>
    <t>19163680</t>
  </si>
  <si>
    <t>11024601</t>
  </si>
  <si>
    <t>18692183</t>
  </si>
  <si>
    <t>18690218</t>
  </si>
  <si>
    <t>14205804</t>
  </si>
  <si>
    <t>Hàng Trả - MM Mega Market Quy Nhon - Phiếu trả ngày …........... - MEGA-GLI-00--007</t>
  </si>
  <si>
    <t>Đã có phiếu - Hàng trả -  - Mega Hoàng Mai - 230726MEGA0005 - Phiếu ngày (23/07/2026)-MEGA-HNI-HMI-0005</t>
  </si>
  <si>
    <t>Hàng Trả - MM Mega Market Nha Trang - Phiếu trả ngày …........... - MEGA-KHA-00--011</t>
  </si>
  <si>
    <t>Hàng Trả - MM Mega Market Ha Dong - Phiếu trả ngày …........... - MEGA-HNI-HDG-0007</t>
  </si>
  <si>
    <t>Hàng Trả - MM Mega Market Vung Tau - Phiếu trả ngày …........... - MEGA-HCM-00--009</t>
  </si>
  <si>
    <t>Hàng Trả - MM Mega Market Hong Bang - Phiếu trả ngày …........... - MEGA-HPG-01--003</t>
  </si>
  <si>
    <t>BÊN B (BÊN MUA): CÔNG TY TNHH MM MEGA MARKET (VIỆT NAM)</t>
  </si>
  <si>
    <t>Địa chỉ: Khu B, Khu đô thị mới An Phú-An Khánh, Phường Bình Trưng, Thành phố Hồ Chí Minh</t>
  </si>
  <si>
    <t>MST: 0302249586</t>
  </si>
  <si>
    <t>Column3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</si>
</sst>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#,##0;\(#,##0\);\-"/>
    <numFmt numFmtId="165" formatCode="#,##0_);[Red]\(#,##0\)"/>
    <numFmt numFmtId="167" formatCode="#,##0_ ;[Red]\-#,##0\ "/>
  </numFmts>
  <fonts count="31" x14ac:knownFonts="1">
    <font>
      <sz val="11"/>
      <color theme="1"/>
      <name val="Arial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i/>
      <sz val="11"/>
      <name val="Times New Roman"/>
      <family val="1"/>
    </font>
    <font>
      <b/>
      <i/>
      <sz val="12"/>
      <name val="Times New Roman"/>
      <family val="1"/>
    </font>
    <font>
      <b/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FF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2"/>
      <color theme="1"/>
      <name val="Times New Roman"/>
      <family val="1"/>
    </font>
    <font>
      <sz val="10"/>
      <name val="Times New Roman"/>
      <family val="1"/>
      <scheme val="major"/>
    </font>
    <font>
      <sz val="8"/>
      <color rgb="FF000000"/>
      <name val="Microsoft Sans Serif"/>
      <family val="2"/>
    </font>
    <font>
      <sz val="10"/>
      <color rgb="FF000000"/>
      <name val="Times New Roman"/>
      <family val="1"/>
      <scheme val="major"/>
    </font>
    <font>
      <sz val="10"/>
      <color theme="1"/>
      <name val="Calibri"/>
      <family val="2"/>
    </font>
    <font>
      <sz val="8"/>
      <color rgb="FF008000"/>
      <name val="Microsoft Sans Serif"/>
      <family val="2"/>
    </font>
    <font>
      <sz val="10"/>
      <color theme="1"/>
      <name val="Times New Roman"/>
      <family val="1"/>
    </font>
    <font>
      <sz val="8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rgb="FFFF0000"/>
      <name val="Times New Roman"/>
      <family val="1"/>
      <scheme val="major"/>
    </font>
    <font>
      <sz val="11"/>
      <color rgb="FF000000"/>
      <name val="Times New Roman"/>
      <family val="1"/>
      <scheme val="major"/>
    </font>
    <font>
      <sz val="11"/>
      <color theme="1"/>
      <name val="Times New Roman"/>
      <family val="1"/>
      <scheme val="major"/>
    </font>
    <font>
      <sz val="11"/>
      <color rgb="FF008000"/>
      <name val="Times New Roman"/>
      <family val="1"/>
      <scheme val="major"/>
    </font>
    <font>
      <sz val="11"/>
      <name val="Times New Roman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/>
      <diagonal/>
    </border>
    <border>
      <left style="thin">
        <color rgb="FFE3E3E3"/>
      </left>
      <right/>
      <top style="thin">
        <color rgb="FFE3E3E3"/>
      </top>
      <bottom style="thin">
        <color rgb="FFE3E3E3"/>
      </bottom>
      <diagonal/>
    </border>
    <border>
      <left style="thin">
        <color rgb="FFE3E3E3"/>
      </left>
      <right/>
      <top style="thin">
        <color rgb="FFE3E3E3"/>
      </top>
      <bottom/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</cellStyleXfs>
  <cellXfs count="124">
    <xf numFmtId="0" fontId="0" fillId="0" borderId="0" xfId="0"/>
    <xf numFmtId="1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8" fontId="7" fillId="0" borderId="1" xfId="0" applyNumberFormat="1" applyFont="1" applyBorder="1" applyAlignment="1">
      <alignment horizontal="right" vertical="center" wrapText="1"/>
    </xf>
    <xf numFmtId="10" fontId="7" fillId="0" borderId="1" xfId="1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7" xfId="0" applyBorder="1"/>
    <xf numFmtId="0" fontId="12" fillId="0" borderId="0" xfId="0" applyFont="1"/>
    <xf numFmtId="0" fontId="13" fillId="0" borderId="0" xfId="0" applyFont="1"/>
    <xf numFmtId="164" fontId="14" fillId="3" borderId="0" xfId="0" applyNumberFormat="1" applyFont="1" applyFill="1"/>
    <xf numFmtId="0" fontId="17" fillId="0" borderId="0" xfId="0" applyFont="1"/>
    <xf numFmtId="0" fontId="0" fillId="0" borderId="1" xfId="0" applyBorder="1"/>
    <xf numFmtId="0" fontId="0" fillId="0" borderId="3" xfId="0" applyBorder="1"/>
    <xf numFmtId="0" fontId="11" fillId="5" borderId="1" xfId="0" applyFont="1" applyFill="1" applyBorder="1" applyAlignment="1">
      <alignment horizontal="center" wrapText="1"/>
    </xf>
    <xf numFmtId="0" fontId="0" fillId="0" borderId="2" xfId="0" applyBorder="1"/>
    <xf numFmtId="0" fontId="13" fillId="5" borderId="1" xfId="0" applyFont="1" applyFill="1" applyBorder="1" applyAlignment="1">
      <alignment horizontal="center" wrapText="1"/>
    </xf>
    <xf numFmtId="0" fontId="13" fillId="0" borderId="1" xfId="0" applyFont="1" applyBorder="1"/>
    <xf numFmtId="0" fontId="11" fillId="5" borderId="4" xfId="0" applyFont="1" applyFill="1" applyBorder="1"/>
    <xf numFmtId="0" fontId="11" fillId="5" borderId="6" xfId="0" applyFont="1" applyFill="1" applyBorder="1"/>
    <xf numFmtId="3" fontId="0" fillId="0" borderId="1" xfId="0" applyNumberFormat="1" applyBorder="1"/>
    <xf numFmtId="0" fontId="7" fillId="4" borderId="7" xfId="0" applyFont="1" applyFill="1" applyBorder="1" applyAlignment="1">
      <alignment horizontal="centerContinuous" vertical="center" wrapText="1"/>
    </xf>
    <xf numFmtId="0" fontId="7" fillId="4" borderId="8" xfId="0" applyFont="1" applyFill="1" applyBorder="1" applyAlignment="1">
      <alignment horizontal="centerContinuous" vertical="center" wrapText="1"/>
    </xf>
    <xf numFmtId="38" fontId="7" fillId="4" borderId="8" xfId="0" applyNumberFormat="1" applyFont="1" applyFill="1" applyBorder="1" applyAlignment="1">
      <alignment horizontal="right" vertical="center" wrapText="1"/>
    </xf>
    <xf numFmtId="0" fontId="7" fillId="4" borderId="8" xfId="0" applyFont="1" applyFill="1" applyBorder="1" applyAlignment="1">
      <alignment horizontal="right" vertical="center" wrapText="1"/>
    </xf>
    <xf numFmtId="38" fontId="7" fillId="4" borderId="9" xfId="0" applyNumberFormat="1" applyFont="1" applyFill="1" applyBorder="1" applyAlignment="1">
      <alignment horizontal="right" vertical="center" wrapText="1"/>
    </xf>
    <xf numFmtId="0" fontId="0" fillId="6" borderId="0" xfId="0" applyFill="1"/>
    <xf numFmtId="0" fontId="9" fillId="0" borderId="0" xfId="0" applyFont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4" fontId="18" fillId="0" borderId="11" xfId="0" applyNumberFormat="1" applyFont="1" applyBorder="1" applyAlignment="1">
      <alignment horizontal="center"/>
    </xf>
    <xf numFmtId="0" fontId="18" fillId="0" borderId="11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14" fontId="18" fillId="0" borderId="12" xfId="0" applyNumberFormat="1" applyFont="1" applyBorder="1" applyAlignment="1">
      <alignment horizontal="center"/>
    </xf>
    <xf numFmtId="14" fontId="0" fillId="0" borderId="11" xfId="0" applyNumberFormat="1" applyBorder="1"/>
    <xf numFmtId="0" fontId="21" fillId="0" borderId="1" xfId="0" quotePrefix="1" applyFont="1" applyBorder="1"/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14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38" fontId="20" fillId="0" borderId="11" xfId="0" applyNumberFormat="1" applyFont="1" applyBorder="1" applyAlignment="1">
      <alignment horizontal="right"/>
    </xf>
    <xf numFmtId="3" fontId="23" fillId="0" borderId="0" xfId="0" applyNumberFormat="1" applyFont="1"/>
    <xf numFmtId="38" fontId="20" fillId="0" borderId="13" xfId="0" applyNumberFormat="1" applyFont="1" applyBorder="1" applyAlignment="1">
      <alignment horizontal="right"/>
    </xf>
    <xf numFmtId="38" fontId="23" fillId="0" borderId="0" xfId="0" applyNumberFormat="1" applyFont="1" applyAlignment="1">
      <alignment horizontal="left"/>
    </xf>
    <xf numFmtId="14" fontId="23" fillId="0" borderId="0" xfId="0" applyNumberFormat="1" applyFont="1"/>
    <xf numFmtId="0" fontId="0" fillId="4" borderId="10" xfId="0" applyFill="1" applyBorder="1"/>
    <xf numFmtId="38" fontId="20" fillId="0" borderId="12" xfId="0" applyNumberFormat="1" applyFont="1" applyBorder="1" applyAlignment="1">
      <alignment horizontal="right"/>
    </xf>
    <xf numFmtId="38" fontId="20" fillId="0" borderId="14" xfId="0" applyNumberFormat="1" applyFont="1" applyBorder="1" applyAlignment="1">
      <alignment horizontal="right"/>
    </xf>
    <xf numFmtId="38" fontId="19" fillId="0" borderId="11" xfId="0" applyNumberFormat="1" applyFont="1" applyBorder="1" applyAlignment="1">
      <alignment horizontal="right" vertical="center"/>
    </xf>
    <xf numFmtId="38" fontId="23" fillId="0" borderId="11" xfId="0" applyNumberFormat="1" applyFont="1" applyBorder="1" applyAlignment="1">
      <alignment horizontal="right"/>
    </xf>
    <xf numFmtId="38" fontId="23" fillId="0" borderId="12" xfId="0" applyNumberFormat="1" applyFont="1" applyBorder="1" applyAlignment="1">
      <alignment horizontal="right"/>
    </xf>
    <xf numFmtId="38" fontId="20" fillId="0" borderId="12" xfId="3" applyNumberFormat="1" applyFont="1" applyBorder="1" applyAlignment="1">
      <alignment horizontal="right"/>
    </xf>
    <xf numFmtId="41" fontId="23" fillId="0" borderId="0" xfId="3" applyFont="1" applyBorder="1" applyAlignment="1"/>
    <xf numFmtId="38" fontId="20" fillId="0" borderId="14" xfId="3" applyNumberFormat="1" applyFont="1" applyBorder="1" applyAlignment="1">
      <alignment horizontal="right"/>
    </xf>
    <xf numFmtId="38" fontId="20" fillId="0" borderId="11" xfId="3" applyNumberFormat="1" applyFont="1" applyBorder="1" applyAlignment="1">
      <alignment horizontal="right"/>
    </xf>
    <xf numFmtId="38" fontId="20" fillId="0" borderId="13" xfId="3" applyNumberFormat="1" applyFont="1" applyBorder="1" applyAlignment="1">
      <alignment horizontal="right"/>
    </xf>
    <xf numFmtId="14" fontId="18" fillId="7" borderId="12" xfId="0" applyNumberFormat="1" applyFont="1" applyFill="1" applyBorder="1" applyAlignment="1">
      <alignment horizontal="center"/>
    </xf>
    <xf numFmtId="0" fontId="18" fillId="7" borderId="12" xfId="0" applyFont="1" applyFill="1" applyBorder="1" applyAlignment="1">
      <alignment horizontal="left"/>
    </xf>
    <xf numFmtId="0" fontId="18" fillId="7" borderId="11" xfId="0" applyFont="1" applyFill="1" applyBorder="1" applyAlignment="1">
      <alignment horizontal="left"/>
    </xf>
    <xf numFmtId="14" fontId="18" fillId="7" borderId="11" xfId="0" applyNumberFormat="1" applyFont="1" applyFill="1" applyBorder="1" applyAlignment="1">
      <alignment horizontal="center"/>
    </xf>
    <xf numFmtId="14" fontId="22" fillId="7" borderId="11" xfId="0" applyNumberFormat="1" applyFont="1" applyFill="1" applyBorder="1" applyAlignment="1">
      <alignment horizontal="center" vertical="center"/>
    </xf>
    <xf numFmtId="0" fontId="22" fillId="7" borderId="11" xfId="0" applyFont="1" applyFill="1" applyBorder="1" applyAlignment="1">
      <alignment horizontal="left" vertical="center"/>
    </xf>
    <xf numFmtId="14" fontId="19" fillId="7" borderId="11" xfId="0" applyNumberFormat="1" applyFont="1" applyFill="1" applyBorder="1" applyAlignment="1">
      <alignment horizontal="center" vertical="center"/>
    </xf>
    <xf numFmtId="0" fontId="19" fillId="7" borderId="11" xfId="0" applyFont="1" applyFill="1" applyBorder="1" applyAlignment="1">
      <alignment horizontal="left" vertical="center"/>
    </xf>
    <xf numFmtId="0" fontId="25" fillId="0" borderId="0" xfId="0" applyFont="1"/>
    <xf numFmtId="167" fontId="26" fillId="0" borderId="0" xfId="0" applyNumberFormat="1" applyFont="1"/>
    <xf numFmtId="167" fontId="27" fillId="7" borderId="12" xfId="0" applyNumberFormat="1" applyFont="1" applyFill="1" applyBorder="1" applyAlignment="1">
      <alignment horizontal="right"/>
    </xf>
    <xf numFmtId="167" fontId="28" fillId="7" borderId="0" xfId="0" applyNumberFormat="1" applyFont="1" applyFill="1" applyAlignment="1">
      <alignment horizontal="right"/>
    </xf>
    <xf numFmtId="167" fontId="27" fillId="7" borderId="14" xfId="0" applyNumberFormat="1" applyFont="1" applyFill="1" applyBorder="1" applyAlignment="1">
      <alignment horizontal="right"/>
    </xf>
    <xf numFmtId="167" fontId="28" fillId="7" borderId="0" xfId="3" applyNumberFormat="1" applyFont="1" applyFill="1" applyBorder="1" applyAlignment="1"/>
    <xf numFmtId="167" fontId="27" fillId="7" borderId="11" xfId="3" applyNumberFormat="1" applyFont="1" applyFill="1" applyBorder="1" applyAlignment="1">
      <alignment horizontal="right"/>
    </xf>
    <xf numFmtId="167" fontId="27" fillId="7" borderId="13" xfId="3" applyNumberFormat="1" applyFont="1" applyFill="1" applyBorder="1" applyAlignment="1">
      <alignment horizontal="right"/>
    </xf>
    <xf numFmtId="167" fontId="29" fillId="7" borderId="11" xfId="0" applyNumberFormat="1" applyFont="1" applyFill="1" applyBorder="1" applyAlignment="1">
      <alignment horizontal="right" vertical="center"/>
    </xf>
    <xf numFmtId="167" fontId="27" fillId="7" borderId="11" xfId="0" applyNumberFormat="1" applyFont="1" applyFill="1" applyBorder="1" applyAlignment="1">
      <alignment horizontal="right" vertical="center"/>
    </xf>
    <xf numFmtId="14" fontId="18" fillId="8" borderId="12" xfId="0" applyNumberFormat="1" applyFont="1" applyFill="1" applyBorder="1" applyAlignment="1">
      <alignment horizontal="center"/>
    </xf>
    <xf numFmtId="0" fontId="18" fillId="8" borderId="12" xfId="0" applyFont="1" applyFill="1" applyBorder="1" applyAlignment="1">
      <alignment horizontal="left"/>
    </xf>
    <xf numFmtId="167" fontId="27" fillId="8" borderId="12" xfId="3" applyNumberFormat="1" applyFont="1" applyFill="1" applyBorder="1" applyAlignment="1">
      <alignment horizontal="right"/>
    </xf>
    <xf numFmtId="167" fontId="28" fillId="8" borderId="0" xfId="3" applyNumberFormat="1" applyFont="1" applyFill="1" applyBorder="1" applyAlignment="1"/>
    <xf numFmtId="167" fontId="27" fillId="8" borderId="14" xfId="3" applyNumberFormat="1" applyFont="1" applyFill="1" applyBorder="1" applyAlignment="1">
      <alignment horizontal="right"/>
    </xf>
    <xf numFmtId="38" fontId="23" fillId="8" borderId="0" xfId="0" applyNumberFormat="1" applyFont="1" applyFill="1" applyAlignment="1">
      <alignment horizontal="left"/>
    </xf>
    <xf numFmtId="14" fontId="23" fillId="8" borderId="0" xfId="0" applyNumberFormat="1" applyFont="1" applyFill="1"/>
    <xf numFmtId="0" fontId="0" fillId="8" borderId="0" xfId="0" applyFill="1"/>
    <xf numFmtId="0" fontId="0" fillId="0" borderId="0" xfId="0" applyFill="1"/>
    <xf numFmtId="167" fontId="26" fillId="0" borderId="1" xfId="0" applyNumberFormat="1" applyFont="1" applyFill="1" applyBorder="1"/>
    <xf numFmtId="0" fontId="30" fillId="0" borderId="1" xfId="0" applyFont="1" applyBorder="1" applyAlignment="1">
      <alignment horizontal="center" vertical="center" wrapText="1"/>
    </xf>
    <xf numFmtId="10" fontId="30" fillId="0" borderId="1" xfId="1" applyNumberFormat="1" applyFont="1" applyFill="1" applyBorder="1" applyAlignment="1">
      <alignment horizontal="center" vertical="center" wrapText="1"/>
    </xf>
    <xf numFmtId="10" fontId="30" fillId="3" borderId="1" xfId="1" applyNumberFormat="1" applyFont="1" applyFill="1" applyBorder="1" applyAlignment="1">
      <alignment horizontal="center" vertical="center" wrapText="1"/>
    </xf>
    <xf numFmtId="14" fontId="28" fillId="0" borderId="1" xfId="0" applyNumberFormat="1" applyFont="1" applyBorder="1"/>
    <xf numFmtId="0" fontId="30" fillId="0" borderId="1" xfId="0" applyFont="1" applyFill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/>
    </xf>
    <xf numFmtId="0" fontId="30" fillId="0" borderId="1" xfId="0" quotePrefix="1" applyFont="1" applyBorder="1" applyAlignment="1">
      <alignment horizontal="left"/>
    </xf>
    <xf numFmtId="0" fontId="30" fillId="0" borderId="1" xfId="0" applyFont="1" applyBorder="1" applyAlignment="1">
      <alignment horizontal="left"/>
    </xf>
    <xf numFmtId="38" fontId="27" fillId="0" borderId="1" xfId="0" applyNumberFormat="1" applyFont="1" applyBorder="1" applyAlignment="1">
      <alignment horizontal="right"/>
    </xf>
    <xf numFmtId="38" fontId="27" fillId="0" borderId="1" xfId="0" applyNumberFormat="1" applyFont="1" applyBorder="1" applyAlignment="1">
      <alignment horizontal="right" vertical="center"/>
    </xf>
    <xf numFmtId="14" fontId="30" fillId="3" borderId="1" xfId="0" applyNumberFormat="1" applyFont="1" applyFill="1" applyBorder="1" applyAlignment="1">
      <alignment horizontal="center"/>
    </xf>
    <xf numFmtId="0" fontId="30" fillId="3" borderId="1" xfId="0" quotePrefix="1" applyFont="1" applyFill="1" applyBorder="1" applyAlignment="1">
      <alignment horizontal="left"/>
    </xf>
    <xf numFmtId="0" fontId="30" fillId="3" borderId="1" xfId="0" applyFont="1" applyFill="1" applyBorder="1" applyAlignment="1">
      <alignment horizontal="left"/>
    </xf>
    <xf numFmtId="38" fontId="27" fillId="0" borderId="1" xfId="3" applyNumberFormat="1" applyFont="1" applyBorder="1" applyAlignment="1">
      <alignment horizontal="right"/>
    </xf>
    <xf numFmtId="38" fontId="27" fillId="3" borderId="1" xfId="3" applyNumberFormat="1" applyFont="1" applyFill="1" applyBorder="1" applyAlignment="1">
      <alignment horizontal="right"/>
    </xf>
    <xf numFmtId="0" fontId="28" fillId="0" borderId="1" xfId="0" quotePrefix="1" applyFont="1" applyBorder="1"/>
    <xf numFmtId="0" fontId="30" fillId="3" borderId="1" xfId="0" applyFont="1" applyFill="1" applyBorder="1" applyAlignment="1">
      <alignment horizontal="center" vertical="center" wrapText="1"/>
    </xf>
    <xf numFmtId="167" fontId="26" fillId="3" borderId="1" xfId="0" applyNumberFormat="1" applyFont="1" applyFill="1" applyBorder="1"/>
    <xf numFmtId="14" fontId="30" fillId="3" borderId="1" xfId="0" applyNumberFormat="1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left" vertical="center"/>
    </xf>
    <xf numFmtId="14" fontId="30" fillId="0" borderId="1" xfId="0" applyNumberFormat="1" applyFont="1" applyFill="1" applyBorder="1" applyAlignment="1">
      <alignment horizontal="center"/>
    </xf>
    <xf numFmtId="0" fontId="30" fillId="0" borderId="1" xfId="0" quotePrefix="1" applyFont="1" applyFill="1" applyBorder="1" applyAlignment="1">
      <alignment horizontal="left"/>
    </xf>
    <xf numFmtId="0" fontId="30" fillId="0" borderId="1" xfId="0" applyFont="1" applyFill="1" applyBorder="1" applyAlignment="1">
      <alignment horizontal="left"/>
    </xf>
    <xf numFmtId="38" fontId="27" fillId="0" borderId="1" xfId="0" applyNumberFormat="1" applyFont="1" applyFill="1" applyBorder="1" applyAlignment="1">
      <alignment horizontal="right"/>
    </xf>
    <xf numFmtId="14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center"/>
    </xf>
  </cellXfs>
  <cellStyles count="4">
    <cellStyle name="Comma [0]" xfId="3" builtinId="6"/>
    <cellStyle name="Normal" xfId="0" builtinId="0"/>
    <cellStyle name="Normal 2" xfId="2" xr:uid="{5AE87652-BE2D-4CEC-AD68-64EC59B0FE8B}"/>
    <cellStyle name="Percent" xfId="1" builtinId="5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4" tint="0.59999389629810485"/>
        </patternFill>
      </fill>
      <border diagonalUp="0" diagonalDown="0" outline="0">
        <left/>
        <right/>
        <top style="thin">
          <color auto="1"/>
        </top>
        <bottom/>
      </border>
    </dxf>
    <dxf>
      <fill>
        <patternFill patternType="solid">
          <fgColor indexed="64"/>
          <bgColor theme="4" tint="0.59999389629810485"/>
        </patternFill>
      </fill>
      <border diagonalUp="0" diagonalDown="0" outline="0">
        <left/>
        <right/>
        <top style="thin">
          <color auto="1"/>
        </top>
        <bottom/>
      </border>
    </dxf>
    <dxf>
      <fill>
        <patternFill patternType="solid">
          <fgColor indexed="64"/>
          <bgColor theme="4" tint="0.59999389629810485"/>
        </patternFill>
      </fill>
      <border diagonalUp="0" diagonalDown="0" outline="0">
        <left/>
        <right/>
        <top style="thin">
          <color auto="1"/>
        </top>
        <bottom/>
      </border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Microsoft Sans Serif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E3E3E3"/>
        </left>
        <right style="thin">
          <color rgb="FFE3E3E3"/>
        </right>
        <top style="thin">
          <color rgb="FFE3E3E3"/>
        </top>
        <bottom style="thin">
          <color rgb="FFE3E3E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Microsoft Sans Serif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3E3E3"/>
        </left>
        <right style="thin">
          <color rgb="FFE3E3E3"/>
        </right>
        <top style="thin">
          <color rgb="FFE3E3E3"/>
        </top>
        <bottom style="thin">
          <color rgb="FFE3E3E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4" tint="0.599993896298104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Times New Roman"/>
        <scheme val="none"/>
      </font>
      <fill>
        <patternFill patternType="solid">
          <fgColor rgb="FF4472C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fill>
        <patternFill patternType="solid">
          <fgColor indexed="64"/>
          <bgColor theme="4" tint="0.59999389629810485"/>
        </patternFill>
      </fill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Times New Roman"/>
        <scheme val="none"/>
      </font>
      <fill>
        <patternFill patternType="solid">
          <fgColor rgb="FF4472C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C05812-D947-4F4B-9A4B-8A0D6DF51C0C}" name="Table2" displayName="Table2" ref="A4:I198" totalsRowCount="1" headerRowDxfId="47" totalsRowDxfId="44" headerRowBorderDxfId="46" tableBorderDxfId="45" totalsRowBorderDxfId="43">
  <autoFilter ref="A4:I197" xr:uid="{00000000-0009-0000-0000-000001000000}"/>
  <sortState xmlns:xlrd2="http://schemas.microsoft.com/office/spreadsheetml/2017/richdata2" ref="A4:I4">
    <sortCondition ref="B4"/>
  </sortState>
  <tableColumns count="9">
    <tableColumn id="1" xr3:uid="{8E5871DE-6B8D-48B4-BF51-31E6926EF0B0}" name="STT" totalsRowLabel="TỔNG CỘNG" dataDxfId="42" totalsRowDxfId="8"/>
    <tableColumn id="2" xr3:uid="{D264A551-8170-4151-A6A7-1A763B50984A}" name="Ngày chứng từ" dataDxfId="41" totalsRowDxfId="7"/>
    <tableColumn id="3" xr3:uid="{75202C54-DB5B-4364-8021-FD572598B3DD}" name="Số hóa đơn" dataDxfId="40" totalsRowDxfId="6"/>
    <tableColumn id="4" xr3:uid="{BF2D3398-6E54-4F6E-A76F-CE717DF2C735}" name="Khách hàng" dataDxfId="39" totalsRowDxfId="5"/>
    <tableColumn id="5" xr3:uid="{819A6401-4B1B-4536-97CF-7391927FC440}" name="Diễn giải" dataDxfId="38" totalsRowDxfId="4"/>
    <tableColumn id="6" xr3:uid="{26AEF3A7-F546-4B92-975C-3A6B0CC60D32}" name="Tổng tiền hàng" totalsRowFunction="sum" dataDxfId="37" totalsRowDxfId="3"/>
    <tableColumn id="7" xr3:uid="{39FE0BBA-3489-4EB1-8D50-0B694C034F70}" name="Thuế suất" dataDxfId="36" totalsRowDxfId="2" dataCellStyle="Percent"/>
    <tableColumn id="8" xr3:uid="{FA94F0E0-F9CC-499B-88CA-C671EA0BFFCA}" name="Tiền thuế GTGT" totalsRowFunction="sum" dataDxfId="35" totalsRowDxfId="1"/>
    <tableColumn id="9" xr3:uid="{ADE84CD0-06A4-4AE8-8E21-E42767DF35C5}" name="Tổng tiền thanh toán" totalsRowFunction="sum" dataDxfId="34" totalsRow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D684D9-4F0D-4184-B2B5-3584306FB1D8}" name="Table22" displayName="Table22" ref="A4:L203" totalsRowCount="1" headerRowDxfId="33" totalsRowDxfId="32" headerRowBorderDxfId="30" tableBorderDxfId="31" totalsRowBorderDxfId="29">
  <autoFilter ref="A4:L202" xr:uid="{02D684D9-4F0D-4184-B2B5-3584306FB1D8}"/>
  <sortState xmlns:xlrd2="http://schemas.microsoft.com/office/spreadsheetml/2017/richdata2" ref="A5:I5">
    <sortCondition ref="B4"/>
  </sortState>
  <tableColumns count="12">
    <tableColumn id="1" xr3:uid="{5B156699-A1AF-4D72-9B0F-BA6ED66BE877}" name="STT" totalsRowLabel="TỔNG CỘNG" dataDxfId="28" totalsRowDxfId="21"/>
    <tableColumn id="2" xr3:uid="{BB1449A9-95A8-4188-9292-9D4C42DDA6CB}" name="Ngày chứng từ" dataDxfId="14" totalsRowDxfId="12"/>
    <tableColumn id="3" xr3:uid="{CA3846C0-A64B-4150-BA6B-DA5A94F39FCF}" name="Số hóa đơn" dataDxfId="13"/>
    <tableColumn id="4" xr3:uid="{0262D739-2DB8-4807-8206-4F871F72B141}" name="Khách hàng" dataDxfId="27" totalsRowDxfId="20"/>
    <tableColumn id="5" xr3:uid="{955136D4-D29F-42A0-A1C4-F71724682D0F}" name="Diễn giải" dataDxfId="26" totalsRowDxfId="19"/>
    <tableColumn id="6" xr3:uid="{83483C59-2EC4-4BD2-8A35-754EDA479C9C}" name="Tổng tiền hàng" totalsRowFunction="sum" dataDxfId="25" totalsRowDxfId="18"/>
    <tableColumn id="7" xr3:uid="{2AAF8860-360B-4422-936D-9F6EE98F36DF}" name="Thuế suất" dataDxfId="24" totalsRowDxfId="17" dataCellStyle="Percent"/>
    <tableColumn id="8" xr3:uid="{1164EC7A-4E37-4279-9A35-406227C49E71}" name="Tiền thuế GTGT" totalsRowFunction="sum" dataDxfId="23" totalsRowDxfId="16"/>
    <tableColumn id="9" xr3:uid="{EABA321E-766D-4DCB-A23C-3B924407A76C}" name="Tổng tiền thanh toán" totalsRowFunction="sum" dataDxfId="22" totalsRowDxfId="15"/>
    <tableColumn id="10" xr3:uid="{829B7DE3-D44C-4360-A55A-CBBB47D49E69}" name="Column1" totalsRowDxfId="11"/>
    <tableColumn id="11" xr3:uid="{31BEB7FD-0097-4110-ACF7-D27C5F0A033E}" name="Column2" totalsRowDxfId="10"/>
    <tableColumn id="12" xr3:uid="{0B70F3FF-075B-49FA-9EA1-C22FFBCD64A8}" name="Column3" totalsRowDxfId="9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  <wetp:taskpane dockstate="right" visibility="0" width="350" row="8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7B6A13A7-9933-49FA-9E7E-3B82424403C2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8ca43837-4f5a-41e2-9fd6-298712956922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26D6914B-ED92-4965-BF72-E41E8063D30B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49aac163-5108-48d7-b65f-c7020753aaa1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workbookViewId="0">
      <selection activeCell="B23" sqref="B23"/>
    </sheetView>
  </sheetViews>
  <sheetFormatPr defaultRowHeight="14.25" x14ac:dyDescent="0.2"/>
  <cols>
    <col min="1" max="1" width="5" customWidth="1"/>
    <col min="2" max="4" width="18" customWidth="1"/>
    <col min="5" max="5" width="28.125" customWidth="1"/>
  </cols>
  <sheetData>
    <row r="1" spans="1:5" x14ac:dyDescent="0.2">
      <c r="A1" s="38" t="s">
        <v>0</v>
      </c>
      <c r="B1" s="33"/>
      <c r="D1" s="36" t="s">
        <v>1</v>
      </c>
      <c r="E1" s="33"/>
    </row>
    <row r="2" spans="1:5" x14ac:dyDescent="0.2">
      <c r="A2" s="38" t="s">
        <v>2</v>
      </c>
      <c r="B2" s="33"/>
      <c r="D2" s="36" t="s">
        <v>3</v>
      </c>
      <c r="E2" s="33"/>
    </row>
    <row r="3" spans="1:5" x14ac:dyDescent="0.2">
      <c r="D3" s="39" t="s">
        <v>342</v>
      </c>
      <c r="E3" s="33"/>
    </row>
    <row r="5" spans="1:5" x14ac:dyDescent="0.2">
      <c r="A5" s="34" t="s">
        <v>4</v>
      </c>
      <c r="B5" s="33"/>
      <c r="C5" s="33"/>
      <c r="D5" s="33"/>
      <c r="E5" s="33"/>
    </row>
    <row r="7" spans="1:5" x14ac:dyDescent="0.2">
      <c r="A7" s="35" t="s">
        <v>343</v>
      </c>
      <c r="B7" s="33"/>
      <c r="C7" s="33"/>
      <c r="D7" s="33"/>
      <c r="E7" s="33"/>
    </row>
    <row r="9" spans="1:5" ht="43.5" customHeight="1" x14ac:dyDescent="0.2">
      <c r="A9" s="37" t="s">
        <v>5</v>
      </c>
      <c r="B9" s="33"/>
      <c r="C9" s="33"/>
      <c r="D9" s="33"/>
      <c r="E9" s="33"/>
    </row>
    <row r="10" spans="1:5" x14ac:dyDescent="0.2">
      <c r="A10" s="35" t="s">
        <v>6</v>
      </c>
      <c r="B10" s="33"/>
      <c r="C10" s="33"/>
      <c r="D10" s="33"/>
      <c r="E10" s="33"/>
    </row>
    <row r="11" spans="1:5" x14ac:dyDescent="0.2">
      <c r="A11" s="35" t="s">
        <v>7</v>
      </c>
      <c r="B11" s="33"/>
      <c r="C11" s="33"/>
      <c r="D11" s="33"/>
      <c r="E11" s="33"/>
    </row>
    <row r="12" spans="1:5" x14ac:dyDescent="0.2">
      <c r="A12" s="35" t="s">
        <v>8</v>
      </c>
      <c r="B12" s="33"/>
      <c r="C12" s="33"/>
      <c r="D12" s="35" t="s">
        <v>9</v>
      </c>
      <c r="E12" s="33"/>
    </row>
    <row r="14" spans="1:5" x14ac:dyDescent="0.2">
      <c r="A14" s="37" t="s">
        <v>482</v>
      </c>
      <c r="B14" s="33"/>
      <c r="C14" s="33"/>
      <c r="D14" s="33"/>
      <c r="E14" s="33"/>
    </row>
    <row r="15" spans="1:5" x14ac:dyDescent="0.2">
      <c r="A15" s="35" t="s">
        <v>483</v>
      </c>
      <c r="B15" s="33"/>
      <c r="C15" s="33"/>
      <c r="D15" s="33"/>
      <c r="E15" s="33"/>
    </row>
    <row r="16" spans="1:5" x14ac:dyDescent="0.2">
      <c r="A16" s="35" t="s">
        <v>484</v>
      </c>
      <c r="B16" s="33"/>
      <c r="C16" s="33"/>
      <c r="D16" s="33"/>
      <c r="E16" s="33"/>
    </row>
    <row r="17" spans="1:5" x14ac:dyDescent="0.2">
      <c r="A17" s="35" t="s">
        <v>10</v>
      </c>
      <c r="B17" s="33"/>
      <c r="C17" s="33"/>
      <c r="D17" s="35" t="s">
        <v>11</v>
      </c>
      <c r="E17" s="33"/>
    </row>
    <row r="19" spans="1:5" x14ac:dyDescent="0.2">
      <c r="A19" s="35" t="s">
        <v>341</v>
      </c>
      <c r="B19" s="33"/>
      <c r="C19" s="33"/>
      <c r="D19" s="33"/>
      <c r="E19" s="33"/>
    </row>
    <row r="21" spans="1:5" x14ac:dyDescent="0.2">
      <c r="A21" s="35" t="str">
        <f>"Đến hết ngày 31/08/2026, Bên B còn nợ bên A số tiền là: "&amp;TEXT('CHI TIẾT BÁN HÀNG'!I198,"#.##0_);[Red](#.##0)")&amp;" VNĐ"</f>
        <v>Đến hết ngày 31/08/2026, Bên B còn nợ bên A số tiền là: 668325106.0  VNĐ</v>
      </c>
      <c r="B21" s="33"/>
      <c r="C21" s="33"/>
      <c r="D21" s="33"/>
      <c r="E21" s="33"/>
    </row>
    <row r="22" spans="1:5" ht="39" customHeight="1" x14ac:dyDescent="0.2">
      <c r="A22" s="41" t="str">
        <f>"Bằng chữ: "&amp;'ĐỌC SỐ'!$B$4</f>
        <v>Bằng chữ: Sáu trăm sáu mươi tám triệu ba trăm hai mươi lăm nghìn một trăm lẻ sáu đồng.</v>
      </c>
      <c r="B22" s="33"/>
      <c r="C22" s="33"/>
      <c r="D22" s="33"/>
      <c r="E22" s="33"/>
    </row>
    <row r="24" spans="1:5" x14ac:dyDescent="0.2">
      <c r="A24" s="37" t="s">
        <v>12</v>
      </c>
      <c r="B24" s="33"/>
      <c r="C24" s="33"/>
      <c r="D24" s="33"/>
      <c r="E24" s="33"/>
    </row>
    <row r="25" spans="1:5" x14ac:dyDescent="0.2">
      <c r="A25" s="35" t="s">
        <v>13</v>
      </c>
      <c r="B25" s="33"/>
      <c r="C25" s="33"/>
      <c r="D25" s="33"/>
      <c r="E25" s="33"/>
    </row>
    <row r="26" spans="1:5" x14ac:dyDescent="0.2">
      <c r="A26" s="40" t="s">
        <v>14</v>
      </c>
      <c r="B26" s="33"/>
      <c r="C26" s="33"/>
      <c r="D26" s="33"/>
      <c r="E26" s="33"/>
    </row>
    <row r="28" spans="1:5" x14ac:dyDescent="0.2">
      <c r="A28" s="35" t="s">
        <v>15</v>
      </c>
      <c r="B28" s="33"/>
      <c r="C28" s="33"/>
      <c r="D28" s="33"/>
      <c r="E28" s="33"/>
    </row>
    <row r="30" spans="1:5" x14ac:dyDescent="0.2">
      <c r="A30" s="36" t="s">
        <v>16</v>
      </c>
      <c r="B30" s="33"/>
      <c r="D30" s="36" t="s">
        <v>17</v>
      </c>
      <c r="E30" s="33"/>
    </row>
    <row r="31" spans="1:5" x14ac:dyDescent="0.2">
      <c r="A31" s="39" t="s">
        <v>18</v>
      </c>
      <c r="B31" s="33"/>
      <c r="D31" s="39" t="s">
        <v>18</v>
      </c>
      <c r="E31" s="33"/>
    </row>
    <row r="33" ht="20.100000000000001" customHeight="1" x14ac:dyDescent="0.2"/>
    <row r="34" ht="20.100000000000001" customHeight="1" x14ac:dyDescent="0.2"/>
  </sheetData>
  <mergeCells count="28">
    <mergeCell ref="A31:B31"/>
    <mergeCell ref="A9:E9"/>
    <mergeCell ref="D31:E31"/>
    <mergeCell ref="D2:E2"/>
    <mergeCell ref="A16:E16"/>
    <mergeCell ref="A7:E7"/>
    <mergeCell ref="A25:E25"/>
    <mergeCell ref="A17:C17"/>
    <mergeCell ref="D17:E17"/>
    <mergeCell ref="A21:E21"/>
    <mergeCell ref="A2:B2"/>
    <mergeCell ref="A26:E26"/>
    <mergeCell ref="A5:E5"/>
    <mergeCell ref="A14:E14"/>
    <mergeCell ref="D3:E3"/>
    <mergeCell ref="A22:E22"/>
    <mergeCell ref="D12:E12"/>
    <mergeCell ref="D30:E30"/>
    <mergeCell ref="A30:B30"/>
    <mergeCell ref="A24:E24"/>
    <mergeCell ref="D1:E1"/>
    <mergeCell ref="A15:E15"/>
    <mergeCell ref="A11:E11"/>
    <mergeCell ref="A1:B1"/>
    <mergeCell ref="A12:C12"/>
    <mergeCell ref="A10:E10"/>
    <mergeCell ref="A28:E28"/>
    <mergeCell ref="A19:E19"/>
  </mergeCells>
  <printOptions horizontalCentered="1"/>
  <pageMargins left="0.75" right="0.75" top="1" bottom="1" header="0.5" footer="0.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2806-C7CD-47DD-B817-945D3A60B098}">
  <dimension ref="A1:O17"/>
  <sheetViews>
    <sheetView workbookViewId="0">
      <selection activeCell="B4" sqref="B4"/>
    </sheetView>
  </sheetViews>
  <sheetFormatPr defaultRowHeight="14.25" x14ac:dyDescent="0.2"/>
  <cols>
    <col min="1" max="1" width="24.75" customWidth="1"/>
    <col min="2" max="2" width="30.375" customWidth="1"/>
    <col min="3" max="3" width="6.875" bestFit="1" customWidth="1"/>
    <col min="4" max="5" width="5.875" bestFit="1" customWidth="1"/>
    <col min="6" max="6" width="6.875" bestFit="1" customWidth="1"/>
    <col min="7" max="7" width="8.875" bestFit="1" customWidth="1"/>
    <col min="9" max="9" width="9.75" bestFit="1" customWidth="1"/>
    <col min="10" max="10" width="6.875" bestFit="1" customWidth="1"/>
    <col min="11" max="11" width="26.75" bestFit="1" customWidth="1"/>
    <col min="14" max="14" width="7.125" bestFit="1" customWidth="1"/>
    <col min="15" max="15" width="8.875" bestFit="1" customWidth="1"/>
  </cols>
  <sheetData>
    <row r="1" spans="1:15" ht="18.75" x14ac:dyDescent="0.3">
      <c r="A1" s="13" t="s">
        <v>30</v>
      </c>
    </row>
    <row r="3" spans="1:15" ht="15.75" x14ac:dyDescent="0.25">
      <c r="A3" s="14" t="s">
        <v>31</v>
      </c>
      <c r="B3" s="15">
        <f>ROUND('CHI TIẾT BÁN HÀNG'!I198,0)</f>
        <v>668325106</v>
      </c>
    </row>
    <row r="4" spans="1:15" ht="15.75" x14ac:dyDescent="0.25">
      <c r="A4" s="14" t="s">
        <v>32</v>
      </c>
      <c r="B4" s="16" t="str">
        <f>IF(ROUND($B$3,0)=0,"Không đồng.",IF($B$3&lt;0,"Âm "&amp;$B$14,UPPER(LEFT($B$14,1))&amp;MID($B$14,2,LEN($B$14)))&amp;" đồng.")</f>
        <v>Sáu trăm sáu mươi tám triệu ba trăm hai mươi lăm nghìn một trăm lẻ sáu đồng.</v>
      </c>
    </row>
    <row r="6" spans="1:15" ht="15.75" x14ac:dyDescent="0.25">
      <c r="A6" s="14" t="s">
        <v>33</v>
      </c>
    </row>
    <row r="7" spans="1:15" ht="45" x14ac:dyDescent="0.25">
      <c r="A7" s="21" t="s">
        <v>34</v>
      </c>
      <c r="B7" s="19" t="s">
        <v>35</v>
      </c>
      <c r="C7" s="19" t="s">
        <v>36</v>
      </c>
      <c r="D7" s="19" t="s">
        <v>37</v>
      </c>
      <c r="E7" s="19" t="s">
        <v>38</v>
      </c>
      <c r="F7" s="19" t="s">
        <v>39</v>
      </c>
      <c r="G7" s="19" t="s">
        <v>40</v>
      </c>
      <c r="H7" s="19" t="s">
        <v>41</v>
      </c>
      <c r="I7" s="19" t="s">
        <v>42</v>
      </c>
      <c r="J7" s="19" t="s">
        <v>43</v>
      </c>
      <c r="K7" s="19" t="s">
        <v>44</v>
      </c>
      <c r="N7" s="23" t="s">
        <v>45</v>
      </c>
      <c r="O7" s="24" t="s">
        <v>46</v>
      </c>
    </row>
    <row r="8" spans="1:15" ht="15.75" x14ac:dyDescent="0.25">
      <c r="A8" s="22" t="s">
        <v>57</v>
      </c>
      <c r="B8" s="25">
        <v>1000000000000</v>
      </c>
      <c r="C8" s="25">
        <f>MOD(INT(ABS($B$3)/B8),1000)</f>
        <v>0</v>
      </c>
      <c r="D8" s="17">
        <f>INT(C8/100)</f>
        <v>0</v>
      </c>
      <c r="E8" s="17">
        <f>INT(MOD(C8,100)/10)</f>
        <v>0</v>
      </c>
      <c r="F8" s="17">
        <f>MOD(C8,10)</f>
        <v>0</v>
      </c>
      <c r="G8" s="17" t="b">
        <f>(INT(ABS($B$3)/(B8*1000))=0)</f>
        <v>1</v>
      </c>
      <c r="H8" s="17" t="str" cm="1">
        <f t="array" ref="H8">IF(C8=0,"",IF(D8&gt;0,INDEX($O$8:$O$17,D8+1)&amp;" trăm",IF(G8,"","không trăm")))</f>
        <v/>
      </c>
      <c r="I8" s="17" t="str" cm="1">
        <f t="array" ref="I8">IF(C8=0,"",IF(E8=0,IF(AND(F8&gt;0,H8&lt;&gt;""),"lẻ",""),IF(E8=1,"mười",INDEX($O$8:$O$17,E8+1)&amp;" mươi")))</f>
        <v/>
      </c>
      <c r="J8" s="17" t="str" cm="1">
        <f t="array" ref="J8">IF(F8=0,"",IF(F8=1,IF(E8&gt;=2,"mốt","một"),IF(F8=5,IF(E8&gt;=1,"lăm","năm"),INDEX($O$8:$O$17,F8+1))))</f>
        <v/>
      </c>
      <c r="K8" s="17" t="str">
        <f>IF(C8=0,"",TRIM(TRIM(H8&amp;" "&amp;I8&amp;" "&amp;J8)&amp;" "&amp;A8))</f>
        <v/>
      </c>
      <c r="N8" s="20">
        <v>0</v>
      </c>
      <c r="O8" s="18" t="s">
        <v>47</v>
      </c>
    </row>
    <row r="9" spans="1:15" ht="15.75" x14ac:dyDescent="0.25">
      <c r="A9" s="22" t="s">
        <v>58</v>
      </c>
      <c r="B9" s="25">
        <v>1000000000</v>
      </c>
      <c r="C9" s="25">
        <f t="shared" ref="C9:C12" si="0">MOD(INT(ABS($B$3)/B9),1000)</f>
        <v>0</v>
      </c>
      <c r="D9" s="17">
        <f t="shared" ref="D9:D12" si="1">INT(C9/100)</f>
        <v>0</v>
      </c>
      <c r="E9" s="17">
        <f t="shared" ref="E9:E12" si="2">INT(MOD(C9,100)/10)</f>
        <v>0</v>
      </c>
      <c r="F9" s="17">
        <f t="shared" ref="F9:F12" si="3">MOD(C9,10)</f>
        <v>0</v>
      </c>
      <c r="G9" s="17" t="b">
        <f t="shared" ref="G9:G12" si="4">(INT(ABS($B$3)/(B9*1000))=0)</f>
        <v>1</v>
      </c>
      <c r="H9" s="17" t="str" cm="1">
        <f t="array" ref="H9">IF(C9=0,"",IF(D9&gt;0,INDEX($O$8:$O$17,D9+1)&amp;" trăm",IF(G9,"","không trăm")))</f>
        <v/>
      </c>
      <c r="I9" s="17" t="str" cm="1">
        <f t="array" ref="I9">IF(C9=0,"",IF(E9=0,IF(AND(F9&gt;0,H9&lt;&gt;""),"lẻ",""),IF(E9=1,"mười",INDEX($O$8:$O$17,E9+1)&amp;" mươi")))</f>
        <v/>
      </c>
      <c r="J9" s="17" t="str" cm="1">
        <f t="array" ref="J9">IF(F9=0,"",IF(F9=1,IF(E9&gt;=2,"mốt","một"),IF(F9=5,IF(E9&gt;=1,"lăm","năm"),INDEX($O$8:$O$17,F9+1))))</f>
        <v/>
      </c>
      <c r="K9" s="17" t="str">
        <f t="shared" ref="K9:K12" si="5">IF(C9=0,"",TRIM(TRIM(H9&amp;" "&amp;I9&amp;" "&amp;J9)&amp;" "&amp;A9))</f>
        <v/>
      </c>
      <c r="N9" s="20">
        <v>1</v>
      </c>
      <c r="O9" s="18" t="s">
        <v>48</v>
      </c>
    </row>
    <row r="10" spans="1:15" ht="15.75" x14ac:dyDescent="0.25">
      <c r="A10" s="22" t="s">
        <v>59</v>
      </c>
      <c r="B10" s="25">
        <v>1000000</v>
      </c>
      <c r="C10" s="25">
        <f t="shared" si="0"/>
        <v>668</v>
      </c>
      <c r="D10" s="17">
        <f t="shared" si="1"/>
        <v>6</v>
      </c>
      <c r="E10" s="17">
        <f t="shared" si="2"/>
        <v>6</v>
      </c>
      <c r="F10" s="17">
        <f t="shared" si="3"/>
        <v>8</v>
      </c>
      <c r="G10" s="17" t="b">
        <f t="shared" si="4"/>
        <v>1</v>
      </c>
      <c r="H10" s="17" t="str" cm="1">
        <f t="array" ref="H10">IF(C10=0,"",IF(D10&gt;0,INDEX($O$8:$O$17,D10+1)&amp;" trăm",IF(G10,"","không trăm")))</f>
        <v>sáu trăm</v>
      </c>
      <c r="I10" s="17" t="str" cm="1">
        <f t="array" ref="I10">IF(C10=0,"",IF(E10=0,IF(AND(F10&gt;0,H10&lt;&gt;""),"lẻ",""),IF(E10=1,"mười",INDEX($O$8:$O$17,E10+1)&amp;" mươi")))</f>
        <v>sáu mươi</v>
      </c>
      <c r="J10" s="17" t="str" cm="1">
        <f t="array" ref="J10">IF(F10=0,"",IF(F10=1,IF(E10&gt;=2,"mốt","một"),IF(F10=5,IF(E10&gt;=1,"lăm","năm"),INDEX($O$8:$O$17,F10+1))))</f>
        <v>tám</v>
      </c>
      <c r="K10" s="17" t="str">
        <f t="shared" si="5"/>
        <v>sáu trăm sáu mươi tám triệu</v>
      </c>
      <c r="N10" s="20">
        <v>2</v>
      </c>
      <c r="O10" s="18" t="s">
        <v>49</v>
      </c>
    </row>
    <row r="11" spans="1:15" ht="15.75" x14ac:dyDescent="0.25">
      <c r="A11" s="22" t="s">
        <v>60</v>
      </c>
      <c r="B11" s="25">
        <v>1000</v>
      </c>
      <c r="C11" s="25">
        <f t="shared" si="0"/>
        <v>325</v>
      </c>
      <c r="D11" s="17">
        <f t="shared" si="1"/>
        <v>3</v>
      </c>
      <c r="E11" s="17">
        <f t="shared" si="2"/>
        <v>2</v>
      </c>
      <c r="F11" s="17">
        <f t="shared" si="3"/>
        <v>5</v>
      </c>
      <c r="G11" s="17" t="b">
        <f t="shared" si="4"/>
        <v>0</v>
      </c>
      <c r="H11" s="17" t="str" cm="1">
        <f t="array" ref="H11">IF(C11=0,"",IF(D11&gt;0,INDEX($O$8:$O$17,D11+1)&amp;" trăm",IF(G11,"","không trăm")))</f>
        <v>ba trăm</v>
      </c>
      <c r="I11" s="17" t="str" cm="1">
        <f t="array" ref="I11">IF(C11=0,"",IF(E11=0,IF(AND(F11&gt;0,H11&lt;&gt;""),"lẻ",""),IF(E11=1,"mười",INDEX($O$8:$O$17,E11+1)&amp;" mươi")))</f>
        <v>hai mươi</v>
      </c>
      <c r="J11" s="17" t="str" cm="1">
        <f t="array" ref="J11">IF(F11=0,"",IF(F11=1,IF(E11&gt;=2,"mốt","một"),IF(F11=5,IF(E11&gt;=1,"lăm","năm"),INDEX($O$8:$O$17,F11+1))))</f>
        <v>lăm</v>
      </c>
      <c r="K11" s="17" t="str">
        <f t="shared" si="5"/>
        <v>ba trăm hai mươi lăm nghìn</v>
      </c>
      <c r="N11" s="20">
        <v>3</v>
      </c>
      <c r="O11" s="18" t="s">
        <v>50</v>
      </c>
    </row>
    <row r="12" spans="1:15" x14ac:dyDescent="0.2">
      <c r="A12" s="17"/>
      <c r="B12" s="25">
        <v>1</v>
      </c>
      <c r="C12" s="25">
        <f t="shared" si="0"/>
        <v>106</v>
      </c>
      <c r="D12" s="17">
        <f t="shared" si="1"/>
        <v>1</v>
      </c>
      <c r="E12" s="17">
        <f t="shared" si="2"/>
        <v>0</v>
      </c>
      <c r="F12" s="17">
        <f t="shared" si="3"/>
        <v>6</v>
      </c>
      <c r="G12" s="17" t="b">
        <f t="shared" si="4"/>
        <v>0</v>
      </c>
      <c r="H12" s="17" t="str" cm="1">
        <f t="array" ref="H12">IF(C12=0,"",IF(D12&gt;0,INDEX($O$8:$O$17,D12+1)&amp;" trăm",IF(G12,"","không trăm")))</f>
        <v>một trăm</v>
      </c>
      <c r="I12" s="17" t="str" cm="1">
        <f t="array" ref="I12">IF(C12=0,"",IF(E12=0,IF(AND(F12&gt;0,H12&lt;&gt;""),"lẻ",""),IF(E12=1,"mười",INDEX($O$8:$O$17,E12+1)&amp;" mươi")))</f>
        <v>lẻ</v>
      </c>
      <c r="J12" s="17" t="str" cm="1">
        <f t="array" ref="J12">IF(F12=0,"",IF(F12=1,IF(E12&gt;=2,"mốt","một"),IF(F12=5,IF(E12&gt;=1,"lăm","năm"),INDEX($O$8:$O$17,F12+1))))</f>
        <v>sáu</v>
      </c>
      <c r="K12" s="17" t="str">
        <f t="shared" si="5"/>
        <v>một trăm lẻ sáu</v>
      </c>
      <c r="N12" s="20">
        <v>4</v>
      </c>
      <c r="O12" s="18" t="s">
        <v>51</v>
      </c>
    </row>
    <row r="13" spans="1:15" x14ac:dyDescent="0.2">
      <c r="N13" s="20">
        <v>5</v>
      </c>
      <c r="O13" s="18" t="s">
        <v>52</v>
      </c>
    </row>
    <row r="14" spans="1:15" ht="15.75" x14ac:dyDescent="0.25">
      <c r="A14" s="14" t="s">
        <v>61</v>
      </c>
      <c r="B14" t="str">
        <f>TRIM(K8&amp;" "&amp;K9&amp;" "&amp;K10&amp;" "&amp;K11&amp;" "&amp;K12)</f>
        <v>sáu trăm sáu mươi tám triệu ba trăm hai mươi lăm nghìn một trăm lẻ sáu</v>
      </c>
      <c r="N14" s="20">
        <v>6</v>
      </c>
      <c r="O14" s="18" t="s">
        <v>53</v>
      </c>
    </row>
    <row r="15" spans="1:15" x14ac:dyDescent="0.2">
      <c r="N15" s="20">
        <v>7</v>
      </c>
      <c r="O15" s="18" t="s">
        <v>54</v>
      </c>
    </row>
    <row r="16" spans="1:15" x14ac:dyDescent="0.2">
      <c r="N16" s="20">
        <v>8</v>
      </c>
      <c r="O16" s="18" t="s">
        <v>55</v>
      </c>
    </row>
    <row r="17" spans="14:15" x14ac:dyDescent="0.2">
      <c r="N17" s="12">
        <v>9</v>
      </c>
      <c r="O17" s="11" t="s">
        <v>56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89"/>
  <sheetViews>
    <sheetView tabSelected="1" workbookViewId="0">
      <pane ySplit="4" topLeftCell="A182" activePane="bottomLeft" state="frozen"/>
      <selection pane="bottomLeft" activeCell="L191" sqref="L191"/>
    </sheetView>
  </sheetViews>
  <sheetFormatPr defaultRowHeight="14.25" x14ac:dyDescent="0.2"/>
  <cols>
    <col min="1" max="1" width="7.125" customWidth="1"/>
    <col min="2" max="2" width="13" style="1" customWidth="1"/>
    <col min="3" max="3" width="9.5" customWidth="1"/>
    <col min="4" max="4" width="44.25" customWidth="1"/>
    <col min="5" max="5" width="46.75" customWidth="1"/>
    <col min="6" max="6" width="14.625" customWidth="1"/>
    <col min="7" max="7" width="9.125" customWidth="1"/>
    <col min="8" max="8" width="11.375" customWidth="1"/>
    <col min="9" max="9" width="14.875" customWidth="1"/>
  </cols>
  <sheetData>
    <row r="1" spans="1:9" ht="30" customHeight="1" x14ac:dyDescent="0.2">
      <c r="A1" s="34" t="s">
        <v>19</v>
      </c>
      <c r="B1" s="33"/>
      <c r="C1" s="33"/>
      <c r="D1" s="33"/>
      <c r="E1" s="33"/>
      <c r="F1" s="33"/>
      <c r="G1" s="33"/>
      <c r="H1" s="33"/>
      <c r="I1" s="33"/>
    </row>
    <row r="2" spans="1:9" x14ac:dyDescent="0.2">
      <c r="A2" s="32" t="s">
        <v>62</v>
      </c>
      <c r="B2" s="33"/>
      <c r="C2" s="33"/>
      <c r="D2" s="33"/>
      <c r="E2" s="33"/>
      <c r="F2" s="33"/>
      <c r="G2" s="33"/>
      <c r="H2" s="33"/>
      <c r="I2" s="33"/>
    </row>
    <row r="4" spans="1:9" ht="18.75" customHeight="1" x14ac:dyDescent="0.2">
      <c r="A4" s="7" t="s">
        <v>20</v>
      </c>
      <c r="B4" s="8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29</v>
      </c>
      <c r="H4" s="9" t="s">
        <v>26</v>
      </c>
      <c r="I4" s="10" t="s">
        <v>27</v>
      </c>
    </row>
    <row r="5" spans="1:9" ht="21" customHeight="1" x14ac:dyDescent="0.25">
      <c r="A5" s="98">
        <v>1</v>
      </c>
      <c r="B5" s="103">
        <v>46087</v>
      </c>
      <c r="C5" s="104" t="s">
        <v>63</v>
      </c>
      <c r="D5" s="105" t="s">
        <v>318</v>
      </c>
      <c r="E5" s="105" t="s">
        <v>188</v>
      </c>
      <c r="F5" s="106">
        <v>4270196</v>
      </c>
      <c r="G5" s="99">
        <v>0.08</v>
      </c>
      <c r="H5" s="106">
        <v>341616</v>
      </c>
      <c r="I5" s="106">
        <v>4611812</v>
      </c>
    </row>
    <row r="6" spans="1:9" ht="21" customHeight="1" x14ac:dyDescent="0.25">
      <c r="A6" s="98">
        <v>2</v>
      </c>
      <c r="B6" s="103">
        <v>46092</v>
      </c>
      <c r="C6" s="104" t="s">
        <v>64</v>
      </c>
      <c r="D6" s="105" t="s">
        <v>319</v>
      </c>
      <c r="E6" s="105" t="s">
        <v>189</v>
      </c>
      <c r="F6" s="106">
        <v>3812532</v>
      </c>
      <c r="G6" s="99">
        <v>0.08</v>
      </c>
      <c r="H6" s="106">
        <v>305003</v>
      </c>
      <c r="I6" s="106">
        <v>4117535</v>
      </c>
    </row>
    <row r="7" spans="1:9" ht="21" customHeight="1" x14ac:dyDescent="0.25">
      <c r="A7" s="98">
        <v>3</v>
      </c>
      <c r="B7" s="103">
        <v>46133</v>
      </c>
      <c r="C7" s="105" t="s">
        <v>349</v>
      </c>
      <c r="D7" s="105" t="s">
        <v>322</v>
      </c>
      <c r="E7" s="105" t="s">
        <v>421</v>
      </c>
      <c r="F7" s="106">
        <v>2358520</v>
      </c>
      <c r="G7" s="99">
        <v>0.08</v>
      </c>
      <c r="H7" s="106">
        <v>188682</v>
      </c>
      <c r="I7" s="106">
        <v>2547202</v>
      </c>
    </row>
    <row r="8" spans="1:9" ht="21" customHeight="1" x14ac:dyDescent="0.25">
      <c r="A8" s="98">
        <v>4</v>
      </c>
      <c r="B8" s="103">
        <v>46136</v>
      </c>
      <c r="C8" s="104" t="s">
        <v>65</v>
      </c>
      <c r="D8" s="105" t="s">
        <v>321</v>
      </c>
      <c r="E8" s="105" t="s">
        <v>190</v>
      </c>
      <c r="F8" s="106">
        <v>3876220</v>
      </c>
      <c r="G8" s="99">
        <v>0.08</v>
      </c>
      <c r="H8" s="106">
        <v>310098</v>
      </c>
      <c r="I8" s="106">
        <v>4186318</v>
      </c>
    </row>
    <row r="9" spans="1:9" ht="21" customHeight="1" x14ac:dyDescent="0.25">
      <c r="A9" s="98">
        <v>5</v>
      </c>
      <c r="B9" s="103">
        <v>46141</v>
      </c>
      <c r="C9" s="105" t="s">
        <v>66</v>
      </c>
      <c r="D9" s="105" t="s">
        <v>323</v>
      </c>
      <c r="E9" s="105" t="s">
        <v>191</v>
      </c>
      <c r="F9" s="106">
        <v>1166110</v>
      </c>
      <c r="G9" s="99">
        <v>0.08</v>
      </c>
      <c r="H9" s="106">
        <v>93289</v>
      </c>
      <c r="I9" s="106">
        <v>1259399</v>
      </c>
    </row>
    <row r="10" spans="1:9" ht="21" customHeight="1" x14ac:dyDescent="0.25">
      <c r="A10" s="98">
        <v>6</v>
      </c>
      <c r="B10" s="103">
        <v>46141</v>
      </c>
      <c r="C10" s="105" t="s">
        <v>67</v>
      </c>
      <c r="D10" s="105" t="s">
        <v>323</v>
      </c>
      <c r="E10" s="105" t="s">
        <v>192</v>
      </c>
      <c r="F10" s="106">
        <v>883220</v>
      </c>
      <c r="G10" s="99">
        <v>0.08</v>
      </c>
      <c r="H10" s="106">
        <v>70658</v>
      </c>
      <c r="I10" s="106">
        <v>953878</v>
      </c>
    </row>
    <row r="11" spans="1:9" ht="21" customHeight="1" x14ac:dyDescent="0.25">
      <c r="A11" s="98">
        <v>7</v>
      </c>
      <c r="B11" s="103">
        <v>46155</v>
      </c>
      <c r="C11" s="105" t="s">
        <v>68</v>
      </c>
      <c r="D11" s="105" t="s">
        <v>324</v>
      </c>
      <c r="E11" s="105" t="s">
        <v>193</v>
      </c>
      <c r="F11" s="106">
        <v>6829483</v>
      </c>
      <c r="G11" s="99">
        <v>0.08</v>
      </c>
      <c r="H11" s="107">
        <v>546359</v>
      </c>
      <c r="I11" s="107">
        <v>7375842</v>
      </c>
    </row>
    <row r="12" spans="1:9" ht="21" customHeight="1" x14ac:dyDescent="0.25">
      <c r="A12" s="98">
        <v>8</v>
      </c>
      <c r="B12" s="103">
        <v>46155</v>
      </c>
      <c r="C12" s="105" t="s">
        <v>69</v>
      </c>
      <c r="D12" s="105" t="s">
        <v>325</v>
      </c>
      <c r="E12" s="105" t="s">
        <v>194</v>
      </c>
      <c r="F12" s="106">
        <v>1425000</v>
      </c>
      <c r="G12" s="99">
        <v>0.08</v>
      </c>
      <c r="H12" s="107">
        <v>114000</v>
      </c>
      <c r="I12" s="107">
        <v>1539000</v>
      </c>
    </row>
    <row r="13" spans="1:9" ht="21" customHeight="1" x14ac:dyDescent="0.25">
      <c r="A13" s="98">
        <v>9</v>
      </c>
      <c r="B13" s="103">
        <v>46155</v>
      </c>
      <c r="C13" s="105" t="s">
        <v>70</v>
      </c>
      <c r="D13" s="105" t="s">
        <v>326</v>
      </c>
      <c r="E13" s="105" t="s">
        <v>195</v>
      </c>
      <c r="F13" s="106">
        <v>1425000</v>
      </c>
      <c r="G13" s="99">
        <v>0.08</v>
      </c>
      <c r="H13" s="107">
        <v>114000</v>
      </c>
      <c r="I13" s="107">
        <v>1539000</v>
      </c>
    </row>
    <row r="14" spans="1:9" ht="21" customHeight="1" x14ac:dyDescent="0.25">
      <c r="A14" s="98">
        <v>10</v>
      </c>
      <c r="B14" s="103">
        <v>46155</v>
      </c>
      <c r="C14" s="105" t="s">
        <v>71</v>
      </c>
      <c r="D14" s="105" t="s">
        <v>321</v>
      </c>
      <c r="E14" s="105" t="s">
        <v>196</v>
      </c>
      <c r="F14" s="106">
        <v>1891485</v>
      </c>
      <c r="G14" s="99">
        <v>0.08</v>
      </c>
      <c r="H14" s="107">
        <v>151319</v>
      </c>
      <c r="I14" s="107">
        <v>2042804</v>
      </c>
    </row>
    <row r="15" spans="1:9" ht="21" customHeight="1" x14ac:dyDescent="0.25">
      <c r="A15" s="98">
        <v>11</v>
      </c>
      <c r="B15" s="103">
        <v>46155</v>
      </c>
      <c r="C15" s="105" t="s">
        <v>72</v>
      </c>
      <c r="D15" s="105" t="s">
        <v>327</v>
      </c>
      <c r="E15" s="105" t="s">
        <v>197</v>
      </c>
      <c r="F15" s="106">
        <v>1166110</v>
      </c>
      <c r="G15" s="99">
        <v>0.08</v>
      </c>
      <c r="H15" s="107">
        <v>93289</v>
      </c>
      <c r="I15" s="107">
        <v>1259399</v>
      </c>
    </row>
    <row r="16" spans="1:9" ht="21" customHeight="1" x14ac:dyDescent="0.25">
      <c r="A16" s="98">
        <v>12</v>
      </c>
      <c r="B16" s="103">
        <v>46155</v>
      </c>
      <c r="C16" s="105" t="s">
        <v>73</v>
      </c>
      <c r="D16" s="105" t="s">
        <v>328</v>
      </c>
      <c r="E16" s="105" t="s">
        <v>198</v>
      </c>
      <c r="F16" s="106">
        <v>3525205</v>
      </c>
      <c r="G16" s="99">
        <v>0.08</v>
      </c>
      <c r="H16" s="107">
        <v>282016</v>
      </c>
      <c r="I16" s="107">
        <v>3807221</v>
      </c>
    </row>
    <row r="17" spans="1:9" ht="21" customHeight="1" x14ac:dyDescent="0.25">
      <c r="A17" s="98">
        <v>13</v>
      </c>
      <c r="B17" s="103">
        <v>46155</v>
      </c>
      <c r="C17" s="105" t="s">
        <v>74</v>
      </c>
      <c r="D17" s="105" t="s">
        <v>323</v>
      </c>
      <c r="E17" s="105" t="s">
        <v>199</v>
      </c>
      <c r="F17" s="106">
        <v>1822540</v>
      </c>
      <c r="G17" s="99">
        <v>0.08</v>
      </c>
      <c r="H17" s="107">
        <v>145803</v>
      </c>
      <c r="I17" s="107">
        <v>1968343</v>
      </c>
    </row>
    <row r="18" spans="1:9" ht="21" customHeight="1" x14ac:dyDescent="0.25">
      <c r="A18" s="98">
        <v>14</v>
      </c>
      <c r="B18" s="103">
        <v>46167</v>
      </c>
      <c r="C18" s="105" t="s">
        <v>75</v>
      </c>
      <c r="D18" s="105" t="s">
        <v>329</v>
      </c>
      <c r="E18" s="105" t="s">
        <v>200</v>
      </c>
      <c r="F18" s="106">
        <v>1148152</v>
      </c>
      <c r="G18" s="99">
        <v>0.08</v>
      </c>
      <c r="H18" s="107">
        <v>91852</v>
      </c>
      <c r="I18" s="107">
        <v>1240004</v>
      </c>
    </row>
    <row r="19" spans="1:9" ht="21" customHeight="1" x14ac:dyDescent="0.25">
      <c r="A19" s="98">
        <v>15</v>
      </c>
      <c r="B19" s="103">
        <v>46167</v>
      </c>
      <c r="C19" s="105" t="s">
        <v>76</v>
      </c>
      <c r="D19" s="105" t="s">
        <v>330</v>
      </c>
      <c r="E19" s="105" t="s">
        <v>201</v>
      </c>
      <c r="F19" s="106">
        <v>988505</v>
      </c>
      <c r="G19" s="99">
        <v>0.08</v>
      </c>
      <c r="H19" s="107">
        <v>79080</v>
      </c>
      <c r="I19" s="107">
        <v>1067585</v>
      </c>
    </row>
    <row r="20" spans="1:9" ht="21" customHeight="1" x14ac:dyDescent="0.25">
      <c r="A20" s="102">
        <v>16</v>
      </c>
      <c r="B20" s="118">
        <v>46173</v>
      </c>
      <c r="C20" s="119" t="s">
        <v>344</v>
      </c>
      <c r="D20" s="120" t="s">
        <v>330</v>
      </c>
      <c r="E20" s="120" t="s">
        <v>202</v>
      </c>
      <c r="F20" s="121">
        <v>-116611</v>
      </c>
      <c r="G20" s="99">
        <v>0.08</v>
      </c>
      <c r="H20" s="121">
        <v>-9329</v>
      </c>
      <c r="I20" s="121">
        <v>-125940</v>
      </c>
    </row>
    <row r="21" spans="1:9" ht="21" customHeight="1" x14ac:dyDescent="0.25">
      <c r="A21" s="98">
        <v>17</v>
      </c>
      <c r="B21" s="101">
        <v>46195</v>
      </c>
      <c r="C21" s="104" t="s">
        <v>77</v>
      </c>
      <c r="D21" s="105" t="s">
        <v>331</v>
      </c>
      <c r="E21" s="105" t="s">
        <v>203</v>
      </c>
      <c r="F21" s="106">
        <v>3230960</v>
      </c>
      <c r="G21" s="99">
        <v>0.08</v>
      </c>
      <c r="H21" s="106">
        <v>258477</v>
      </c>
      <c r="I21" s="106">
        <v>3489437</v>
      </c>
    </row>
    <row r="22" spans="1:9" ht="21" customHeight="1" x14ac:dyDescent="0.25">
      <c r="A22" s="98">
        <v>18</v>
      </c>
      <c r="B22" s="101">
        <v>46195</v>
      </c>
      <c r="C22" s="105" t="s">
        <v>78</v>
      </c>
      <c r="D22" s="105" t="s">
        <v>332</v>
      </c>
      <c r="E22" s="105" t="s">
        <v>204</v>
      </c>
      <c r="F22" s="106">
        <v>6494960</v>
      </c>
      <c r="G22" s="99">
        <v>0.08</v>
      </c>
      <c r="H22" s="106">
        <v>519597</v>
      </c>
      <c r="I22" s="106">
        <v>7014557</v>
      </c>
    </row>
    <row r="23" spans="1:9" ht="21" customHeight="1" x14ac:dyDescent="0.25">
      <c r="A23" s="98">
        <v>19</v>
      </c>
      <c r="B23" s="101">
        <v>46195</v>
      </c>
      <c r="C23" s="104" t="s">
        <v>79</v>
      </c>
      <c r="D23" s="105" t="s">
        <v>332</v>
      </c>
      <c r="E23" s="105" t="s">
        <v>205</v>
      </c>
      <c r="F23" s="106">
        <v>9479226</v>
      </c>
      <c r="G23" s="99">
        <v>0.08</v>
      </c>
      <c r="H23" s="106">
        <v>758338</v>
      </c>
      <c r="I23" s="106">
        <v>10237564</v>
      </c>
    </row>
    <row r="24" spans="1:9" ht="21" customHeight="1" x14ac:dyDescent="0.25">
      <c r="A24" s="98">
        <v>20</v>
      </c>
      <c r="B24" s="101">
        <v>46195</v>
      </c>
      <c r="C24" s="105" t="s">
        <v>80</v>
      </c>
      <c r="D24" s="105" t="s">
        <v>333</v>
      </c>
      <c r="E24" s="105" t="s">
        <v>206</v>
      </c>
      <c r="F24" s="106">
        <v>2167765</v>
      </c>
      <c r="G24" s="99">
        <v>0.08</v>
      </c>
      <c r="H24" s="106">
        <v>173421</v>
      </c>
      <c r="I24" s="106">
        <v>2341186</v>
      </c>
    </row>
    <row r="25" spans="1:9" ht="21" customHeight="1" x14ac:dyDescent="0.25">
      <c r="A25" s="98">
        <v>21</v>
      </c>
      <c r="B25" s="101">
        <v>46199</v>
      </c>
      <c r="C25" s="105" t="s">
        <v>81</v>
      </c>
      <c r="D25" s="105" t="s">
        <v>334</v>
      </c>
      <c r="E25" s="105" t="s">
        <v>207</v>
      </c>
      <c r="F25" s="106">
        <v>2052360</v>
      </c>
      <c r="G25" s="99">
        <v>0.08</v>
      </c>
      <c r="H25" s="106">
        <v>164189</v>
      </c>
      <c r="I25" s="106">
        <v>2216549</v>
      </c>
    </row>
    <row r="26" spans="1:9" ht="21" customHeight="1" x14ac:dyDescent="0.25">
      <c r="A26" s="98">
        <v>22</v>
      </c>
      <c r="B26" s="101">
        <v>46202</v>
      </c>
      <c r="C26" s="105" t="s">
        <v>82</v>
      </c>
      <c r="D26" s="105" t="s">
        <v>321</v>
      </c>
      <c r="E26" s="105" t="s">
        <v>208</v>
      </c>
      <c r="F26" s="106">
        <v>1026180</v>
      </c>
      <c r="G26" s="99">
        <v>0.08</v>
      </c>
      <c r="H26" s="106">
        <v>82094</v>
      </c>
      <c r="I26" s="106">
        <v>1108274</v>
      </c>
    </row>
    <row r="27" spans="1:9" ht="21" customHeight="1" x14ac:dyDescent="0.25">
      <c r="A27" s="98">
        <v>23</v>
      </c>
      <c r="B27" s="101">
        <v>46202</v>
      </c>
      <c r="C27" s="105" t="s">
        <v>83</v>
      </c>
      <c r="D27" s="105" t="s">
        <v>325</v>
      </c>
      <c r="E27" s="105" t="s">
        <v>209</v>
      </c>
      <c r="F27" s="106">
        <v>2221300</v>
      </c>
      <c r="G27" s="99">
        <v>0.08</v>
      </c>
      <c r="H27" s="106">
        <v>177704</v>
      </c>
      <c r="I27" s="106">
        <v>2399004</v>
      </c>
    </row>
    <row r="28" spans="1:9" ht="21" customHeight="1" x14ac:dyDescent="0.25">
      <c r="A28" s="98">
        <v>24</v>
      </c>
      <c r="B28" s="101">
        <v>46202</v>
      </c>
      <c r="C28" s="105" t="s">
        <v>84</v>
      </c>
      <c r="D28" s="105" t="s">
        <v>325</v>
      </c>
      <c r="E28" s="105" t="s">
        <v>210</v>
      </c>
      <c r="F28" s="106">
        <v>2167490</v>
      </c>
      <c r="G28" s="99">
        <v>0.08</v>
      </c>
      <c r="H28" s="106">
        <v>173399</v>
      </c>
      <c r="I28" s="106">
        <v>2340889</v>
      </c>
    </row>
    <row r="29" spans="1:9" ht="21" customHeight="1" x14ac:dyDescent="0.25">
      <c r="A29" s="98">
        <v>25</v>
      </c>
      <c r="B29" s="101">
        <v>46202</v>
      </c>
      <c r="C29" s="105" t="s">
        <v>85</v>
      </c>
      <c r="D29" s="105" t="s">
        <v>326</v>
      </c>
      <c r="E29" s="105" t="s">
        <v>211</v>
      </c>
      <c r="F29" s="106">
        <v>2221300</v>
      </c>
      <c r="G29" s="99">
        <v>0.08</v>
      </c>
      <c r="H29" s="106">
        <v>177704</v>
      </c>
      <c r="I29" s="106">
        <v>2399004</v>
      </c>
    </row>
    <row r="30" spans="1:9" ht="21" customHeight="1" x14ac:dyDescent="0.25">
      <c r="A30" s="98">
        <v>26</v>
      </c>
      <c r="B30" s="101">
        <v>46202</v>
      </c>
      <c r="C30" s="105" t="s">
        <v>86</v>
      </c>
      <c r="D30" s="105" t="s">
        <v>322</v>
      </c>
      <c r="E30" s="105" t="s">
        <v>212</v>
      </c>
      <c r="F30" s="106">
        <v>1615480</v>
      </c>
      <c r="G30" s="99">
        <v>0.08</v>
      </c>
      <c r="H30" s="106">
        <v>129238</v>
      </c>
      <c r="I30" s="106">
        <v>1744718</v>
      </c>
    </row>
    <row r="31" spans="1:9" ht="21" customHeight="1" x14ac:dyDescent="0.25">
      <c r="A31" s="98">
        <v>27</v>
      </c>
      <c r="B31" s="101">
        <v>46202</v>
      </c>
      <c r="C31" s="105" t="s">
        <v>87</v>
      </c>
      <c r="D31" s="105" t="s">
        <v>334</v>
      </c>
      <c r="E31" s="105" t="s">
        <v>213</v>
      </c>
      <c r="F31" s="106">
        <v>4273660</v>
      </c>
      <c r="G31" s="99">
        <v>0.08</v>
      </c>
      <c r="H31" s="106">
        <v>341893</v>
      </c>
      <c r="I31" s="106">
        <v>4615553</v>
      </c>
    </row>
    <row r="32" spans="1:9" ht="21" customHeight="1" x14ac:dyDescent="0.25">
      <c r="A32" s="98">
        <v>28</v>
      </c>
      <c r="B32" s="101">
        <v>46202</v>
      </c>
      <c r="C32" s="105" t="s">
        <v>88</v>
      </c>
      <c r="D32" s="105" t="s">
        <v>334</v>
      </c>
      <c r="E32" s="105" t="s">
        <v>214</v>
      </c>
      <c r="F32" s="106">
        <v>2283912</v>
      </c>
      <c r="G32" s="99">
        <v>0.08</v>
      </c>
      <c r="H32" s="106">
        <v>182713</v>
      </c>
      <c r="I32" s="106">
        <v>2466625</v>
      </c>
    </row>
    <row r="33" spans="1:9" ht="21" customHeight="1" x14ac:dyDescent="0.25">
      <c r="A33" s="98">
        <v>29</v>
      </c>
      <c r="B33" s="101">
        <v>46202</v>
      </c>
      <c r="C33" s="105" t="s">
        <v>89</v>
      </c>
      <c r="D33" s="105" t="s">
        <v>320</v>
      </c>
      <c r="E33" s="105" t="s">
        <v>215</v>
      </c>
      <c r="F33" s="106">
        <v>2221300</v>
      </c>
      <c r="G33" s="99">
        <v>0.08</v>
      </c>
      <c r="H33" s="106">
        <v>177704</v>
      </c>
      <c r="I33" s="106">
        <v>2399004</v>
      </c>
    </row>
    <row r="34" spans="1:9" ht="21" customHeight="1" x14ac:dyDescent="0.25">
      <c r="A34" s="98">
        <v>30</v>
      </c>
      <c r="B34" s="101">
        <v>46202</v>
      </c>
      <c r="C34" s="105" t="s">
        <v>90</v>
      </c>
      <c r="D34" s="105" t="s">
        <v>320</v>
      </c>
      <c r="E34" s="105" t="s">
        <v>216</v>
      </c>
      <c r="F34" s="106">
        <v>2731540</v>
      </c>
      <c r="G34" s="99">
        <v>0.08</v>
      </c>
      <c r="H34" s="106">
        <v>218523</v>
      </c>
      <c r="I34" s="106">
        <v>2950063</v>
      </c>
    </row>
    <row r="35" spans="1:9" ht="21" customHeight="1" x14ac:dyDescent="0.25">
      <c r="A35" s="98">
        <v>31</v>
      </c>
      <c r="B35" s="101">
        <v>46202</v>
      </c>
      <c r="C35" s="105" t="s">
        <v>91</v>
      </c>
      <c r="D35" s="105" t="s">
        <v>331</v>
      </c>
      <c r="E35" s="105" t="s">
        <v>217</v>
      </c>
      <c r="F35" s="106">
        <v>1283030</v>
      </c>
      <c r="G35" s="99">
        <v>0.08</v>
      </c>
      <c r="H35" s="106">
        <v>102642</v>
      </c>
      <c r="I35" s="106">
        <v>1385672</v>
      </c>
    </row>
    <row r="36" spans="1:9" ht="21" customHeight="1" x14ac:dyDescent="0.25">
      <c r="A36" s="98">
        <v>32</v>
      </c>
      <c r="B36" s="101">
        <v>46202</v>
      </c>
      <c r="C36" s="105" t="s">
        <v>92</v>
      </c>
      <c r="D36" s="105" t="s">
        <v>331</v>
      </c>
      <c r="E36" s="105" t="s">
        <v>218</v>
      </c>
      <c r="F36" s="106">
        <v>1026180</v>
      </c>
      <c r="G36" s="99">
        <v>0.08</v>
      </c>
      <c r="H36" s="106">
        <v>82094</v>
      </c>
      <c r="I36" s="106">
        <v>1108274</v>
      </c>
    </row>
    <row r="37" spans="1:9" ht="21" customHeight="1" x14ac:dyDescent="0.25">
      <c r="A37" s="98">
        <v>33</v>
      </c>
      <c r="B37" s="101">
        <v>46202</v>
      </c>
      <c r="C37" s="105" t="s">
        <v>93</v>
      </c>
      <c r="D37" s="105" t="s">
        <v>324</v>
      </c>
      <c r="E37" s="105" t="s">
        <v>219</v>
      </c>
      <c r="F37" s="106">
        <v>2221300</v>
      </c>
      <c r="G37" s="99">
        <v>0.08</v>
      </c>
      <c r="H37" s="106">
        <v>177704</v>
      </c>
      <c r="I37" s="106">
        <v>2399004</v>
      </c>
    </row>
    <row r="38" spans="1:9" ht="21" customHeight="1" x14ac:dyDescent="0.25">
      <c r="A38" s="98">
        <v>34</v>
      </c>
      <c r="B38" s="101">
        <v>46202</v>
      </c>
      <c r="C38" s="105" t="s">
        <v>94</v>
      </c>
      <c r="D38" s="105" t="s">
        <v>335</v>
      </c>
      <c r="E38" s="105" t="s">
        <v>220</v>
      </c>
      <c r="F38" s="106">
        <v>1425000</v>
      </c>
      <c r="G38" s="99">
        <v>0.08</v>
      </c>
      <c r="H38" s="106">
        <v>114000</v>
      </c>
      <c r="I38" s="106">
        <v>1539000</v>
      </c>
    </row>
    <row r="39" spans="1:9" ht="21" customHeight="1" x14ac:dyDescent="0.25">
      <c r="A39" s="98">
        <v>35</v>
      </c>
      <c r="B39" s="101">
        <v>46202</v>
      </c>
      <c r="C39" s="105" t="s">
        <v>95</v>
      </c>
      <c r="D39" s="105" t="s">
        <v>327</v>
      </c>
      <c r="E39" s="105" t="s">
        <v>221</v>
      </c>
      <c r="F39" s="106">
        <v>1840000</v>
      </c>
      <c r="G39" s="99">
        <v>0.08</v>
      </c>
      <c r="H39" s="106">
        <v>147200</v>
      </c>
      <c r="I39" s="106">
        <v>1987200</v>
      </c>
    </row>
    <row r="40" spans="1:9" ht="18.75" customHeight="1" x14ac:dyDescent="0.25">
      <c r="A40" s="98">
        <v>36</v>
      </c>
      <c r="B40" s="103">
        <v>46204</v>
      </c>
      <c r="C40" s="105" t="s">
        <v>96</v>
      </c>
      <c r="D40" s="105" t="s">
        <v>336</v>
      </c>
      <c r="E40" s="105" t="s">
        <v>222</v>
      </c>
      <c r="F40" s="111">
        <v>1749165</v>
      </c>
      <c r="G40" s="99">
        <v>0.08</v>
      </c>
      <c r="H40" s="111">
        <v>139933</v>
      </c>
      <c r="I40" s="111">
        <v>1889098</v>
      </c>
    </row>
    <row r="41" spans="1:9" ht="18.75" customHeight="1" x14ac:dyDescent="0.25">
      <c r="A41" s="98">
        <v>37</v>
      </c>
      <c r="B41" s="103">
        <v>46226</v>
      </c>
      <c r="C41" s="105" t="s">
        <v>352</v>
      </c>
      <c r="D41" s="105" t="s">
        <v>328</v>
      </c>
      <c r="E41" s="105" t="s">
        <v>424</v>
      </c>
      <c r="F41" s="111">
        <v>2841005</v>
      </c>
      <c r="G41" s="99">
        <v>0.08</v>
      </c>
      <c r="H41" s="111">
        <v>227280</v>
      </c>
      <c r="I41" s="111">
        <f>Table2[[#This Row],[Tiền thuế GTGT]]+Table2[[#This Row],[Tổng tiền hàng]]</f>
        <v>3068285</v>
      </c>
    </row>
    <row r="42" spans="1:9" ht="18.75" customHeight="1" x14ac:dyDescent="0.25">
      <c r="A42" s="98">
        <v>38</v>
      </c>
      <c r="B42" s="103">
        <v>46226</v>
      </c>
      <c r="C42" s="105" t="s">
        <v>353</v>
      </c>
      <c r="D42" s="105" t="s">
        <v>326</v>
      </c>
      <c r="E42" s="105" t="s">
        <v>425</v>
      </c>
      <c r="F42" s="111">
        <v>1615480</v>
      </c>
      <c r="G42" s="99">
        <v>0.08</v>
      </c>
      <c r="H42" s="111">
        <v>129238</v>
      </c>
      <c r="I42" s="111">
        <v>1744718</v>
      </c>
    </row>
    <row r="43" spans="1:9" ht="21" customHeight="1" x14ac:dyDescent="0.25">
      <c r="A43" s="98">
        <v>39</v>
      </c>
      <c r="B43" s="103">
        <v>46226</v>
      </c>
      <c r="C43" s="105" t="s">
        <v>354</v>
      </c>
      <c r="D43" s="105" t="s">
        <v>324</v>
      </c>
      <c r="E43" s="105" t="s">
        <v>426</v>
      </c>
      <c r="F43" s="111">
        <v>2781590</v>
      </c>
      <c r="G43" s="99">
        <v>0.08</v>
      </c>
      <c r="H43" s="111">
        <v>222527</v>
      </c>
      <c r="I43" s="111">
        <v>3004117</v>
      </c>
    </row>
    <row r="44" spans="1:9" ht="21" customHeight="1" x14ac:dyDescent="0.25">
      <c r="A44" s="98">
        <v>40</v>
      </c>
      <c r="B44" s="103">
        <v>46226</v>
      </c>
      <c r="C44" s="105" t="s">
        <v>355</v>
      </c>
      <c r="D44" s="105" t="s">
        <v>339</v>
      </c>
      <c r="E44" s="105" t="s">
        <v>427</v>
      </c>
      <c r="F44" s="111">
        <v>2524200</v>
      </c>
      <c r="G44" s="99">
        <v>0.08</v>
      </c>
      <c r="H44" s="111">
        <v>201936</v>
      </c>
      <c r="I44" s="111">
        <v>2726136</v>
      </c>
    </row>
    <row r="45" spans="1:9" ht="21" customHeight="1" x14ac:dyDescent="0.25">
      <c r="A45" s="98">
        <v>41</v>
      </c>
      <c r="B45" s="103">
        <v>46226</v>
      </c>
      <c r="C45" s="105" t="s">
        <v>356</v>
      </c>
      <c r="D45" s="105" t="s">
        <v>331</v>
      </c>
      <c r="E45" s="105" t="s">
        <v>428</v>
      </c>
      <c r="F45" s="111">
        <v>2524200</v>
      </c>
      <c r="G45" s="99">
        <v>0.08</v>
      </c>
      <c r="H45" s="111">
        <v>201936</v>
      </c>
      <c r="I45" s="111">
        <v>2726136</v>
      </c>
    </row>
    <row r="46" spans="1:9" ht="21" customHeight="1" x14ac:dyDescent="0.25">
      <c r="A46" s="98">
        <v>42</v>
      </c>
      <c r="B46" s="103">
        <v>46226</v>
      </c>
      <c r="C46" s="105" t="s">
        <v>357</v>
      </c>
      <c r="D46" s="105" t="s">
        <v>336</v>
      </c>
      <c r="E46" s="105" t="s">
        <v>429</v>
      </c>
      <c r="F46" s="111">
        <v>3426200</v>
      </c>
      <c r="G46" s="99">
        <v>0.08</v>
      </c>
      <c r="H46" s="111">
        <v>274096</v>
      </c>
      <c r="I46" s="111">
        <v>3700296</v>
      </c>
    </row>
    <row r="47" spans="1:9" ht="21" customHeight="1" x14ac:dyDescent="0.25">
      <c r="A47" s="98">
        <v>43</v>
      </c>
      <c r="B47" s="103">
        <v>46230</v>
      </c>
      <c r="C47" s="105" t="s">
        <v>97</v>
      </c>
      <c r="D47" s="105" t="s">
        <v>337</v>
      </c>
      <c r="E47" s="105" t="s">
        <v>223</v>
      </c>
      <c r="F47" s="111">
        <v>4610310</v>
      </c>
      <c r="G47" s="99">
        <v>0.08</v>
      </c>
      <c r="H47" s="111">
        <v>368825</v>
      </c>
      <c r="I47" s="111">
        <v>4979135</v>
      </c>
    </row>
    <row r="48" spans="1:9" ht="21" customHeight="1" x14ac:dyDescent="0.25">
      <c r="A48" s="98">
        <v>44</v>
      </c>
      <c r="B48" s="103">
        <v>46231</v>
      </c>
      <c r="C48" s="105" t="s">
        <v>358</v>
      </c>
      <c r="D48" s="105" t="s">
        <v>324</v>
      </c>
      <c r="E48" s="105" t="s">
        <v>430</v>
      </c>
      <c r="F48" s="111">
        <v>7572600</v>
      </c>
      <c r="G48" s="99">
        <v>0.08</v>
      </c>
      <c r="H48" s="111">
        <v>605808</v>
      </c>
      <c r="I48" s="111">
        <v>8178408</v>
      </c>
    </row>
    <row r="49" spans="1:9" ht="21" customHeight="1" x14ac:dyDescent="0.25">
      <c r="A49" s="98">
        <v>45</v>
      </c>
      <c r="B49" s="103">
        <v>46231</v>
      </c>
      <c r="C49" s="105" t="s">
        <v>359</v>
      </c>
      <c r="D49" s="105" t="s">
        <v>327</v>
      </c>
      <c r="E49" s="105" t="s">
        <v>431</v>
      </c>
      <c r="F49" s="111">
        <v>725000</v>
      </c>
      <c r="G49" s="99">
        <v>0.08</v>
      </c>
      <c r="H49" s="111">
        <v>58000</v>
      </c>
      <c r="I49" s="111">
        <v>783000</v>
      </c>
    </row>
    <row r="50" spans="1:9" ht="21" customHeight="1" x14ac:dyDescent="0.25">
      <c r="A50" s="98">
        <v>46</v>
      </c>
      <c r="B50" s="103">
        <v>46231</v>
      </c>
      <c r="C50" s="105" t="s">
        <v>360</v>
      </c>
      <c r="D50" s="105" t="s">
        <v>339</v>
      </c>
      <c r="E50" s="105" t="s">
        <v>432</v>
      </c>
      <c r="F50" s="111">
        <v>4722735</v>
      </c>
      <c r="G50" s="99">
        <v>0.08</v>
      </c>
      <c r="H50" s="111">
        <v>377819</v>
      </c>
      <c r="I50" s="111">
        <v>5100554</v>
      </c>
    </row>
    <row r="51" spans="1:9" ht="21" customHeight="1" x14ac:dyDescent="0.25">
      <c r="A51" s="98">
        <v>47</v>
      </c>
      <c r="B51" s="103">
        <v>46231</v>
      </c>
      <c r="C51" s="105" t="s">
        <v>361</v>
      </c>
      <c r="D51" s="105" t="s">
        <v>340</v>
      </c>
      <c r="E51" s="105" t="s">
        <v>433</v>
      </c>
      <c r="F51" s="111">
        <v>1615480</v>
      </c>
      <c r="G51" s="99">
        <v>0.08</v>
      </c>
      <c r="H51" s="111">
        <v>129238</v>
      </c>
      <c r="I51" s="111">
        <v>1744718</v>
      </c>
    </row>
    <row r="52" spans="1:9" ht="21" customHeight="1" x14ac:dyDescent="0.25">
      <c r="A52" s="98">
        <v>48</v>
      </c>
      <c r="B52" s="103">
        <v>46231</v>
      </c>
      <c r="C52" s="105" t="s">
        <v>362</v>
      </c>
      <c r="D52" s="105" t="s">
        <v>322</v>
      </c>
      <c r="E52" s="105" t="s">
        <v>434</v>
      </c>
      <c r="F52" s="111">
        <v>5305790</v>
      </c>
      <c r="G52" s="99">
        <v>0.08</v>
      </c>
      <c r="H52" s="111">
        <v>424463</v>
      </c>
      <c r="I52" s="111">
        <v>5730253</v>
      </c>
    </row>
    <row r="53" spans="1:9" ht="21" customHeight="1" x14ac:dyDescent="0.25">
      <c r="A53" s="98">
        <v>49</v>
      </c>
      <c r="B53" s="103">
        <v>46231</v>
      </c>
      <c r="C53" s="105" t="s">
        <v>363</v>
      </c>
      <c r="D53" s="105" t="s">
        <v>331</v>
      </c>
      <c r="E53" s="105" t="s">
        <v>435</v>
      </c>
      <c r="F53" s="111">
        <v>1891485</v>
      </c>
      <c r="G53" s="99">
        <v>0.08</v>
      </c>
      <c r="H53" s="111">
        <v>151319</v>
      </c>
      <c r="I53" s="111">
        <v>2042804</v>
      </c>
    </row>
    <row r="54" spans="1:9" ht="21" customHeight="1" x14ac:dyDescent="0.25">
      <c r="A54" s="98">
        <v>50</v>
      </c>
      <c r="B54" s="103">
        <v>46231</v>
      </c>
      <c r="C54" s="105" t="s">
        <v>364</v>
      </c>
      <c r="D54" s="105" t="s">
        <v>325</v>
      </c>
      <c r="E54" s="105" t="s">
        <v>436</v>
      </c>
      <c r="F54" s="111">
        <v>3498330</v>
      </c>
      <c r="G54" s="99">
        <v>0.08</v>
      </c>
      <c r="H54" s="111">
        <v>279866</v>
      </c>
      <c r="I54" s="111">
        <v>3778196</v>
      </c>
    </row>
    <row r="55" spans="1:9" ht="21" customHeight="1" x14ac:dyDescent="0.25">
      <c r="A55" s="98">
        <v>51</v>
      </c>
      <c r="B55" s="103">
        <v>46231</v>
      </c>
      <c r="C55" s="105" t="s">
        <v>365</v>
      </c>
      <c r="D55" s="105" t="s">
        <v>325</v>
      </c>
      <c r="E55" s="105" t="s">
        <v>437</v>
      </c>
      <c r="F55" s="111">
        <v>4364200</v>
      </c>
      <c r="G55" s="99">
        <v>0.08</v>
      </c>
      <c r="H55" s="111">
        <v>349136</v>
      </c>
      <c r="I55" s="111">
        <v>4713336</v>
      </c>
    </row>
    <row r="56" spans="1:9" ht="21" customHeight="1" x14ac:dyDescent="0.25">
      <c r="A56" s="98">
        <v>52</v>
      </c>
      <c r="B56" s="103">
        <v>46231</v>
      </c>
      <c r="C56" s="105" t="s">
        <v>366</v>
      </c>
      <c r="D56" s="105" t="s">
        <v>318</v>
      </c>
      <c r="E56" s="105" t="s">
        <v>438</v>
      </c>
      <c r="F56" s="111">
        <v>1037750</v>
      </c>
      <c r="G56" s="99">
        <v>0.08</v>
      </c>
      <c r="H56" s="111">
        <v>83020</v>
      </c>
      <c r="I56" s="111">
        <v>1120770</v>
      </c>
    </row>
    <row r="57" spans="1:9" ht="21" customHeight="1" x14ac:dyDescent="0.25">
      <c r="A57" s="98">
        <v>53</v>
      </c>
      <c r="B57" s="103">
        <v>46231</v>
      </c>
      <c r="C57" s="105" t="s">
        <v>367</v>
      </c>
      <c r="D57" s="105" t="s">
        <v>323</v>
      </c>
      <c r="E57" s="105" t="s">
        <v>439</v>
      </c>
      <c r="F57" s="111">
        <v>1761070</v>
      </c>
      <c r="G57" s="99">
        <v>0.08</v>
      </c>
      <c r="H57" s="111">
        <v>140886</v>
      </c>
      <c r="I57" s="111">
        <v>1901956</v>
      </c>
    </row>
    <row r="58" spans="1:9" ht="21" customHeight="1" x14ac:dyDescent="0.25">
      <c r="A58" s="98">
        <v>54</v>
      </c>
      <c r="B58" s="103">
        <v>46231</v>
      </c>
      <c r="C58" s="105" t="s">
        <v>368</v>
      </c>
      <c r="D58" s="105" t="s">
        <v>332</v>
      </c>
      <c r="E58" s="105" t="s">
        <v>440</v>
      </c>
      <c r="F58" s="111">
        <v>2075500</v>
      </c>
      <c r="G58" s="99">
        <v>0.08</v>
      </c>
      <c r="H58" s="111">
        <v>166040</v>
      </c>
      <c r="I58" s="111">
        <v>2241540</v>
      </c>
    </row>
    <row r="59" spans="1:9" ht="21" customHeight="1" x14ac:dyDescent="0.25">
      <c r="A59" s="98">
        <v>55</v>
      </c>
      <c r="B59" s="103">
        <v>46231</v>
      </c>
      <c r="C59" s="105" t="s">
        <v>369</v>
      </c>
      <c r="D59" s="105" t="s">
        <v>332</v>
      </c>
      <c r="E59" s="105" t="s">
        <v>441</v>
      </c>
      <c r="F59" s="111">
        <v>3885610</v>
      </c>
      <c r="G59" s="99">
        <v>0.08</v>
      </c>
      <c r="H59" s="111">
        <v>310849</v>
      </c>
      <c r="I59" s="111">
        <v>4196459</v>
      </c>
    </row>
    <row r="60" spans="1:9" ht="21" customHeight="1" x14ac:dyDescent="0.25">
      <c r="A60" s="98">
        <v>56</v>
      </c>
      <c r="B60" s="103">
        <v>46230</v>
      </c>
      <c r="C60" s="105" t="s">
        <v>98</v>
      </c>
      <c r="D60" s="105" t="s">
        <v>338</v>
      </c>
      <c r="E60" s="105" t="s">
        <v>224</v>
      </c>
      <c r="F60" s="111">
        <v>4052810</v>
      </c>
      <c r="G60" s="99">
        <v>0.08</v>
      </c>
      <c r="H60" s="111">
        <v>324225</v>
      </c>
      <c r="I60" s="111">
        <v>4377035</v>
      </c>
    </row>
    <row r="61" spans="1:9" ht="21" customHeight="1" x14ac:dyDescent="0.25">
      <c r="A61" s="98">
        <v>57</v>
      </c>
      <c r="B61" s="103">
        <v>46231</v>
      </c>
      <c r="C61" s="105" t="s">
        <v>370</v>
      </c>
      <c r="D61" s="105" t="s">
        <v>320</v>
      </c>
      <c r="E61" s="105" t="s">
        <v>443</v>
      </c>
      <c r="F61" s="111">
        <v>10611580</v>
      </c>
      <c r="G61" s="99">
        <v>0.08</v>
      </c>
      <c r="H61" s="111">
        <v>848926</v>
      </c>
      <c r="I61" s="111">
        <v>11460506</v>
      </c>
    </row>
    <row r="62" spans="1:9" ht="21" customHeight="1" x14ac:dyDescent="0.25">
      <c r="A62" s="98">
        <v>58</v>
      </c>
      <c r="B62" s="103">
        <v>46231</v>
      </c>
      <c r="C62" s="105" t="s">
        <v>371</v>
      </c>
      <c r="D62" s="105" t="s">
        <v>333</v>
      </c>
      <c r="E62" s="105" t="s">
        <v>444</v>
      </c>
      <c r="F62" s="111">
        <v>3238360</v>
      </c>
      <c r="G62" s="99">
        <v>0.08</v>
      </c>
      <c r="H62" s="111">
        <v>259069</v>
      </c>
      <c r="I62" s="111">
        <v>3497429</v>
      </c>
    </row>
    <row r="63" spans="1:9" ht="21" customHeight="1" x14ac:dyDescent="0.25">
      <c r="A63" s="98">
        <v>59</v>
      </c>
      <c r="B63" s="103">
        <v>46231</v>
      </c>
      <c r="C63" s="105" t="s">
        <v>372</v>
      </c>
      <c r="D63" s="105" t="s">
        <v>321</v>
      </c>
      <c r="E63" s="105" t="s">
        <v>445</v>
      </c>
      <c r="F63" s="111">
        <v>3383260</v>
      </c>
      <c r="G63" s="99">
        <v>0.08</v>
      </c>
      <c r="H63" s="111">
        <v>270661</v>
      </c>
      <c r="I63" s="111">
        <v>3653921</v>
      </c>
    </row>
    <row r="64" spans="1:9" ht="21" customHeight="1" x14ac:dyDescent="0.25">
      <c r="A64" s="98">
        <v>60</v>
      </c>
      <c r="B64" s="103">
        <v>46231</v>
      </c>
      <c r="C64" s="105" t="s">
        <v>373</v>
      </c>
      <c r="D64" s="105" t="s">
        <v>322</v>
      </c>
      <c r="E64" s="105" t="s">
        <v>446</v>
      </c>
      <c r="F64" s="111">
        <v>1442115</v>
      </c>
      <c r="G64" s="99">
        <v>0.08</v>
      </c>
      <c r="H64" s="111">
        <v>115369</v>
      </c>
      <c r="I64" s="111">
        <v>1557484</v>
      </c>
    </row>
    <row r="65" spans="1:9" ht="21" customHeight="1" x14ac:dyDescent="0.25">
      <c r="A65" s="98">
        <v>61</v>
      </c>
      <c r="B65" s="103">
        <v>46231</v>
      </c>
      <c r="C65" s="105" t="s">
        <v>374</v>
      </c>
      <c r="D65" s="105" t="s">
        <v>325</v>
      </c>
      <c r="E65" s="105" t="s">
        <v>447</v>
      </c>
      <c r="F65" s="111">
        <v>1425000</v>
      </c>
      <c r="G65" s="99">
        <v>0.08</v>
      </c>
      <c r="H65" s="111">
        <v>114000</v>
      </c>
      <c r="I65" s="111">
        <v>1539000</v>
      </c>
    </row>
    <row r="66" spans="1:9" ht="21" customHeight="1" x14ac:dyDescent="0.25">
      <c r="A66" s="98">
        <v>62</v>
      </c>
      <c r="B66" s="103">
        <v>46234</v>
      </c>
      <c r="C66" s="105" t="s">
        <v>375</v>
      </c>
      <c r="D66" s="105" t="s">
        <v>329</v>
      </c>
      <c r="E66" s="105" t="s">
        <v>448</v>
      </c>
      <c r="F66" s="111">
        <v>518875</v>
      </c>
      <c r="G66" s="99">
        <v>0.08</v>
      </c>
      <c r="H66" s="111">
        <v>41510</v>
      </c>
      <c r="I66" s="111">
        <v>560385</v>
      </c>
    </row>
    <row r="67" spans="1:9" ht="21" customHeight="1" x14ac:dyDescent="0.25">
      <c r="A67" s="98">
        <v>63</v>
      </c>
      <c r="B67" s="103">
        <v>46234</v>
      </c>
      <c r="C67" s="105" t="s">
        <v>376</v>
      </c>
      <c r="D67" s="105" t="s">
        <v>329</v>
      </c>
      <c r="E67" s="105" t="s">
        <v>449</v>
      </c>
      <c r="F67" s="111">
        <v>5830550</v>
      </c>
      <c r="G67" s="99">
        <v>0.08</v>
      </c>
      <c r="H67" s="111">
        <v>466444</v>
      </c>
      <c r="I67" s="111">
        <v>6296994</v>
      </c>
    </row>
    <row r="68" spans="1:9" ht="21" customHeight="1" x14ac:dyDescent="0.25">
      <c r="A68" s="98">
        <v>64</v>
      </c>
      <c r="B68" s="103">
        <v>46233</v>
      </c>
      <c r="C68" s="105" t="s">
        <v>377</v>
      </c>
      <c r="D68" s="105" t="s">
        <v>320</v>
      </c>
      <c r="E68" s="105" t="s">
        <v>450</v>
      </c>
      <c r="F68" s="111">
        <v>1829020</v>
      </c>
      <c r="G68" s="99">
        <v>0.08</v>
      </c>
      <c r="H68" s="111">
        <v>146322</v>
      </c>
      <c r="I68" s="111">
        <v>1975342</v>
      </c>
    </row>
    <row r="69" spans="1:9" ht="21" customHeight="1" x14ac:dyDescent="0.25">
      <c r="A69" s="98">
        <v>65</v>
      </c>
      <c r="B69" s="103">
        <v>46233</v>
      </c>
      <c r="C69" s="105" t="s">
        <v>378</v>
      </c>
      <c r="D69" s="105" t="s">
        <v>320</v>
      </c>
      <c r="E69" s="105" t="s">
        <v>451</v>
      </c>
      <c r="F69" s="111">
        <v>700000</v>
      </c>
      <c r="G69" s="99">
        <v>0.08</v>
      </c>
      <c r="H69" s="111">
        <v>56000</v>
      </c>
      <c r="I69" s="111">
        <v>756000</v>
      </c>
    </row>
    <row r="70" spans="1:9" ht="21" customHeight="1" x14ac:dyDescent="0.25">
      <c r="A70" s="98">
        <v>66</v>
      </c>
      <c r="B70" s="103">
        <v>46233</v>
      </c>
      <c r="C70" s="105" t="s">
        <v>379</v>
      </c>
      <c r="D70" s="105" t="s">
        <v>336</v>
      </c>
      <c r="E70" s="105" t="s">
        <v>452</v>
      </c>
      <c r="F70" s="111">
        <v>2332220</v>
      </c>
      <c r="G70" s="99">
        <v>0.08</v>
      </c>
      <c r="H70" s="111">
        <v>186578</v>
      </c>
      <c r="I70" s="111">
        <v>2518798</v>
      </c>
    </row>
    <row r="71" spans="1:9" ht="21" customHeight="1" x14ac:dyDescent="0.25">
      <c r="A71" s="114">
        <v>67</v>
      </c>
      <c r="B71" s="108">
        <v>46232</v>
      </c>
      <c r="C71" s="109" t="s">
        <v>346</v>
      </c>
      <c r="D71" s="110" t="s">
        <v>317</v>
      </c>
      <c r="E71" s="110" t="s">
        <v>225</v>
      </c>
      <c r="F71" s="112">
        <v>-3659711</v>
      </c>
      <c r="G71" s="100">
        <v>0.08</v>
      </c>
      <c r="H71" s="112">
        <v>-292777</v>
      </c>
      <c r="I71" s="112">
        <v>-3952488</v>
      </c>
    </row>
    <row r="72" spans="1:9" ht="21" customHeight="1" x14ac:dyDescent="0.25">
      <c r="A72" s="114">
        <v>68</v>
      </c>
      <c r="B72" s="108">
        <v>46233</v>
      </c>
      <c r="C72" s="109" t="s">
        <v>347</v>
      </c>
      <c r="D72" s="110" t="s">
        <v>325</v>
      </c>
      <c r="E72" s="110" t="s">
        <v>226</v>
      </c>
      <c r="F72" s="112">
        <v>-810000</v>
      </c>
      <c r="G72" s="100">
        <v>0.08</v>
      </c>
      <c r="H72" s="112">
        <v>-64800</v>
      </c>
      <c r="I72" s="112">
        <v>-874800</v>
      </c>
    </row>
    <row r="73" spans="1:9" s="96" customFormat="1" ht="21" customHeight="1" x14ac:dyDescent="0.25">
      <c r="A73" s="98">
        <v>69</v>
      </c>
      <c r="B73" s="103">
        <v>46233</v>
      </c>
      <c r="C73" s="105" t="s">
        <v>381</v>
      </c>
      <c r="D73" s="105" t="s">
        <v>318</v>
      </c>
      <c r="E73" s="105" t="s">
        <v>453</v>
      </c>
      <c r="F73" s="111">
        <v>4236210</v>
      </c>
      <c r="G73" s="99">
        <v>0.08</v>
      </c>
      <c r="H73" s="111">
        <v>338897</v>
      </c>
      <c r="I73" s="111">
        <v>4575107</v>
      </c>
    </row>
    <row r="74" spans="1:9" s="96" customFormat="1" ht="21" customHeight="1" x14ac:dyDescent="0.25">
      <c r="A74" s="98">
        <v>70</v>
      </c>
      <c r="B74" s="103">
        <v>46233</v>
      </c>
      <c r="C74" s="105" t="s">
        <v>382</v>
      </c>
      <c r="D74" s="105" t="s">
        <v>318</v>
      </c>
      <c r="E74" s="105" t="s">
        <v>454</v>
      </c>
      <c r="F74" s="111">
        <v>1977980</v>
      </c>
      <c r="G74" s="99">
        <v>0.08</v>
      </c>
      <c r="H74" s="111">
        <v>158238</v>
      </c>
      <c r="I74" s="111">
        <v>2136218</v>
      </c>
    </row>
    <row r="75" spans="1:9" s="96" customFormat="1" ht="21" customHeight="1" x14ac:dyDescent="0.25">
      <c r="A75" s="98">
        <v>71</v>
      </c>
      <c r="B75" s="103">
        <v>46233</v>
      </c>
      <c r="C75" s="105" t="s">
        <v>383</v>
      </c>
      <c r="D75" s="105" t="s">
        <v>323</v>
      </c>
      <c r="E75" s="105" t="s">
        <v>455</v>
      </c>
      <c r="F75" s="111">
        <v>2874200</v>
      </c>
      <c r="G75" s="99">
        <v>0.08</v>
      </c>
      <c r="H75" s="111">
        <v>229936</v>
      </c>
      <c r="I75" s="111">
        <v>3104136</v>
      </c>
    </row>
    <row r="76" spans="1:9" s="96" customFormat="1" ht="21" customHeight="1" x14ac:dyDescent="0.25">
      <c r="A76" s="98">
        <v>72</v>
      </c>
      <c r="B76" s="103">
        <v>46234</v>
      </c>
      <c r="C76" s="105" t="s">
        <v>387</v>
      </c>
      <c r="D76" s="105" t="s">
        <v>320</v>
      </c>
      <c r="E76" s="105" t="s">
        <v>458</v>
      </c>
      <c r="F76" s="111">
        <v>2358520</v>
      </c>
      <c r="G76" s="99">
        <v>0.08</v>
      </c>
      <c r="H76" s="111">
        <v>188682</v>
      </c>
      <c r="I76" s="111">
        <v>2547202</v>
      </c>
    </row>
    <row r="77" spans="1:9" s="96" customFormat="1" ht="21" customHeight="1" x14ac:dyDescent="0.25">
      <c r="A77" s="98">
        <v>73</v>
      </c>
      <c r="B77" s="103">
        <v>46234</v>
      </c>
      <c r="C77" s="105" t="s">
        <v>388</v>
      </c>
      <c r="D77" s="105" t="s">
        <v>331</v>
      </c>
      <c r="E77" s="105" t="s">
        <v>459</v>
      </c>
      <c r="F77" s="111">
        <v>8105995</v>
      </c>
      <c r="G77" s="99">
        <v>0.08</v>
      </c>
      <c r="H77" s="111">
        <v>648480</v>
      </c>
      <c r="I77" s="111">
        <v>8754475</v>
      </c>
    </row>
    <row r="78" spans="1:9" s="96" customFormat="1" ht="21" customHeight="1" x14ac:dyDescent="0.25">
      <c r="A78" s="98">
        <v>74</v>
      </c>
      <c r="B78" s="103">
        <v>46234</v>
      </c>
      <c r="C78" s="105" t="s">
        <v>389</v>
      </c>
      <c r="D78" s="105" t="s">
        <v>322</v>
      </c>
      <c r="E78" s="105" t="s">
        <v>460</v>
      </c>
      <c r="F78" s="111">
        <v>3525205</v>
      </c>
      <c r="G78" s="99">
        <v>0.08</v>
      </c>
      <c r="H78" s="111">
        <v>282016</v>
      </c>
      <c r="I78" s="111">
        <v>3807221</v>
      </c>
    </row>
    <row r="79" spans="1:9" s="96" customFormat="1" ht="21" customHeight="1" x14ac:dyDescent="0.25">
      <c r="A79" s="98">
        <v>75</v>
      </c>
      <c r="B79" s="103">
        <v>46234</v>
      </c>
      <c r="C79" s="105" t="s">
        <v>390</v>
      </c>
      <c r="D79" s="105" t="s">
        <v>324</v>
      </c>
      <c r="E79" s="105" t="s">
        <v>461</v>
      </c>
      <c r="F79" s="111">
        <v>7829990</v>
      </c>
      <c r="G79" s="99">
        <v>0.08</v>
      </c>
      <c r="H79" s="111">
        <v>626399</v>
      </c>
      <c r="I79" s="111">
        <v>8456389</v>
      </c>
    </row>
    <row r="80" spans="1:9" s="96" customFormat="1" ht="21" customHeight="1" x14ac:dyDescent="0.25">
      <c r="A80" s="98">
        <v>76</v>
      </c>
      <c r="B80" s="103">
        <v>46234</v>
      </c>
      <c r="C80" s="105" t="s">
        <v>391</v>
      </c>
      <c r="D80" s="105" t="s">
        <v>324</v>
      </c>
      <c r="E80" s="105" t="s">
        <v>462</v>
      </c>
      <c r="F80" s="111">
        <v>5787700</v>
      </c>
      <c r="G80" s="99">
        <v>0.08</v>
      </c>
      <c r="H80" s="111">
        <v>463016</v>
      </c>
      <c r="I80" s="111">
        <v>6250716</v>
      </c>
    </row>
    <row r="81" spans="1:9" s="96" customFormat="1" ht="21" customHeight="1" x14ac:dyDescent="0.25">
      <c r="A81" s="98">
        <v>77</v>
      </c>
      <c r="B81" s="103">
        <v>46234</v>
      </c>
      <c r="C81" s="105" t="s">
        <v>392</v>
      </c>
      <c r="D81" s="105" t="s">
        <v>326</v>
      </c>
      <c r="E81" s="105" t="s">
        <v>463</v>
      </c>
      <c r="F81" s="111">
        <v>6017785</v>
      </c>
      <c r="G81" s="99">
        <v>0.08</v>
      </c>
      <c r="H81" s="111">
        <v>481423</v>
      </c>
      <c r="I81" s="111">
        <v>6499208</v>
      </c>
    </row>
    <row r="82" spans="1:9" s="96" customFormat="1" ht="21" customHeight="1" x14ac:dyDescent="0.25">
      <c r="A82" s="98">
        <v>78</v>
      </c>
      <c r="B82" s="103">
        <v>46234</v>
      </c>
      <c r="C82" s="105" t="s">
        <v>393</v>
      </c>
      <c r="D82" s="105" t="s">
        <v>328</v>
      </c>
      <c r="E82" s="105" t="s">
        <v>464</v>
      </c>
      <c r="F82" s="111">
        <v>6423165</v>
      </c>
      <c r="G82" s="99">
        <v>0.08</v>
      </c>
      <c r="H82" s="111">
        <v>513853</v>
      </c>
      <c r="I82" s="111">
        <v>6937018</v>
      </c>
    </row>
    <row r="83" spans="1:9" s="96" customFormat="1" ht="21" customHeight="1" x14ac:dyDescent="0.25">
      <c r="A83" s="98">
        <v>79</v>
      </c>
      <c r="B83" s="103">
        <v>46234</v>
      </c>
      <c r="C83" s="105" t="s">
        <v>394</v>
      </c>
      <c r="D83" s="105" t="s">
        <v>334</v>
      </c>
      <c r="E83" s="105" t="s">
        <v>465</v>
      </c>
      <c r="F83" s="111">
        <v>8190020</v>
      </c>
      <c r="G83" s="99">
        <v>0.08</v>
      </c>
      <c r="H83" s="111">
        <v>655202</v>
      </c>
      <c r="I83" s="111">
        <v>8845222</v>
      </c>
    </row>
    <row r="84" spans="1:9" s="96" customFormat="1" ht="21" customHeight="1" x14ac:dyDescent="0.25">
      <c r="A84" s="98">
        <v>80</v>
      </c>
      <c r="B84" s="103">
        <v>46234</v>
      </c>
      <c r="C84" s="105" t="s">
        <v>395</v>
      </c>
      <c r="D84" s="105" t="s">
        <v>332</v>
      </c>
      <c r="E84" s="105" t="s">
        <v>466</v>
      </c>
      <c r="F84" s="111">
        <v>9325085</v>
      </c>
      <c r="G84" s="99">
        <v>0.08</v>
      </c>
      <c r="H84" s="111">
        <v>746007</v>
      </c>
      <c r="I84" s="111">
        <v>10071092</v>
      </c>
    </row>
    <row r="85" spans="1:9" s="96" customFormat="1" ht="21" customHeight="1" x14ac:dyDescent="0.25">
      <c r="A85" s="98">
        <v>81</v>
      </c>
      <c r="B85" s="103">
        <v>46234</v>
      </c>
      <c r="C85" s="113" t="s">
        <v>396</v>
      </c>
      <c r="D85" s="105" t="s">
        <v>337</v>
      </c>
      <c r="E85" s="105" t="s">
        <v>467</v>
      </c>
      <c r="F85" s="111">
        <v>350000</v>
      </c>
      <c r="G85" s="99">
        <v>0.08</v>
      </c>
      <c r="H85" s="111">
        <v>28000</v>
      </c>
      <c r="I85" s="111">
        <v>378000</v>
      </c>
    </row>
    <row r="86" spans="1:9" s="96" customFormat="1" ht="21" customHeight="1" x14ac:dyDescent="0.25">
      <c r="A86" s="98">
        <v>82</v>
      </c>
      <c r="B86" s="103">
        <v>46234</v>
      </c>
      <c r="C86" s="113" t="s">
        <v>397</v>
      </c>
      <c r="D86" s="105" t="s">
        <v>337</v>
      </c>
      <c r="E86" s="105" t="s">
        <v>467</v>
      </c>
      <c r="F86" s="111">
        <v>362500</v>
      </c>
      <c r="G86" s="99">
        <v>0.08</v>
      </c>
      <c r="H86" s="111">
        <v>29000</v>
      </c>
      <c r="I86" s="111">
        <v>391500</v>
      </c>
    </row>
    <row r="87" spans="1:9" s="96" customFormat="1" ht="21" customHeight="1" x14ac:dyDescent="0.25">
      <c r="A87" s="98">
        <v>83</v>
      </c>
      <c r="B87" s="103">
        <v>46237</v>
      </c>
      <c r="C87" s="105" t="s">
        <v>398</v>
      </c>
      <c r="D87" s="105" t="s">
        <v>330</v>
      </c>
      <c r="E87" s="105" t="s">
        <v>468</v>
      </c>
      <c r="F87" s="106">
        <v>5895420</v>
      </c>
      <c r="G87" s="99">
        <v>0.08</v>
      </c>
      <c r="H87" s="106">
        <v>471634</v>
      </c>
      <c r="I87" s="106">
        <v>6367054</v>
      </c>
    </row>
    <row r="88" spans="1:9" s="96" customFormat="1" ht="21" customHeight="1" x14ac:dyDescent="0.25">
      <c r="A88" s="98">
        <v>84</v>
      </c>
      <c r="B88" s="103">
        <v>46237</v>
      </c>
      <c r="C88" s="105" t="s">
        <v>399</v>
      </c>
      <c r="D88" s="105" t="s">
        <v>324</v>
      </c>
      <c r="E88" s="105" t="s">
        <v>469</v>
      </c>
      <c r="F88" s="106">
        <v>15145200</v>
      </c>
      <c r="G88" s="99">
        <v>0.08</v>
      </c>
      <c r="H88" s="106">
        <v>1211616</v>
      </c>
      <c r="I88" s="106">
        <v>16356816</v>
      </c>
    </row>
    <row r="89" spans="1:9" s="96" customFormat="1" ht="21" customHeight="1" x14ac:dyDescent="0.25">
      <c r="A89" s="98">
        <v>85</v>
      </c>
      <c r="B89" s="103">
        <v>46237</v>
      </c>
      <c r="C89" s="105" t="s">
        <v>99</v>
      </c>
      <c r="D89" s="105" t="s">
        <v>331</v>
      </c>
      <c r="E89" s="105" t="s">
        <v>227</v>
      </c>
      <c r="F89" s="106">
        <v>700000</v>
      </c>
      <c r="G89" s="99">
        <v>0.08</v>
      </c>
      <c r="H89" s="106">
        <v>56000</v>
      </c>
      <c r="I89" s="106">
        <v>756000</v>
      </c>
    </row>
    <row r="90" spans="1:9" s="96" customFormat="1" ht="21" customHeight="1" x14ac:dyDescent="0.25">
      <c r="A90" s="98">
        <v>86</v>
      </c>
      <c r="B90" s="103">
        <v>46237</v>
      </c>
      <c r="C90" s="105" t="s">
        <v>100</v>
      </c>
      <c r="D90" s="105" t="s">
        <v>327</v>
      </c>
      <c r="E90" s="105" t="s">
        <v>228</v>
      </c>
      <c r="F90" s="106">
        <v>3364645</v>
      </c>
      <c r="G90" s="99">
        <v>0.08</v>
      </c>
      <c r="H90" s="106">
        <v>269172</v>
      </c>
      <c r="I90" s="106">
        <v>3633817</v>
      </c>
    </row>
    <row r="91" spans="1:9" s="96" customFormat="1" ht="21" customHeight="1" x14ac:dyDescent="0.25">
      <c r="A91" s="98">
        <v>87</v>
      </c>
      <c r="B91" s="103">
        <v>46237</v>
      </c>
      <c r="C91" s="105" t="s">
        <v>101</v>
      </c>
      <c r="D91" s="105" t="s">
        <v>331</v>
      </c>
      <c r="E91" s="105" t="s">
        <v>229</v>
      </c>
      <c r="F91" s="106">
        <v>7226795</v>
      </c>
      <c r="G91" s="99">
        <v>0.08</v>
      </c>
      <c r="H91" s="106">
        <v>578144</v>
      </c>
      <c r="I91" s="106">
        <v>7804939</v>
      </c>
    </row>
    <row r="92" spans="1:9" s="96" customFormat="1" ht="21" customHeight="1" x14ac:dyDescent="0.25">
      <c r="A92" s="98">
        <v>88</v>
      </c>
      <c r="B92" s="103">
        <v>46237</v>
      </c>
      <c r="C92" s="105" t="s">
        <v>400</v>
      </c>
      <c r="D92" s="105" t="s">
        <v>335</v>
      </c>
      <c r="E92" s="105" t="s">
        <v>470</v>
      </c>
      <c r="F92" s="106">
        <v>1615480</v>
      </c>
      <c r="G92" s="99">
        <v>0.08</v>
      </c>
      <c r="H92" s="106">
        <v>129238</v>
      </c>
      <c r="I92" s="106">
        <v>1744718</v>
      </c>
    </row>
    <row r="93" spans="1:9" s="96" customFormat="1" ht="21" customHeight="1" x14ac:dyDescent="0.25">
      <c r="A93" s="98">
        <v>89</v>
      </c>
      <c r="B93" s="103">
        <v>46238</v>
      </c>
      <c r="C93" s="105" t="s">
        <v>401</v>
      </c>
      <c r="D93" s="105" t="s">
        <v>323</v>
      </c>
      <c r="E93" s="105" t="s">
        <v>471</v>
      </c>
      <c r="F93" s="106">
        <v>2081270</v>
      </c>
      <c r="G93" s="99">
        <v>0.08</v>
      </c>
      <c r="H93" s="106">
        <v>166502</v>
      </c>
      <c r="I93" s="106">
        <v>2247772</v>
      </c>
    </row>
    <row r="94" spans="1:9" ht="21" customHeight="1" x14ac:dyDescent="0.25">
      <c r="A94" s="98">
        <v>90</v>
      </c>
      <c r="B94" s="103">
        <v>46238</v>
      </c>
      <c r="C94" s="105" t="s">
        <v>384</v>
      </c>
      <c r="D94" s="105" t="s">
        <v>329</v>
      </c>
      <c r="E94" s="105" t="s">
        <v>456</v>
      </c>
      <c r="F94" s="111">
        <v>859060</v>
      </c>
      <c r="G94" s="99">
        <v>0.08</v>
      </c>
      <c r="H94" s="111">
        <v>68725</v>
      </c>
      <c r="I94" s="111">
        <v>927785</v>
      </c>
    </row>
    <row r="95" spans="1:9" ht="21" customHeight="1" x14ac:dyDescent="0.25">
      <c r="A95" s="98">
        <v>91</v>
      </c>
      <c r="B95" s="103">
        <v>46238</v>
      </c>
      <c r="C95" s="105" t="s">
        <v>385</v>
      </c>
      <c r="D95" s="105" t="s">
        <v>329</v>
      </c>
      <c r="E95" s="105" t="s">
        <v>457</v>
      </c>
      <c r="F95" s="111">
        <v>3107255</v>
      </c>
      <c r="G95" s="99">
        <v>0.08</v>
      </c>
      <c r="H95" s="111">
        <v>248580</v>
      </c>
      <c r="I95" s="111">
        <v>3355835</v>
      </c>
    </row>
    <row r="96" spans="1:9" ht="21" customHeight="1" x14ac:dyDescent="0.25">
      <c r="A96" s="98">
        <v>92</v>
      </c>
      <c r="B96" s="103">
        <v>46238</v>
      </c>
      <c r="C96" s="105" t="s">
        <v>102</v>
      </c>
      <c r="D96" s="105" t="s">
        <v>330</v>
      </c>
      <c r="E96" s="105" t="s">
        <v>230</v>
      </c>
      <c r="F96" s="106">
        <v>2031560</v>
      </c>
      <c r="G96" s="99">
        <v>0.08</v>
      </c>
      <c r="H96" s="106">
        <v>162525</v>
      </c>
      <c r="I96" s="106">
        <v>2194085</v>
      </c>
    </row>
    <row r="97" spans="1:9" ht="21" customHeight="1" x14ac:dyDescent="0.25">
      <c r="A97" s="98">
        <v>93</v>
      </c>
      <c r="B97" s="103">
        <v>46238</v>
      </c>
      <c r="C97" s="105" t="s">
        <v>402</v>
      </c>
      <c r="D97" s="105" t="s">
        <v>336</v>
      </c>
      <c r="E97" s="105" t="s">
        <v>472</v>
      </c>
      <c r="F97" s="106">
        <v>3076210</v>
      </c>
      <c r="G97" s="99">
        <v>0.08</v>
      </c>
      <c r="H97" s="106">
        <v>246097</v>
      </c>
      <c r="I97" s="106">
        <v>3322307</v>
      </c>
    </row>
    <row r="98" spans="1:9" ht="21" customHeight="1" x14ac:dyDescent="0.25">
      <c r="A98" s="98">
        <v>94</v>
      </c>
      <c r="B98" s="103">
        <v>46239</v>
      </c>
      <c r="C98" s="105" t="s">
        <v>403</v>
      </c>
      <c r="D98" s="105" t="s">
        <v>318</v>
      </c>
      <c r="E98" s="105" t="s">
        <v>473</v>
      </c>
      <c r="F98" s="106">
        <v>6447430</v>
      </c>
      <c r="G98" s="99">
        <v>0.08</v>
      </c>
      <c r="H98" s="106">
        <v>515794</v>
      </c>
      <c r="I98" s="106">
        <v>6963224</v>
      </c>
    </row>
    <row r="99" spans="1:9" ht="21" customHeight="1" x14ac:dyDescent="0.25">
      <c r="A99" s="98">
        <v>95</v>
      </c>
      <c r="B99" s="103">
        <v>46239</v>
      </c>
      <c r="C99" s="105" t="s">
        <v>404</v>
      </c>
      <c r="D99" s="105" t="s">
        <v>318</v>
      </c>
      <c r="E99" s="105" t="s">
        <v>474</v>
      </c>
      <c r="F99" s="106">
        <v>583055</v>
      </c>
      <c r="G99" s="99">
        <v>0.08</v>
      </c>
      <c r="H99" s="106">
        <v>46644</v>
      </c>
      <c r="I99" s="106">
        <v>629699</v>
      </c>
    </row>
    <row r="100" spans="1:9" ht="21" customHeight="1" x14ac:dyDescent="0.25">
      <c r="A100" s="98">
        <v>96</v>
      </c>
      <c r="B100" s="103">
        <v>46240</v>
      </c>
      <c r="C100" s="105" t="s">
        <v>103</v>
      </c>
      <c r="D100" s="105" t="s">
        <v>326</v>
      </c>
      <c r="E100" s="105" t="s">
        <v>231</v>
      </c>
      <c r="F100" s="106">
        <v>1615480</v>
      </c>
      <c r="G100" s="99">
        <v>0.08</v>
      </c>
      <c r="H100" s="106">
        <v>129238</v>
      </c>
      <c r="I100" s="106">
        <v>1744718</v>
      </c>
    </row>
    <row r="101" spans="1:9" ht="21" customHeight="1" x14ac:dyDescent="0.25">
      <c r="A101" s="98">
        <v>97</v>
      </c>
      <c r="B101" s="103">
        <v>46240</v>
      </c>
      <c r="C101" s="105" t="s">
        <v>104</v>
      </c>
      <c r="D101" s="105" t="s">
        <v>334</v>
      </c>
      <c r="E101" s="105" t="s">
        <v>232</v>
      </c>
      <c r="F101" s="106">
        <v>1607718</v>
      </c>
      <c r="G101" s="99">
        <v>0.08</v>
      </c>
      <c r="H101" s="106">
        <v>128617</v>
      </c>
      <c r="I101" s="106">
        <v>1736335</v>
      </c>
    </row>
    <row r="102" spans="1:9" ht="21" customHeight="1" x14ac:dyDescent="0.25">
      <c r="A102" s="98">
        <v>98</v>
      </c>
      <c r="B102" s="103">
        <v>46240</v>
      </c>
      <c r="C102" s="105" t="s">
        <v>105</v>
      </c>
      <c r="D102" s="105" t="s">
        <v>324</v>
      </c>
      <c r="E102" s="105" t="s">
        <v>233</v>
      </c>
      <c r="F102" s="106">
        <v>3949200</v>
      </c>
      <c r="G102" s="99">
        <v>0.08</v>
      </c>
      <c r="H102" s="106">
        <v>315936</v>
      </c>
      <c r="I102" s="106">
        <v>4265136</v>
      </c>
    </row>
    <row r="103" spans="1:9" ht="21" customHeight="1" x14ac:dyDescent="0.25">
      <c r="A103" s="98">
        <v>99</v>
      </c>
      <c r="B103" s="103">
        <v>46240</v>
      </c>
      <c r="C103" s="105" t="s">
        <v>106</v>
      </c>
      <c r="D103" s="105" t="s">
        <v>321</v>
      </c>
      <c r="E103" s="105" t="s">
        <v>234</v>
      </c>
      <c r="F103" s="106">
        <v>4139680</v>
      </c>
      <c r="G103" s="99">
        <v>0.08</v>
      </c>
      <c r="H103" s="106">
        <v>331174</v>
      </c>
      <c r="I103" s="106">
        <v>4470854</v>
      </c>
    </row>
    <row r="104" spans="1:9" ht="21" customHeight="1" x14ac:dyDescent="0.25">
      <c r="A104" s="98">
        <v>100</v>
      </c>
      <c r="B104" s="103">
        <v>46240</v>
      </c>
      <c r="C104" s="105" t="s">
        <v>107</v>
      </c>
      <c r="D104" s="105" t="s">
        <v>322</v>
      </c>
      <c r="E104" s="105" t="s">
        <v>235</v>
      </c>
      <c r="F104" s="106">
        <v>3334525</v>
      </c>
      <c r="G104" s="99">
        <v>0.08</v>
      </c>
      <c r="H104" s="106">
        <v>266762</v>
      </c>
      <c r="I104" s="106">
        <v>3601287</v>
      </c>
    </row>
    <row r="105" spans="1:9" ht="21" customHeight="1" x14ac:dyDescent="0.25">
      <c r="A105" s="98">
        <v>101</v>
      </c>
      <c r="B105" s="103">
        <v>46240</v>
      </c>
      <c r="C105" s="105" t="s">
        <v>108</v>
      </c>
      <c r="D105" s="105" t="s">
        <v>327</v>
      </c>
      <c r="E105" s="105" t="s">
        <v>236</v>
      </c>
      <c r="F105" s="106">
        <v>4604571</v>
      </c>
      <c r="G105" s="99">
        <v>0.08</v>
      </c>
      <c r="H105" s="106">
        <v>368366</v>
      </c>
      <c r="I105" s="106">
        <v>4972937</v>
      </c>
    </row>
    <row r="106" spans="1:9" ht="21" customHeight="1" x14ac:dyDescent="0.25">
      <c r="A106" s="98">
        <v>102</v>
      </c>
      <c r="B106" s="103">
        <v>46240</v>
      </c>
      <c r="C106" s="105" t="s">
        <v>109</v>
      </c>
      <c r="D106" s="105" t="s">
        <v>325</v>
      </c>
      <c r="E106" s="105" t="s">
        <v>237</v>
      </c>
      <c r="F106" s="106">
        <v>1718120</v>
      </c>
      <c r="G106" s="99">
        <v>0.08</v>
      </c>
      <c r="H106" s="106">
        <v>137450</v>
      </c>
      <c r="I106" s="106">
        <v>1855570</v>
      </c>
    </row>
    <row r="107" spans="1:9" ht="21" customHeight="1" x14ac:dyDescent="0.25">
      <c r="A107" s="98">
        <v>103</v>
      </c>
      <c r="B107" s="103">
        <v>46240</v>
      </c>
      <c r="C107" s="105" t="s">
        <v>110</v>
      </c>
      <c r="D107" s="105" t="s">
        <v>322</v>
      </c>
      <c r="E107" s="105" t="s">
        <v>238</v>
      </c>
      <c r="F107" s="106">
        <v>4364200</v>
      </c>
      <c r="G107" s="99">
        <v>0.08</v>
      </c>
      <c r="H107" s="106">
        <v>349136</v>
      </c>
      <c r="I107" s="106">
        <v>4713336</v>
      </c>
    </row>
    <row r="108" spans="1:9" ht="21" customHeight="1" x14ac:dyDescent="0.25">
      <c r="A108" s="98">
        <v>104</v>
      </c>
      <c r="B108" s="103">
        <v>46240</v>
      </c>
      <c r="C108" s="105" t="s">
        <v>111</v>
      </c>
      <c r="D108" s="105" t="s">
        <v>339</v>
      </c>
      <c r="E108" s="105" t="s">
        <v>239</v>
      </c>
      <c r="F108" s="106">
        <v>2524200</v>
      </c>
      <c r="G108" s="99">
        <v>0.08</v>
      </c>
      <c r="H108" s="106">
        <v>201936</v>
      </c>
      <c r="I108" s="106">
        <v>2726136</v>
      </c>
    </row>
    <row r="109" spans="1:9" ht="21" customHeight="1" x14ac:dyDescent="0.25">
      <c r="A109" s="98">
        <v>105</v>
      </c>
      <c r="B109" s="103">
        <v>46240</v>
      </c>
      <c r="C109" s="105" t="s">
        <v>112</v>
      </c>
      <c r="D109" s="105" t="s">
        <v>334</v>
      </c>
      <c r="E109" s="105" t="s">
        <v>240</v>
      </c>
      <c r="F109" s="106">
        <v>2760000</v>
      </c>
      <c r="G109" s="99">
        <v>0.08</v>
      </c>
      <c r="H109" s="106">
        <v>220800</v>
      </c>
      <c r="I109" s="106">
        <v>2980800</v>
      </c>
    </row>
    <row r="110" spans="1:9" ht="21" customHeight="1" x14ac:dyDescent="0.25">
      <c r="A110" s="98">
        <v>106</v>
      </c>
      <c r="B110" s="103">
        <v>46240</v>
      </c>
      <c r="C110" s="105" t="s">
        <v>405</v>
      </c>
      <c r="D110" s="105" t="s">
        <v>329</v>
      </c>
      <c r="E110" s="105" t="s">
        <v>475</v>
      </c>
      <c r="F110" s="106">
        <v>2915275</v>
      </c>
      <c r="G110" s="99">
        <v>0.08</v>
      </c>
      <c r="H110" s="106">
        <v>233222</v>
      </c>
      <c r="I110" s="106">
        <v>3148497</v>
      </c>
    </row>
    <row r="111" spans="1:9" ht="21" customHeight="1" x14ac:dyDescent="0.25">
      <c r="A111" s="98">
        <v>107</v>
      </c>
      <c r="B111" s="103">
        <v>46241</v>
      </c>
      <c r="C111" s="105" t="s">
        <v>113</v>
      </c>
      <c r="D111" s="105" t="s">
        <v>332</v>
      </c>
      <c r="E111" s="105" t="s">
        <v>241</v>
      </c>
      <c r="F111" s="106">
        <v>8959360</v>
      </c>
      <c r="G111" s="99">
        <v>0.08</v>
      </c>
      <c r="H111" s="106">
        <v>716749</v>
      </c>
      <c r="I111" s="106">
        <v>9676109</v>
      </c>
    </row>
    <row r="112" spans="1:9" ht="21" customHeight="1" x14ac:dyDescent="0.25">
      <c r="A112" s="98">
        <v>108</v>
      </c>
      <c r="B112" s="103">
        <v>46242</v>
      </c>
      <c r="C112" s="105" t="s">
        <v>114</v>
      </c>
      <c r="D112" s="105" t="s">
        <v>330</v>
      </c>
      <c r="E112" s="105" t="s">
        <v>242</v>
      </c>
      <c r="F112" s="106">
        <v>2884230</v>
      </c>
      <c r="G112" s="99">
        <v>0.08</v>
      </c>
      <c r="H112" s="106">
        <v>230738</v>
      </c>
      <c r="I112" s="106">
        <v>3114968</v>
      </c>
    </row>
    <row r="113" spans="1:9" ht="21" customHeight="1" x14ac:dyDescent="0.25">
      <c r="A113" s="98">
        <v>109</v>
      </c>
      <c r="B113" s="103">
        <v>46244</v>
      </c>
      <c r="C113" s="105" t="s">
        <v>115</v>
      </c>
      <c r="D113" s="105" t="s">
        <v>339</v>
      </c>
      <c r="E113" s="105" t="s">
        <v>243</v>
      </c>
      <c r="F113" s="106">
        <v>4139680</v>
      </c>
      <c r="G113" s="99">
        <v>0.08</v>
      </c>
      <c r="H113" s="106">
        <v>331174</v>
      </c>
      <c r="I113" s="106">
        <v>4470854</v>
      </c>
    </row>
    <row r="114" spans="1:9" ht="21" customHeight="1" x14ac:dyDescent="0.25">
      <c r="A114" s="98">
        <v>110</v>
      </c>
      <c r="B114" s="103">
        <v>46244</v>
      </c>
      <c r="C114" s="105" t="s">
        <v>116</v>
      </c>
      <c r="D114" s="105" t="s">
        <v>338</v>
      </c>
      <c r="E114" s="105" t="s">
        <v>244</v>
      </c>
      <c r="F114" s="106">
        <v>4813335</v>
      </c>
      <c r="G114" s="99">
        <v>0.08</v>
      </c>
      <c r="H114" s="106">
        <v>385067</v>
      </c>
      <c r="I114" s="106">
        <v>5198402</v>
      </c>
    </row>
    <row r="115" spans="1:9" ht="21" customHeight="1" x14ac:dyDescent="0.25">
      <c r="A115" s="98">
        <v>111</v>
      </c>
      <c r="B115" s="103">
        <v>46244</v>
      </c>
      <c r="C115" s="105" t="s">
        <v>117</v>
      </c>
      <c r="D115" s="105" t="s">
        <v>338</v>
      </c>
      <c r="E115" s="105" t="s">
        <v>245</v>
      </c>
      <c r="F115" s="106">
        <v>350000</v>
      </c>
      <c r="G115" s="99">
        <v>0.08</v>
      </c>
      <c r="H115" s="106">
        <v>28000</v>
      </c>
      <c r="I115" s="106">
        <v>378000</v>
      </c>
    </row>
    <row r="116" spans="1:9" ht="21" customHeight="1" x14ac:dyDescent="0.25">
      <c r="A116" s="98">
        <v>112</v>
      </c>
      <c r="B116" s="103">
        <v>46246</v>
      </c>
      <c r="C116" s="105" t="s">
        <v>118</v>
      </c>
      <c r="D116" s="105" t="s">
        <v>336</v>
      </c>
      <c r="E116" s="105" t="s">
        <v>246</v>
      </c>
      <c r="F116" s="106">
        <v>3469755</v>
      </c>
      <c r="G116" s="99">
        <v>0.08</v>
      </c>
      <c r="H116" s="106">
        <v>277580</v>
      </c>
      <c r="I116" s="106">
        <v>3747335</v>
      </c>
    </row>
    <row r="117" spans="1:9" ht="21" customHeight="1" x14ac:dyDescent="0.25">
      <c r="A117" s="98">
        <v>113</v>
      </c>
      <c r="B117" s="103">
        <v>46246</v>
      </c>
      <c r="C117" s="105" t="s">
        <v>119</v>
      </c>
      <c r="D117" s="105" t="s">
        <v>336</v>
      </c>
      <c r="E117" s="105" t="s">
        <v>247</v>
      </c>
      <c r="F117" s="106">
        <v>1252010</v>
      </c>
      <c r="G117" s="99">
        <v>0.08</v>
      </c>
      <c r="H117" s="106">
        <v>100161</v>
      </c>
      <c r="I117" s="106">
        <v>1352171</v>
      </c>
    </row>
    <row r="118" spans="1:9" ht="21" customHeight="1" x14ac:dyDescent="0.25">
      <c r="A118" s="98">
        <v>114</v>
      </c>
      <c r="B118" s="103">
        <v>46246</v>
      </c>
      <c r="C118" s="105" t="s">
        <v>120</v>
      </c>
      <c r="D118" s="105" t="s">
        <v>320</v>
      </c>
      <c r="E118" s="105" t="s">
        <v>248</v>
      </c>
      <c r="F118" s="106">
        <v>2276520</v>
      </c>
      <c r="G118" s="99">
        <v>0.08</v>
      </c>
      <c r="H118" s="106">
        <v>182122</v>
      </c>
      <c r="I118" s="106">
        <v>2458642</v>
      </c>
    </row>
    <row r="119" spans="1:9" ht="21" customHeight="1" x14ac:dyDescent="0.25">
      <c r="A119" s="98">
        <v>115</v>
      </c>
      <c r="B119" s="103">
        <v>46247</v>
      </c>
      <c r="C119" s="105" t="s">
        <v>121</v>
      </c>
      <c r="D119" s="105" t="s">
        <v>325</v>
      </c>
      <c r="E119" s="105" t="s">
        <v>249</v>
      </c>
      <c r="F119" s="106">
        <v>5434730</v>
      </c>
      <c r="G119" s="99">
        <v>0.08</v>
      </c>
      <c r="H119" s="106">
        <v>434778</v>
      </c>
      <c r="I119" s="106">
        <v>5869508</v>
      </c>
    </row>
    <row r="120" spans="1:9" ht="21" customHeight="1" x14ac:dyDescent="0.25">
      <c r="A120" s="98">
        <v>116</v>
      </c>
      <c r="B120" s="103">
        <v>46247</v>
      </c>
      <c r="C120" s="105" t="s">
        <v>122</v>
      </c>
      <c r="D120" s="105" t="s">
        <v>325</v>
      </c>
      <c r="E120" s="105" t="s">
        <v>250</v>
      </c>
      <c r="F120" s="106">
        <v>700000</v>
      </c>
      <c r="G120" s="99">
        <v>0.08</v>
      </c>
      <c r="H120" s="106">
        <v>56000</v>
      </c>
      <c r="I120" s="106">
        <v>756000</v>
      </c>
    </row>
    <row r="121" spans="1:9" ht="21" customHeight="1" x14ac:dyDescent="0.25">
      <c r="A121" s="98">
        <v>117</v>
      </c>
      <c r="B121" s="103">
        <v>46247</v>
      </c>
      <c r="C121" s="105" t="s">
        <v>123</v>
      </c>
      <c r="D121" s="105" t="s">
        <v>329</v>
      </c>
      <c r="E121" s="105" t="s">
        <v>251</v>
      </c>
      <c r="F121" s="106">
        <v>11661100</v>
      </c>
      <c r="G121" s="99">
        <v>0.08</v>
      </c>
      <c r="H121" s="106">
        <v>932888</v>
      </c>
      <c r="I121" s="106">
        <v>12593988</v>
      </c>
    </row>
    <row r="122" spans="1:9" ht="21" customHeight="1" x14ac:dyDescent="0.25">
      <c r="A122" s="98">
        <v>118</v>
      </c>
      <c r="B122" s="103">
        <v>46247</v>
      </c>
      <c r="C122" s="105" t="s">
        <v>124</v>
      </c>
      <c r="D122" s="105" t="s">
        <v>326</v>
      </c>
      <c r="E122" s="105" t="s">
        <v>252</v>
      </c>
      <c r="F122" s="106">
        <v>700000</v>
      </c>
      <c r="G122" s="99">
        <v>0.08</v>
      </c>
      <c r="H122" s="106">
        <v>56000</v>
      </c>
      <c r="I122" s="106">
        <v>756000</v>
      </c>
    </row>
    <row r="123" spans="1:9" ht="21" customHeight="1" x14ac:dyDescent="0.25">
      <c r="A123" s="98">
        <v>119</v>
      </c>
      <c r="B123" s="103">
        <v>46247</v>
      </c>
      <c r="C123" s="105" t="s">
        <v>125</v>
      </c>
      <c r="D123" s="105" t="s">
        <v>340</v>
      </c>
      <c r="E123" s="105" t="s">
        <v>253</v>
      </c>
      <c r="F123" s="106">
        <v>725000</v>
      </c>
      <c r="G123" s="99">
        <v>0.08</v>
      </c>
      <c r="H123" s="106">
        <v>58000</v>
      </c>
      <c r="I123" s="106">
        <v>783000</v>
      </c>
    </row>
    <row r="124" spans="1:9" ht="21" customHeight="1" x14ac:dyDescent="0.25">
      <c r="A124" s="98">
        <v>120</v>
      </c>
      <c r="B124" s="103">
        <v>46247</v>
      </c>
      <c r="C124" s="105" t="s">
        <v>126</v>
      </c>
      <c r="D124" s="105" t="s">
        <v>331</v>
      </c>
      <c r="E124" s="105" t="s">
        <v>254</v>
      </c>
      <c r="F124" s="106">
        <v>3107255</v>
      </c>
      <c r="G124" s="99">
        <v>0.08</v>
      </c>
      <c r="H124" s="106">
        <v>248580</v>
      </c>
      <c r="I124" s="106">
        <v>3355835</v>
      </c>
    </row>
    <row r="125" spans="1:9" ht="21" customHeight="1" x14ac:dyDescent="0.25">
      <c r="A125" s="98">
        <v>121</v>
      </c>
      <c r="B125" s="103">
        <v>46247</v>
      </c>
      <c r="C125" s="105" t="s">
        <v>127</v>
      </c>
      <c r="D125" s="105" t="s">
        <v>324</v>
      </c>
      <c r="E125" s="105" t="s">
        <v>255</v>
      </c>
      <c r="F125" s="106">
        <v>10648810</v>
      </c>
      <c r="G125" s="99">
        <v>0.08</v>
      </c>
      <c r="H125" s="106">
        <v>851905</v>
      </c>
      <c r="I125" s="106">
        <v>11500715</v>
      </c>
    </row>
    <row r="126" spans="1:9" ht="21" customHeight="1" x14ac:dyDescent="0.25">
      <c r="A126" s="98">
        <v>122</v>
      </c>
      <c r="B126" s="103">
        <v>46247</v>
      </c>
      <c r="C126" s="105" t="s">
        <v>128</v>
      </c>
      <c r="D126" s="105" t="s">
        <v>326</v>
      </c>
      <c r="E126" s="105" t="s">
        <v>256</v>
      </c>
      <c r="F126" s="106">
        <v>1645000</v>
      </c>
      <c r="G126" s="99">
        <v>0.08</v>
      </c>
      <c r="H126" s="106">
        <v>131600</v>
      </c>
      <c r="I126" s="106">
        <v>1776600</v>
      </c>
    </row>
    <row r="127" spans="1:9" ht="21" customHeight="1" x14ac:dyDescent="0.25">
      <c r="A127" s="98">
        <v>123</v>
      </c>
      <c r="B127" s="103">
        <v>46247</v>
      </c>
      <c r="C127" s="105" t="s">
        <v>129</v>
      </c>
      <c r="D127" s="105" t="s">
        <v>318</v>
      </c>
      <c r="E127" s="105" t="s">
        <v>257</v>
      </c>
      <c r="F127" s="106">
        <v>1615480</v>
      </c>
      <c r="G127" s="99">
        <v>0.08</v>
      </c>
      <c r="H127" s="106">
        <v>129238</v>
      </c>
      <c r="I127" s="106">
        <v>1744718</v>
      </c>
    </row>
    <row r="128" spans="1:9" ht="21" customHeight="1" x14ac:dyDescent="0.25">
      <c r="A128" s="98">
        <v>124</v>
      </c>
      <c r="B128" s="103">
        <v>46248</v>
      </c>
      <c r="C128" s="105" t="s">
        <v>130</v>
      </c>
      <c r="D128" s="105" t="s">
        <v>332</v>
      </c>
      <c r="E128" s="105" t="s">
        <v>258</v>
      </c>
      <c r="F128" s="106">
        <v>3378608</v>
      </c>
      <c r="G128" s="99">
        <v>0.08</v>
      </c>
      <c r="H128" s="106">
        <v>270289</v>
      </c>
      <c r="I128" s="106">
        <v>3648897</v>
      </c>
    </row>
    <row r="129" spans="1:9" ht="21" customHeight="1" x14ac:dyDescent="0.25">
      <c r="A129" s="98">
        <v>125</v>
      </c>
      <c r="B129" s="103">
        <v>46249</v>
      </c>
      <c r="C129" s="105" t="s">
        <v>131</v>
      </c>
      <c r="D129" s="105" t="s">
        <v>329</v>
      </c>
      <c r="E129" s="105" t="s">
        <v>259</v>
      </c>
      <c r="F129" s="106">
        <v>1615480</v>
      </c>
      <c r="G129" s="99">
        <v>0.08</v>
      </c>
      <c r="H129" s="106">
        <v>129238</v>
      </c>
      <c r="I129" s="106">
        <v>1744718</v>
      </c>
    </row>
    <row r="130" spans="1:9" ht="21" customHeight="1" x14ac:dyDescent="0.25">
      <c r="A130" s="98">
        <v>126</v>
      </c>
      <c r="B130" s="103">
        <v>46251</v>
      </c>
      <c r="C130" s="105" t="s">
        <v>132</v>
      </c>
      <c r="D130" s="105" t="s">
        <v>331</v>
      </c>
      <c r="E130" s="105" t="s">
        <v>260</v>
      </c>
      <c r="F130" s="106">
        <v>11336580</v>
      </c>
      <c r="G130" s="99">
        <v>0.08</v>
      </c>
      <c r="H130" s="106">
        <v>906926</v>
      </c>
      <c r="I130" s="106">
        <v>12243506</v>
      </c>
    </row>
    <row r="131" spans="1:9" ht="21" customHeight="1" x14ac:dyDescent="0.25">
      <c r="A131" s="98">
        <v>127</v>
      </c>
      <c r="B131" s="103">
        <v>46251</v>
      </c>
      <c r="C131" s="105" t="s">
        <v>133</v>
      </c>
      <c r="D131" s="105" t="s">
        <v>327</v>
      </c>
      <c r="E131" s="105" t="s">
        <v>261</v>
      </c>
      <c r="F131" s="106">
        <v>3364645</v>
      </c>
      <c r="G131" s="99">
        <v>0.08</v>
      </c>
      <c r="H131" s="106">
        <v>269172</v>
      </c>
      <c r="I131" s="106">
        <v>3633817</v>
      </c>
    </row>
    <row r="132" spans="1:9" ht="21" customHeight="1" x14ac:dyDescent="0.25">
      <c r="A132" s="98">
        <v>128</v>
      </c>
      <c r="B132" s="103">
        <v>46251</v>
      </c>
      <c r="C132" s="105" t="s">
        <v>134</v>
      </c>
      <c r="D132" s="105" t="s">
        <v>339</v>
      </c>
      <c r="E132" s="105" t="s">
        <v>262</v>
      </c>
      <c r="F132" s="106">
        <v>4139680</v>
      </c>
      <c r="G132" s="99">
        <v>0.08</v>
      </c>
      <c r="H132" s="106">
        <v>331174</v>
      </c>
      <c r="I132" s="106">
        <v>4470854</v>
      </c>
    </row>
    <row r="133" spans="1:9" ht="21" customHeight="1" x14ac:dyDescent="0.25">
      <c r="A133" s="98">
        <v>129</v>
      </c>
      <c r="B133" s="103">
        <v>46251</v>
      </c>
      <c r="C133" s="105" t="s">
        <v>135</v>
      </c>
      <c r="D133" s="105" t="s">
        <v>322</v>
      </c>
      <c r="E133" s="105" t="s">
        <v>263</v>
      </c>
      <c r="F133" s="106">
        <v>6164850</v>
      </c>
      <c r="G133" s="99">
        <v>0.08</v>
      </c>
      <c r="H133" s="106">
        <v>493188</v>
      </c>
      <c r="I133" s="106">
        <v>6658038</v>
      </c>
    </row>
    <row r="134" spans="1:9" ht="21" customHeight="1" x14ac:dyDescent="0.25">
      <c r="A134" s="98">
        <v>130</v>
      </c>
      <c r="B134" s="103">
        <v>46253</v>
      </c>
      <c r="C134" s="105" t="s">
        <v>136</v>
      </c>
      <c r="D134" s="105" t="s">
        <v>318</v>
      </c>
      <c r="E134" s="105" t="s">
        <v>264</v>
      </c>
      <c r="F134" s="106">
        <v>712500</v>
      </c>
      <c r="G134" s="99">
        <v>0.08</v>
      </c>
      <c r="H134" s="106">
        <v>57000</v>
      </c>
      <c r="I134" s="106">
        <v>769500</v>
      </c>
    </row>
    <row r="135" spans="1:9" ht="21" customHeight="1" x14ac:dyDescent="0.25">
      <c r="A135" s="114">
        <v>131</v>
      </c>
      <c r="B135" s="116">
        <v>46253</v>
      </c>
      <c r="C135" s="117" t="s">
        <v>406</v>
      </c>
      <c r="D135" s="117" t="s">
        <v>340</v>
      </c>
      <c r="E135" s="117" t="s">
        <v>476</v>
      </c>
      <c r="F135" s="115">
        <v>-490000</v>
      </c>
      <c r="G135" s="100">
        <v>0.08</v>
      </c>
      <c r="H135" s="115">
        <v>-39200</v>
      </c>
      <c r="I135" s="115">
        <v>-529200</v>
      </c>
    </row>
    <row r="136" spans="1:9" s="96" customFormat="1" ht="21" customHeight="1" x14ac:dyDescent="0.25">
      <c r="A136" s="102">
        <v>132</v>
      </c>
      <c r="B136" s="122">
        <v>46253</v>
      </c>
      <c r="C136" s="123" t="s">
        <v>407</v>
      </c>
      <c r="D136" s="123" t="s">
        <v>319</v>
      </c>
      <c r="E136" s="123" t="s">
        <v>477</v>
      </c>
      <c r="F136" s="97">
        <v>-425000</v>
      </c>
      <c r="G136" s="99">
        <v>0.08</v>
      </c>
      <c r="H136" s="97">
        <v>-34000</v>
      </c>
      <c r="I136" s="97">
        <v>-459000</v>
      </c>
    </row>
    <row r="137" spans="1:9" ht="21" customHeight="1" x14ac:dyDescent="0.25">
      <c r="A137" s="114">
        <v>133</v>
      </c>
      <c r="B137" s="116">
        <v>46253</v>
      </c>
      <c r="C137" s="117" t="s">
        <v>408</v>
      </c>
      <c r="D137" s="117" t="s">
        <v>324</v>
      </c>
      <c r="E137" s="117" t="s">
        <v>478</v>
      </c>
      <c r="F137" s="115">
        <v>-2253499</v>
      </c>
      <c r="G137" s="100">
        <v>0.08</v>
      </c>
      <c r="H137" s="115">
        <v>-180280</v>
      </c>
      <c r="I137" s="115">
        <v>-2433779</v>
      </c>
    </row>
    <row r="138" spans="1:9" ht="21" customHeight="1" x14ac:dyDescent="0.25">
      <c r="A138" s="114">
        <v>134</v>
      </c>
      <c r="B138" s="116" t="s">
        <v>410</v>
      </c>
      <c r="C138" s="117" t="s">
        <v>409</v>
      </c>
      <c r="D138" s="117" t="s">
        <v>319</v>
      </c>
      <c r="E138" s="117" t="s">
        <v>479</v>
      </c>
      <c r="F138" s="115">
        <v>-886296</v>
      </c>
      <c r="G138" s="100">
        <v>0.08</v>
      </c>
      <c r="H138" s="115">
        <v>-70904</v>
      </c>
      <c r="I138" s="115">
        <v>-957200</v>
      </c>
    </row>
    <row r="139" spans="1:9" ht="21" customHeight="1" x14ac:dyDescent="0.25">
      <c r="A139" s="98">
        <v>135</v>
      </c>
      <c r="B139" s="103">
        <v>46254</v>
      </c>
      <c r="C139" s="105" t="s">
        <v>137</v>
      </c>
      <c r="D139" s="105" t="s">
        <v>324</v>
      </c>
      <c r="E139" s="105" t="s">
        <v>265</v>
      </c>
      <c r="F139" s="106">
        <v>700000</v>
      </c>
      <c r="G139" s="99">
        <v>0.08</v>
      </c>
      <c r="H139" s="106">
        <v>56000</v>
      </c>
      <c r="I139" s="106">
        <v>756000</v>
      </c>
    </row>
    <row r="140" spans="1:9" ht="21" customHeight="1" x14ac:dyDescent="0.25">
      <c r="A140" s="98">
        <v>136</v>
      </c>
      <c r="B140" s="103">
        <v>46254</v>
      </c>
      <c r="C140" s="105" t="s">
        <v>138</v>
      </c>
      <c r="D140" s="105" t="s">
        <v>321</v>
      </c>
      <c r="E140" s="105" t="s">
        <v>266</v>
      </c>
      <c r="F140" s="106">
        <v>700000</v>
      </c>
      <c r="G140" s="99">
        <v>0.08</v>
      </c>
      <c r="H140" s="106">
        <v>56000</v>
      </c>
      <c r="I140" s="106">
        <v>756000</v>
      </c>
    </row>
    <row r="141" spans="1:9" ht="21" customHeight="1" x14ac:dyDescent="0.25">
      <c r="A141" s="98">
        <v>137</v>
      </c>
      <c r="B141" s="103">
        <v>46254</v>
      </c>
      <c r="C141" s="105" t="s">
        <v>139</v>
      </c>
      <c r="D141" s="105" t="s">
        <v>331</v>
      </c>
      <c r="E141" s="105" t="s">
        <v>267</v>
      </c>
      <c r="F141" s="106">
        <v>4415685</v>
      </c>
      <c r="G141" s="99">
        <v>0.08</v>
      </c>
      <c r="H141" s="106">
        <v>353255</v>
      </c>
      <c r="I141" s="106">
        <v>4768940</v>
      </c>
    </row>
    <row r="142" spans="1:9" ht="21" customHeight="1" x14ac:dyDescent="0.25">
      <c r="A142" s="98">
        <v>138</v>
      </c>
      <c r="B142" s="103">
        <v>46254</v>
      </c>
      <c r="C142" s="105" t="s">
        <v>140</v>
      </c>
      <c r="D142" s="105" t="s">
        <v>324</v>
      </c>
      <c r="E142" s="105" t="s">
        <v>268</v>
      </c>
      <c r="F142" s="106">
        <v>2524200</v>
      </c>
      <c r="G142" s="99">
        <v>0.08</v>
      </c>
      <c r="H142" s="106">
        <v>201936</v>
      </c>
      <c r="I142" s="106">
        <v>2726136</v>
      </c>
    </row>
    <row r="143" spans="1:9" ht="21" customHeight="1" x14ac:dyDescent="0.25">
      <c r="A143" s="98">
        <v>139</v>
      </c>
      <c r="B143" s="103">
        <v>46254</v>
      </c>
      <c r="C143" s="105" t="s">
        <v>141</v>
      </c>
      <c r="D143" s="105" t="s">
        <v>325</v>
      </c>
      <c r="E143" s="105" t="s">
        <v>269</v>
      </c>
      <c r="F143" s="106">
        <v>3498330</v>
      </c>
      <c r="G143" s="99">
        <v>0.08</v>
      </c>
      <c r="H143" s="106">
        <v>279866</v>
      </c>
      <c r="I143" s="106">
        <v>3778196</v>
      </c>
    </row>
    <row r="144" spans="1:9" ht="21" customHeight="1" x14ac:dyDescent="0.25">
      <c r="A144" s="98">
        <v>140</v>
      </c>
      <c r="B144" s="103">
        <v>46254</v>
      </c>
      <c r="C144" s="105" t="s">
        <v>142</v>
      </c>
      <c r="D144" s="105" t="s">
        <v>340</v>
      </c>
      <c r="E144" s="105" t="s">
        <v>270</v>
      </c>
      <c r="F144" s="106">
        <v>1615480</v>
      </c>
      <c r="G144" s="99">
        <v>0.08</v>
      </c>
      <c r="H144" s="106">
        <v>129238</v>
      </c>
      <c r="I144" s="106">
        <v>1744718</v>
      </c>
    </row>
    <row r="145" spans="1:9" ht="21" customHeight="1" x14ac:dyDescent="0.25">
      <c r="A145" s="98">
        <v>141</v>
      </c>
      <c r="B145" s="103">
        <v>46254</v>
      </c>
      <c r="C145" s="105" t="s">
        <v>143</v>
      </c>
      <c r="D145" s="105" t="s">
        <v>327</v>
      </c>
      <c r="E145" s="105" t="s">
        <v>271</v>
      </c>
      <c r="F145" s="106">
        <v>2524200</v>
      </c>
      <c r="G145" s="99">
        <v>0.08</v>
      </c>
      <c r="H145" s="106">
        <v>201936</v>
      </c>
      <c r="I145" s="106">
        <v>2726136</v>
      </c>
    </row>
    <row r="146" spans="1:9" ht="21" customHeight="1" x14ac:dyDescent="0.25">
      <c r="A146" s="98">
        <v>142</v>
      </c>
      <c r="B146" s="103">
        <v>46254</v>
      </c>
      <c r="C146" s="105" t="s">
        <v>144</v>
      </c>
      <c r="D146" s="105" t="s">
        <v>323</v>
      </c>
      <c r="E146" s="105" t="s">
        <v>272</v>
      </c>
      <c r="F146" s="106">
        <v>7337350</v>
      </c>
      <c r="G146" s="99">
        <v>0.08</v>
      </c>
      <c r="H146" s="106">
        <v>586988</v>
      </c>
      <c r="I146" s="106">
        <v>7924338</v>
      </c>
    </row>
    <row r="147" spans="1:9" ht="21" customHeight="1" x14ac:dyDescent="0.25">
      <c r="A147" s="98">
        <v>143</v>
      </c>
      <c r="B147" s="103">
        <v>46254</v>
      </c>
      <c r="C147" s="105" t="s">
        <v>145</v>
      </c>
      <c r="D147" s="105" t="s">
        <v>334</v>
      </c>
      <c r="E147" s="105" t="s">
        <v>273</v>
      </c>
      <c r="F147" s="106">
        <v>5564680</v>
      </c>
      <c r="G147" s="99">
        <v>0.08</v>
      </c>
      <c r="H147" s="106">
        <v>445174</v>
      </c>
      <c r="I147" s="106">
        <v>6009854</v>
      </c>
    </row>
    <row r="148" spans="1:9" ht="21" customHeight="1" x14ac:dyDescent="0.25">
      <c r="A148" s="98">
        <v>144</v>
      </c>
      <c r="B148" s="103">
        <v>46254</v>
      </c>
      <c r="C148" s="105" t="s">
        <v>146</v>
      </c>
      <c r="D148" s="105" t="s">
        <v>325</v>
      </c>
      <c r="E148" s="105" t="s">
        <v>274</v>
      </c>
      <c r="F148" s="106">
        <v>725000</v>
      </c>
      <c r="G148" s="99">
        <v>0.08</v>
      </c>
      <c r="H148" s="106">
        <v>58000</v>
      </c>
      <c r="I148" s="106">
        <v>783000</v>
      </c>
    </row>
    <row r="149" spans="1:9" ht="21" customHeight="1" x14ac:dyDescent="0.25">
      <c r="A149" s="98">
        <v>145</v>
      </c>
      <c r="B149" s="103">
        <v>46254</v>
      </c>
      <c r="C149" s="105" t="s">
        <v>147</v>
      </c>
      <c r="D149" s="105" t="s">
        <v>322</v>
      </c>
      <c r="E149" s="105" t="s">
        <v>275</v>
      </c>
      <c r="F149" s="106">
        <v>6471900</v>
      </c>
      <c r="G149" s="99">
        <v>0.08</v>
      </c>
      <c r="H149" s="106">
        <v>517752</v>
      </c>
      <c r="I149" s="106">
        <v>6989652</v>
      </c>
    </row>
    <row r="150" spans="1:9" ht="21" customHeight="1" x14ac:dyDescent="0.25">
      <c r="A150" s="98">
        <v>146</v>
      </c>
      <c r="B150" s="103">
        <v>46255</v>
      </c>
      <c r="C150" s="105" t="s">
        <v>148</v>
      </c>
      <c r="D150" s="105" t="s">
        <v>336</v>
      </c>
      <c r="E150" s="105" t="s">
        <v>276</v>
      </c>
      <c r="F150" s="106">
        <v>1085603</v>
      </c>
      <c r="G150" s="99">
        <v>0.08</v>
      </c>
      <c r="H150" s="106">
        <v>86848</v>
      </c>
      <c r="I150" s="106">
        <v>1172451</v>
      </c>
    </row>
    <row r="151" spans="1:9" ht="21" customHeight="1" x14ac:dyDescent="0.25">
      <c r="A151" s="98">
        <v>147</v>
      </c>
      <c r="B151" s="103">
        <v>46255</v>
      </c>
      <c r="C151" s="105" t="s">
        <v>149</v>
      </c>
      <c r="D151" s="105" t="s">
        <v>332</v>
      </c>
      <c r="E151" s="105" t="s">
        <v>277</v>
      </c>
      <c r="F151" s="106">
        <v>8867520</v>
      </c>
      <c r="G151" s="99">
        <v>0.08</v>
      </c>
      <c r="H151" s="106">
        <v>709402</v>
      </c>
      <c r="I151" s="106">
        <v>9576922</v>
      </c>
    </row>
    <row r="152" spans="1:9" ht="21" customHeight="1" x14ac:dyDescent="0.25">
      <c r="A152" s="98">
        <v>148</v>
      </c>
      <c r="B152" s="103">
        <v>46255</v>
      </c>
      <c r="C152" s="105" t="s">
        <v>150</v>
      </c>
      <c r="D152" s="105" t="s">
        <v>336</v>
      </c>
      <c r="E152" s="105" t="s">
        <v>278</v>
      </c>
      <c r="F152" s="106">
        <v>1166110</v>
      </c>
      <c r="G152" s="99">
        <v>0.08</v>
      </c>
      <c r="H152" s="106">
        <v>93289</v>
      </c>
      <c r="I152" s="106">
        <v>1259399</v>
      </c>
    </row>
    <row r="153" spans="1:9" ht="21" customHeight="1" x14ac:dyDescent="0.25">
      <c r="A153" s="98">
        <v>149</v>
      </c>
      <c r="B153" s="103">
        <v>46256</v>
      </c>
      <c r="C153" s="105" t="s">
        <v>151</v>
      </c>
      <c r="D153" s="105" t="s">
        <v>320</v>
      </c>
      <c r="E153" s="105" t="s">
        <v>279</v>
      </c>
      <c r="F153" s="106">
        <v>1166110</v>
      </c>
      <c r="G153" s="99">
        <v>0.08</v>
      </c>
      <c r="H153" s="106">
        <v>93289</v>
      </c>
      <c r="I153" s="106">
        <v>1259399</v>
      </c>
    </row>
    <row r="154" spans="1:9" ht="21" customHeight="1" x14ac:dyDescent="0.25">
      <c r="A154" s="98">
        <v>150</v>
      </c>
      <c r="B154" s="103">
        <v>46256</v>
      </c>
      <c r="C154" s="105" t="s">
        <v>152</v>
      </c>
      <c r="D154" s="105" t="s">
        <v>320</v>
      </c>
      <c r="E154" s="105" t="s">
        <v>280</v>
      </c>
      <c r="F154" s="106">
        <v>3498330</v>
      </c>
      <c r="G154" s="99">
        <v>0.08</v>
      </c>
      <c r="H154" s="106">
        <v>279866</v>
      </c>
      <c r="I154" s="106">
        <v>3778196</v>
      </c>
    </row>
    <row r="155" spans="1:9" ht="21" customHeight="1" x14ac:dyDescent="0.25">
      <c r="A155" s="98">
        <v>151</v>
      </c>
      <c r="B155" s="103">
        <v>46258</v>
      </c>
      <c r="C155" s="105" t="s">
        <v>153</v>
      </c>
      <c r="D155" s="105" t="s">
        <v>324</v>
      </c>
      <c r="E155" s="105" t="s">
        <v>281</v>
      </c>
      <c r="F155" s="106">
        <v>10114050</v>
      </c>
      <c r="G155" s="99">
        <v>0.08</v>
      </c>
      <c r="H155" s="106">
        <v>809124</v>
      </c>
      <c r="I155" s="106">
        <v>10923174</v>
      </c>
    </row>
    <row r="156" spans="1:9" ht="21" customHeight="1" x14ac:dyDescent="0.25">
      <c r="A156" s="98">
        <v>152</v>
      </c>
      <c r="B156" s="103">
        <v>46258</v>
      </c>
      <c r="C156" s="105" t="s">
        <v>154</v>
      </c>
      <c r="D156" s="105" t="s">
        <v>339</v>
      </c>
      <c r="E156" s="105" t="s">
        <v>282</v>
      </c>
      <c r="F156" s="106">
        <v>2984200</v>
      </c>
      <c r="G156" s="99">
        <v>0.08</v>
      </c>
      <c r="H156" s="106">
        <v>238736</v>
      </c>
      <c r="I156" s="106">
        <v>3222936</v>
      </c>
    </row>
    <row r="157" spans="1:9" ht="21" customHeight="1" x14ac:dyDescent="0.25">
      <c r="A157" s="98">
        <v>153</v>
      </c>
      <c r="B157" s="103">
        <v>46258</v>
      </c>
      <c r="C157" s="105" t="s">
        <v>155</v>
      </c>
      <c r="D157" s="105" t="s">
        <v>339</v>
      </c>
      <c r="E157" s="105" t="s">
        <v>283</v>
      </c>
      <c r="F157" s="106">
        <v>4139680</v>
      </c>
      <c r="G157" s="99">
        <v>0.08</v>
      </c>
      <c r="H157" s="106">
        <v>331174</v>
      </c>
      <c r="I157" s="106">
        <v>4470854</v>
      </c>
    </row>
    <row r="158" spans="1:9" ht="21" customHeight="1" x14ac:dyDescent="0.25">
      <c r="A158" s="98">
        <v>154</v>
      </c>
      <c r="B158" s="103">
        <v>46258</v>
      </c>
      <c r="C158" s="105" t="s">
        <v>156</v>
      </c>
      <c r="D158" s="105" t="s">
        <v>322</v>
      </c>
      <c r="E158" s="105" t="s">
        <v>284</v>
      </c>
      <c r="F158" s="106">
        <v>8216320</v>
      </c>
      <c r="G158" s="99">
        <v>0.08</v>
      </c>
      <c r="H158" s="106">
        <v>657306</v>
      </c>
      <c r="I158" s="106">
        <v>8873626</v>
      </c>
    </row>
    <row r="159" spans="1:9" ht="21" customHeight="1" x14ac:dyDescent="0.25">
      <c r="A159" s="98">
        <v>155</v>
      </c>
      <c r="B159" s="103">
        <v>46258</v>
      </c>
      <c r="C159" s="105" t="s">
        <v>157</v>
      </c>
      <c r="D159" s="105" t="s">
        <v>326</v>
      </c>
      <c r="E159" s="105" t="s">
        <v>285</v>
      </c>
      <c r="F159" s="106">
        <v>4856420</v>
      </c>
      <c r="G159" s="99">
        <v>0.08</v>
      </c>
      <c r="H159" s="106">
        <v>388514</v>
      </c>
      <c r="I159" s="106">
        <v>5244934</v>
      </c>
    </row>
    <row r="160" spans="1:9" ht="21" customHeight="1" x14ac:dyDescent="0.25">
      <c r="A160" s="98">
        <v>156</v>
      </c>
      <c r="B160" s="103">
        <v>46258</v>
      </c>
      <c r="C160" s="105" t="s">
        <v>158</v>
      </c>
      <c r="D160" s="105" t="s">
        <v>327</v>
      </c>
      <c r="E160" s="105" t="s">
        <v>286</v>
      </c>
      <c r="F160" s="106">
        <v>700000</v>
      </c>
      <c r="G160" s="99">
        <v>0.08</v>
      </c>
      <c r="H160" s="106">
        <v>56000</v>
      </c>
      <c r="I160" s="106">
        <v>756000</v>
      </c>
    </row>
    <row r="161" spans="1:9" ht="21" customHeight="1" x14ac:dyDescent="0.25">
      <c r="A161" s="98">
        <v>157</v>
      </c>
      <c r="B161" s="103">
        <v>46259</v>
      </c>
      <c r="C161" s="105" t="s">
        <v>159</v>
      </c>
      <c r="D161" s="105" t="s">
        <v>329</v>
      </c>
      <c r="E161" s="105" t="s">
        <v>287</v>
      </c>
      <c r="F161" s="106">
        <v>110402</v>
      </c>
      <c r="G161" s="99">
        <v>0.08</v>
      </c>
      <c r="H161" s="106">
        <v>8832</v>
      </c>
      <c r="I161" s="106">
        <v>119234</v>
      </c>
    </row>
    <row r="162" spans="1:9" ht="21" customHeight="1" x14ac:dyDescent="0.25">
      <c r="A162" s="98">
        <v>158</v>
      </c>
      <c r="B162" s="103">
        <v>46259</v>
      </c>
      <c r="C162" s="105" t="s">
        <v>160</v>
      </c>
      <c r="D162" s="105" t="s">
        <v>329</v>
      </c>
      <c r="E162" s="105" t="s">
        <v>288</v>
      </c>
      <c r="F162" s="106">
        <v>355000</v>
      </c>
      <c r="G162" s="99">
        <v>0.08</v>
      </c>
      <c r="H162" s="106">
        <v>28400</v>
      </c>
      <c r="I162" s="106">
        <v>383400</v>
      </c>
    </row>
    <row r="163" spans="1:9" ht="21" customHeight="1" x14ac:dyDescent="0.25">
      <c r="A163" s="98">
        <v>159</v>
      </c>
      <c r="B163" s="103">
        <v>46259</v>
      </c>
      <c r="C163" s="105" t="s">
        <v>161</v>
      </c>
      <c r="D163" s="105" t="s">
        <v>329</v>
      </c>
      <c r="E163" s="105" t="s">
        <v>289</v>
      </c>
      <c r="F163" s="106">
        <v>357500</v>
      </c>
      <c r="G163" s="99">
        <v>0.08</v>
      </c>
      <c r="H163" s="106">
        <v>28600</v>
      </c>
      <c r="I163" s="106">
        <v>386100</v>
      </c>
    </row>
    <row r="164" spans="1:9" ht="21" customHeight="1" x14ac:dyDescent="0.25">
      <c r="A164" s="98">
        <v>160</v>
      </c>
      <c r="B164" s="103">
        <v>46259</v>
      </c>
      <c r="C164" s="105" t="s">
        <v>162</v>
      </c>
      <c r="D164" s="105" t="s">
        <v>323</v>
      </c>
      <c r="E164" s="105" t="s">
        <v>290</v>
      </c>
      <c r="F164" s="106">
        <v>5035375</v>
      </c>
      <c r="G164" s="99">
        <v>0.08</v>
      </c>
      <c r="H164" s="106">
        <v>402830</v>
      </c>
      <c r="I164" s="106">
        <v>5438205</v>
      </c>
    </row>
    <row r="165" spans="1:9" ht="21" customHeight="1" x14ac:dyDescent="0.25">
      <c r="A165" s="98">
        <v>161</v>
      </c>
      <c r="B165" s="103">
        <v>46260</v>
      </c>
      <c r="C165" s="105" t="s">
        <v>163</v>
      </c>
      <c r="D165" s="105" t="s">
        <v>320</v>
      </c>
      <c r="E165" s="105" t="s">
        <v>291</v>
      </c>
      <c r="F165" s="106">
        <v>712500</v>
      </c>
      <c r="G165" s="99">
        <v>0.08</v>
      </c>
      <c r="H165" s="106">
        <v>57000</v>
      </c>
      <c r="I165" s="106">
        <v>769500</v>
      </c>
    </row>
    <row r="166" spans="1:9" ht="21" customHeight="1" x14ac:dyDescent="0.25">
      <c r="A166" s="98">
        <v>162</v>
      </c>
      <c r="B166" s="103">
        <v>46260</v>
      </c>
      <c r="C166" s="105" t="s">
        <v>164</v>
      </c>
      <c r="D166" s="105" t="s">
        <v>330</v>
      </c>
      <c r="E166" s="105" t="s">
        <v>292</v>
      </c>
      <c r="F166" s="106">
        <v>3647040</v>
      </c>
      <c r="G166" s="99">
        <v>0.08</v>
      </c>
      <c r="H166" s="106">
        <v>291763</v>
      </c>
      <c r="I166" s="106">
        <v>3938803</v>
      </c>
    </row>
    <row r="167" spans="1:9" ht="21" customHeight="1" x14ac:dyDescent="0.25">
      <c r="A167" s="98">
        <v>163</v>
      </c>
      <c r="B167" s="103">
        <v>46260</v>
      </c>
      <c r="C167" s="105" t="s">
        <v>165</v>
      </c>
      <c r="D167" s="105" t="s">
        <v>318</v>
      </c>
      <c r="E167" s="105" t="s">
        <v>293</v>
      </c>
      <c r="F167" s="106">
        <v>1948770</v>
      </c>
      <c r="G167" s="99">
        <v>0.08</v>
      </c>
      <c r="H167" s="106">
        <v>155902</v>
      </c>
      <c r="I167" s="106">
        <v>2104672</v>
      </c>
    </row>
    <row r="168" spans="1:9" ht="21" customHeight="1" x14ac:dyDescent="0.25">
      <c r="A168" s="98">
        <v>164</v>
      </c>
      <c r="B168" s="103">
        <v>46260</v>
      </c>
      <c r="C168" s="105" t="s">
        <v>166</v>
      </c>
      <c r="D168" s="105" t="s">
        <v>318</v>
      </c>
      <c r="E168" s="105" t="s">
        <v>294</v>
      </c>
      <c r="F168" s="106">
        <v>4139680</v>
      </c>
      <c r="G168" s="99">
        <v>0.08</v>
      </c>
      <c r="H168" s="106">
        <v>331174</v>
      </c>
      <c r="I168" s="106">
        <v>4470854</v>
      </c>
    </row>
    <row r="169" spans="1:9" ht="21" customHeight="1" x14ac:dyDescent="0.25">
      <c r="A169" s="98">
        <v>165</v>
      </c>
      <c r="B169" s="103">
        <v>46260</v>
      </c>
      <c r="C169" s="105" t="s">
        <v>167</v>
      </c>
      <c r="D169" s="105" t="s">
        <v>330</v>
      </c>
      <c r="E169" s="105" t="s">
        <v>295</v>
      </c>
      <c r="F169" s="106">
        <v>5143150</v>
      </c>
      <c r="G169" s="99">
        <v>0.08</v>
      </c>
      <c r="H169" s="106">
        <v>411452</v>
      </c>
      <c r="I169" s="106">
        <v>5554602</v>
      </c>
    </row>
    <row r="170" spans="1:9" ht="21" customHeight="1" x14ac:dyDescent="0.25">
      <c r="A170" s="98">
        <v>166</v>
      </c>
      <c r="B170" s="103">
        <v>46261</v>
      </c>
      <c r="C170" s="105" t="s">
        <v>168</v>
      </c>
      <c r="D170" s="105" t="s">
        <v>333</v>
      </c>
      <c r="E170" s="105" t="s">
        <v>296</v>
      </c>
      <c r="F170" s="106">
        <v>2794740</v>
      </c>
      <c r="G170" s="99">
        <v>0.08</v>
      </c>
      <c r="H170" s="106">
        <v>223579</v>
      </c>
      <c r="I170" s="106">
        <v>3018319</v>
      </c>
    </row>
    <row r="171" spans="1:9" ht="21" customHeight="1" x14ac:dyDescent="0.25">
      <c r="A171" s="98">
        <v>167</v>
      </c>
      <c r="B171" s="103">
        <v>46261</v>
      </c>
      <c r="C171" s="105" t="s">
        <v>169</v>
      </c>
      <c r="D171" s="105" t="s">
        <v>333</v>
      </c>
      <c r="E171" s="105" t="s">
        <v>297</v>
      </c>
      <c r="F171" s="106">
        <v>1823150</v>
      </c>
      <c r="G171" s="99">
        <v>0.08</v>
      </c>
      <c r="H171" s="106">
        <v>145852</v>
      </c>
      <c r="I171" s="106">
        <v>1969002</v>
      </c>
    </row>
    <row r="172" spans="1:9" ht="21" customHeight="1" x14ac:dyDescent="0.25">
      <c r="A172" s="98">
        <v>168</v>
      </c>
      <c r="B172" s="103">
        <v>46261</v>
      </c>
      <c r="C172" s="105" t="s">
        <v>170</v>
      </c>
      <c r="D172" s="105" t="s">
        <v>336</v>
      </c>
      <c r="E172" s="105" t="s">
        <v>298</v>
      </c>
      <c r="F172" s="106">
        <v>2853185</v>
      </c>
      <c r="G172" s="99">
        <v>0.08</v>
      </c>
      <c r="H172" s="106">
        <v>228255</v>
      </c>
      <c r="I172" s="106">
        <v>3081440</v>
      </c>
    </row>
    <row r="173" spans="1:9" ht="21" customHeight="1" x14ac:dyDescent="0.25">
      <c r="A173" s="98">
        <v>169</v>
      </c>
      <c r="B173" s="103">
        <v>46261</v>
      </c>
      <c r="C173" s="105" t="s">
        <v>171</v>
      </c>
      <c r="D173" s="105" t="s">
        <v>336</v>
      </c>
      <c r="E173" s="105" t="s">
        <v>299</v>
      </c>
      <c r="F173" s="106">
        <v>9289040</v>
      </c>
      <c r="G173" s="99">
        <v>0.08</v>
      </c>
      <c r="H173" s="106">
        <v>743123</v>
      </c>
      <c r="I173" s="106">
        <v>10032163</v>
      </c>
    </row>
    <row r="174" spans="1:9" ht="21" customHeight="1" x14ac:dyDescent="0.25">
      <c r="A174" s="98">
        <v>170</v>
      </c>
      <c r="B174" s="103">
        <v>46261</v>
      </c>
      <c r="C174" s="105" t="s">
        <v>172</v>
      </c>
      <c r="D174" s="105" t="s">
        <v>336</v>
      </c>
      <c r="E174" s="105" t="s">
        <v>300</v>
      </c>
      <c r="F174" s="106">
        <v>2221300</v>
      </c>
      <c r="G174" s="99">
        <v>0.08</v>
      </c>
      <c r="H174" s="106">
        <v>177704</v>
      </c>
      <c r="I174" s="106">
        <v>2399004</v>
      </c>
    </row>
    <row r="175" spans="1:9" ht="21" customHeight="1" x14ac:dyDescent="0.25">
      <c r="A175" s="98">
        <v>171</v>
      </c>
      <c r="B175" s="103">
        <v>46261</v>
      </c>
      <c r="C175" s="105" t="s">
        <v>173</v>
      </c>
      <c r="D175" s="105" t="s">
        <v>340</v>
      </c>
      <c r="E175" s="105" t="s">
        <v>301</v>
      </c>
      <c r="F175" s="106">
        <v>3058520</v>
      </c>
      <c r="G175" s="99">
        <v>0.08</v>
      </c>
      <c r="H175" s="106">
        <v>244682</v>
      </c>
      <c r="I175" s="106">
        <v>3303202</v>
      </c>
    </row>
    <row r="176" spans="1:9" ht="21" customHeight="1" x14ac:dyDescent="0.25">
      <c r="A176" s="98">
        <v>172</v>
      </c>
      <c r="B176" s="103">
        <v>46261</v>
      </c>
      <c r="C176" s="105" t="s">
        <v>174</v>
      </c>
      <c r="D176" s="105" t="s">
        <v>328</v>
      </c>
      <c r="E176" s="105" t="s">
        <v>302</v>
      </c>
      <c r="F176" s="106">
        <v>5305790</v>
      </c>
      <c r="G176" s="99">
        <v>0.08</v>
      </c>
      <c r="H176" s="106">
        <v>424463</v>
      </c>
      <c r="I176" s="106">
        <v>5730253</v>
      </c>
    </row>
    <row r="177" spans="1:9" ht="21" customHeight="1" x14ac:dyDescent="0.25">
      <c r="A177" s="98">
        <v>173</v>
      </c>
      <c r="B177" s="103">
        <v>46261</v>
      </c>
      <c r="C177" s="105" t="s">
        <v>175</v>
      </c>
      <c r="D177" s="105" t="s">
        <v>335</v>
      </c>
      <c r="E177" s="105" t="s">
        <v>303</v>
      </c>
      <c r="F177" s="106">
        <v>1615480</v>
      </c>
      <c r="G177" s="99">
        <v>0.08</v>
      </c>
      <c r="H177" s="106">
        <v>129238</v>
      </c>
      <c r="I177" s="106">
        <v>1744718</v>
      </c>
    </row>
    <row r="178" spans="1:9" ht="23.25" customHeight="1" x14ac:dyDescent="0.25">
      <c r="A178" s="98">
        <v>174</v>
      </c>
      <c r="B178" s="103">
        <v>46261</v>
      </c>
      <c r="C178" s="105" t="s">
        <v>176</v>
      </c>
      <c r="D178" s="105" t="s">
        <v>331</v>
      </c>
      <c r="E178" s="105" t="s">
        <v>304</v>
      </c>
      <c r="F178" s="106">
        <v>13751375</v>
      </c>
      <c r="G178" s="99">
        <v>0.08</v>
      </c>
      <c r="H178" s="106">
        <v>1100110</v>
      </c>
      <c r="I178" s="106">
        <v>14851485</v>
      </c>
    </row>
    <row r="179" spans="1:9" ht="21" customHeight="1" x14ac:dyDescent="0.25">
      <c r="A179" s="98">
        <v>175</v>
      </c>
      <c r="B179" s="103">
        <v>46261</v>
      </c>
      <c r="C179" s="105" t="s">
        <v>177</v>
      </c>
      <c r="D179" s="105" t="s">
        <v>339</v>
      </c>
      <c r="E179" s="105" t="s">
        <v>305</v>
      </c>
      <c r="F179" s="106">
        <v>4817861</v>
      </c>
      <c r="G179" s="99">
        <v>0.08</v>
      </c>
      <c r="H179" s="106">
        <v>385429</v>
      </c>
      <c r="I179" s="106">
        <v>5203290</v>
      </c>
    </row>
    <row r="180" spans="1:9" ht="21" customHeight="1" x14ac:dyDescent="0.25">
      <c r="A180" s="98">
        <v>176</v>
      </c>
      <c r="B180" s="103">
        <v>46261</v>
      </c>
      <c r="C180" s="105" t="s">
        <v>178</v>
      </c>
      <c r="D180" s="105" t="s">
        <v>336</v>
      </c>
      <c r="E180" s="105" t="s">
        <v>306</v>
      </c>
      <c r="F180" s="106">
        <v>362500</v>
      </c>
      <c r="G180" s="99">
        <v>0.08</v>
      </c>
      <c r="H180" s="106">
        <v>29000</v>
      </c>
      <c r="I180" s="106">
        <v>391500</v>
      </c>
    </row>
    <row r="181" spans="1:9" ht="21" customHeight="1" x14ac:dyDescent="0.25">
      <c r="A181" s="98">
        <v>177</v>
      </c>
      <c r="B181" s="103">
        <v>46261</v>
      </c>
      <c r="C181" s="105" t="s">
        <v>179</v>
      </c>
      <c r="D181" s="105" t="s">
        <v>321</v>
      </c>
      <c r="E181" s="105" t="s">
        <v>307</v>
      </c>
      <c r="F181" s="106">
        <v>828000</v>
      </c>
      <c r="G181" s="99">
        <v>0.08</v>
      </c>
      <c r="H181" s="106">
        <v>66240</v>
      </c>
      <c r="I181" s="106">
        <v>894240</v>
      </c>
    </row>
    <row r="182" spans="1:9" s="96" customFormat="1" ht="21" customHeight="1" x14ac:dyDescent="0.25">
      <c r="A182" s="114">
        <v>178</v>
      </c>
      <c r="B182" s="116">
        <v>46261</v>
      </c>
      <c r="C182" s="117" t="s">
        <v>411</v>
      </c>
      <c r="D182" s="117" t="s">
        <v>339</v>
      </c>
      <c r="E182" s="117" t="s">
        <v>480</v>
      </c>
      <c r="F182" s="115">
        <v>-654010</v>
      </c>
      <c r="G182" s="100">
        <v>0.08</v>
      </c>
      <c r="H182" s="115">
        <v>-52321</v>
      </c>
      <c r="I182" s="115">
        <v>-706331</v>
      </c>
    </row>
    <row r="183" spans="1:9" s="96" customFormat="1" ht="21" customHeight="1" x14ac:dyDescent="0.25">
      <c r="A183" s="114">
        <v>179</v>
      </c>
      <c r="B183" s="116">
        <v>46261</v>
      </c>
      <c r="C183" s="117" t="s">
        <v>412</v>
      </c>
      <c r="D183" s="117" t="s">
        <v>340</v>
      </c>
      <c r="E183" s="117" t="s">
        <v>476</v>
      </c>
      <c r="F183" s="115">
        <v>-1385300</v>
      </c>
      <c r="G183" s="100">
        <v>0.08</v>
      </c>
      <c r="H183" s="115">
        <v>-110824</v>
      </c>
      <c r="I183" s="115">
        <v>-1496124</v>
      </c>
    </row>
    <row r="184" spans="1:9" s="96" customFormat="1" ht="21" customHeight="1" x14ac:dyDescent="0.25">
      <c r="A184" s="114">
        <v>180</v>
      </c>
      <c r="B184" s="116">
        <v>46261</v>
      </c>
      <c r="C184" s="117" t="s">
        <v>413</v>
      </c>
      <c r="D184" s="117" t="s">
        <v>339</v>
      </c>
      <c r="E184" s="117" t="s">
        <v>480</v>
      </c>
      <c r="F184" s="115">
        <v>-1066809</v>
      </c>
      <c r="G184" s="100">
        <v>0.08</v>
      </c>
      <c r="H184" s="115">
        <v>-85345</v>
      </c>
      <c r="I184" s="115">
        <v>-1152154</v>
      </c>
    </row>
    <row r="185" spans="1:9" s="96" customFormat="1" ht="21" customHeight="1" x14ac:dyDescent="0.25">
      <c r="A185" s="114">
        <v>181</v>
      </c>
      <c r="B185" s="116">
        <v>46261</v>
      </c>
      <c r="C185" s="117" t="s">
        <v>414</v>
      </c>
      <c r="D185" s="117" t="s">
        <v>324</v>
      </c>
      <c r="E185" s="117" t="s">
        <v>478</v>
      </c>
      <c r="F185" s="115">
        <v>-2425053</v>
      </c>
      <c r="G185" s="100">
        <v>0.08</v>
      </c>
      <c r="H185" s="115">
        <v>-194004</v>
      </c>
      <c r="I185" s="115">
        <v>-2619057</v>
      </c>
    </row>
    <row r="186" spans="1:9" s="96" customFormat="1" ht="21" customHeight="1" x14ac:dyDescent="0.25">
      <c r="A186" s="114">
        <v>182</v>
      </c>
      <c r="B186" s="116">
        <v>46261</v>
      </c>
      <c r="C186" s="117" t="s">
        <v>415</v>
      </c>
      <c r="D186" s="117" t="s">
        <v>331</v>
      </c>
      <c r="E186" s="117" t="s">
        <v>481</v>
      </c>
      <c r="F186" s="115">
        <v>-233222</v>
      </c>
      <c r="G186" s="100">
        <v>0.08</v>
      </c>
      <c r="H186" s="115">
        <v>-18658</v>
      </c>
      <c r="I186" s="115">
        <v>-251880</v>
      </c>
    </row>
    <row r="187" spans="1:9" s="96" customFormat="1" ht="21" customHeight="1" x14ac:dyDescent="0.25">
      <c r="A187" s="114">
        <v>183</v>
      </c>
      <c r="B187" s="116">
        <v>46261</v>
      </c>
      <c r="C187" s="117" t="s">
        <v>416</v>
      </c>
      <c r="D187" s="117" t="s">
        <v>331</v>
      </c>
      <c r="E187" s="117" t="s">
        <v>481</v>
      </c>
      <c r="F187" s="115">
        <v>-233222</v>
      </c>
      <c r="G187" s="100">
        <v>0.08</v>
      </c>
      <c r="H187" s="115">
        <v>-18658</v>
      </c>
      <c r="I187" s="115">
        <v>-251880</v>
      </c>
    </row>
    <row r="188" spans="1:9" ht="21" customHeight="1" x14ac:dyDescent="0.25">
      <c r="A188" s="98">
        <v>184</v>
      </c>
      <c r="B188" s="103">
        <v>46262</v>
      </c>
      <c r="C188" s="105" t="s">
        <v>180</v>
      </c>
      <c r="D188" s="105" t="s">
        <v>336</v>
      </c>
      <c r="E188" s="105" t="s">
        <v>308</v>
      </c>
      <c r="F188" s="106">
        <v>2221300</v>
      </c>
      <c r="G188" s="99">
        <v>0.08</v>
      </c>
      <c r="H188" s="106">
        <v>177704</v>
      </c>
      <c r="I188" s="106">
        <v>2399004</v>
      </c>
    </row>
    <row r="189" spans="1:9" ht="21" customHeight="1" x14ac:dyDescent="0.25">
      <c r="A189" s="98">
        <v>185</v>
      </c>
      <c r="B189" s="103">
        <v>46262</v>
      </c>
      <c r="C189" s="105" t="s">
        <v>181</v>
      </c>
      <c r="D189" s="105" t="s">
        <v>323</v>
      </c>
      <c r="E189" s="105" t="s">
        <v>309</v>
      </c>
      <c r="F189" s="106">
        <v>4442600</v>
      </c>
      <c r="G189" s="99">
        <v>0.08</v>
      </c>
      <c r="H189" s="106">
        <v>355408</v>
      </c>
      <c r="I189" s="106">
        <v>4798008</v>
      </c>
    </row>
    <row r="190" spans="1:9" ht="21" customHeight="1" x14ac:dyDescent="0.25">
      <c r="A190" s="98">
        <v>186</v>
      </c>
      <c r="B190" s="103">
        <v>46262</v>
      </c>
      <c r="C190" s="105" t="s">
        <v>182</v>
      </c>
      <c r="D190" s="105" t="s">
        <v>336</v>
      </c>
      <c r="E190" s="105" t="s">
        <v>310</v>
      </c>
      <c r="F190" s="106">
        <v>1060000</v>
      </c>
      <c r="G190" s="99">
        <v>0.08</v>
      </c>
      <c r="H190" s="106">
        <v>84800</v>
      </c>
      <c r="I190" s="106">
        <v>1144800</v>
      </c>
    </row>
    <row r="191" spans="1:9" ht="21" customHeight="1" x14ac:dyDescent="0.25">
      <c r="A191" s="98">
        <v>187</v>
      </c>
      <c r="B191" s="103">
        <v>46263</v>
      </c>
      <c r="C191" s="105" t="s">
        <v>183</v>
      </c>
      <c r="D191" s="105" t="s">
        <v>332</v>
      </c>
      <c r="E191" s="105" t="s">
        <v>311</v>
      </c>
      <c r="F191" s="106">
        <v>10868375</v>
      </c>
      <c r="G191" s="99">
        <v>0.08</v>
      </c>
      <c r="H191" s="106">
        <v>869470</v>
      </c>
      <c r="I191" s="106">
        <v>11737845</v>
      </c>
    </row>
    <row r="192" spans="1:9" ht="21" customHeight="1" x14ac:dyDescent="0.25">
      <c r="A192" s="98">
        <v>188</v>
      </c>
      <c r="B192" s="103">
        <v>46263</v>
      </c>
      <c r="C192" s="105" t="s">
        <v>184</v>
      </c>
      <c r="D192" s="105" t="s">
        <v>320</v>
      </c>
      <c r="E192" s="105" t="s">
        <v>312</v>
      </c>
      <c r="F192" s="106">
        <v>8885200</v>
      </c>
      <c r="G192" s="99">
        <v>0.08</v>
      </c>
      <c r="H192" s="106">
        <v>710816</v>
      </c>
      <c r="I192" s="106">
        <v>9596016</v>
      </c>
    </row>
    <row r="193" spans="1:9" ht="21" customHeight="1" x14ac:dyDescent="0.25">
      <c r="A193" s="98">
        <v>189</v>
      </c>
      <c r="B193" s="103">
        <v>46263</v>
      </c>
      <c r="C193" s="105" t="s">
        <v>185</v>
      </c>
      <c r="D193" s="105" t="s">
        <v>332</v>
      </c>
      <c r="E193" s="105" t="s">
        <v>313</v>
      </c>
      <c r="F193" s="106">
        <v>8885200</v>
      </c>
      <c r="G193" s="99">
        <v>0.08</v>
      </c>
      <c r="H193" s="106">
        <v>710816</v>
      </c>
      <c r="I193" s="106">
        <v>9596016</v>
      </c>
    </row>
    <row r="194" spans="1:9" ht="21" customHeight="1" x14ac:dyDescent="0.25">
      <c r="A194" s="98">
        <v>190</v>
      </c>
      <c r="B194" s="103">
        <v>46263</v>
      </c>
      <c r="C194" s="104" t="s">
        <v>345</v>
      </c>
      <c r="D194" s="105" t="s">
        <v>318</v>
      </c>
      <c r="E194" s="105" t="s">
        <v>314</v>
      </c>
      <c r="F194" s="106">
        <v>2221300</v>
      </c>
      <c r="G194" s="99">
        <v>0.08</v>
      </c>
      <c r="H194" s="106">
        <v>177704</v>
      </c>
      <c r="I194" s="106">
        <v>2399004</v>
      </c>
    </row>
    <row r="195" spans="1:9" ht="21" customHeight="1" x14ac:dyDescent="0.25">
      <c r="A195" s="98">
        <v>191</v>
      </c>
      <c r="B195" s="103">
        <v>46265</v>
      </c>
      <c r="C195" s="105" t="s">
        <v>186</v>
      </c>
      <c r="D195" s="105" t="s">
        <v>323</v>
      </c>
      <c r="E195" s="105" t="s">
        <v>315</v>
      </c>
      <c r="F195" s="106">
        <v>3340175</v>
      </c>
      <c r="G195" s="99">
        <v>0.08</v>
      </c>
      <c r="H195" s="106">
        <v>267214</v>
      </c>
      <c r="I195" s="106">
        <v>3607389</v>
      </c>
    </row>
    <row r="196" spans="1:9" ht="21" customHeight="1" x14ac:dyDescent="0.25">
      <c r="A196" s="98">
        <v>192</v>
      </c>
      <c r="B196" s="103">
        <v>46265</v>
      </c>
      <c r="C196" s="105" t="s">
        <v>187</v>
      </c>
      <c r="D196" s="105" t="s">
        <v>339</v>
      </c>
      <c r="E196" s="105" t="s">
        <v>316</v>
      </c>
      <c r="F196" s="106">
        <v>6663900</v>
      </c>
      <c r="G196" s="99">
        <v>0.08</v>
      </c>
      <c r="H196" s="106">
        <v>533112</v>
      </c>
      <c r="I196" s="106">
        <v>7197012</v>
      </c>
    </row>
    <row r="197" spans="1:9" ht="15" x14ac:dyDescent="0.2">
      <c r="A197" s="2"/>
      <c r="B197" s="3"/>
      <c r="C197" s="2"/>
      <c r="D197" s="4"/>
      <c r="E197" s="4"/>
      <c r="F197" s="5"/>
      <c r="G197" s="6"/>
      <c r="H197" s="5"/>
      <c r="I197" s="5">
        <v>-820066</v>
      </c>
    </row>
    <row r="198" spans="1:9" ht="15" x14ac:dyDescent="0.2">
      <c r="A198" s="26" t="s">
        <v>28</v>
      </c>
      <c r="B198" s="27"/>
      <c r="C198" s="27"/>
      <c r="D198" s="27"/>
      <c r="E198" s="27"/>
      <c r="F198" s="28">
        <f>SUBTOTAL(109,Table2[Tổng tiền hàng])</f>
        <v>619578866</v>
      </c>
      <c r="G198" s="29"/>
      <c r="H198" s="28">
        <f>SUBTOTAL(109,Table2[Tiền thuế GTGT])</f>
        <v>49566306</v>
      </c>
      <c r="I198" s="30">
        <f>SUBTOTAL(109,Table2[Tổng tiền thanh toán])</f>
        <v>668325106</v>
      </c>
    </row>
    <row r="199" spans="1:9" x14ac:dyDescent="0.2">
      <c r="I199" s="56">
        <v>11667845</v>
      </c>
    </row>
    <row r="1489" spans="1:9" s="31" customFormat="1" x14ac:dyDescent="0.2">
      <c r="A1489"/>
      <c r="B1489" s="1"/>
      <c r="C1489"/>
      <c r="D1489"/>
      <c r="E1489"/>
      <c r="F1489"/>
      <c r="G1489"/>
      <c r="H1489"/>
      <c r="I1489"/>
    </row>
  </sheetData>
  <mergeCells count="2">
    <mergeCell ref="A2:I2"/>
    <mergeCell ref="A1:I1"/>
  </mergeCells>
  <phoneticPr fontId="24" type="noConversion"/>
  <printOptions horizontalCentered="1"/>
  <pageMargins left="0.75" right="0.75" top="1" bottom="1" header="0.5" footer="0.5"/>
  <pageSetup paperSize="9" fitToHeight="0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B600-0F06-4C51-94BC-C84F0F0CFDC1}">
  <dimension ref="A1:L1488"/>
  <sheetViews>
    <sheetView topLeftCell="A170" workbookViewId="0">
      <selection activeCell="A5" sqref="A5:A199"/>
    </sheetView>
  </sheetViews>
  <sheetFormatPr defaultRowHeight="14.25" x14ac:dyDescent="0.2"/>
  <cols>
    <col min="1" max="1" width="7.125" customWidth="1"/>
    <col min="2" max="2" width="13" style="1" customWidth="1"/>
    <col min="3" max="3" width="9.5" customWidth="1"/>
    <col min="4" max="4" width="71.375" customWidth="1"/>
    <col min="5" max="5" width="46.75" customWidth="1"/>
    <col min="6" max="6" width="14.625" customWidth="1"/>
    <col min="7" max="7" width="9.125" customWidth="1"/>
    <col min="8" max="8" width="11.375" customWidth="1"/>
    <col min="9" max="9" width="14.875" customWidth="1"/>
  </cols>
  <sheetData>
    <row r="1" spans="1:12" ht="30" customHeight="1" x14ac:dyDescent="0.2">
      <c r="A1" s="34" t="s">
        <v>19</v>
      </c>
      <c r="B1" s="33"/>
      <c r="C1" s="33"/>
      <c r="D1" s="33"/>
      <c r="E1" s="33"/>
      <c r="F1" s="33"/>
      <c r="G1" s="33"/>
      <c r="H1" s="33"/>
      <c r="I1" s="33"/>
    </row>
    <row r="2" spans="1:12" x14ac:dyDescent="0.2">
      <c r="A2" s="32" t="s">
        <v>62</v>
      </c>
      <c r="B2" s="33"/>
      <c r="C2" s="33"/>
      <c r="D2" s="33"/>
      <c r="E2" s="33"/>
      <c r="F2" s="33"/>
      <c r="G2" s="33"/>
      <c r="H2" s="33"/>
      <c r="I2" s="33"/>
    </row>
    <row r="4" spans="1:12" ht="24.75" customHeight="1" x14ac:dyDescent="0.2">
      <c r="A4" s="7" t="s">
        <v>20</v>
      </c>
      <c r="B4" s="8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29</v>
      </c>
      <c r="H4" s="9" t="s">
        <v>26</v>
      </c>
      <c r="I4" s="10" t="s">
        <v>27</v>
      </c>
      <c r="J4" s="9" t="s">
        <v>418</v>
      </c>
      <c r="K4" s="9" t="s">
        <v>419</v>
      </c>
      <c r="L4" s="9" t="s">
        <v>485</v>
      </c>
    </row>
    <row r="5" spans="1:12" ht="21" customHeight="1" x14ac:dyDescent="0.2">
      <c r="A5" s="2">
        <v>1</v>
      </c>
      <c r="B5" s="42">
        <v>46087</v>
      </c>
      <c r="C5" s="43" t="s">
        <v>63</v>
      </c>
      <c r="D5" s="43" t="s">
        <v>318</v>
      </c>
      <c r="E5" s="43" t="s">
        <v>188</v>
      </c>
      <c r="F5" s="54">
        <v>4270196</v>
      </c>
      <c r="G5" s="55">
        <v>0</v>
      </c>
      <c r="H5" s="54">
        <v>341616</v>
      </c>
      <c r="I5" s="56">
        <v>4611812</v>
      </c>
      <c r="J5" s="57" t="s">
        <v>417</v>
      </c>
      <c r="K5" s="58"/>
    </row>
    <row r="6" spans="1:12" ht="21" customHeight="1" x14ac:dyDescent="0.2">
      <c r="A6" s="2">
        <v>2</v>
      </c>
      <c r="B6" s="42">
        <v>46092</v>
      </c>
      <c r="C6" s="43" t="s">
        <v>64</v>
      </c>
      <c r="D6" s="43" t="s">
        <v>319</v>
      </c>
      <c r="E6" s="43" t="s">
        <v>189</v>
      </c>
      <c r="F6" s="54">
        <v>3812532</v>
      </c>
      <c r="G6" s="55">
        <v>0</v>
      </c>
      <c r="H6" s="54">
        <v>305003</v>
      </c>
      <c r="I6" s="56">
        <v>4117535</v>
      </c>
      <c r="J6" s="57" t="s">
        <v>417</v>
      </c>
      <c r="K6" s="58"/>
    </row>
    <row r="7" spans="1:12" ht="21" customHeight="1" x14ac:dyDescent="0.2">
      <c r="A7" s="2">
        <v>3</v>
      </c>
      <c r="B7" s="42">
        <v>46120</v>
      </c>
      <c r="C7" s="43" t="s">
        <v>348</v>
      </c>
      <c r="D7" s="43" t="s">
        <v>320</v>
      </c>
      <c r="E7" s="43" t="s">
        <v>420</v>
      </c>
      <c r="F7" s="54">
        <v>10803560</v>
      </c>
      <c r="G7" s="55">
        <v>0</v>
      </c>
      <c r="H7" s="54">
        <v>864285</v>
      </c>
      <c r="I7" s="56">
        <v>11667845</v>
      </c>
      <c r="J7" s="57" t="s">
        <v>417</v>
      </c>
      <c r="K7" s="58"/>
    </row>
    <row r="8" spans="1:12" ht="21" customHeight="1" x14ac:dyDescent="0.2">
      <c r="A8" s="2">
        <v>4</v>
      </c>
      <c r="B8" s="42">
        <v>46136</v>
      </c>
      <c r="C8" s="44" t="s">
        <v>65</v>
      </c>
      <c r="D8" s="44" t="s">
        <v>321</v>
      </c>
      <c r="E8" s="44" t="s">
        <v>190</v>
      </c>
      <c r="F8" s="60">
        <v>3876220</v>
      </c>
      <c r="G8" s="55">
        <v>0</v>
      </c>
      <c r="H8" s="60">
        <v>310098</v>
      </c>
      <c r="I8" s="61">
        <v>4186318</v>
      </c>
      <c r="J8" s="57" t="s">
        <v>417</v>
      </c>
      <c r="K8" s="58"/>
    </row>
    <row r="9" spans="1:12" ht="21" customHeight="1" x14ac:dyDescent="0.2">
      <c r="A9" s="2">
        <v>5</v>
      </c>
      <c r="B9" s="42">
        <v>46133</v>
      </c>
      <c r="C9" s="44" t="s">
        <v>349</v>
      </c>
      <c r="D9" s="44" t="s">
        <v>322</v>
      </c>
      <c r="E9" s="44" t="s">
        <v>421</v>
      </c>
      <c r="F9" s="60">
        <v>2358520</v>
      </c>
      <c r="G9" s="55">
        <v>0</v>
      </c>
      <c r="H9" s="60">
        <v>188682</v>
      </c>
      <c r="I9" s="61">
        <v>2547202</v>
      </c>
      <c r="J9" s="57" t="s">
        <v>417</v>
      </c>
      <c r="K9" s="58"/>
    </row>
    <row r="10" spans="1:12" ht="21" customHeight="1" x14ac:dyDescent="0.2">
      <c r="A10" s="2">
        <v>6</v>
      </c>
      <c r="B10" s="42">
        <v>46141</v>
      </c>
      <c r="C10" s="43" t="s">
        <v>66</v>
      </c>
      <c r="D10" s="43" t="s">
        <v>323</v>
      </c>
      <c r="E10" s="43" t="s">
        <v>191</v>
      </c>
      <c r="F10" s="54">
        <v>1166110</v>
      </c>
      <c r="G10" s="55">
        <v>0</v>
      </c>
      <c r="H10" s="54">
        <v>93289</v>
      </c>
      <c r="I10" s="56">
        <v>1259399</v>
      </c>
      <c r="J10" s="57" t="s">
        <v>417</v>
      </c>
      <c r="K10" s="58"/>
    </row>
    <row r="11" spans="1:12" ht="21" customHeight="1" x14ac:dyDescent="0.2">
      <c r="A11" s="2">
        <v>7</v>
      </c>
      <c r="B11" s="42">
        <v>46141</v>
      </c>
      <c r="C11" s="43" t="s">
        <v>67</v>
      </c>
      <c r="D11" s="43" t="s">
        <v>323</v>
      </c>
      <c r="E11" s="43" t="s">
        <v>192</v>
      </c>
      <c r="F11" s="54">
        <v>883220</v>
      </c>
      <c r="G11" s="55">
        <v>0</v>
      </c>
      <c r="H11" s="54">
        <v>70658</v>
      </c>
      <c r="I11" s="56">
        <v>953878</v>
      </c>
      <c r="J11" s="57" t="s">
        <v>417</v>
      </c>
      <c r="K11" s="58"/>
    </row>
    <row r="12" spans="1:12" ht="21" customHeight="1" x14ac:dyDescent="0.2">
      <c r="A12" s="2">
        <v>8</v>
      </c>
      <c r="B12" s="42">
        <v>46155</v>
      </c>
      <c r="C12" s="43" t="s">
        <v>68</v>
      </c>
      <c r="D12" s="43" t="s">
        <v>324</v>
      </c>
      <c r="E12" s="43" t="s">
        <v>193</v>
      </c>
      <c r="F12" s="54">
        <v>6829483</v>
      </c>
      <c r="G12" s="62">
        <v>0</v>
      </c>
      <c r="H12" s="62">
        <v>546359</v>
      </c>
      <c r="I12" s="62">
        <v>7375842</v>
      </c>
      <c r="J12" s="57" t="s">
        <v>417</v>
      </c>
      <c r="K12" s="58"/>
    </row>
    <row r="13" spans="1:12" ht="21" customHeight="1" x14ac:dyDescent="0.2">
      <c r="A13" s="2">
        <v>9</v>
      </c>
      <c r="B13" s="42">
        <v>46155</v>
      </c>
      <c r="C13" s="43" t="s">
        <v>69</v>
      </c>
      <c r="D13" s="43" t="s">
        <v>325</v>
      </c>
      <c r="E13" s="43" t="s">
        <v>194</v>
      </c>
      <c r="F13" s="54">
        <v>1425000</v>
      </c>
      <c r="G13" s="62">
        <v>0</v>
      </c>
      <c r="H13" s="62">
        <v>114000</v>
      </c>
      <c r="I13" s="62">
        <v>1539000</v>
      </c>
      <c r="J13" s="57" t="s">
        <v>417</v>
      </c>
      <c r="K13" s="58"/>
    </row>
    <row r="14" spans="1:12" ht="21" customHeight="1" x14ac:dyDescent="0.2">
      <c r="A14" s="2">
        <v>10</v>
      </c>
      <c r="B14" s="42">
        <v>46155</v>
      </c>
      <c r="C14" s="43" t="s">
        <v>70</v>
      </c>
      <c r="D14" s="43" t="s">
        <v>326</v>
      </c>
      <c r="E14" s="43" t="s">
        <v>195</v>
      </c>
      <c r="F14" s="54">
        <v>1425000</v>
      </c>
      <c r="G14" s="62">
        <v>0</v>
      </c>
      <c r="H14" s="62">
        <v>114000</v>
      </c>
      <c r="I14" s="62">
        <v>1539000</v>
      </c>
      <c r="J14" s="57" t="s">
        <v>417</v>
      </c>
      <c r="K14" s="58"/>
    </row>
    <row r="15" spans="1:12" ht="21" customHeight="1" x14ac:dyDescent="0.2">
      <c r="A15" s="2">
        <v>11</v>
      </c>
      <c r="B15" s="42">
        <v>46155</v>
      </c>
      <c r="C15" s="43" t="s">
        <v>71</v>
      </c>
      <c r="D15" s="43" t="s">
        <v>321</v>
      </c>
      <c r="E15" s="43" t="s">
        <v>196</v>
      </c>
      <c r="F15" s="54">
        <v>1891485</v>
      </c>
      <c r="G15" s="62">
        <v>0</v>
      </c>
      <c r="H15" s="62">
        <v>151319</v>
      </c>
      <c r="I15" s="62">
        <v>2042804</v>
      </c>
      <c r="J15" s="57" t="s">
        <v>417</v>
      </c>
      <c r="K15" s="58"/>
    </row>
    <row r="16" spans="1:12" ht="21" customHeight="1" x14ac:dyDescent="0.2">
      <c r="A16" s="2">
        <v>12</v>
      </c>
      <c r="B16" s="42">
        <v>46155</v>
      </c>
      <c r="C16" s="43" t="s">
        <v>72</v>
      </c>
      <c r="D16" s="43" t="s">
        <v>327</v>
      </c>
      <c r="E16" s="43" t="s">
        <v>197</v>
      </c>
      <c r="F16" s="54">
        <v>1166110</v>
      </c>
      <c r="G16" s="62">
        <v>0</v>
      </c>
      <c r="H16" s="62">
        <v>93289</v>
      </c>
      <c r="I16" s="62">
        <v>1259399</v>
      </c>
      <c r="J16" s="57" t="s">
        <v>417</v>
      </c>
      <c r="K16" s="58"/>
    </row>
    <row r="17" spans="1:11" ht="21" customHeight="1" x14ac:dyDescent="0.2">
      <c r="A17" s="2">
        <v>13</v>
      </c>
      <c r="B17" s="42">
        <v>46155</v>
      </c>
      <c r="C17" s="43" t="s">
        <v>73</v>
      </c>
      <c r="D17" s="43" t="s">
        <v>328</v>
      </c>
      <c r="E17" s="43" t="s">
        <v>198</v>
      </c>
      <c r="F17" s="54">
        <v>3525205</v>
      </c>
      <c r="G17" s="62">
        <v>0</v>
      </c>
      <c r="H17" s="62">
        <v>282016</v>
      </c>
      <c r="I17" s="62">
        <v>3807221</v>
      </c>
      <c r="J17" s="57" t="s">
        <v>417</v>
      </c>
      <c r="K17" s="58"/>
    </row>
    <row r="18" spans="1:11" ht="21" customHeight="1" x14ac:dyDescent="0.2">
      <c r="A18" s="2">
        <v>14</v>
      </c>
      <c r="B18" s="42">
        <v>46155</v>
      </c>
      <c r="C18" s="43" t="s">
        <v>74</v>
      </c>
      <c r="D18" s="43" t="s">
        <v>323</v>
      </c>
      <c r="E18" s="43" t="s">
        <v>199</v>
      </c>
      <c r="F18" s="54">
        <v>1822540</v>
      </c>
      <c r="G18" s="62">
        <v>0</v>
      </c>
      <c r="H18" s="62">
        <v>145803</v>
      </c>
      <c r="I18" s="62">
        <v>1968343</v>
      </c>
      <c r="J18" s="57" t="s">
        <v>417</v>
      </c>
      <c r="K18" s="58"/>
    </row>
    <row r="19" spans="1:11" ht="21" customHeight="1" x14ac:dyDescent="0.2">
      <c r="A19" s="2">
        <v>15</v>
      </c>
      <c r="B19" s="42">
        <v>46167</v>
      </c>
      <c r="C19" s="43" t="s">
        <v>75</v>
      </c>
      <c r="D19" s="43" t="s">
        <v>329</v>
      </c>
      <c r="E19" s="43" t="s">
        <v>200</v>
      </c>
      <c r="F19" s="54">
        <v>1148152</v>
      </c>
      <c r="G19" s="62">
        <v>0</v>
      </c>
      <c r="H19" s="62">
        <v>91852</v>
      </c>
      <c r="I19" s="62">
        <v>1240004</v>
      </c>
      <c r="J19" s="57" t="s">
        <v>417</v>
      </c>
      <c r="K19" s="58"/>
    </row>
    <row r="20" spans="1:11" ht="21" customHeight="1" x14ac:dyDescent="0.2">
      <c r="A20" s="2">
        <v>16</v>
      </c>
      <c r="B20" s="42">
        <v>46167</v>
      </c>
      <c r="C20" s="43" t="s">
        <v>76</v>
      </c>
      <c r="D20" s="43" t="s">
        <v>330</v>
      </c>
      <c r="E20" s="43" t="s">
        <v>201</v>
      </c>
      <c r="F20" s="54">
        <v>988505</v>
      </c>
      <c r="G20" s="62">
        <v>0</v>
      </c>
      <c r="H20" s="62">
        <v>79080</v>
      </c>
      <c r="I20" s="62">
        <v>1067585</v>
      </c>
      <c r="J20" s="57" t="s">
        <v>417</v>
      </c>
      <c r="K20" s="58"/>
    </row>
    <row r="21" spans="1:11" ht="21" customHeight="1" x14ac:dyDescent="0.25">
      <c r="A21" s="2">
        <v>17</v>
      </c>
      <c r="B21" s="70">
        <v>46173</v>
      </c>
      <c r="C21" s="71" t="s">
        <v>350</v>
      </c>
      <c r="D21" s="72" t="s">
        <v>330</v>
      </c>
      <c r="E21" s="71" t="s">
        <v>202</v>
      </c>
      <c r="F21" s="80">
        <v>-116611</v>
      </c>
      <c r="G21" s="81">
        <v>0</v>
      </c>
      <c r="H21" s="80">
        <v>-9329</v>
      </c>
      <c r="I21" s="82">
        <v>-125940</v>
      </c>
      <c r="J21" s="57" t="s">
        <v>422</v>
      </c>
      <c r="K21" s="58"/>
    </row>
    <row r="22" spans="1:11" ht="21" customHeight="1" x14ac:dyDescent="0.2">
      <c r="A22" s="2">
        <v>18</v>
      </c>
      <c r="B22" s="1">
        <v>46195</v>
      </c>
      <c r="C22" s="43" t="s">
        <v>77</v>
      </c>
      <c r="D22" s="43" t="s">
        <v>331</v>
      </c>
      <c r="E22" s="43" t="s">
        <v>203</v>
      </c>
      <c r="F22" s="54">
        <v>3230960</v>
      </c>
      <c r="G22" s="63">
        <v>0</v>
      </c>
      <c r="H22" s="54">
        <v>258477</v>
      </c>
      <c r="I22" s="56">
        <v>3489437</v>
      </c>
      <c r="J22" s="57" t="s">
        <v>417</v>
      </c>
      <c r="K22" s="58"/>
    </row>
    <row r="23" spans="1:11" ht="21" customHeight="1" x14ac:dyDescent="0.2">
      <c r="A23" s="2">
        <v>19</v>
      </c>
      <c r="B23" s="1">
        <v>46195</v>
      </c>
      <c r="C23" s="43" t="s">
        <v>78</v>
      </c>
      <c r="D23" s="43" t="s">
        <v>332</v>
      </c>
      <c r="E23" s="43" t="s">
        <v>204</v>
      </c>
      <c r="F23" s="54">
        <v>6494960</v>
      </c>
      <c r="G23" s="63">
        <v>0</v>
      </c>
      <c r="H23" s="54">
        <v>519597</v>
      </c>
      <c r="I23" s="56">
        <v>7014557</v>
      </c>
      <c r="J23" s="57" t="s">
        <v>417</v>
      </c>
      <c r="K23" s="58"/>
    </row>
    <row r="24" spans="1:11" ht="21" customHeight="1" x14ac:dyDescent="0.2">
      <c r="A24" s="2">
        <v>20</v>
      </c>
      <c r="B24" s="1">
        <v>46195</v>
      </c>
      <c r="C24" s="43" t="s">
        <v>79</v>
      </c>
      <c r="D24" s="43" t="s">
        <v>332</v>
      </c>
      <c r="E24" s="43" t="s">
        <v>205</v>
      </c>
      <c r="F24" s="54">
        <v>9479226</v>
      </c>
      <c r="G24" s="63">
        <v>0</v>
      </c>
      <c r="H24" s="54">
        <v>758338</v>
      </c>
      <c r="I24" s="56">
        <v>10237564</v>
      </c>
      <c r="J24" s="57" t="s">
        <v>417</v>
      </c>
      <c r="K24" s="58"/>
    </row>
    <row r="25" spans="1:11" ht="21" customHeight="1" x14ac:dyDescent="0.2">
      <c r="A25" s="2">
        <v>21</v>
      </c>
      <c r="B25" s="1">
        <v>46195</v>
      </c>
      <c r="C25" s="44" t="s">
        <v>80</v>
      </c>
      <c r="D25" s="44" t="s">
        <v>333</v>
      </c>
      <c r="E25" s="44" t="s">
        <v>206</v>
      </c>
      <c r="F25" s="60">
        <v>2167765</v>
      </c>
      <c r="G25" s="64">
        <v>0</v>
      </c>
      <c r="H25" s="60">
        <v>173421</v>
      </c>
      <c r="I25" s="61">
        <v>2341186</v>
      </c>
      <c r="J25" s="57" t="s">
        <v>417</v>
      </c>
      <c r="K25" s="58"/>
    </row>
    <row r="26" spans="1:11" ht="21" customHeight="1" x14ac:dyDescent="0.2">
      <c r="A26" s="2">
        <v>22</v>
      </c>
      <c r="B26" s="1">
        <v>46199</v>
      </c>
      <c r="C26" s="43" t="s">
        <v>81</v>
      </c>
      <c r="D26" s="43" t="s">
        <v>334</v>
      </c>
      <c r="E26" s="43" t="s">
        <v>207</v>
      </c>
      <c r="F26" s="54">
        <v>2052360</v>
      </c>
      <c r="G26" s="63">
        <v>0</v>
      </c>
      <c r="H26" s="54">
        <v>164189</v>
      </c>
      <c r="I26" s="56">
        <v>2216549</v>
      </c>
      <c r="J26" s="57" t="s">
        <v>417</v>
      </c>
      <c r="K26" s="58"/>
    </row>
    <row r="27" spans="1:11" ht="21" customHeight="1" x14ac:dyDescent="0.2">
      <c r="A27" s="2">
        <v>23</v>
      </c>
      <c r="B27" s="1">
        <v>46202</v>
      </c>
      <c r="C27" s="43" t="s">
        <v>82</v>
      </c>
      <c r="D27" s="43" t="s">
        <v>321</v>
      </c>
      <c r="E27" s="43" t="s">
        <v>208</v>
      </c>
      <c r="F27" s="54">
        <v>1026180</v>
      </c>
      <c r="G27" s="63">
        <v>0</v>
      </c>
      <c r="H27" s="54">
        <v>82094</v>
      </c>
      <c r="I27" s="56">
        <v>1108274</v>
      </c>
      <c r="J27" s="57" t="s">
        <v>417</v>
      </c>
      <c r="K27" s="58"/>
    </row>
    <row r="28" spans="1:11" ht="21" customHeight="1" x14ac:dyDescent="0.2">
      <c r="A28" s="2">
        <v>24</v>
      </c>
      <c r="B28" s="1">
        <v>46202</v>
      </c>
      <c r="C28" s="43" t="s">
        <v>83</v>
      </c>
      <c r="D28" s="43" t="s">
        <v>325</v>
      </c>
      <c r="E28" s="43" t="s">
        <v>209</v>
      </c>
      <c r="F28" s="54">
        <v>2221300</v>
      </c>
      <c r="G28" s="63">
        <v>0</v>
      </c>
      <c r="H28" s="54">
        <v>177704</v>
      </c>
      <c r="I28" s="56">
        <v>2399004</v>
      </c>
      <c r="J28" s="57" t="s">
        <v>417</v>
      </c>
      <c r="K28" s="58"/>
    </row>
    <row r="29" spans="1:11" ht="21" customHeight="1" x14ac:dyDescent="0.2">
      <c r="A29" s="2">
        <v>25</v>
      </c>
      <c r="B29" s="1">
        <v>46202</v>
      </c>
      <c r="C29" s="44" t="s">
        <v>84</v>
      </c>
      <c r="D29" s="44" t="s">
        <v>325</v>
      </c>
      <c r="E29" s="44" t="s">
        <v>210</v>
      </c>
      <c r="F29" s="60">
        <v>2167490</v>
      </c>
      <c r="G29" s="64">
        <v>0</v>
      </c>
      <c r="H29" s="60">
        <v>173399</v>
      </c>
      <c r="I29" s="61">
        <v>2340889</v>
      </c>
      <c r="J29" s="57" t="s">
        <v>417</v>
      </c>
      <c r="K29" s="58"/>
    </row>
    <row r="30" spans="1:11" ht="21" customHeight="1" x14ac:dyDescent="0.2">
      <c r="A30" s="2">
        <v>26</v>
      </c>
      <c r="B30" s="1">
        <v>46202</v>
      </c>
      <c r="C30" s="43" t="s">
        <v>85</v>
      </c>
      <c r="D30" s="43" t="s">
        <v>326</v>
      </c>
      <c r="E30" s="43" t="s">
        <v>211</v>
      </c>
      <c r="F30" s="54">
        <v>2221300</v>
      </c>
      <c r="G30" s="63">
        <v>0</v>
      </c>
      <c r="H30" s="54">
        <v>177704</v>
      </c>
      <c r="I30" s="56">
        <v>2399004</v>
      </c>
      <c r="J30" s="57" t="s">
        <v>417</v>
      </c>
      <c r="K30" s="58"/>
    </row>
    <row r="31" spans="1:11" ht="21" customHeight="1" x14ac:dyDescent="0.2">
      <c r="A31" s="2">
        <v>27</v>
      </c>
      <c r="B31" s="1">
        <v>46202</v>
      </c>
      <c r="C31" s="43" t="s">
        <v>86</v>
      </c>
      <c r="D31" s="43" t="s">
        <v>322</v>
      </c>
      <c r="E31" s="43" t="s">
        <v>212</v>
      </c>
      <c r="F31" s="54">
        <v>1615480</v>
      </c>
      <c r="G31" s="63">
        <v>0</v>
      </c>
      <c r="H31" s="54">
        <v>129238</v>
      </c>
      <c r="I31" s="56">
        <v>1744718</v>
      </c>
      <c r="J31" s="57" t="s">
        <v>417</v>
      </c>
      <c r="K31" s="58"/>
    </row>
    <row r="32" spans="1:11" ht="21" customHeight="1" x14ac:dyDescent="0.2">
      <c r="A32" s="2">
        <v>28</v>
      </c>
      <c r="B32" s="1">
        <v>46202</v>
      </c>
      <c r="C32" s="44" t="s">
        <v>87</v>
      </c>
      <c r="D32" s="44" t="s">
        <v>334</v>
      </c>
      <c r="E32" s="44" t="s">
        <v>213</v>
      </c>
      <c r="F32" s="60">
        <v>4273660</v>
      </c>
      <c r="G32" s="64">
        <v>0</v>
      </c>
      <c r="H32" s="60">
        <v>341893</v>
      </c>
      <c r="I32" s="61">
        <v>4615553</v>
      </c>
      <c r="J32" s="57" t="s">
        <v>417</v>
      </c>
      <c r="K32" s="58"/>
    </row>
    <row r="33" spans="1:11" ht="21" customHeight="1" x14ac:dyDescent="0.2">
      <c r="A33" s="2">
        <v>29</v>
      </c>
      <c r="B33" s="46">
        <v>46202</v>
      </c>
      <c r="C33" s="43" t="s">
        <v>88</v>
      </c>
      <c r="D33" s="43" t="s">
        <v>334</v>
      </c>
      <c r="E33" s="43" t="s">
        <v>214</v>
      </c>
      <c r="F33" s="54">
        <v>2283912</v>
      </c>
      <c r="G33" s="63">
        <v>0</v>
      </c>
      <c r="H33" s="54">
        <v>182713</v>
      </c>
      <c r="I33" s="54">
        <v>2466625</v>
      </c>
      <c r="J33" s="57" t="s">
        <v>417</v>
      </c>
      <c r="K33" s="58"/>
    </row>
    <row r="34" spans="1:11" ht="21" customHeight="1" x14ac:dyDescent="0.2">
      <c r="A34" s="2">
        <v>30</v>
      </c>
      <c r="B34" s="46">
        <v>46202</v>
      </c>
      <c r="C34" s="43" t="s">
        <v>89</v>
      </c>
      <c r="D34" s="43" t="s">
        <v>320</v>
      </c>
      <c r="E34" s="43" t="s">
        <v>215</v>
      </c>
      <c r="F34" s="54">
        <v>2221300</v>
      </c>
      <c r="G34" s="63">
        <v>0</v>
      </c>
      <c r="H34" s="54">
        <v>177704</v>
      </c>
      <c r="I34" s="54">
        <v>2399004</v>
      </c>
      <c r="J34" s="57" t="s">
        <v>417</v>
      </c>
      <c r="K34" s="58"/>
    </row>
    <row r="35" spans="1:11" ht="21" customHeight="1" x14ac:dyDescent="0.2">
      <c r="A35" s="2">
        <v>31</v>
      </c>
      <c r="B35" s="46">
        <v>46202</v>
      </c>
      <c r="C35" s="43" t="s">
        <v>90</v>
      </c>
      <c r="D35" s="43" t="s">
        <v>320</v>
      </c>
      <c r="E35" s="43" t="s">
        <v>216</v>
      </c>
      <c r="F35" s="54">
        <v>2731540</v>
      </c>
      <c r="G35" s="63">
        <v>0</v>
      </c>
      <c r="H35" s="54">
        <v>218523</v>
      </c>
      <c r="I35" s="54">
        <v>2950063</v>
      </c>
      <c r="J35" s="57" t="s">
        <v>417</v>
      </c>
      <c r="K35" s="58"/>
    </row>
    <row r="36" spans="1:11" ht="21" customHeight="1" x14ac:dyDescent="0.2">
      <c r="A36" s="2">
        <v>32</v>
      </c>
      <c r="B36" s="46">
        <v>46202</v>
      </c>
      <c r="C36" s="43" t="s">
        <v>91</v>
      </c>
      <c r="D36" s="43" t="s">
        <v>331</v>
      </c>
      <c r="E36" s="43" t="s">
        <v>217</v>
      </c>
      <c r="F36" s="54">
        <v>1283030</v>
      </c>
      <c r="G36" s="63">
        <v>0</v>
      </c>
      <c r="H36" s="54">
        <v>102642</v>
      </c>
      <c r="I36" s="54">
        <v>1385672</v>
      </c>
      <c r="J36" s="57" t="s">
        <v>417</v>
      </c>
      <c r="K36" s="58"/>
    </row>
    <row r="37" spans="1:11" ht="21" customHeight="1" x14ac:dyDescent="0.2">
      <c r="A37" s="2">
        <v>33</v>
      </c>
      <c r="B37" s="46">
        <v>46202</v>
      </c>
      <c r="C37" s="43" t="s">
        <v>92</v>
      </c>
      <c r="D37" s="43" t="s">
        <v>331</v>
      </c>
      <c r="E37" s="43" t="s">
        <v>218</v>
      </c>
      <c r="F37" s="54">
        <v>1026180</v>
      </c>
      <c r="G37" s="63">
        <v>0</v>
      </c>
      <c r="H37" s="54">
        <v>82094</v>
      </c>
      <c r="I37" s="54">
        <v>1108274</v>
      </c>
      <c r="J37" s="57" t="s">
        <v>417</v>
      </c>
      <c r="K37" s="58"/>
    </row>
    <row r="38" spans="1:11" ht="21" customHeight="1" x14ac:dyDescent="0.2">
      <c r="A38" s="2">
        <v>34</v>
      </c>
      <c r="B38" s="46">
        <v>46202</v>
      </c>
      <c r="C38" s="43" t="s">
        <v>93</v>
      </c>
      <c r="D38" s="43" t="s">
        <v>324</v>
      </c>
      <c r="E38" s="43" t="s">
        <v>219</v>
      </c>
      <c r="F38" s="54">
        <v>2221300</v>
      </c>
      <c r="G38" s="63">
        <v>0</v>
      </c>
      <c r="H38" s="54">
        <v>177704</v>
      </c>
      <c r="I38" s="54">
        <v>2399004</v>
      </c>
      <c r="J38" s="57" t="s">
        <v>417</v>
      </c>
      <c r="K38" s="58"/>
    </row>
    <row r="39" spans="1:11" ht="21" customHeight="1" x14ac:dyDescent="0.2">
      <c r="A39" s="2">
        <v>35</v>
      </c>
      <c r="B39" s="46">
        <v>46202</v>
      </c>
      <c r="C39" s="43" t="s">
        <v>94</v>
      </c>
      <c r="D39" s="43" t="s">
        <v>335</v>
      </c>
      <c r="E39" s="43" t="s">
        <v>220</v>
      </c>
      <c r="F39" s="54">
        <v>1425000</v>
      </c>
      <c r="G39" s="63">
        <v>0</v>
      </c>
      <c r="H39" s="54">
        <v>114000</v>
      </c>
      <c r="I39" s="54">
        <v>1539000</v>
      </c>
      <c r="J39" s="57" t="s">
        <v>417</v>
      </c>
      <c r="K39" s="58"/>
    </row>
    <row r="40" spans="1:11" ht="21" customHeight="1" x14ac:dyDescent="0.2">
      <c r="A40" s="2">
        <v>36</v>
      </c>
      <c r="B40" s="46">
        <v>46202</v>
      </c>
      <c r="C40" s="43" t="s">
        <v>95</v>
      </c>
      <c r="D40" s="43" t="s">
        <v>327</v>
      </c>
      <c r="E40" s="43" t="s">
        <v>221</v>
      </c>
      <c r="F40" s="54">
        <v>1840000</v>
      </c>
      <c r="G40" s="63">
        <v>0</v>
      </c>
      <c r="H40" s="54">
        <v>147200</v>
      </c>
      <c r="I40" s="54">
        <v>1987200</v>
      </c>
      <c r="J40" s="57" t="s">
        <v>417</v>
      </c>
      <c r="K40" s="58"/>
    </row>
    <row r="41" spans="1:11" ht="21" customHeight="1" x14ac:dyDescent="0.2">
      <c r="A41" s="2">
        <v>37</v>
      </c>
      <c r="B41" s="45">
        <v>46204</v>
      </c>
      <c r="C41" s="44" t="s">
        <v>96</v>
      </c>
      <c r="D41" s="44" t="s">
        <v>336</v>
      </c>
      <c r="E41" s="44" t="s">
        <v>222</v>
      </c>
      <c r="F41" s="65">
        <v>1749165</v>
      </c>
      <c r="G41" s="66">
        <v>0</v>
      </c>
      <c r="H41" s="65">
        <v>139933</v>
      </c>
      <c r="I41" s="67">
        <v>1889098</v>
      </c>
      <c r="J41" s="57" t="s">
        <v>417</v>
      </c>
      <c r="K41" s="58"/>
    </row>
    <row r="42" spans="1:11" s="95" customFormat="1" ht="24.75" customHeight="1" x14ac:dyDescent="0.25">
      <c r="A42" s="2">
        <v>38</v>
      </c>
      <c r="B42" s="88">
        <v>46210</v>
      </c>
      <c r="C42" s="89" t="s">
        <v>351</v>
      </c>
      <c r="D42" s="89" t="s">
        <v>329</v>
      </c>
      <c r="E42" s="89" t="s">
        <v>423</v>
      </c>
      <c r="F42" s="90">
        <v>-329321</v>
      </c>
      <c r="G42" s="91">
        <v>0</v>
      </c>
      <c r="H42" s="90">
        <v>-26345</v>
      </c>
      <c r="I42" s="92">
        <v>-355666</v>
      </c>
      <c r="J42" s="93" t="s">
        <v>422</v>
      </c>
      <c r="K42" s="94"/>
    </row>
    <row r="43" spans="1:11" ht="24.75" customHeight="1" x14ac:dyDescent="0.2">
      <c r="A43" s="2">
        <v>39</v>
      </c>
      <c r="B43" s="42">
        <v>46226</v>
      </c>
      <c r="C43" s="43" t="s">
        <v>352</v>
      </c>
      <c r="D43" s="43" t="s">
        <v>328</v>
      </c>
      <c r="E43" s="43" t="s">
        <v>424</v>
      </c>
      <c r="F43" s="68">
        <v>2841005</v>
      </c>
      <c r="G43" s="66">
        <v>0</v>
      </c>
      <c r="H43" s="68">
        <v>227280</v>
      </c>
      <c r="I43" s="69">
        <f>Table22[[#This Row],[Tổng tiền hàng]]+H43</f>
        <v>3068285</v>
      </c>
      <c r="J43" s="57" t="s">
        <v>417</v>
      </c>
      <c r="K43" s="58">
        <v>46275</v>
      </c>
    </row>
    <row r="44" spans="1:11" ht="21" customHeight="1" x14ac:dyDescent="0.2">
      <c r="A44" s="2">
        <v>40</v>
      </c>
      <c r="B44" s="42">
        <v>46226</v>
      </c>
      <c r="C44" s="43" t="s">
        <v>353</v>
      </c>
      <c r="D44" s="43" t="s">
        <v>326</v>
      </c>
      <c r="E44" s="43" t="s">
        <v>425</v>
      </c>
      <c r="F44" s="68">
        <v>1615480</v>
      </c>
      <c r="G44" s="66">
        <v>0</v>
      </c>
      <c r="H44" s="68">
        <v>129238</v>
      </c>
      <c r="I44" s="69">
        <v>1744718</v>
      </c>
      <c r="J44" s="57" t="s">
        <v>417</v>
      </c>
      <c r="K44" s="58">
        <v>46275</v>
      </c>
    </row>
    <row r="45" spans="1:11" ht="21" customHeight="1" x14ac:dyDescent="0.2">
      <c r="A45" s="2">
        <v>41</v>
      </c>
      <c r="B45" s="42">
        <v>46226</v>
      </c>
      <c r="C45" s="43" t="s">
        <v>354</v>
      </c>
      <c r="D45" s="43" t="s">
        <v>324</v>
      </c>
      <c r="E45" s="43" t="s">
        <v>426</v>
      </c>
      <c r="F45" s="68">
        <v>2781590</v>
      </c>
      <c r="G45" s="66">
        <v>0</v>
      </c>
      <c r="H45" s="68">
        <v>222527</v>
      </c>
      <c r="I45" s="69">
        <v>3004117</v>
      </c>
      <c r="J45" s="57" t="s">
        <v>417</v>
      </c>
      <c r="K45" s="58">
        <v>46275</v>
      </c>
    </row>
    <row r="46" spans="1:11" ht="21" customHeight="1" x14ac:dyDescent="0.2">
      <c r="A46" s="2">
        <v>42</v>
      </c>
      <c r="B46" s="42">
        <v>46226</v>
      </c>
      <c r="C46" s="43" t="s">
        <v>355</v>
      </c>
      <c r="D46" s="43" t="s">
        <v>339</v>
      </c>
      <c r="E46" s="43" t="s">
        <v>427</v>
      </c>
      <c r="F46" s="68">
        <v>2524200</v>
      </c>
      <c r="G46" s="66">
        <v>0</v>
      </c>
      <c r="H46" s="68">
        <v>201936</v>
      </c>
      <c r="I46" s="69">
        <v>2726136</v>
      </c>
      <c r="J46" s="57" t="s">
        <v>417</v>
      </c>
      <c r="K46" s="58">
        <v>46275</v>
      </c>
    </row>
    <row r="47" spans="1:11" ht="21" customHeight="1" x14ac:dyDescent="0.2">
      <c r="A47" s="2">
        <v>43</v>
      </c>
      <c r="B47" s="42">
        <v>46226</v>
      </c>
      <c r="C47" s="43" t="s">
        <v>356</v>
      </c>
      <c r="D47" s="43" t="s">
        <v>331</v>
      </c>
      <c r="E47" s="43" t="s">
        <v>428</v>
      </c>
      <c r="F47" s="68">
        <v>2524200</v>
      </c>
      <c r="G47" s="66">
        <v>0</v>
      </c>
      <c r="H47" s="68">
        <v>201936</v>
      </c>
      <c r="I47" s="69">
        <v>2726136</v>
      </c>
      <c r="J47" s="57" t="s">
        <v>417</v>
      </c>
      <c r="K47" s="58">
        <v>46275</v>
      </c>
    </row>
    <row r="48" spans="1:11" ht="21" customHeight="1" x14ac:dyDescent="0.2">
      <c r="A48" s="2">
        <v>44</v>
      </c>
      <c r="B48" s="45">
        <v>46226</v>
      </c>
      <c r="C48" s="44" t="s">
        <v>357</v>
      </c>
      <c r="D48" s="44" t="s">
        <v>336</v>
      </c>
      <c r="E48" s="44" t="s">
        <v>429</v>
      </c>
      <c r="F48" s="65">
        <v>3426200</v>
      </c>
      <c r="G48" s="66">
        <v>0</v>
      </c>
      <c r="H48" s="65">
        <v>274096</v>
      </c>
      <c r="I48" s="67">
        <v>3700296</v>
      </c>
      <c r="J48" s="57" t="s">
        <v>417</v>
      </c>
      <c r="K48" s="58">
        <v>46275</v>
      </c>
    </row>
    <row r="49" spans="1:11" ht="21" customHeight="1" x14ac:dyDescent="0.2">
      <c r="A49" s="2">
        <v>45</v>
      </c>
      <c r="B49" s="45">
        <v>46230</v>
      </c>
      <c r="C49" s="44" t="s">
        <v>97</v>
      </c>
      <c r="D49" s="44" t="s">
        <v>337</v>
      </c>
      <c r="E49" s="44" t="s">
        <v>223</v>
      </c>
      <c r="F49" s="65">
        <v>4610310</v>
      </c>
      <c r="G49" s="66">
        <v>0</v>
      </c>
      <c r="H49" s="65">
        <v>368825</v>
      </c>
      <c r="I49" s="67">
        <v>4979135</v>
      </c>
      <c r="J49" s="57" t="s">
        <v>417</v>
      </c>
      <c r="K49" s="58"/>
    </row>
    <row r="50" spans="1:11" ht="21" customHeight="1" x14ac:dyDescent="0.2">
      <c r="A50" s="2">
        <v>46</v>
      </c>
      <c r="B50" s="42">
        <v>46231</v>
      </c>
      <c r="C50" s="43" t="s">
        <v>358</v>
      </c>
      <c r="D50" s="43" t="s">
        <v>324</v>
      </c>
      <c r="E50" s="43" t="s">
        <v>430</v>
      </c>
      <c r="F50" s="68">
        <v>7572600</v>
      </c>
      <c r="G50" s="66">
        <v>0</v>
      </c>
      <c r="H50" s="68">
        <v>605808</v>
      </c>
      <c r="I50" s="69">
        <v>8178408</v>
      </c>
      <c r="J50" s="57" t="s">
        <v>417</v>
      </c>
      <c r="K50" s="58">
        <v>46275</v>
      </c>
    </row>
    <row r="51" spans="1:11" ht="21" customHeight="1" x14ac:dyDescent="0.2">
      <c r="A51" s="2">
        <v>47</v>
      </c>
      <c r="B51" s="42">
        <v>46231</v>
      </c>
      <c r="C51" s="43" t="s">
        <v>359</v>
      </c>
      <c r="D51" s="43" t="s">
        <v>327</v>
      </c>
      <c r="E51" s="43" t="s">
        <v>431</v>
      </c>
      <c r="F51" s="68">
        <v>725000</v>
      </c>
      <c r="G51" s="66">
        <v>0</v>
      </c>
      <c r="H51" s="68">
        <v>58000</v>
      </c>
      <c r="I51" s="69">
        <v>783000</v>
      </c>
      <c r="J51" s="57" t="s">
        <v>417</v>
      </c>
      <c r="K51" s="58">
        <v>46275</v>
      </c>
    </row>
    <row r="52" spans="1:11" ht="21" customHeight="1" x14ac:dyDescent="0.2">
      <c r="A52" s="2">
        <v>48</v>
      </c>
      <c r="B52" s="42">
        <v>46231</v>
      </c>
      <c r="C52" s="43" t="s">
        <v>360</v>
      </c>
      <c r="D52" s="43" t="s">
        <v>339</v>
      </c>
      <c r="E52" s="43" t="s">
        <v>432</v>
      </c>
      <c r="F52" s="68">
        <v>4722735</v>
      </c>
      <c r="G52" s="66">
        <v>0</v>
      </c>
      <c r="H52" s="68">
        <v>377819</v>
      </c>
      <c r="I52" s="69">
        <v>5100554</v>
      </c>
      <c r="J52" s="57" t="s">
        <v>417</v>
      </c>
      <c r="K52" s="58">
        <v>46275</v>
      </c>
    </row>
    <row r="53" spans="1:11" ht="21" customHeight="1" x14ac:dyDescent="0.2">
      <c r="A53" s="2">
        <v>49</v>
      </c>
      <c r="B53" s="42">
        <v>46231</v>
      </c>
      <c r="C53" s="43" t="s">
        <v>361</v>
      </c>
      <c r="D53" s="43" t="s">
        <v>340</v>
      </c>
      <c r="E53" s="43" t="s">
        <v>433</v>
      </c>
      <c r="F53" s="68">
        <v>1615480</v>
      </c>
      <c r="G53" s="66">
        <v>0</v>
      </c>
      <c r="H53" s="68">
        <v>129238</v>
      </c>
      <c r="I53" s="69">
        <v>1744718</v>
      </c>
      <c r="J53" s="57" t="s">
        <v>417</v>
      </c>
      <c r="K53" s="58">
        <v>46275</v>
      </c>
    </row>
    <row r="54" spans="1:11" ht="21" customHeight="1" x14ac:dyDescent="0.2">
      <c r="A54" s="2">
        <v>50</v>
      </c>
      <c r="B54" s="42">
        <v>46231</v>
      </c>
      <c r="C54" s="43" t="s">
        <v>362</v>
      </c>
      <c r="D54" s="43" t="s">
        <v>322</v>
      </c>
      <c r="E54" s="43" t="s">
        <v>434</v>
      </c>
      <c r="F54" s="68">
        <v>5305790</v>
      </c>
      <c r="G54" s="66">
        <v>0</v>
      </c>
      <c r="H54" s="68">
        <v>424463</v>
      </c>
      <c r="I54" s="69">
        <v>5730253</v>
      </c>
      <c r="J54" s="57" t="s">
        <v>417</v>
      </c>
      <c r="K54" s="58">
        <v>46275</v>
      </c>
    </row>
    <row r="55" spans="1:11" ht="21" customHeight="1" x14ac:dyDescent="0.2">
      <c r="A55" s="2">
        <v>51</v>
      </c>
      <c r="B55" s="42">
        <v>46231</v>
      </c>
      <c r="C55" s="43" t="s">
        <v>363</v>
      </c>
      <c r="D55" s="43" t="s">
        <v>331</v>
      </c>
      <c r="E55" s="43" t="s">
        <v>435</v>
      </c>
      <c r="F55" s="68">
        <v>1891485</v>
      </c>
      <c r="G55" s="66">
        <v>0</v>
      </c>
      <c r="H55" s="68">
        <v>151319</v>
      </c>
      <c r="I55" s="69">
        <v>2042804</v>
      </c>
      <c r="J55" s="57" t="s">
        <v>417</v>
      </c>
      <c r="K55" s="58">
        <v>46275</v>
      </c>
    </row>
    <row r="56" spans="1:11" ht="21" customHeight="1" x14ac:dyDescent="0.2">
      <c r="A56" s="2">
        <v>52</v>
      </c>
      <c r="B56" s="42">
        <v>46231</v>
      </c>
      <c r="C56" s="43" t="s">
        <v>364</v>
      </c>
      <c r="D56" s="43" t="s">
        <v>325</v>
      </c>
      <c r="E56" s="43" t="s">
        <v>436</v>
      </c>
      <c r="F56" s="68">
        <v>3498330</v>
      </c>
      <c r="G56" s="66">
        <v>0</v>
      </c>
      <c r="H56" s="68">
        <v>279866</v>
      </c>
      <c r="I56" s="69">
        <v>3778196</v>
      </c>
      <c r="J56" s="57" t="s">
        <v>417</v>
      </c>
      <c r="K56" s="58">
        <v>46275</v>
      </c>
    </row>
    <row r="57" spans="1:11" ht="21" customHeight="1" x14ac:dyDescent="0.2">
      <c r="A57" s="2">
        <v>53</v>
      </c>
      <c r="B57" s="45">
        <v>46231</v>
      </c>
      <c r="C57" s="44" t="s">
        <v>365</v>
      </c>
      <c r="D57" s="44" t="s">
        <v>325</v>
      </c>
      <c r="E57" s="44" t="s">
        <v>437</v>
      </c>
      <c r="F57" s="65">
        <v>4364200</v>
      </c>
      <c r="G57" s="66">
        <v>0</v>
      </c>
      <c r="H57" s="65">
        <v>349136</v>
      </c>
      <c r="I57" s="67">
        <v>4713336</v>
      </c>
      <c r="J57" s="57" t="s">
        <v>417</v>
      </c>
      <c r="K57" s="58">
        <v>46275</v>
      </c>
    </row>
    <row r="58" spans="1:11" ht="21" customHeight="1" x14ac:dyDescent="0.2">
      <c r="A58" s="2">
        <v>54</v>
      </c>
      <c r="B58" s="42">
        <v>46231</v>
      </c>
      <c r="C58" s="43" t="s">
        <v>366</v>
      </c>
      <c r="D58" s="43" t="s">
        <v>318</v>
      </c>
      <c r="E58" s="43" t="s">
        <v>438</v>
      </c>
      <c r="F58" s="68">
        <v>1037750</v>
      </c>
      <c r="G58" s="66">
        <v>0</v>
      </c>
      <c r="H58" s="68">
        <v>83020</v>
      </c>
      <c r="I58" s="69">
        <v>1120770</v>
      </c>
      <c r="J58" s="57" t="s">
        <v>417</v>
      </c>
      <c r="K58" s="58">
        <v>46275</v>
      </c>
    </row>
    <row r="59" spans="1:11" ht="21" customHeight="1" x14ac:dyDescent="0.2">
      <c r="A59" s="2">
        <v>55</v>
      </c>
      <c r="B59" s="42">
        <v>46231</v>
      </c>
      <c r="C59" s="43" t="s">
        <v>367</v>
      </c>
      <c r="D59" s="43" t="s">
        <v>323</v>
      </c>
      <c r="E59" s="43" t="s">
        <v>439</v>
      </c>
      <c r="F59" s="68">
        <v>1761070</v>
      </c>
      <c r="G59" s="66">
        <v>0</v>
      </c>
      <c r="H59" s="68">
        <v>140886</v>
      </c>
      <c r="I59" s="69">
        <v>1901956</v>
      </c>
      <c r="J59" s="57" t="s">
        <v>417</v>
      </c>
      <c r="K59" s="58">
        <v>46275</v>
      </c>
    </row>
    <row r="60" spans="1:11" ht="21" customHeight="1" x14ac:dyDescent="0.2">
      <c r="A60" s="2">
        <v>56</v>
      </c>
      <c r="B60" s="42">
        <v>46231</v>
      </c>
      <c r="C60" s="43" t="s">
        <v>368</v>
      </c>
      <c r="D60" s="43" t="s">
        <v>332</v>
      </c>
      <c r="E60" s="43" t="s">
        <v>440</v>
      </c>
      <c r="F60" s="68">
        <v>2075500</v>
      </c>
      <c r="G60" s="66">
        <v>0</v>
      </c>
      <c r="H60" s="68">
        <v>166040</v>
      </c>
      <c r="I60" s="69">
        <v>2241540</v>
      </c>
      <c r="J60" s="57" t="s">
        <v>417</v>
      </c>
      <c r="K60" s="58">
        <v>46275</v>
      </c>
    </row>
    <row r="61" spans="1:11" ht="21" customHeight="1" x14ac:dyDescent="0.2">
      <c r="A61" s="2">
        <v>57</v>
      </c>
      <c r="B61" s="45">
        <v>46231</v>
      </c>
      <c r="C61" s="44" t="s">
        <v>369</v>
      </c>
      <c r="D61" s="44" t="s">
        <v>332</v>
      </c>
      <c r="E61" s="44" t="s">
        <v>441</v>
      </c>
      <c r="F61" s="65">
        <v>3885610</v>
      </c>
      <c r="G61" s="66">
        <v>0</v>
      </c>
      <c r="H61" s="65">
        <v>310849</v>
      </c>
      <c r="I61" s="67">
        <v>4196459</v>
      </c>
      <c r="J61" s="57" t="s">
        <v>417</v>
      </c>
      <c r="K61" s="58">
        <v>46275</v>
      </c>
    </row>
    <row r="62" spans="1:11" ht="21" customHeight="1" x14ac:dyDescent="0.2">
      <c r="A62" s="2">
        <v>58</v>
      </c>
      <c r="B62" s="45">
        <v>46230</v>
      </c>
      <c r="C62" s="44" t="s">
        <v>98</v>
      </c>
      <c r="D62" s="44" t="s">
        <v>338</v>
      </c>
      <c r="E62" s="44" t="s">
        <v>224</v>
      </c>
      <c r="F62" s="65">
        <v>4052810</v>
      </c>
      <c r="G62" s="66">
        <v>0</v>
      </c>
      <c r="H62" s="65">
        <v>324225</v>
      </c>
      <c r="I62" s="67">
        <v>4377035</v>
      </c>
      <c r="J62" s="57" t="s">
        <v>417</v>
      </c>
      <c r="K62" s="58"/>
    </row>
    <row r="63" spans="1:11" s="95" customFormat="1" ht="21" customHeight="1" x14ac:dyDescent="0.25">
      <c r="A63" s="2">
        <v>59</v>
      </c>
      <c r="B63" s="88">
        <v>46226</v>
      </c>
      <c r="C63" s="89" t="s">
        <v>351</v>
      </c>
      <c r="D63" s="89" t="s">
        <v>329</v>
      </c>
      <c r="E63" s="89" t="s">
        <v>442</v>
      </c>
      <c r="F63" s="90">
        <v>-430000</v>
      </c>
      <c r="G63" s="91">
        <v>0</v>
      </c>
      <c r="H63" s="90">
        <v>-34400</v>
      </c>
      <c r="I63" s="92">
        <v>-464400</v>
      </c>
      <c r="J63" s="93" t="s">
        <v>422</v>
      </c>
      <c r="K63" s="94"/>
    </row>
    <row r="64" spans="1:11" ht="21" customHeight="1" x14ac:dyDescent="0.2">
      <c r="A64" s="2">
        <v>60</v>
      </c>
      <c r="B64" s="42">
        <v>46231</v>
      </c>
      <c r="C64" s="43" t="s">
        <v>370</v>
      </c>
      <c r="D64" s="43" t="s">
        <v>320</v>
      </c>
      <c r="E64" s="43" t="s">
        <v>443</v>
      </c>
      <c r="F64" s="68">
        <v>10611580</v>
      </c>
      <c r="G64" s="66">
        <v>0</v>
      </c>
      <c r="H64" s="68">
        <v>848926</v>
      </c>
      <c r="I64" s="69">
        <v>11460506</v>
      </c>
      <c r="J64" s="57" t="s">
        <v>417</v>
      </c>
      <c r="K64" s="58">
        <v>46275</v>
      </c>
    </row>
    <row r="65" spans="1:11" ht="21" customHeight="1" x14ac:dyDescent="0.2">
      <c r="A65" s="2">
        <v>61</v>
      </c>
      <c r="B65" s="45">
        <v>46231</v>
      </c>
      <c r="C65" s="44" t="s">
        <v>371</v>
      </c>
      <c r="D65" s="44" t="s">
        <v>333</v>
      </c>
      <c r="E65" s="44" t="s">
        <v>444</v>
      </c>
      <c r="F65" s="65">
        <v>3238360</v>
      </c>
      <c r="G65" s="66">
        <v>0</v>
      </c>
      <c r="H65" s="65">
        <v>259069</v>
      </c>
      <c r="I65" s="67">
        <v>3497429</v>
      </c>
      <c r="J65" s="57" t="s">
        <v>417</v>
      </c>
      <c r="K65" s="58">
        <v>46275</v>
      </c>
    </row>
    <row r="66" spans="1:11" ht="21" customHeight="1" x14ac:dyDescent="0.2">
      <c r="A66" s="2">
        <v>62</v>
      </c>
      <c r="B66" s="42">
        <v>46231</v>
      </c>
      <c r="C66" s="43" t="s">
        <v>372</v>
      </c>
      <c r="D66" s="43" t="s">
        <v>321</v>
      </c>
      <c r="E66" s="43" t="s">
        <v>445</v>
      </c>
      <c r="F66" s="68">
        <v>3383260</v>
      </c>
      <c r="G66" s="66">
        <v>0</v>
      </c>
      <c r="H66" s="68">
        <v>270661</v>
      </c>
      <c r="I66" s="69">
        <v>3653921</v>
      </c>
      <c r="J66" s="57" t="s">
        <v>417</v>
      </c>
      <c r="K66" s="58">
        <v>46275</v>
      </c>
    </row>
    <row r="67" spans="1:11" ht="21" customHeight="1" x14ac:dyDescent="0.2">
      <c r="A67" s="2">
        <v>63</v>
      </c>
      <c r="B67" s="42">
        <v>46231</v>
      </c>
      <c r="C67" s="43" t="s">
        <v>373</v>
      </c>
      <c r="D67" s="43" t="s">
        <v>322</v>
      </c>
      <c r="E67" s="43" t="s">
        <v>446</v>
      </c>
      <c r="F67" s="68">
        <v>1442115</v>
      </c>
      <c r="G67" s="66">
        <v>0</v>
      </c>
      <c r="H67" s="68">
        <v>115369</v>
      </c>
      <c r="I67" s="69">
        <v>1557484</v>
      </c>
      <c r="J67" s="57" t="s">
        <v>417</v>
      </c>
      <c r="K67" s="58">
        <v>46275</v>
      </c>
    </row>
    <row r="68" spans="1:11" ht="21" customHeight="1" x14ac:dyDescent="0.2">
      <c r="A68" s="2">
        <v>64</v>
      </c>
      <c r="B68" s="45">
        <v>46231</v>
      </c>
      <c r="C68" s="44" t="s">
        <v>374</v>
      </c>
      <c r="D68" s="44" t="s">
        <v>325</v>
      </c>
      <c r="E68" s="44" t="s">
        <v>447</v>
      </c>
      <c r="F68" s="65">
        <v>1425000</v>
      </c>
      <c r="G68" s="66">
        <v>0</v>
      </c>
      <c r="H68" s="65">
        <v>114000</v>
      </c>
      <c r="I68" s="67">
        <v>1539000</v>
      </c>
      <c r="J68" s="57" t="s">
        <v>417</v>
      </c>
      <c r="K68" s="58">
        <v>46275</v>
      </c>
    </row>
    <row r="69" spans="1:11" ht="21" customHeight="1" x14ac:dyDescent="0.2">
      <c r="A69" s="2">
        <v>65</v>
      </c>
      <c r="B69" s="42">
        <v>46234</v>
      </c>
      <c r="C69" s="43" t="s">
        <v>375</v>
      </c>
      <c r="D69" s="43" t="s">
        <v>329</v>
      </c>
      <c r="E69" s="43" t="s">
        <v>448</v>
      </c>
      <c r="F69" s="68">
        <v>518875</v>
      </c>
      <c r="G69" s="66">
        <v>0</v>
      </c>
      <c r="H69" s="68">
        <v>41510</v>
      </c>
      <c r="I69" s="69">
        <v>560385</v>
      </c>
      <c r="J69" s="57" t="s">
        <v>417</v>
      </c>
      <c r="K69" s="58">
        <v>46275</v>
      </c>
    </row>
    <row r="70" spans="1:11" ht="21" customHeight="1" x14ac:dyDescent="0.2">
      <c r="A70" s="2">
        <v>66</v>
      </c>
      <c r="B70" s="45">
        <v>46234</v>
      </c>
      <c r="C70" s="44" t="s">
        <v>376</v>
      </c>
      <c r="D70" s="44" t="s">
        <v>329</v>
      </c>
      <c r="E70" s="44" t="s">
        <v>449</v>
      </c>
      <c r="F70" s="65">
        <v>5830550</v>
      </c>
      <c r="G70" s="66">
        <v>0</v>
      </c>
      <c r="H70" s="65">
        <v>466444</v>
      </c>
      <c r="I70" s="67">
        <v>6296994</v>
      </c>
      <c r="J70" s="57" t="s">
        <v>417</v>
      </c>
      <c r="K70" s="58">
        <v>46275</v>
      </c>
    </row>
    <row r="71" spans="1:11" ht="21" customHeight="1" x14ac:dyDescent="0.2">
      <c r="A71" s="2">
        <v>67</v>
      </c>
      <c r="B71" s="42">
        <v>46233</v>
      </c>
      <c r="C71" s="43" t="s">
        <v>377</v>
      </c>
      <c r="D71" s="43" t="s">
        <v>320</v>
      </c>
      <c r="E71" s="43" t="s">
        <v>450</v>
      </c>
      <c r="F71" s="68">
        <v>1829020</v>
      </c>
      <c r="G71" s="66">
        <v>0</v>
      </c>
      <c r="H71" s="68">
        <v>146322</v>
      </c>
      <c r="I71" s="69">
        <v>1975342</v>
      </c>
      <c r="J71" s="57" t="s">
        <v>417</v>
      </c>
      <c r="K71" s="58">
        <v>46275</v>
      </c>
    </row>
    <row r="72" spans="1:11" ht="21" customHeight="1" x14ac:dyDescent="0.2">
      <c r="A72" s="2">
        <v>68</v>
      </c>
      <c r="B72" s="42">
        <v>46233</v>
      </c>
      <c r="C72" s="43" t="s">
        <v>378</v>
      </c>
      <c r="D72" s="43" t="s">
        <v>320</v>
      </c>
      <c r="E72" s="43" t="s">
        <v>451</v>
      </c>
      <c r="F72" s="68">
        <v>700000</v>
      </c>
      <c r="G72" s="66">
        <v>0</v>
      </c>
      <c r="H72" s="68">
        <v>56000</v>
      </c>
      <c r="I72" s="69">
        <v>756000</v>
      </c>
      <c r="J72" s="57" t="s">
        <v>417</v>
      </c>
      <c r="K72" s="58">
        <v>46275</v>
      </c>
    </row>
    <row r="73" spans="1:11" ht="21" customHeight="1" x14ac:dyDescent="0.2">
      <c r="A73" s="2">
        <v>69</v>
      </c>
      <c r="B73" s="45">
        <v>46233</v>
      </c>
      <c r="C73" s="44" t="s">
        <v>379</v>
      </c>
      <c r="D73" s="44" t="s">
        <v>336</v>
      </c>
      <c r="E73" s="44" t="s">
        <v>452</v>
      </c>
      <c r="F73" s="65">
        <v>2332220</v>
      </c>
      <c r="G73" s="66">
        <v>0</v>
      </c>
      <c r="H73" s="65">
        <v>186578</v>
      </c>
      <c r="I73" s="67">
        <v>2518798</v>
      </c>
      <c r="J73" s="57" t="s">
        <v>417</v>
      </c>
      <c r="K73" s="58">
        <v>46275</v>
      </c>
    </row>
    <row r="74" spans="1:11" ht="21" customHeight="1" x14ac:dyDescent="0.25">
      <c r="A74" s="2">
        <v>70</v>
      </c>
      <c r="B74" s="73">
        <v>46232</v>
      </c>
      <c r="C74" s="72" t="s">
        <v>380</v>
      </c>
      <c r="D74" s="72" t="s">
        <v>317</v>
      </c>
      <c r="E74" s="72" t="s">
        <v>225</v>
      </c>
      <c r="F74" s="84">
        <v>-3659711</v>
      </c>
      <c r="G74" s="83">
        <v>0</v>
      </c>
      <c r="H74" s="84">
        <v>-292777</v>
      </c>
      <c r="I74" s="85">
        <v>-3952488</v>
      </c>
      <c r="J74" s="57" t="s">
        <v>422</v>
      </c>
      <c r="K74" s="58"/>
    </row>
    <row r="75" spans="1:11" ht="21" customHeight="1" x14ac:dyDescent="0.2">
      <c r="A75" s="2">
        <v>71</v>
      </c>
      <c r="B75" s="42">
        <v>46233</v>
      </c>
      <c r="C75" s="43" t="s">
        <v>381</v>
      </c>
      <c r="D75" s="43" t="s">
        <v>318</v>
      </c>
      <c r="E75" s="43" t="s">
        <v>453</v>
      </c>
      <c r="F75" s="68">
        <v>4236210</v>
      </c>
      <c r="G75" s="66">
        <v>0</v>
      </c>
      <c r="H75" s="68">
        <v>338897</v>
      </c>
      <c r="I75" s="69">
        <v>4575107</v>
      </c>
      <c r="J75" s="57" t="s">
        <v>417</v>
      </c>
      <c r="K75" s="58">
        <v>46275</v>
      </c>
    </row>
    <row r="76" spans="1:11" ht="21" customHeight="1" x14ac:dyDescent="0.2">
      <c r="A76" s="2">
        <v>72</v>
      </c>
      <c r="B76" s="42">
        <v>46233</v>
      </c>
      <c r="C76" s="43" t="s">
        <v>382</v>
      </c>
      <c r="D76" s="43" t="s">
        <v>318</v>
      </c>
      <c r="E76" s="43" t="s">
        <v>454</v>
      </c>
      <c r="F76" s="68">
        <v>1977980</v>
      </c>
      <c r="G76" s="66">
        <v>0</v>
      </c>
      <c r="H76" s="68">
        <v>158238</v>
      </c>
      <c r="I76" s="69">
        <v>2136218</v>
      </c>
      <c r="J76" s="57" t="s">
        <v>417</v>
      </c>
      <c r="K76" s="58">
        <v>46275</v>
      </c>
    </row>
    <row r="77" spans="1:11" ht="21" customHeight="1" x14ac:dyDescent="0.2">
      <c r="A77" s="2">
        <v>73</v>
      </c>
      <c r="B77" s="45">
        <v>46233</v>
      </c>
      <c r="C77" s="44" t="s">
        <v>383</v>
      </c>
      <c r="D77" s="44" t="s">
        <v>323</v>
      </c>
      <c r="E77" s="44" t="s">
        <v>455</v>
      </c>
      <c r="F77" s="65">
        <v>2874200</v>
      </c>
      <c r="G77" s="66">
        <v>0</v>
      </c>
      <c r="H77" s="65">
        <v>229936</v>
      </c>
      <c r="I77" s="67">
        <v>3104136</v>
      </c>
      <c r="J77" s="57" t="s">
        <v>417</v>
      </c>
      <c r="K77" s="58">
        <v>46275</v>
      </c>
    </row>
    <row r="78" spans="1:11" ht="21" customHeight="1" x14ac:dyDescent="0.2">
      <c r="A78" s="2">
        <v>74</v>
      </c>
      <c r="B78" s="42">
        <v>46238</v>
      </c>
      <c r="C78" s="43" t="s">
        <v>384</v>
      </c>
      <c r="D78" s="43" t="s">
        <v>329</v>
      </c>
      <c r="E78" s="43" t="s">
        <v>456</v>
      </c>
      <c r="F78" s="68">
        <v>859060</v>
      </c>
      <c r="G78" s="66">
        <v>0</v>
      </c>
      <c r="H78" s="68">
        <v>68725</v>
      </c>
      <c r="I78" s="69">
        <v>927785</v>
      </c>
      <c r="J78" s="57" t="s">
        <v>417</v>
      </c>
      <c r="K78" s="58">
        <v>46275</v>
      </c>
    </row>
    <row r="79" spans="1:11" ht="21" customHeight="1" x14ac:dyDescent="0.2">
      <c r="A79" s="2">
        <v>75</v>
      </c>
      <c r="B79" s="45">
        <v>46238</v>
      </c>
      <c r="C79" s="44" t="s">
        <v>385</v>
      </c>
      <c r="D79" s="44" t="s">
        <v>329</v>
      </c>
      <c r="E79" s="44" t="s">
        <v>457</v>
      </c>
      <c r="F79" s="65">
        <v>3107255</v>
      </c>
      <c r="G79" s="66">
        <v>0</v>
      </c>
      <c r="H79" s="65">
        <v>248580</v>
      </c>
      <c r="I79" s="67">
        <v>3355835</v>
      </c>
      <c r="J79" s="57" t="s">
        <v>417</v>
      </c>
      <c r="K79" s="58">
        <v>46275</v>
      </c>
    </row>
    <row r="80" spans="1:11" ht="21" customHeight="1" x14ac:dyDescent="0.25">
      <c r="A80" s="2">
        <v>76</v>
      </c>
      <c r="B80" s="73">
        <v>46233</v>
      </c>
      <c r="C80" s="72" t="s">
        <v>386</v>
      </c>
      <c r="D80" s="72" t="s">
        <v>325</v>
      </c>
      <c r="E80" s="72" t="s">
        <v>226</v>
      </c>
      <c r="F80" s="84">
        <v>-810000</v>
      </c>
      <c r="G80" s="83">
        <v>0</v>
      </c>
      <c r="H80" s="84">
        <v>-64800</v>
      </c>
      <c r="I80" s="85">
        <v>-874800</v>
      </c>
      <c r="J80" s="57" t="s">
        <v>422</v>
      </c>
      <c r="K80" s="58"/>
    </row>
    <row r="81" spans="1:11" ht="21" customHeight="1" x14ac:dyDescent="0.2">
      <c r="A81" s="2">
        <v>77</v>
      </c>
      <c r="B81" s="42">
        <v>46234</v>
      </c>
      <c r="C81" s="43" t="s">
        <v>387</v>
      </c>
      <c r="D81" s="43" t="s">
        <v>320</v>
      </c>
      <c r="E81" s="43" t="s">
        <v>458</v>
      </c>
      <c r="F81" s="68">
        <v>2358520</v>
      </c>
      <c r="G81" s="66">
        <v>0</v>
      </c>
      <c r="H81" s="68">
        <v>188682</v>
      </c>
      <c r="I81" s="69">
        <v>2547202</v>
      </c>
      <c r="J81" s="57" t="s">
        <v>417</v>
      </c>
      <c r="K81" s="58">
        <v>46275</v>
      </c>
    </row>
    <row r="82" spans="1:11" ht="21" customHeight="1" x14ac:dyDescent="0.2">
      <c r="A82" s="2">
        <v>78</v>
      </c>
      <c r="B82" s="42">
        <v>46234</v>
      </c>
      <c r="C82" s="43" t="s">
        <v>388</v>
      </c>
      <c r="D82" s="43" t="s">
        <v>331</v>
      </c>
      <c r="E82" s="43" t="s">
        <v>459</v>
      </c>
      <c r="F82" s="68">
        <v>8105995</v>
      </c>
      <c r="G82" s="66">
        <v>0</v>
      </c>
      <c r="H82" s="68">
        <v>648480</v>
      </c>
      <c r="I82" s="69">
        <v>8754475</v>
      </c>
      <c r="J82" s="57" t="s">
        <v>417</v>
      </c>
      <c r="K82" s="58">
        <v>46275</v>
      </c>
    </row>
    <row r="83" spans="1:11" ht="21" customHeight="1" x14ac:dyDescent="0.2">
      <c r="A83" s="2">
        <v>79</v>
      </c>
      <c r="B83" s="42">
        <v>46234</v>
      </c>
      <c r="C83" s="43" t="s">
        <v>389</v>
      </c>
      <c r="D83" s="43" t="s">
        <v>322</v>
      </c>
      <c r="E83" s="43" t="s">
        <v>460</v>
      </c>
      <c r="F83" s="68">
        <v>3525205</v>
      </c>
      <c r="G83" s="66">
        <v>0</v>
      </c>
      <c r="H83" s="68">
        <v>282016</v>
      </c>
      <c r="I83" s="69">
        <v>3807221</v>
      </c>
      <c r="J83" s="57" t="s">
        <v>417</v>
      </c>
      <c r="K83" s="58">
        <v>46275</v>
      </c>
    </row>
    <row r="84" spans="1:11" ht="21" customHeight="1" x14ac:dyDescent="0.2">
      <c r="A84" s="2">
        <v>80</v>
      </c>
      <c r="B84" s="42">
        <v>46234</v>
      </c>
      <c r="C84" s="43" t="s">
        <v>390</v>
      </c>
      <c r="D84" s="43" t="s">
        <v>324</v>
      </c>
      <c r="E84" s="43" t="s">
        <v>461</v>
      </c>
      <c r="F84" s="68">
        <v>7829990</v>
      </c>
      <c r="G84" s="66">
        <v>0</v>
      </c>
      <c r="H84" s="68">
        <v>626399</v>
      </c>
      <c r="I84" s="69">
        <v>8456389</v>
      </c>
      <c r="J84" s="57" t="s">
        <v>417</v>
      </c>
      <c r="K84" s="58">
        <v>46275</v>
      </c>
    </row>
    <row r="85" spans="1:11" ht="21" customHeight="1" x14ac:dyDescent="0.2">
      <c r="A85" s="2">
        <v>81</v>
      </c>
      <c r="B85" s="42">
        <v>46234</v>
      </c>
      <c r="C85" s="43" t="s">
        <v>391</v>
      </c>
      <c r="D85" s="43" t="s">
        <v>324</v>
      </c>
      <c r="E85" s="43" t="s">
        <v>462</v>
      </c>
      <c r="F85" s="68">
        <v>5787700</v>
      </c>
      <c r="G85" s="66">
        <v>0</v>
      </c>
      <c r="H85" s="68">
        <v>463016</v>
      </c>
      <c r="I85" s="69">
        <v>6250716</v>
      </c>
      <c r="J85" s="57" t="s">
        <v>417</v>
      </c>
      <c r="K85" s="58">
        <v>46275</v>
      </c>
    </row>
    <row r="86" spans="1:11" ht="21" customHeight="1" x14ac:dyDescent="0.2">
      <c r="A86" s="2">
        <v>82</v>
      </c>
      <c r="B86" s="42">
        <v>46234</v>
      </c>
      <c r="C86" s="43" t="s">
        <v>392</v>
      </c>
      <c r="D86" s="43" t="s">
        <v>326</v>
      </c>
      <c r="E86" s="43" t="s">
        <v>463</v>
      </c>
      <c r="F86" s="68">
        <v>6017785</v>
      </c>
      <c r="G86" s="66">
        <v>0</v>
      </c>
      <c r="H86" s="68">
        <v>481423</v>
      </c>
      <c r="I86" s="69">
        <v>6499208</v>
      </c>
      <c r="J86" s="57" t="s">
        <v>417</v>
      </c>
      <c r="K86" s="58">
        <v>46275</v>
      </c>
    </row>
    <row r="87" spans="1:11" ht="21" customHeight="1" x14ac:dyDescent="0.2">
      <c r="A87" s="2">
        <v>83</v>
      </c>
      <c r="B87" s="42">
        <v>46234</v>
      </c>
      <c r="C87" s="43" t="s">
        <v>393</v>
      </c>
      <c r="D87" s="43" t="s">
        <v>328</v>
      </c>
      <c r="E87" s="43" t="s">
        <v>464</v>
      </c>
      <c r="F87" s="68">
        <v>6423165</v>
      </c>
      <c r="G87" s="66">
        <v>0</v>
      </c>
      <c r="H87" s="68">
        <v>513853</v>
      </c>
      <c r="I87" s="69">
        <v>6937018</v>
      </c>
      <c r="J87" s="57" t="s">
        <v>417</v>
      </c>
      <c r="K87" s="58">
        <v>46275</v>
      </c>
    </row>
    <row r="88" spans="1:11" ht="21" customHeight="1" x14ac:dyDescent="0.2">
      <c r="A88" s="2">
        <v>84</v>
      </c>
      <c r="B88" s="45">
        <v>46234</v>
      </c>
      <c r="C88" s="44" t="s">
        <v>394</v>
      </c>
      <c r="D88" s="44" t="s">
        <v>334</v>
      </c>
      <c r="E88" s="44" t="s">
        <v>465</v>
      </c>
      <c r="F88" s="65">
        <v>8190020</v>
      </c>
      <c r="G88" s="66">
        <v>0</v>
      </c>
      <c r="H88" s="65">
        <v>655202</v>
      </c>
      <c r="I88" s="67">
        <v>8845222</v>
      </c>
      <c r="J88" s="57" t="s">
        <v>417</v>
      </c>
      <c r="K88" s="58">
        <v>46275</v>
      </c>
    </row>
    <row r="89" spans="1:11" ht="21" customHeight="1" x14ac:dyDescent="0.2">
      <c r="A89" s="2">
        <v>85</v>
      </c>
      <c r="B89" s="42">
        <v>46234</v>
      </c>
      <c r="C89" s="43" t="s">
        <v>395</v>
      </c>
      <c r="D89" s="43" t="s">
        <v>332</v>
      </c>
      <c r="E89" s="43" t="s">
        <v>466</v>
      </c>
      <c r="F89" s="68">
        <v>9325085</v>
      </c>
      <c r="G89" s="66">
        <v>0</v>
      </c>
      <c r="H89" s="68">
        <v>746007</v>
      </c>
      <c r="I89" s="69">
        <v>10071092</v>
      </c>
      <c r="J89" s="57" t="s">
        <v>417</v>
      </c>
      <c r="K89" s="58">
        <v>46275</v>
      </c>
    </row>
    <row r="90" spans="1:11" ht="21" customHeight="1" x14ac:dyDescent="0.2">
      <c r="A90" s="2">
        <v>86</v>
      </c>
      <c r="B90" s="42">
        <v>46234</v>
      </c>
      <c r="C90" s="47" t="s">
        <v>396</v>
      </c>
      <c r="D90" s="43" t="s">
        <v>337</v>
      </c>
      <c r="E90" s="43" t="s">
        <v>467</v>
      </c>
      <c r="F90" s="68">
        <v>350000</v>
      </c>
      <c r="G90" s="66">
        <v>0</v>
      </c>
      <c r="H90" s="68">
        <v>28000</v>
      </c>
      <c r="I90" s="69">
        <v>378000</v>
      </c>
      <c r="J90" s="57" t="s">
        <v>417</v>
      </c>
      <c r="K90" s="58">
        <v>46275</v>
      </c>
    </row>
    <row r="91" spans="1:11" ht="21" customHeight="1" x14ac:dyDescent="0.2">
      <c r="A91" s="2">
        <v>87</v>
      </c>
      <c r="B91" s="45">
        <v>46234</v>
      </c>
      <c r="C91" s="47" t="s">
        <v>397</v>
      </c>
      <c r="D91" s="44" t="s">
        <v>337</v>
      </c>
      <c r="E91" s="44" t="s">
        <v>467</v>
      </c>
      <c r="F91" s="65">
        <v>362500</v>
      </c>
      <c r="G91" s="66">
        <v>0</v>
      </c>
      <c r="H91" s="65">
        <v>29000</v>
      </c>
      <c r="I91" s="67">
        <v>391500</v>
      </c>
      <c r="J91" s="57" t="s">
        <v>417</v>
      </c>
      <c r="K91" s="58">
        <v>46275</v>
      </c>
    </row>
    <row r="92" spans="1:11" ht="21" customHeight="1" x14ac:dyDescent="0.2">
      <c r="A92" s="2">
        <v>88</v>
      </c>
      <c r="B92" s="42">
        <v>46237</v>
      </c>
      <c r="C92" s="43" t="s">
        <v>99</v>
      </c>
      <c r="D92" s="43" t="s">
        <v>331</v>
      </c>
      <c r="E92" s="43" t="s">
        <v>227</v>
      </c>
      <c r="F92" s="54">
        <v>700000</v>
      </c>
      <c r="G92" s="63">
        <v>0</v>
      </c>
      <c r="H92" s="54">
        <v>56000</v>
      </c>
      <c r="I92" s="56">
        <v>756000</v>
      </c>
      <c r="J92" s="57" t="s">
        <v>417</v>
      </c>
      <c r="K92" s="58"/>
    </row>
    <row r="93" spans="1:11" ht="21" customHeight="1" x14ac:dyDescent="0.2">
      <c r="A93" s="2">
        <v>89</v>
      </c>
      <c r="B93" s="42">
        <v>46237</v>
      </c>
      <c r="C93" s="43" t="s">
        <v>398</v>
      </c>
      <c r="D93" s="43" t="s">
        <v>330</v>
      </c>
      <c r="E93" s="43" t="s">
        <v>468</v>
      </c>
      <c r="F93" s="54">
        <v>5895420</v>
      </c>
      <c r="G93" s="63">
        <v>0</v>
      </c>
      <c r="H93" s="54">
        <v>471634</v>
      </c>
      <c r="I93" s="56">
        <v>6367054</v>
      </c>
      <c r="J93" s="57" t="s">
        <v>417</v>
      </c>
      <c r="K93" s="58">
        <v>46275</v>
      </c>
    </row>
    <row r="94" spans="1:11" ht="21" customHeight="1" x14ac:dyDescent="0.2">
      <c r="A94" s="2">
        <v>90</v>
      </c>
      <c r="B94" s="42">
        <v>46237</v>
      </c>
      <c r="C94" s="43" t="s">
        <v>399</v>
      </c>
      <c r="D94" s="43" t="s">
        <v>324</v>
      </c>
      <c r="E94" s="43" t="s">
        <v>469</v>
      </c>
      <c r="F94" s="54">
        <v>15145200</v>
      </c>
      <c r="G94" s="63">
        <v>0</v>
      </c>
      <c r="H94" s="54">
        <v>1211616</v>
      </c>
      <c r="I94" s="56">
        <v>16356816</v>
      </c>
      <c r="J94" s="57" t="s">
        <v>417</v>
      </c>
      <c r="K94" s="58">
        <v>46275</v>
      </c>
    </row>
    <row r="95" spans="1:11" ht="21" customHeight="1" x14ac:dyDescent="0.2">
      <c r="A95" s="2">
        <v>91</v>
      </c>
      <c r="B95" s="42">
        <v>46237</v>
      </c>
      <c r="C95" s="43" t="s">
        <v>100</v>
      </c>
      <c r="D95" s="43" t="s">
        <v>327</v>
      </c>
      <c r="E95" s="43" t="s">
        <v>228</v>
      </c>
      <c r="F95" s="54">
        <v>3364645</v>
      </c>
      <c r="G95" s="63">
        <v>0</v>
      </c>
      <c r="H95" s="54">
        <v>269172</v>
      </c>
      <c r="I95" s="56">
        <v>3633817</v>
      </c>
      <c r="J95" s="57" t="s">
        <v>417</v>
      </c>
      <c r="K95" s="58"/>
    </row>
    <row r="96" spans="1:11" ht="21" customHeight="1" x14ac:dyDescent="0.2">
      <c r="A96" s="2">
        <v>92</v>
      </c>
      <c r="B96" s="42">
        <v>46237</v>
      </c>
      <c r="C96" s="43" t="s">
        <v>400</v>
      </c>
      <c r="D96" s="43" t="s">
        <v>335</v>
      </c>
      <c r="E96" s="43" t="s">
        <v>470</v>
      </c>
      <c r="F96" s="54">
        <v>1615480</v>
      </c>
      <c r="G96" s="63">
        <v>0</v>
      </c>
      <c r="H96" s="54">
        <v>129238</v>
      </c>
      <c r="I96" s="56">
        <v>1744718</v>
      </c>
      <c r="J96" s="57" t="s">
        <v>417</v>
      </c>
      <c r="K96" s="58">
        <v>46275</v>
      </c>
    </row>
    <row r="97" spans="1:11" ht="21" customHeight="1" x14ac:dyDescent="0.2">
      <c r="A97" s="2">
        <v>93</v>
      </c>
      <c r="B97" s="42">
        <v>46237</v>
      </c>
      <c r="C97" s="43" t="s">
        <v>101</v>
      </c>
      <c r="D97" s="43" t="s">
        <v>331</v>
      </c>
      <c r="E97" s="43" t="s">
        <v>229</v>
      </c>
      <c r="F97" s="54">
        <v>7226795</v>
      </c>
      <c r="G97" s="63">
        <v>0</v>
      </c>
      <c r="H97" s="54">
        <v>578144</v>
      </c>
      <c r="I97" s="56">
        <v>7804939</v>
      </c>
      <c r="J97" s="57" t="s">
        <v>417</v>
      </c>
      <c r="K97" s="58"/>
    </row>
    <row r="98" spans="1:11" ht="21" customHeight="1" x14ac:dyDescent="0.2">
      <c r="A98" s="2">
        <v>94</v>
      </c>
      <c r="B98" s="42">
        <v>46238</v>
      </c>
      <c r="C98" s="43" t="s">
        <v>401</v>
      </c>
      <c r="D98" s="43" t="s">
        <v>323</v>
      </c>
      <c r="E98" s="43" t="s">
        <v>471</v>
      </c>
      <c r="F98" s="54">
        <v>2081270</v>
      </c>
      <c r="G98" s="63">
        <v>0</v>
      </c>
      <c r="H98" s="54">
        <v>166502</v>
      </c>
      <c r="I98" s="56">
        <v>2247772</v>
      </c>
      <c r="J98" s="57" t="s">
        <v>417</v>
      </c>
      <c r="K98" s="58">
        <v>46275</v>
      </c>
    </row>
    <row r="99" spans="1:11" ht="21" customHeight="1" x14ac:dyDescent="0.2">
      <c r="A99" s="2">
        <v>95</v>
      </c>
      <c r="B99" s="42">
        <v>46238</v>
      </c>
      <c r="C99" s="43" t="s">
        <v>102</v>
      </c>
      <c r="D99" s="43" t="s">
        <v>330</v>
      </c>
      <c r="E99" s="43" t="s">
        <v>230</v>
      </c>
      <c r="F99" s="54">
        <v>2031560</v>
      </c>
      <c r="G99" s="63">
        <v>0</v>
      </c>
      <c r="H99" s="54">
        <v>162525</v>
      </c>
      <c r="I99" s="56">
        <v>2194085</v>
      </c>
      <c r="J99" s="57" t="s">
        <v>417</v>
      </c>
      <c r="K99" s="58"/>
    </row>
    <row r="100" spans="1:11" ht="21" customHeight="1" x14ac:dyDescent="0.2">
      <c r="A100" s="2">
        <v>96</v>
      </c>
      <c r="B100" s="42">
        <v>46238</v>
      </c>
      <c r="C100" s="43" t="s">
        <v>402</v>
      </c>
      <c r="D100" s="43" t="s">
        <v>336</v>
      </c>
      <c r="E100" s="43" t="s">
        <v>472</v>
      </c>
      <c r="F100" s="54">
        <v>3076210</v>
      </c>
      <c r="G100" s="63">
        <v>0</v>
      </c>
      <c r="H100" s="54">
        <v>246097</v>
      </c>
      <c r="I100" s="56">
        <v>3322307</v>
      </c>
      <c r="J100" s="57" t="s">
        <v>417</v>
      </c>
      <c r="K100" s="58">
        <v>46275</v>
      </c>
    </row>
    <row r="101" spans="1:11" ht="21" customHeight="1" x14ac:dyDescent="0.2">
      <c r="A101" s="2">
        <v>97</v>
      </c>
      <c r="B101" s="42">
        <v>46239</v>
      </c>
      <c r="C101" s="43" t="s">
        <v>403</v>
      </c>
      <c r="D101" s="43" t="s">
        <v>318</v>
      </c>
      <c r="E101" s="43" t="s">
        <v>473</v>
      </c>
      <c r="F101" s="54">
        <v>6447430</v>
      </c>
      <c r="G101" s="63">
        <v>0</v>
      </c>
      <c r="H101" s="54">
        <v>515794</v>
      </c>
      <c r="I101" s="56">
        <v>6963224</v>
      </c>
      <c r="J101" s="57" t="s">
        <v>417</v>
      </c>
      <c r="K101" s="58">
        <v>46275</v>
      </c>
    </row>
    <row r="102" spans="1:11" ht="21" customHeight="1" x14ac:dyDescent="0.2">
      <c r="A102" s="2">
        <v>98</v>
      </c>
      <c r="B102" s="42">
        <v>46239</v>
      </c>
      <c r="C102" s="43" t="s">
        <v>404</v>
      </c>
      <c r="D102" s="43" t="s">
        <v>318</v>
      </c>
      <c r="E102" s="43" t="s">
        <v>474</v>
      </c>
      <c r="F102" s="54">
        <v>583055</v>
      </c>
      <c r="G102" s="63">
        <v>0</v>
      </c>
      <c r="H102" s="54">
        <v>46644</v>
      </c>
      <c r="I102" s="56">
        <v>629699</v>
      </c>
      <c r="J102" s="57" t="s">
        <v>417</v>
      </c>
      <c r="K102" s="58">
        <v>46275</v>
      </c>
    </row>
    <row r="103" spans="1:11" ht="21" customHeight="1" x14ac:dyDescent="0.2">
      <c r="A103" s="2">
        <v>99</v>
      </c>
      <c r="B103" s="42">
        <v>46240</v>
      </c>
      <c r="C103" s="43" t="s">
        <v>103</v>
      </c>
      <c r="D103" s="43" t="s">
        <v>326</v>
      </c>
      <c r="E103" s="43" t="s">
        <v>231</v>
      </c>
      <c r="F103" s="54">
        <v>1615480</v>
      </c>
      <c r="G103" s="63">
        <v>0</v>
      </c>
      <c r="H103" s="54">
        <v>129238</v>
      </c>
      <c r="I103" s="56">
        <v>1744718</v>
      </c>
      <c r="J103" s="57" t="s">
        <v>417</v>
      </c>
      <c r="K103" s="58"/>
    </row>
    <row r="104" spans="1:11" ht="21" customHeight="1" x14ac:dyDescent="0.2">
      <c r="A104" s="2">
        <v>100</v>
      </c>
      <c r="B104" s="42">
        <v>46240</v>
      </c>
      <c r="C104" s="43" t="s">
        <v>104</v>
      </c>
      <c r="D104" s="43" t="s">
        <v>334</v>
      </c>
      <c r="E104" s="43" t="s">
        <v>232</v>
      </c>
      <c r="F104" s="54">
        <v>1607718</v>
      </c>
      <c r="G104" s="63">
        <v>0</v>
      </c>
      <c r="H104" s="54">
        <v>128617</v>
      </c>
      <c r="I104" s="56">
        <v>1736335</v>
      </c>
      <c r="J104" s="57" t="s">
        <v>417</v>
      </c>
      <c r="K104" s="58"/>
    </row>
    <row r="105" spans="1:11" ht="21" customHeight="1" x14ac:dyDescent="0.2">
      <c r="A105" s="2">
        <v>101</v>
      </c>
      <c r="B105" s="42">
        <v>46240</v>
      </c>
      <c r="C105" s="43" t="s">
        <v>105</v>
      </c>
      <c r="D105" s="43" t="s">
        <v>324</v>
      </c>
      <c r="E105" s="43" t="s">
        <v>233</v>
      </c>
      <c r="F105" s="54">
        <v>3949200</v>
      </c>
      <c r="G105" s="63">
        <v>0</v>
      </c>
      <c r="H105" s="54">
        <v>315936</v>
      </c>
      <c r="I105" s="56">
        <v>4265136</v>
      </c>
      <c r="J105" s="57" t="s">
        <v>417</v>
      </c>
      <c r="K105" s="58"/>
    </row>
    <row r="106" spans="1:11" ht="21" customHeight="1" x14ac:dyDescent="0.2">
      <c r="A106" s="2">
        <v>102</v>
      </c>
      <c r="B106" s="42">
        <v>46240</v>
      </c>
      <c r="C106" s="43" t="s">
        <v>106</v>
      </c>
      <c r="D106" s="43" t="s">
        <v>321</v>
      </c>
      <c r="E106" s="43" t="s">
        <v>234</v>
      </c>
      <c r="F106" s="54">
        <v>4139680</v>
      </c>
      <c r="G106" s="63">
        <v>0</v>
      </c>
      <c r="H106" s="54">
        <v>331174</v>
      </c>
      <c r="I106" s="56">
        <v>4470854</v>
      </c>
      <c r="J106" s="57" t="s">
        <v>417</v>
      </c>
      <c r="K106" s="58"/>
    </row>
    <row r="107" spans="1:11" ht="21" customHeight="1" x14ac:dyDescent="0.2">
      <c r="A107" s="2">
        <v>103</v>
      </c>
      <c r="B107" s="42">
        <v>46240</v>
      </c>
      <c r="C107" s="43" t="s">
        <v>107</v>
      </c>
      <c r="D107" s="43" t="s">
        <v>322</v>
      </c>
      <c r="E107" s="43" t="s">
        <v>235</v>
      </c>
      <c r="F107" s="54">
        <v>3334525</v>
      </c>
      <c r="G107" s="63">
        <v>0</v>
      </c>
      <c r="H107" s="54">
        <v>266762</v>
      </c>
      <c r="I107" s="56">
        <v>3601287</v>
      </c>
      <c r="J107" s="57" t="s">
        <v>417</v>
      </c>
      <c r="K107" s="58"/>
    </row>
    <row r="108" spans="1:11" ht="21" customHeight="1" x14ac:dyDescent="0.2">
      <c r="A108" s="2">
        <v>104</v>
      </c>
      <c r="B108" s="42">
        <v>46240</v>
      </c>
      <c r="C108" s="43" t="s">
        <v>108</v>
      </c>
      <c r="D108" s="43" t="s">
        <v>327</v>
      </c>
      <c r="E108" s="43" t="s">
        <v>236</v>
      </c>
      <c r="F108" s="54">
        <v>4604571</v>
      </c>
      <c r="G108" s="63">
        <v>0</v>
      </c>
      <c r="H108" s="54">
        <v>368366</v>
      </c>
      <c r="I108" s="56">
        <v>4972937</v>
      </c>
      <c r="J108" s="57" t="s">
        <v>417</v>
      </c>
      <c r="K108" s="58"/>
    </row>
    <row r="109" spans="1:11" ht="21" customHeight="1" x14ac:dyDescent="0.2">
      <c r="A109" s="2">
        <v>105</v>
      </c>
      <c r="B109" s="42">
        <v>46240</v>
      </c>
      <c r="C109" s="43" t="s">
        <v>109</v>
      </c>
      <c r="D109" s="43" t="s">
        <v>325</v>
      </c>
      <c r="E109" s="43" t="s">
        <v>237</v>
      </c>
      <c r="F109" s="54">
        <v>1718120</v>
      </c>
      <c r="G109" s="63">
        <v>0</v>
      </c>
      <c r="H109" s="54">
        <v>137450</v>
      </c>
      <c r="I109" s="56">
        <v>1855570</v>
      </c>
      <c r="J109" s="57" t="s">
        <v>417</v>
      </c>
      <c r="K109" s="58"/>
    </row>
    <row r="110" spans="1:11" ht="21" customHeight="1" x14ac:dyDescent="0.2">
      <c r="A110" s="2">
        <v>106</v>
      </c>
      <c r="B110" s="42">
        <v>46240</v>
      </c>
      <c r="C110" s="43" t="s">
        <v>405</v>
      </c>
      <c r="D110" s="43" t="s">
        <v>329</v>
      </c>
      <c r="E110" s="43" t="s">
        <v>475</v>
      </c>
      <c r="F110" s="54">
        <v>2915275</v>
      </c>
      <c r="G110" s="63">
        <v>0</v>
      </c>
      <c r="H110" s="54">
        <v>233222</v>
      </c>
      <c r="I110" s="56">
        <v>3148497</v>
      </c>
      <c r="J110" s="57" t="s">
        <v>417</v>
      </c>
      <c r="K110" s="58">
        <v>46275</v>
      </c>
    </row>
    <row r="111" spans="1:11" ht="21" customHeight="1" x14ac:dyDescent="0.2">
      <c r="A111" s="2">
        <v>107</v>
      </c>
      <c r="B111" s="42">
        <v>46240</v>
      </c>
      <c r="C111" s="43" t="s">
        <v>110</v>
      </c>
      <c r="D111" s="43" t="s">
        <v>322</v>
      </c>
      <c r="E111" s="43" t="s">
        <v>238</v>
      </c>
      <c r="F111" s="54">
        <v>4364200</v>
      </c>
      <c r="G111" s="63">
        <v>0</v>
      </c>
      <c r="H111" s="54">
        <v>349136</v>
      </c>
      <c r="I111" s="56">
        <v>4713336</v>
      </c>
      <c r="J111" s="57" t="s">
        <v>417</v>
      </c>
      <c r="K111" s="58"/>
    </row>
    <row r="112" spans="1:11" ht="21" customHeight="1" x14ac:dyDescent="0.2">
      <c r="A112" s="2">
        <v>108</v>
      </c>
      <c r="B112" s="42">
        <v>46240</v>
      </c>
      <c r="C112" s="43" t="s">
        <v>111</v>
      </c>
      <c r="D112" s="43" t="s">
        <v>339</v>
      </c>
      <c r="E112" s="43" t="s">
        <v>239</v>
      </c>
      <c r="F112" s="54">
        <v>2524200</v>
      </c>
      <c r="G112" s="63">
        <v>0</v>
      </c>
      <c r="H112" s="54">
        <v>201936</v>
      </c>
      <c r="I112" s="56">
        <v>2726136</v>
      </c>
      <c r="J112" s="57" t="s">
        <v>417</v>
      </c>
      <c r="K112" s="58"/>
    </row>
    <row r="113" spans="1:11" ht="21" customHeight="1" x14ac:dyDescent="0.2">
      <c r="A113" s="2">
        <v>109</v>
      </c>
      <c r="B113" s="42">
        <v>46240</v>
      </c>
      <c r="C113" s="43" t="s">
        <v>112</v>
      </c>
      <c r="D113" s="43" t="s">
        <v>334</v>
      </c>
      <c r="E113" s="43" t="s">
        <v>240</v>
      </c>
      <c r="F113" s="54">
        <v>2760000</v>
      </c>
      <c r="G113" s="63">
        <v>0</v>
      </c>
      <c r="H113" s="54">
        <v>220800</v>
      </c>
      <c r="I113" s="56">
        <v>2980800</v>
      </c>
      <c r="J113" s="57" t="s">
        <v>417</v>
      </c>
      <c r="K113" s="58"/>
    </row>
    <row r="114" spans="1:11" ht="21" customHeight="1" x14ac:dyDescent="0.2">
      <c r="A114" s="2">
        <v>110</v>
      </c>
      <c r="B114" s="42">
        <v>46241</v>
      </c>
      <c r="C114" s="43" t="s">
        <v>113</v>
      </c>
      <c r="D114" s="43" t="s">
        <v>332</v>
      </c>
      <c r="E114" s="43" t="s">
        <v>241</v>
      </c>
      <c r="F114" s="54">
        <v>8959360</v>
      </c>
      <c r="G114" s="63">
        <v>0</v>
      </c>
      <c r="H114" s="54">
        <v>716749</v>
      </c>
      <c r="I114" s="56">
        <v>9676109</v>
      </c>
      <c r="J114" s="57" t="s">
        <v>417</v>
      </c>
      <c r="K114" s="58"/>
    </row>
    <row r="115" spans="1:11" ht="21" customHeight="1" x14ac:dyDescent="0.2">
      <c r="A115" s="2">
        <v>111</v>
      </c>
      <c r="B115" s="42">
        <v>46242</v>
      </c>
      <c r="C115" s="43" t="s">
        <v>114</v>
      </c>
      <c r="D115" s="43" t="s">
        <v>330</v>
      </c>
      <c r="E115" s="43" t="s">
        <v>242</v>
      </c>
      <c r="F115" s="54">
        <v>2884230</v>
      </c>
      <c r="G115" s="63">
        <v>0</v>
      </c>
      <c r="H115" s="54">
        <v>230738</v>
      </c>
      <c r="I115" s="56">
        <v>3114968</v>
      </c>
      <c r="J115" s="57" t="s">
        <v>417</v>
      </c>
      <c r="K115" s="58"/>
    </row>
    <row r="116" spans="1:11" ht="21" customHeight="1" x14ac:dyDescent="0.2">
      <c r="A116" s="2">
        <v>112</v>
      </c>
      <c r="B116" s="42">
        <v>46244</v>
      </c>
      <c r="C116" s="43" t="s">
        <v>115</v>
      </c>
      <c r="D116" s="43" t="s">
        <v>339</v>
      </c>
      <c r="E116" s="43" t="s">
        <v>243</v>
      </c>
      <c r="F116" s="54">
        <v>4139680</v>
      </c>
      <c r="G116" s="63">
        <v>0</v>
      </c>
      <c r="H116" s="54">
        <v>331174</v>
      </c>
      <c r="I116" s="56">
        <v>4470854</v>
      </c>
      <c r="J116" s="57" t="s">
        <v>417</v>
      </c>
      <c r="K116" s="58"/>
    </row>
    <row r="117" spans="1:11" ht="21" customHeight="1" x14ac:dyDescent="0.2">
      <c r="A117" s="2">
        <v>113</v>
      </c>
      <c r="B117" s="42">
        <v>46244</v>
      </c>
      <c r="C117" s="43" t="s">
        <v>116</v>
      </c>
      <c r="D117" s="43" t="s">
        <v>338</v>
      </c>
      <c r="E117" s="43" t="s">
        <v>244</v>
      </c>
      <c r="F117" s="54">
        <v>4813335</v>
      </c>
      <c r="G117" s="63">
        <v>0</v>
      </c>
      <c r="H117" s="54">
        <v>385067</v>
      </c>
      <c r="I117" s="56">
        <v>5198402</v>
      </c>
      <c r="J117" s="57" t="s">
        <v>417</v>
      </c>
      <c r="K117" s="58"/>
    </row>
    <row r="118" spans="1:11" ht="21" customHeight="1" x14ac:dyDescent="0.2">
      <c r="A118" s="2">
        <v>114</v>
      </c>
      <c r="B118" s="42">
        <v>46244</v>
      </c>
      <c r="C118" s="43" t="s">
        <v>117</v>
      </c>
      <c r="D118" s="43" t="s">
        <v>338</v>
      </c>
      <c r="E118" s="43" t="s">
        <v>245</v>
      </c>
      <c r="F118" s="54">
        <v>350000</v>
      </c>
      <c r="G118" s="63">
        <v>0</v>
      </c>
      <c r="H118" s="54">
        <v>28000</v>
      </c>
      <c r="I118" s="56">
        <v>378000</v>
      </c>
      <c r="J118" s="57" t="s">
        <v>417</v>
      </c>
      <c r="K118" s="58"/>
    </row>
    <row r="119" spans="1:11" ht="21" customHeight="1" x14ac:dyDescent="0.2">
      <c r="A119" s="2">
        <v>115</v>
      </c>
      <c r="B119" s="42">
        <v>46246</v>
      </c>
      <c r="C119" s="43" t="s">
        <v>118</v>
      </c>
      <c r="D119" s="43" t="s">
        <v>336</v>
      </c>
      <c r="E119" s="43" t="s">
        <v>246</v>
      </c>
      <c r="F119" s="54">
        <v>3469755</v>
      </c>
      <c r="G119" s="63">
        <v>0</v>
      </c>
      <c r="H119" s="54">
        <v>277580</v>
      </c>
      <c r="I119" s="56">
        <v>3747335</v>
      </c>
      <c r="J119" s="57" t="s">
        <v>417</v>
      </c>
      <c r="K119" s="58"/>
    </row>
    <row r="120" spans="1:11" ht="21" customHeight="1" x14ac:dyDescent="0.2">
      <c r="A120" s="2">
        <v>116</v>
      </c>
      <c r="B120" s="42">
        <v>46246</v>
      </c>
      <c r="C120" s="43" t="s">
        <v>119</v>
      </c>
      <c r="D120" s="43" t="s">
        <v>336</v>
      </c>
      <c r="E120" s="43" t="s">
        <v>247</v>
      </c>
      <c r="F120" s="54">
        <v>1252010</v>
      </c>
      <c r="G120" s="63">
        <v>0</v>
      </c>
      <c r="H120" s="54">
        <v>100161</v>
      </c>
      <c r="I120" s="56">
        <v>1352171</v>
      </c>
      <c r="J120" s="57" t="s">
        <v>417</v>
      </c>
      <c r="K120" s="58"/>
    </row>
    <row r="121" spans="1:11" ht="23.25" customHeight="1" x14ac:dyDescent="0.2">
      <c r="A121" s="2">
        <v>117</v>
      </c>
      <c r="B121" s="42">
        <v>46246</v>
      </c>
      <c r="C121" s="43" t="s">
        <v>120</v>
      </c>
      <c r="D121" s="43" t="s">
        <v>320</v>
      </c>
      <c r="E121" s="43" t="s">
        <v>248</v>
      </c>
      <c r="F121" s="54">
        <v>2276520</v>
      </c>
      <c r="G121" s="63">
        <v>0</v>
      </c>
      <c r="H121" s="54">
        <v>182122</v>
      </c>
      <c r="I121" s="56">
        <v>2458642</v>
      </c>
      <c r="J121" s="57" t="s">
        <v>417</v>
      </c>
      <c r="K121" s="58"/>
    </row>
    <row r="122" spans="1:11" ht="21" customHeight="1" x14ac:dyDescent="0.2">
      <c r="A122" s="2">
        <v>118</v>
      </c>
      <c r="B122" s="42">
        <v>46247</v>
      </c>
      <c r="C122" s="43" t="s">
        <v>121</v>
      </c>
      <c r="D122" s="43" t="s">
        <v>325</v>
      </c>
      <c r="E122" s="43" t="s">
        <v>249</v>
      </c>
      <c r="F122" s="54">
        <v>5434730</v>
      </c>
      <c r="G122" s="63">
        <v>0</v>
      </c>
      <c r="H122" s="54">
        <v>434778</v>
      </c>
      <c r="I122" s="56">
        <v>5869508</v>
      </c>
      <c r="J122" s="57" t="s">
        <v>417</v>
      </c>
      <c r="K122" s="58"/>
    </row>
    <row r="123" spans="1:11" ht="21" customHeight="1" x14ac:dyDescent="0.2">
      <c r="A123" s="2">
        <v>119</v>
      </c>
      <c r="B123" s="42">
        <v>46247</v>
      </c>
      <c r="C123" s="43" t="s">
        <v>122</v>
      </c>
      <c r="D123" s="43" t="s">
        <v>325</v>
      </c>
      <c r="E123" s="43" t="s">
        <v>250</v>
      </c>
      <c r="F123" s="54">
        <v>700000</v>
      </c>
      <c r="G123" s="63">
        <v>0</v>
      </c>
      <c r="H123" s="54">
        <v>56000</v>
      </c>
      <c r="I123" s="56">
        <v>756000</v>
      </c>
      <c r="J123" s="57" t="s">
        <v>417</v>
      </c>
      <c r="K123" s="58"/>
    </row>
    <row r="124" spans="1:11" ht="21" customHeight="1" x14ac:dyDescent="0.2">
      <c r="A124" s="2">
        <v>120</v>
      </c>
      <c r="B124" s="42">
        <v>46247</v>
      </c>
      <c r="C124" s="43" t="s">
        <v>123</v>
      </c>
      <c r="D124" s="43" t="s">
        <v>329</v>
      </c>
      <c r="E124" s="43" t="s">
        <v>251</v>
      </c>
      <c r="F124" s="54">
        <v>11661100</v>
      </c>
      <c r="G124" s="63">
        <v>0</v>
      </c>
      <c r="H124" s="54">
        <v>932888</v>
      </c>
      <c r="I124" s="56">
        <v>12593988</v>
      </c>
      <c r="J124" s="57" t="s">
        <v>417</v>
      </c>
      <c r="K124" s="58"/>
    </row>
    <row r="125" spans="1:11" ht="21" customHeight="1" x14ac:dyDescent="0.2">
      <c r="A125" s="2">
        <v>121</v>
      </c>
      <c r="B125" s="42">
        <v>46247</v>
      </c>
      <c r="C125" s="43" t="s">
        <v>124</v>
      </c>
      <c r="D125" s="43" t="s">
        <v>326</v>
      </c>
      <c r="E125" s="43" t="s">
        <v>252</v>
      </c>
      <c r="F125" s="54">
        <v>700000</v>
      </c>
      <c r="G125" s="63">
        <v>0</v>
      </c>
      <c r="H125" s="54">
        <v>56000</v>
      </c>
      <c r="I125" s="56">
        <v>756000</v>
      </c>
      <c r="J125" s="57" t="s">
        <v>417</v>
      </c>
      <c r="K125" s="58"/>
    </row>
    <row r="126" spans="1:11" ht="21" customHeight="1" x14ac:dyDescent="0.2">
      <c r="A126" s="2">
        <v>122</v>
      </c>
      <c r="B126" s="42">
        <v>46247</v>
      </c>
      <c r="C126" s="43" t="s">
        <v>125</v>
      </c>
      <c r="D126" s="43" t="s">
        <v>340</v>
      </c>
      <c r="E126" s="43" t="s">
        <v>253</v>
      </c>
      <c r="F126" s="54">
        <v>725000</v>
      </c>
      <c r="G126" s="63">
        <v>0</v>
      </c>
      <c r="H126" s="54">
        <v>58000</v>
      </c>
      <c r="I126" s="56">
        <v>783000</v>
      </c>
      <c r="J126" s="57" t="s">
        <v>417</v>
      </c>
      <c r="K126" s="58"/>
    </row>
    <row r="127" spans="1:11" ht="21" customHeight="1" x14ac:dyDescent="0.2">
      <c r="A127" s="2">
        <v>123</v>
      </c>
      <c r="B127" s="42">
        <v>46247</v>
      </c>
      <c r="C127" s="43" t="s">
        <v>126</v>
      </c>
      <c r="D127" s="43" t="s">
        <v>331</v>
      </c>
      <c r="E127" s="43" t="s">
        <v>254</v>
      </c>
      <c r="F127" s="54">
        <v>3107255</v>
      </c>
      <c r="G127" s="63">
        <v>0</v>
      </c>
      <c r="H127" s="54">
        <v>248580</v>
      </c>
      <c r="I127" s="56">
        <v>3355835</v>
      </c>
      <c r="J127" s="57" t="s">
        <v>417</v>
      </c>
      <c r="K127" s="58"/>
    </row>
    <row r="128" spans="1:11" ht="21" customHeight="1" x14ac:dyDescent="0.2">
      <c r="A128" s="2">
        <v>124</v>
      </c>
      <c r="B128" s="42">
        <v>46247</v>
      </c>
      <c r="C128" s="43" t="s">
        <v>127</v>
      </c>
      <c r="D128" s="43" t="s">
        <v>324</v>
      </c>
      <c r="E128" s="43" t="s">
        <v>255</v>
      </c>
      <c r="F128" s="54">
        <v>10648810</v>
      </c>
      <c r="G128" s="63">
        <v>0</v>
      </c>
      <c r="H128" s="54">
        <v>851905</v>
      </c>
      <c r="I128" s="56">
        <v>11500715</v>
      </c>
      <c r="J128" s="57" t="s">
        <v>417</v>
      </c>
      <c r="K128" s="58"/>
    </row>
    <row r="129" spans="1:12" ht="21" customHeight="1" x14ac:dyDescent="0.2">
      <c r="A129" s="2">
        <v>125</v>
      </c>
      <c r="B129" s="42">
        <v>46247</v>
      </c>
      <c r="C129" s="43" t="s">
        <v>128</v>
      </c>
      <c r="D129" s="43" t="s">
        <v>326</v>
      </c>
      <c r="E129" s="43" t="s">
        <v>256</v>
      </c>
      <c r="F129" s="54">
        <v>1645000</v>
      </c>
      <c r="G129" s="63">
        <v>0</v>
      </c>
      <c r="H129" s="54">
        <v>131600</v>
      </c>
      <c r="I129" s="56">
        <v>1776600</v>
      </c>
      <c r="J129" s="57" t="s">
        <v>417</v>
      </c>
      <c r="K129" s="58"/>
    </row>
    <row r="130" spans="1:12" ht="21" customHeight="1" x14ac:dyDescent="0.2">
      <c r="A130" s="2">
        <v>126</v>
      </c>
      <c r="B130" s="42">
        <v>46247</v>
      </c>
      <c r="C130" s="43" t="s">
        <v>129</v>
      </c>
      <c r="D130" s="43" t="s">
        <v>318</v>
      </c>
      <c r="E130" s="43" t="s">
        <v>257</v>
      </c>
      <c r="F130" s="54">
        <v>1615480</v>
      </c>
      <c r="G130" s="63">
        <v>0</v>
      </c>
      <c r="H130" s="54">
        <v>129238</v>
      </c>
      <c r="I130" s="56">
        <v>1744718</v>
      </c>
      <c r="J130" s="57" t="s">
        <v>417</v>
      </c>
      <c r="K130" s="58"/>
    </row>
    <row r="131" spans="1:12" ht="21" customHeight="1" x14ac:dyDescent="0.2">
      <c r="A131" s="2">
        <v>127</v>
      </c>
      <c r="B131" s="42">
        <v>46248</v>
      </c>
      <c r="C131" s="43" t="s">
        <v>130</v>
      </c>
      <c r="D131" s="43" t="s">
        <v>332</v>
      </c>
      <c r="E131" s="43" t="s">
        <v>258</v>
      </c>
      <c r="F131" s="54">
        <v>3378608</v>
      </c>
      <c r="G131" s="63">
        <v>0</v>
      </c>
      <c r="H131" s="54">
        <v>270289</v>
      </c>
      <c r="I131" s="56">
        <v>3648897</v>
      </c>
      <c r="J131" s="57" t="s">
        <v>417</v>
      </c>
      <c r="K131" s="58"/>
    </row>
    <row r="132" spans="1:12" ht="21" customHeight="1" x14ac:dyDescent="0.2">
      <c r="A132" s="2">
        <v>128</v>
      </c>
      <c r="B132" s="42">
        <v>46249</v>
      </c>
      <c r="C132" s="43" t="s">
        <v>131</v>
      </c>
      <c r="D132" s="43" t="s">
        <v>329</v>
      </c>
      <c r="E132" s="43" t="s">
        <v>259</v>
      </c>
      <c r="F132" s="54">
        <v>1615480</v>
      </c>
      <c r="G132" s="63">
        <v>0</v>
      </c>
      <c r="H132" s="54">
        <v>129238</v>
      </c>
      <c r="I132" s="56">
        <v>1744718</v>
      </c>
      <c r="J132" s="57" t="s">
        <v>417</v>
      </c>
      <c r="K132" s="58"/>
    </row>
    <row r="133" spans="1:12" ht="21" customHeight="1" x14ac:dyDescent="0.2">
      <c r="A133" s="2">
        <v>129</v>
      </c>
      <c r="B133" s="42">
        <v>46251</v>
      </c>
      <c r="C133" s="43" t="s">
        <v>132</v>
      </c>
      <c r="D133" s="43" t="s">
        <v>331</v>
      </c>
      <c r="E133" s="43" t="s">
        <v>260</v>
      </c>
      <c r="F133" s="54">
        <v>11336580</v>
      </c>
      <c r="G133" s="63">
        <v>0</v>
      </c>
      <c r="H133" s="54">
        <v>906926</v>
      </c>
      <c r="I133" s="56">
        <v>12243506</v>
      </c>
      <c r="J133" s="57" t="s">
        <v>417</v>
      </c>
      <c r="K133" s="58"/>
    </row>
    <row r="134" spans="1:12" ht="15" x14ac:dyDescent="0.2">
      <c r="A134" s="2">
        <v>130</v>
      </c>
      <c r="B134" s="42">
        <v>46251</v>
      </c>
      <c r="C134" s="43" t="s">
        <v>133</v>
      </c>
      <c r="D134" s="43" t="s">
        <v>327</v>
      </c>
      <c r="E134" s="43" t="s">
        <v>261</v>
      </c>
      <c r="F134" s="54">
        <v>3364645</v>
      </c>
      <c r="G134" s="63">
        <v>0</v>
      </c>
      <c r="H134" s="54">
        <v>269172</v>
      </c>
      <c r="I134" s="56">
        <v>3633817</v>
      </c>
      <c r="J134" s="57" t="s">
        <v>417</v>
      </c>
      <c r="K134" s="58"/>
    </row>
    <row r="135" spans="1:12" ht="15" x14ac:dyDescent="0.2">
      <c r="A135" s="2">
        <v>131</v>
      </c>
      <c r="B135" s="42">
        <v>46251</v>
      </c>
      <c r="C135" s="43" t="s">
        <v>134</v>
      </c>
      <c r="D135" s="43" t="s">
        <v>339</v>
      </c>
      <c r="E135" s="43" t="s">
        <v>262</v>
      </c>
      <c r="F135" s="54">
        <v>4139680</v>
      </c>
      <c r="G135" s="63">
        <v>0</v>
      </c>
      <c r="H135" s="54">
        <v>331174</v>
      </c>
      <c r="I135" s="56">
        <v>4470854</v>
      </c>
      <c r="J135" s="57" t="s">
        <v>417</v>
      </c>
      <c r="K135" s="58"/>
    </row>
    <row r="136" spans="1:12" ht="15" x14ac:dyDescent="0.2">
      <c r="A136" s="2">
        <v>132</v>
      </c>
      <c r="B136" s="42">
        <v>46251</v>
      </c>
      <c r="C136" s="43" t="s">
        <v>135</v>
      </c>
      <c r="D136" s="43" t="s">
        <v>322</v>
      </c>
      <c r="E136" s="43" t="s">
        <v>263</v>
      </c>
      <c r="F136" s="54">
        <v>6164850</v>
      </c>
      <c r="G136" s="63">
        <v>0</v>
      </c>
      <c r="H136" s="54">
        <v>493188</v>
      </c>
      <c r="I136" s="56">
        <v>6658038</v>
      </c>
      <c r="J136" s="57" t="s">
        <v>417</v>
      </c>
      <c r="K136" s="58"/>
    </row>
    <row r="137" spans="1:12" ht="15" x14ac:dyDescent="0.2">
      <c r="A137" s="2">
        <v>133</v>
      </c>
      <c r="B137" s="42">
        <v>46253</v>
      </c>
      <c r="C137" s="43" t="s">
        <v>136</v>
      </c>
      <c r="D137" s="43" t="s">
        <v>318</v>
      </c>
      <c r="E137" s="43" t="s">
        <v>264</v>
      </c>
      <c r="F137" s="54">
        <v>712500</v>
      </c>
      <c r="G137" s="63">
        <v>0</v>
      </c>
      <c r="H137" s="54">
        <v>57000</v>
      </c>
      <c r="I137" s="56">
        <v>769500</v>
      </c>
      <c r="J137" s="57" t="s">
        <v>417</v>
      </c>
      <c r="K137" s="58"/>
      <c r="L137" s="78">
        <v>-1</v>
      </c>
    </row>
    <row r="138" spans="1:12" ht="15" x14ac:dyDescent="0.25">
      <c r="A138" s="2">
        <v>134</v>
      </c>
      <c r="B138" s="74">
        <v>46253</v>
      </c>
      <c r="C138" s="75" t="s">
        <v>406</v>
      </c>
      <c r="D138" s="75" t="s">
        <v>340</v>
      </c>
      <c r="E138" s="75" t="s">
        <v>476</v>
      </c>
      <c r="F138" s="79">
        <v>-490000</v>
      </c>
      <c r="G138" s="86">
        <v>0</v>
      </c>
      <c r="H138" s="79">
        <v>-39200</v>
      </c>
      <c r="I138" s="79">
        <v>-529200</v>
      </c>
      <c r="J138" s="57" t="s">
        <v>422</v>
      </c>
      <c r="K138" s="58">
        <v>46275</v>
      </c>
    </row>
    <row r="139" spans="1:12" ht="15" x14ac:dyDescent="0.25">
      <c r="A139" s="2">
        <v>135</v>
      </c>
      <c r="B139" s="76">
        <v>46253</v>
      </c>
      <c r="C139" s="77" t="s">
        <v>407</v>
      </c>
      <c r="D139" s="77" t="s">
        <v>319</v>
      </c>
      <c r="E139" s="77" t="s">
        <v>477</v>
      </c>
      <c r="F139" s="79">
        <v>-425000</v>
      </c>
      <c r="G139" s="87">
        <v>0</v>
      </c>
      <c r="H139" s="79">
        <v>-34000</v>
      </c>
      <c r="I139" s="79">
        <v>-459000</v>
      </c>
      <c r="J139" s="57" t="s">
        <v>422</v>
      </c>
      <c r="K139" s="58">
        <v>46275</v>
      </c>
    </row>
    <row r="140" spans="1:12" ht="15" x14ac:dyDescent="0.25">
      <c r="A140" s="2">
        <v>136</v>
      </c>
      <c r="B140" s="74">
        <v>46253</v>
      </c>
      <c r="C140" s="75" t="s">
        <v>408</v>
      </c>
      <c r="D140" s="75" t="s">
        <v>324</v>
      </c>
      <c r="E140" s="75" t="s">
        <v>478</v>
      </c>
      <c r="F140" s="79">
        <v>-2253499</v>
      </c>
      <c r="G140" s="86">
        <v>0</v>
      </c>
      <c r="H140" s="79">
        <v>-180280</v>
      </c>
      <c r="I140" s="79">
        <v>-2433779</v>
      </c>
      <c r="J140" s="57" t="s">
        <v>422</v>
      </c>
      <c r="K140" s="58">
        <v>46275</v>
      </c>
    </row>
    <row r="141" spans="1:12" ht="15" x14ac:dyDescent="0.25">
      <c r="A141" s="2">
        <v>137</v>
      </c>
      <c r="B141" s="74" t="s">
        <v>410</v>
      </c>
      <c r="C141" s="75" t="s">
        <v>409</v>
      </c>
      <c r="D141" s="75" t="s">
        <v>319</v>
      </c>
      <c r="E141" s="75" t="s">
        <v>479</v>
      </c>
      <c r="F141" s="79">
        <v>-886296</v>
      </c>
      <c r="G141" s="86">
        <v>0</v>
      </c>
      <c r="H141" s="79">
        <v>-70904</v>
      </c>
      <c r="I141" s="79">
        <v>-957200</v>
      </c>
      <c r="J141" s="57" t="s">
        <v>422</v>
      </c>
      <c r="K141" s="58">
        <v>46275</v>
      </c>
    </row>
    <row r="142" spans="1:12" ht="15" x14ac:dyDescent="0.2">
      <c r="A142" s="2">
        <v>138</v>
      </c>
      <c r="B142" s="42">
        <v>46254</v>
      </c>
      <c r="C142" s="43" t="s">
        <v>137</v>
      </c>
      <c r="D142" s="43" t="s">
        <v>324</v>
      </c>
      <c r="E142" s="43" t="s">
        <v>265</v>
      </c>
      <c r="F142" s="54">
        <v>700000</v>
      </c>
      <c r="G142" s="63">
        <v>0</v>
      </c>
      <c r="H142" s="54">
        <v>56000</v>
      </c>
      <c r="I142" s="56">
        <v>756000</v>
      </c>
      <c r="J142" s="57" t="s">
        <v>417</v>
      </c>
      <c r="K142" s="58"/>
    </row>
    <row r="143" spans="1:12" ht="15" x14ac:dyDescent="0.2">
      <c r="A143" s="2">
        <v>139</v>
      </c>
      <c r="B143" s="42">
        <v>46254</v>
      </c>
      <c r="C143" s="43" t="s">
        <v>138</v>
      </c>
      <c r="D143" s="43" t="s">
        <v>321</v>
      </c>
      <c r="E143" s="43" t="s">
        <v>266</v>
      </c>
      <c r="F143" s="54">
        <v>700000</v>
      </c>
      <c r="G143" s="63">
        <v>0</v>
      </c>
      <c r="H143" s="54">
        <v>56000</v>
      </c>
      <c r="I143" s="56">
        <v>756000</v>
      </c>
      <c r="J143" s="57" t="s">
        <v>417</v>
      </c>
      <c r="K143" s="58"/>
    </row>
    <row r="144" spans="1:12" ht="15" x14ac:dyDescent="0.2">
      <c r="A144" s="2">
        <v>140</v>
      </c>
      <c r="B144" s="42">
        <v>46254</v>
      </c>
      <c r="C144" s="43" t="s">
        <v>139</v>
      </c>
      <c r="D144" s="43" t="s">
        <v>331</v>
      </c>
      <c r="E144" s="43" t="s">
        <v>267</v>
      </c>
      <c r="F144" s="54">
        <v>4415685</v>
      </c>
      <c r="G144" s="63">
        <v>0</v>
      </c>
      <c r="H144" s="54">
        <v>353255</v>
      </c>
      <c r="I144" s="56">
        <v>4768940</v>
      </c>
      <c r="J144" s="57" t="s">
        <v>417</v>
      </c>
      <c r="K144" s="58"/>
    </row>
    <row r="145" spans="1:11" ht="15" x14ac:dyDescent="0.2">
      <c r="A145" s="2">
        <v>141</v>
      </c>
      <c r="B145" s="42">
        <v>46254</v>
      </c>
      <c r="C145" s="43" t="s">
        <v>140</v>
      </c>
      <c r="D145" s="43" t="s">
        <v>324</v>
      </c>
      <c r="E145" s="43" t="s">
        <v>268</v>
      </c>
      <c r="F145" s="54">
        <v>2524200</v>
      </c>
      <c r="G145" s="63">
        <v>0</v>
      </c>
      <c r="H145" s="54">
        <v>201936</v>
      </c>
      <c r="I145" s="56">
        <v>2726136</v>
      </c>
      <c r="J145" s="57" t="s">
        <v>417</v>
      </c>
      <c r="K145" s="58"/>
    </row>
    <row r="146" spans="1:11" ht="15" x14ac:dyDescent="0.2">
      <c r="A146" s="2">
        <v>142</v>
      </c>
      <c r="B146" s="42">
        <v>46254</v>
      </c>
      <c r="C146" s="43" t="s">
        <v>141</v>
      </c>
      <c r="D146" s="43" t="s">
        <v>325</v>
      </c>
      <c r="E146" s="43" t="s">
        <v>269</v>
      </c>
      <c r="F146" s="54">
        <v>3498330</v>
      </c>
      <c r="G146" s="63">
        <v>0</v>
      </c>
      <c r="H146" s="54">
        <v>279866</v>
      </c>
      <c r="I146" s="56">
        <v>3778196</v>
      </c>
      <c r="J146" s="57" t="s">
        <v>417</v>
      </c>
      <c r="K146" s="58"/>
    </row>
    <row r="147" spans="1:11" ht="15" x14ac:dyDescent="0.2">
      <c r="A147" s="2">
        <v>143</v>
      </c>
      <c r="B147" s="42">
        <v>46254</v>
      </c>
      <c r="C147" s="43" t="s">
        <v>142</v>
      </c>
      <c r="D147" s="43" t="s">
        <v>340</v>
      </c>
      <c r="E147" s="43" t="s">
        <v>270</v>
      </c>
      <c r="F147" s="54">
        <v>1615480</v>
      </c>
      <c r="G147" s="63">
        <v>0</v>
      </c>
      <c r="H147" s="54">
        <v>129238</v>
      </c>
      <c r="I147" s="56">
        <v>1744718</v>
      </c>
      <c r="J147" s="57" t="s">
        <v>417</v>
      </c>
      <c r="K147" s="58"/>
    </row>
    <row r="148" spans="1:11" ht="15" x14ac:dyDescent="0.2">
      <c r="A148" s="2">
        <v>144</v>
      </c>
      <c r="B148" s="42">
        <v>46254</v>
      </c>
      <c r="C148" s="43" t="s">
        <v>143</v>
      </c>
      <c r="D148" s="43" t="s">
        <v>327</v>
      </c>
      <c r="E148" s="43" t="s">
        <v>271</v>
      </c>
      <c r="F148" s="54">
        <v>2524200</v>
      </c>
      <c r="G148" s="63">
        <v>0</v>
      </c>
      <c r="H148" s="54">
        <v>201936</v>
      </c>
      <c r="I148" s="56">
        <v>2726136</v>
      </c>
      <c r="J148" s="57" t="s">
        <v>417</v>
      </c>
      <c r="K148" s="58"/>
    </row>
    <row r="149" spans="1:11" ht="15" x14ac:dyDescent="0.2">
      <c r="A149" s="2">
        <v>145</v>
      </c>
      <c r="B149" s="42">
        <v>46254</v>
      </c>
      <c r="C149" s="43" t="s">
        <v>144</v>
      </c>
      <c r="D149" s="43" t="s">
        <v>323</v>
      </c>
      <c r="E149" s="43" t="s">
        <v>272</v>
      </c>
      <c r="F149" s="54">
        <v>7337350</v>
      </c>
      <c r="G149" s="63">
        <v>0</v>
      </c>
      <c r="H149" s="54">
        <v>586988</v>
      </c>
      <c r="I149" s="56">
        <v>7924338</v>
      </c>
      <c r="J149" s="57" t="s">
        <v>417</v>
      </c>
      <c r="K149" s="58"/>
    </row>
    <row r="150" spans="1:11" ht="15" x14ac:dyDescent="0.2">
      <c r="A150" s="2">
        <v>146</v>
      </c>
      <c r="B150" s="42">
        <v>46254</v>
      </c>
      <c r="C150" s="43" t="s">
        <v>145</v>
      </c>
      <c r="D150" s="43" t="s">
        <v>334</v>
      </c>
      <c r="E150" s="43" t="s">
        <v>273</v>
      </c>
      <c r="F150" s="54">
        <v>5564680</v>
      </c>
      <c r="G150" s="63">
        <v>0</v>
      </c>
      <c r="H150" s="54">
        <v>445174</v>
      </c>
      <c r="I150" s="56">
        <v>6009854</v>
      </c>
      <c r="J150" s="57" t="s">
        <v>417</v>
      </c>
      <c r="K150" s="58"/>
    </row>
    <row r="151" spans="1:11" ht="15" x14ac:dyDescent="0.2">
      <c r="A151" s="2">
        <v>147</v>
      </c>
      <c r="B151" s="42">
        <v>46254</v>
      </c>
      <c r="C151" s="43" t="s">
        <v>146</v>
      </c>
      <c r="D151" s="43" t="s">
        <v>325</v>
      </c>
      <c r="E151" s="43" t="s">
        <v>274</v>
      </c>
      <c r="F151" s="54">
        <v>725000</v>
      </c>
      <c r="G151" s="63">
        <v>0</v>
      </c>
      <c r="H151" s="54">
        <v>58000</v>
      </c>
      <c r="I151" s="56">
        <v>783000</v>
      </c>
      <c r="J151" s="57" t="s">
        <v>417</v>
      </c>
      <c r="K151" s="58"/>
    </row>
    <row r="152" spans="1:11" ht="15" x14ac:dyDescent="0.2">
      <c r="A152" s="2">
        <v>148</v>
      </c>
      <c r="B152" s="42">
        <v>46254</v>
      </c>
      <c r="C152" s="43" t="s">
        <v>147</v>
      </c>
      <c r="D152" s="43" t="s">
        <v>322</v>
      </c>
      <c r="E152" s="43" t="s">
        <v>275</v>
      </c>
      <c r="F152" s="54">
        <v>6471900</v>
      </c>
      <c r="G152" s="63">
        <v>0</v>
      </c>
      <c r="H152" s="54">
        <v>517752</v>
      </c>
      <c r="I152" s="56">
        <v>6989652</v>
      </c>
      <c r="J152" s="57" t="s">
        <v>417</v>
      </c>
      <c r="K152" s="58"/>
    </row>
    <row r="153" spans="1:11" ht="15" x14ac:dyDescent="0.2">
      <c r="A153" s="2">
        <v>149</v>
      </c>
      <c r="B153" s="42">
        <v>46255</v>
      </c>
      <c r="C153" s="43" t="s">
        <v>148</v>
      </c>
      <c r="D153" s="43" t="s">
        <v>336</v>
      </c>
      <c r="E153" s="43" t="s">
        <v>276</v>
      </c>
      <c r="F153" s="54">
        <v>1085603</v>
      </c>
      <c r="G153" s="63">
        <v>0</v>
      </c>
      <c r="H153" s="54">
        <v>86848</v>
      </c>
      <c r="I153" s="56">
        <v>1172451</v>
      </c>
      <c r="J153" s="57" t="s">
        <v>417</v>
      </c>
      <c r="K153" s="58"/>
    </row>
    <row r="154" spans="1:11" ht="15" x14ac:dyDescent="0.2">
      <c r="A154" s="2">
        <v>150</v>
      </c>
      <c r="B154" s="42">
        <v>46255</v>
      </c>
      <c r="C154" s="43" t="s">
        <v>149</v>
      </c>
      <c r="D154" s="43" t="s">
        <v>332</v>
      </c>
      <c r="E154" s="43" t="s">
        <v>277</v>
      </c>
      <c r="F154" s="54">
        <v>8867520</v>
      </c>
      <c r="G154" s="63">
        <v>0</v>
      </c>
      <c r="H154" s="54">
        <v>709402</v>
      </c>
      <c r="I154" s="56">
        <v>9576922</v>
      </c>
      <c r="J154" s="57" t="s">
        <v>417</v>
      </c>
      <c r="K154" s="58"/>
    </row>
    <row r="155" spans="1:11" ht="15" x14ac:dyDescent="0.2">
      <c r="A155" s="2">
        <v>151</v>
      </c>
      <c r="B155" s="42">
        <v>46255</v>
      </c>
      <c r="C155" s="43" t="s">
        <v>150</v>
      </c>
      <c r="D155" s="43" t="s">
        <v>336</v>
      </c>
      <c r="E155" s="43" t="s">
        <v>278</v>
      </c>
      <c r="F155" s="54">
        <v>1166110</v>
      </c>
      <c r="G155" s="63">
        <v>0</v>
      </c>
      <c r="H155" s="54">
        <v>93289</v>
      </c>
      <c r="I155" s="56">
        <v>1259399</v>
      </c>
      <c r="J155" s="57" t="s">
        <v>417</v>
      </c>
      <c r="K155" s="58"/>
    </row>
    <row r="156" spans="1:11" ht="15" x14ac:dyDescent="0.2">
      <c r="A156" s="2">
        <v>152</v>
      </c>
      <c r="B156" s="42">
        <v>46256</v>
      </c>
      <c r="C156" s="43" t="s">
        <v>151</v>
      </c>
      <c r="D156" s="43" t="s">
        <v>320</v>
      </c>
      <c r="E156" s="43" t="s">
        <v>279</v>
      </c>
      <c r="F156" s="54">
        <v>1166110</v>
      </c>
      <c r="G156" s="63">
        <v>0</v>
      </c>
      <c r="H156" s="54">
        <v>93289</v>
      </c>
      <c r="I156" s="56">
        <v>1259399</v>
      </c>
      <c r="J156" s="57" t="s">
        <v>417</v>
      </c>
      <c r="K156" s="58"/>
    </row>
    <row r="157" spans="1:11" ht="15" x14ac:dyDescent="0.2">
      <c r="A157" s="2">
        <v>153</v>
      </c>
      <c r="B157" s="42">
        <v>46256</v>
      </c>
      <c r="C157" s="43" t="s">
        <v>152</v>
      </c>
      <c r="D157" s="43" t="s">
        <v>320</v>
      </c>
      <c r="E157" s="43" t="s">
        <v>280</v>
      </c>
      <c r="F157" s="54">
        <v>3498330</v>
      </c>
      <c r="G157" s="63">
        <v>0</v>
      </c>
      <c r="H157" s="54">
        <v>279866</v>
      </c>
      <c r="I157" s="56">
        <v>3778196</v>
      </c>
      <c r="J157" s="57" t="s">
        <v>417</v>
      </c>
      <c r="K157" s="58"/>
    </row>
    <row r="158" spans="1:11" ht="15" x14ac:dyDescent="0.2">
      <c r="A158" s="2">
        <v>154</v>
      </c>
      <c r="B158" s="42">
        <v>46258</v>
      </c>
      <c r="C158" s="43" t="s">
        <v>153</v>
      </c>
      <c r="D158" s="43" t="s">
        <v>324</v>
      </c>
      <c r="E158" s="43" t="s">
        <v>281</v>
      </c>
      <c r="F158" s="54">
        <v>10114050</v>
      </c>
      <c r="G158" s="63">
        <v>0</v>
      </c>
      <c r="H158" s="54">
        <v>809124</v>
      </c>
      <c r="I158" s="56">
        <v>10923174</v>
      </c>
      <c r="J158" s="57" t="s">
        <v>417</v>
      </c>
      <c r="K158" s="58"/>
    </row>
    <row r="159" spans="1:11" ht="15" x14ac:dyDescent="0.2">
      <c r="A159" s="2">
        <v>155</v>
      </c>
      <c r="B159" s="42">
        <v>46258</v>
      </c>
      <c r="C159" s="43" t="s">
        <v>154</v>
      </c>
      <c r="D159" s="43" t="s">
        <v>339</v>
      </c>
      <c r="E159" s="43" t="s">
        <v>282</v>
      </c>
      <c r="F159" s="54">
        <v>2984200</v>
      </c>
      <c r="G159" s="63">
        <v>0</v>
      </c>
      <c r="H159" s="54">
        <v>238736</v>
      </c>
      <c r="I159" s="56">
        <v>3222936</v>
      </c>
      <c r="J159" s="57" t="s">
        <v>417</v>
      </c>
      <c r="K159" s="58"/>
    </row>
    <row r="160" spans="1:11" ht="15" x14ac:dyDescent="0.2">
      <c r="A160" s="2">
        <v>156</v>
      </c>
      <c r="B160" s="42">
        <v>46258</v>
      </c>
      <c r="C160" s="43" t="s">
        <v>155</v>
      </c>
      <c r="D160" s="43" t="s">
        <v>339</v>
      </c>
      <c r="E160" s="43" t="s">
        <v>283</v>
      </c>
      <c r="F160" s="54">
        <v>4139680</v>
      </c>
      <c r="G160" s="63">
        <v>0</v>
      </c>
      <c r="H160" s="54">
        <v>331174</v>
      </c>
      <c r="I160" s="56">
        <v>4470854</v>
      </c>
      <c r="J160" s="57" t="s">
        <v>417</v>
      </c>
      <c r="K160" s="58"/>
    </row>
    <row r="161" spans="1:11" ht="15" x14ac:dyDescent="0.2">
      <c r="A161" s="2">
        <v>157</v>
      </c>
      <c r="B161" s="42">
        <v>46258</v>
      </c>
      <c r="C161" s="43" t="s">
        <v>156</v>
      </c>
      <c r="D161" s="43" t="s">
        <v>322</v>
      </c>
      <c r="E161" s="43" t="s">
        <v>284</v>
      </c>
      <c r="F161" s="54">
        <v>8216320</v>
      </c>
      <c r="G161" s="63">
        <v>0</v>
      </c>
      <c r="H161" s="54">
        <v>657306</v>
      </c>
      <c r="I161" s="56">
        <v>8873626</v>
      </c>
      <c r="J161" s="57" t="s">
        <v>417</v>
      </c>
      <c r="K161" s="58"/>
    </row>
    <row r="162" spans="1:11" ht="15" x14ac:dyDescent="0.2">
      <c r="A162" s="2">
        <v>158</v>
      </c>
      <c r="B162" s="42">
        <v>46258</v>
      </c>
      <c r="C162" s="43" t="s">
        <v>157</v>
      </c>
      <c r="D162" s="43" t="s">
        <v>326</v>
      </c>
      <c r="E162" s="43" t="s">
        <v>285</v>
      </c>
      <c r="F162" s="54">
        <v>4856420</v>
      </c>
      <c r="G162" s="63">
        <v>0</v>
      </c>
      <c r="H162" s="54">
        <v>388514</v>
      </c>
      <c r="I162" s="56">
        <v>5244934</v>
      </c>
      <c r="J162" s="57" t="s">
        <v>417</v>
      </c>
      <c r="K162" s="58"/>
    </row>
    <row r="163" spans="1:11" ht="15" x14ac:dyDescent="0.2">
      <c r="A163" s="2">
        <v>159</v>
      </c>
      <c r="B163" s="42">
        <v>46258</v>
      </c>
      <c r="C163" s="43" t="s">
        <v>158</v>
      </c>
      <c r="D163" s="43" t="s">
        <v>327</v>
      </c>
      <c r="E163" s="43" t="s">
        <v>286</v>
      </c>
      <c r="F163" s="54">
        <v>700000</v>
      </c>
      <c r="G163" s="63">
        <v>0</v>
      </c>
      <c r="H163" s="54">
        <v>56000</v>
      </c>
      <c r="I163" s="56">
        <v>756000</v>
      </c>
      <c r="J163" s="57" t="s">
        <v>417</v>
      </c>
      <c r="K163" s="58"/>
    </row>
    <row r="164" spans="1:11" ht="15" x14ac:dyDescent="0.2">
      <c r="A164" s="2">
        <v>160</v>
      </c>
      <c r="B164" s="42">
        <v>46259</v>
      </c>
      <c r="C164" s="43" t="s">
        <v>159</v>
      </c>
      <c r="D164" s="43" t="s">
        <v>329</v>
      </c>
      <c r="E164" s="43" t="s">
        <v>287</v>
      </c>
      <c r="F164" s="54">
        <v>110402</v>
      </c>
      <c r="G164" s="63">
        <v>0</v>
      </c>
      <c r="H164" s="54">
        <v>8832</v>
      </c>
      <c r="I164" s="56">
        <v>119234</v>
      </c>
      <c r="J164" s="57" t="s">
        <v>417</v>
      </c>
      <c r="K164" s="58"/>
    </row>
    <row r="165" spans="1:11" ht="15" x14ac:dyDescent="0.2">
      <c r="A165" s="2">
        <v>161</v>
      </c>
      <c r="B165" s="42">
        <v>46259</v>
      </c>
      <c r="C165" s="43" t="s">
        <v>160</v>
      </c>
      <c r="D165" s="43" t="s">
        <v>329</v>
      </c>
      <c r="E165" s="43" t="s">
        <v>288</v>
      </c>
      <c r="F165" s="54">
        <v>355000</v>
      </c>
      <c r="G165" s="63">
        <v>0</v>
      </c>
      <c r="H165" s="54">
        <v>28400</v>
      </c>
      <c r="I165" s="56">
        <v>383400</v>
      </c>
      <c r="J165" s="57" t="s">
        <v>417</v>
      </c>
      <c r="K165" s="58"/>
    </row>
    <row r="166" spans="1:11" ht="15" x14ac:dyDescent="0.2">
      <c r="A166" s="2">
        <v>162</v>
      </c>
      <c r="B166" s="42">
        <v>46259</v>
      </c>
      <c r="C166" s="43" t="s">
        <v>161</v>
      </c>
      <c r="D166" s="43" t="s">
        <v>329</v>
      </c>
      <c r="E166" s="43" t="s">
        <v>289</v>
      </c>
      <c r="F166" s="54">
        <v>357500</v>
      </c>
      <c r="G166" s="63">
        <v>0</v>
      </c>
      <c r="H166" s="54">
        <v>28600</v>
      </c>
      <c r="I166" s="56">
        <v>386100</v>
      </c>
      <c r="J166" s="57" t="s">
        <v>417</v>
      </c>
      <c r="K166" s="58"/>
    </row>
    <row r="167" spans="1:11" ht="15" x14ac:dyDescent="0.2">
      <c r="A167" s="2">
        <v>163</v>
      </c>
      <c r="B167" s="42">
        <v>46259</v>
      </c>
      <c r="C167" s="43" t="s">
        <v>162</v>
      </c>
      <c r="D167" s="43" t="s">
        <v>323</v>
      </c>
      <c r="E167" s="43" t="s">
        <v>290</v>
      </c>
      <c r="F167" s="54">
        <v>5035375</v>
      </c>
      <c r="G167" s="63">
        <v>0</v>
      </c>
      <c r="H167" s="54">
        <v>402830</v>
      </c>
      <c r="I167" s="56">
        <v>5438205</v>
      </c>
      <c r="J167" s="57" t="s">
        <v>417</v>
      </c>
      <c r="K167" s="58"/>
    </row>
    <row r="168" spans="1:11" ht="15" x14ac:dyDescent="0.2">
      <c r="A168" s="2">
        <v>164</v>
      </c>
      <c r="B168" s="42">
        <v>46260</v>
      </c>
      <c r="C168" s="43" t="s">
        <v>163</v>
      </c>
      <c r="D168" s="43" t="s">
        <v>320</v>
      </c>
      <c r="E168" s="43" t="s">
        <v>291</v>
      </c>
      <c r="F168" s="54">
        <v>712500</v>
      </c>
      <c r="G168" s="63">
        <v>0</v>
      </c>
      <c r="H168" s="54">
        <v>57000</v>
      </c>
      <c r="I168" s="56">
        <v>769500</v>
      </c>
      <c r="J168" s="57" t="s">
        <v>417</v>
      </c>
      <c r="K168" s="58"/>
    </row>
    <row r="169" spans="1:11" ht="15" x14ac:dyDescent="0.2">
      <c r="A169" s="2">
        <v>165</v>
      </c>
      <c r="B169" s="42">
        <v>46260</v>
      </c>
      <c r="C169" s="43" t="s">
        <v>164</v>
      </c>
      <c r="D169" s="43" t="s">
        <v>330</v>
      </c>
      <c r="E169" s="43" t="s">
        <v>292</v>
      </c>
      <c r="F169" s="54">
        <v>3647040</v>
      </c>
      <c r="G169" s="63">
        <v>0</v>
      </c>
      <c r="H169" s="54">
        <v>291763</v>
      </c>
      <c r="I169" s="56">
        <v>3938803</v>
      </c>
      <c r="J169" s="57" t="s">
        <v>417</v>
      </c>
      <c r="K169" s="58"/>
    </row>
    <row r="170" spans="1:11" ht="15" x14ac:dyDescent="0.2">
      <c r="A170" s="2">
        <v>166</v>
      </c>
      <c r="B170" s="42">
        <v>46260</v>
      </c>
      <c r="C170" s="43" t="s">
        <v>165</v>
      </c>
      <c r="D170" s="43" t="s">
        <v>318</v>
      </c>
      <c r="E170" s="43" t="s">
        <v>293</v>
      </c>
      <c r="F170" s="54">
        <v>1948770</v>
      </c>
      <c r="G170" s="63">
        <v>0</v>
      </c>
      <c r="H170" s="54">
        <v>155902</v>
      </c>
      <c r="I170" s="56">
        <v>2104672</v>
      </c>
      <c r="J170" s="57" t="s">
        <v>417</v>
      </c>
      <c r="K170" s="58"/>
    </row>
    <row r="171" spans="1:11" ht="15" x14ac:dyDescent="0.2">
      <c r="A171" s="2">
        <v>167</v>
      </c>
      <c r="B171" s="42">
        <v>46260</v>
      </c>
      <c r="C171" s="43" t="s">
        <v>166</v>
      </c>
      <c r="D171" s="43" t="s">
        <v>318</v>
      </c>
      <c r="E171" s="43" t="s">
        <v>294</v>
      </c>
      <c r="F171" s="54">
        <v>4139680</v>
      </c>
      <c r="G171" s="63">
        <v>0</v>
      </c>
      <c r="H171" s="54">
        <v>331174</v>
      </c>
      <c r="I171" s="56">
        <v>4470854</v>
      </c>
      <c r="J171" s="57" t="s">
        <v>417</v>
      </c>
      <c r="K171" s="58"/>
    </row>
    <row r="172" spans="1:11" ht="15" x14ac:dyDescent="0.2">
      <c r="A172" s="2">
        <v>168</v>
      </c>
      <c r="B172" s="42">
        <v>46260</v>
      </c>
      <c r="C172" s="43" t="s">
        <v>167</v>
      </c>
      <c r="D172" s="43" t="s">
        <v>330</v>
      </c>
      <c r="E172" s="43" t="s">
        <v>295</v>
      </c>
      <c r="F172" s="54">
        <v>5143150</v>
      </c>
      <c r="G172" s="63">
        <v>0</v>
      </c>
      <c r="H172" s="54">
        <v>411452</v>
      </c>
      <c r="I172" s="56">
        <v>5554602</v>
      </c>
      <c r="J172" s="57" t="s">
        <v>417</v>
      </c>
      <c r="K172" s="58"/>
    </row>
    <row r="173" spans="1:11" ht="15" x14ac:dyDescent="0.2">
      <c r="A173" s="2">
        <v>169</v>
      </c>
      <c r="B173" s="42">
        <v>46261</v>
      </c>
      <c r="C173" s="43" t="s">
        <v>168</v>
      </c>
      <c r="D173" s="43" t="s">
        <v>333</v>
      </c>
      <c r="E173" s="43" t="s">
        <v>296</v>
      </c>
      <c r="F173" s="54">
        <v>2794740</v>
      </c>
      <c r="G173" s="63">
        <v>0</v>
      </c>
      <c r="H173" s="54">
        <v>223579</v>
      </c>
      <c r="I173" s="56">
        <v>3018319</v>
      </c>
      <c r="J173" s="57" t="s">
        <v>417</v>
      </c>
      <c r="K173" s="58"/>
    </row>
    <row r="174" spans="1:11" ht="15" x14ac:dyDescent="0.2">
      <c r="A174" s="2">
        <v>170</v>
      </c>
      <c r="B174" s="42">
        <v>46261</v>
      </c>
      <c r="C174" s="43" t="s">
        <v>169</v>
      </c>
      <c r="D174" s="43" t="s">
        <v>333</v>
      </c>
      <c r="E174" s="43" t="s">
        <v>297</v>
      </c>
      <c r="F174" s="54">
        <v>1823150</v>
      </c>
      <c r="G174" s="63">
        <v>0</v>
      </c>
      <c r="H174" s="54">
        <v>145852</v>
      </c>
      <c r="I174" s="56">
        <v>1969002</v>
      </c>
      <c r="J174" s="57" t="s">
        <v>417</v>
      </c>
      <c r="K174" s="58"/>
    </row>
    <row r="175" spans="1:11" ht="15" x14ac:dyDescent="0.2">
      <c r="A175" s="2">
        <v>171</v>
      </c>
      <c r="B175" s="42">
        <v>46261</v>
      </c>
      <c r="C175" s="43" t="s">
        <v>170</v>
      </c>
      <c r="D175" s="43" t="s">
        <v>336</v>
      </c>
      <c r="E175" s="43" t="s">
        <v>298</v>
      </c>
      <c r="F175" s="54">
        <v>2853185</v>
      </c>
      <c r="G175" s="63">
        <v>0</v>
      </c>
      <c r="H175" s="54">
        <v>228255</v>
      </c>
      <c r="I175" s="56">
        <v>3081440</v>
      </c>
      <c r="J175" s="57" t="s">
        <v>417</v>
      </c>
      <c r="K175" s="58"/>
    </row>
    <row r="176" spans="1:11" ht="15" x14ac:dyDescent="0.2">
      <c r="A176" s="2">
        <v>172</v>
      </c>
      <c r="B176" s="42">
        <v>46261</v>
      </c>
      <c r="C176" s="43" t="s">
        <v>171</v>
      </c>
      <c r="D176" s="43" t="s">
        <v>336</v>
      </c>
      <c r="E176" s="43" t="s">
        <v>299</v>
      </c>
      <c r="F176" s="54">
        <v>9289040</v>
      </c>
      <c r="G176" s="63">
        <v>0</v>
      </c>
      <c r="H176" s="54">
        <v>743123</v>
      </c>
      <c r="I176" s="56">
        <v>10032163</v>
      </c>
      <c r="J176" s="57" t="s">
        <v>417</v>
      </c>
      <c r="K176" s="58"/>
    </row>
    <row r="177" spans="1:11" ht="15" x14ac:dyDescent="0.2">
      <c r="A177" s="2">
        <v>173</v>
      </c>
      <c r="B177" s="42">
        <v>46261</v>
      </c>
      <c r="C177" s="43" t="s">
        <v>172</v>
      </c>
      <c r="D177" s="43" t="s">
        <v>336</v>
      </c>
      <c r="E177" s="43" t="s">
        <v>300</v>
      </c>
      <c r="F177" s="54">
        <v>2221300</v>
      </c>
      <c r="G177" s="63">
        <v>0</v>
      </c>
      <c r="H177" s="54">
        <v>177704</v>
      </c>
      <c r="I177" s="56">
        <v>2399004</v>
      </c>
      <c r="J177" s="57" t="s">
        <v>417</v>
      </c>
      <c r="K177" s="58"/>
    </row>
    <row r="178" spans="1:11" ht="15" x14ac:dyDescent="0.2">
      <c r="A178" s="2">
        <v>174</v>
      </c>
      <c r="B178" s="42">
        <v>46261</v>
      </c>
      <c r="C178" s="43" t="s">
        <v>173</v>
      </c>
      <c r="D178" s="43" t="s">
        <v>340</v>
      </c>
      <c r="E178" s="43" t="s">
        <v>301</v>
      </c>
      <c r="F178" s="54">
        <v>3058520</v>
      </c>
      <c r="G178" s="63">
        <v>0</v>
      </c>
      <c r="H178" s="54">
        <v>244682</v>
      </c>
      <c r="I178" s="56">
        <v>3303202</v>
      </c>
      <c r="J178" s="57" t="s">
        <v>417</v>
      </c>
      <c r="K178" s="58"/>
    </row>
    <row r="179" spans="1:11" ht="15" x14ac:dyDescent="0.2">
      <c r="A179" s="2">
        <v>175</v>
      </c>
      <c r="B179" s="42">
        <v>46261</v>
      </c>
      <c r="C179" s="43" t="s">
        <v>174</v>
      </c>
      <c r="D179" s="43" t="s">
        <v>328</v>
      </c>
      <c r="E179" s="43" t="s">
        <v>302</v>
      </c>
      <c r="F179" s="54">
        <v>5305790</v>
      </c>
      <c r="G179" s="63">
        <v>0</v>
      </c>
      <c r="H179" s="54">
        <v>424463</v>
      </c>
      <c r="I179" s="56">
        <v>5730253</v>
      </c>
      <c r="J179" s="57" t="s">
        <v>417</v>
      </c>
      <c r="K179" s="58"/>
    </row>
    <row r="180" spans="1:11" ht="15" x14ac:dyDescent="0.2">
      <c r="A180" s="2">
        <v>176</v>
      </c>
      <c r="B180" s="42">
        <v>46261</v>
      </c>
      <c r="C180" s="43" t="s">
        <v>175</v>
      </c>
      <c r="D180" s="43" t="s">
        <v>335</v>
      </c>
      <c r="E180" s="43" t="s">
        <v>303</v>
      </c>
      <c r="F180" s="54">
        <v>1615480</v>
      </c>
      <c r="G180" s="63">
        <v>0</v>
      </c>
      <c r="H180" s="54">
        <v>129238</v>
      </c>
      <c r="I180" s="56">
        <v>1744718</v>
      </c>
      <c r="J180" s="57" t="s">
        <v>417</v>
      </c>
      <c r="K180" s="58"/>
    </row>
    <row r="181" spans="1:11" ht="15" x14ac:dyDescent="0.2">
      <c r="A181" s="2">
        <v>177</v>
      </c>
      <c r="B181" s="42">
        <v>46261</v>
      </c>
      <c r="C181" s="43" t="s">
        <v>176</v>
      </c>
      <c r="D181" s="43" t="s">
        <v>331</v>
      </c>
      <c r="E181" s="43" t="s">
        <v>304</v>
      </c>
      <c r="F181" s="54">
        <v>13751375</v>
      </c>
      <c r="G181" s="63">
        <v>0</v>
      </c>
      <c r="H181" s="54">
        <v>1100110</v>
      </c>
      <c r="I181" s="56">
        <v>14851485</v>
      </c>
      <c r="J181" s="57" t="s">
        <v>417</v>
      </c>
      <c r="K181" s="58"/>
    </row>
    <row r="182" spans="1:11" ht="15" x14ac:dyDescent="0.2">
      <c r="A182" s="2">
        <v>178</v>
      </c>
      <c r="B182" s="42">
        <v>46261</v>
      </c>
      <c r="C182" s="43" t="s">
        <v>177</v>
      </c>
      <c r="D182" s="43" t="s">
        <v>339</v>
      </c>
      <c r="E182" s="43" t="s">
        <v>305</v>
      </c>
      <c r="F182" s="54">
        <v>4817861</v>
      </c>
      <c r="G182" s="63">
        <v>0</v>
      </c>
      <c r="H182" s="54">
        <v>385429</v>
      </c>
      <c r="I182" s="56">
        <v>5203290</v>
      </c>
      <c r="J182" s="57" t="s">
        <v>417</v>
      </c>
      <c r="K182" s="58"/>
    </row>
    <row r="183" spans="1:11" ht="15" x14ac:dyDescent="0.2">
      <c r="A183" s="2">
        <v>179</v>
      </c>
      <c r="B183" s="42">
        <v>46261</v>
      </c>
      <c r="C183" s="43" t="s">
        <v>178</v>
      </c>
      <c r="D183" s="43" t="s">
        <v>336</v>
      </c>
      <c r="E183" s="43" t="s">
        <v>306</v>
      </c>
      <c r="F183" s="54">
        <v>362500</v>
      </c>
      <c r="G183" s="63">
        <v>0</v>
      </c>
      <c r="H183" s="54">
        <v>29000</v>
      </c>
      <c r="I183" s="56">
        <v>391500</v>
      </c>
      <c r="J183" s="57" t="s">
        <v>417</v>
      </c>
      <c r="K183" s="58"/>
    </row>
    <row r="184" spans="1:11" ht="15" x14ac:dyDescent="0.2">
      <c r="A184" s="2">
        <v>180</v>
      </c>
      <c r="B184" s="42">
        <v>46261</v>
      </c>
      <c r="C184" s="43" t="s">
        <v>179</v>
      </c>
      <c r="D184" s="43" t="s">
        <v>321</v>
      </c>
      <c r="E184" s="43" t="s">
        <v>307</v>
      </c>
      <c r="F184" s="54">
        <v>828000</v>
      </c>
      <c r="G184" s="63">
        <v>0</v>
      </c>
      <c r="H184" s="54">
        <v>66240</v>
      </c>
      <c r="I184" s="56">
        <v>894240</v>
      </c>
      <c r="J184" s="57" t="s">
        <v>417</v>
      </c>
      <c r="K184" s="58"/>
    </row>
    <row r="185" spans="1:11" ht="15" x14ac:dyDescent="0.25">
      <c r="A185" s="2">
        <v>181</v>
      </c>
      <c r="B185" s="74">
        <v>46261</v>
      </c>
      <c r="C185" s="75" t="s">
        <v>411</v>
      </c>
      <c r="D185" s="75" t="s">
        <v>339</v>
      </c>
      <c r="E185" s="75" t="s">
        <v>480</v>
      </c>
      <c r="F185" s="79">
        <v>-654010</v>
      </c>
      <c r="G185" s="86">
        <v>0</v>
      </c>
      <c r="H185" s="79">
        <v>-52321</v>
      </c>
      <c r="I185" s="79">
        <v>-706331</v>
      </c>
      <c r="J185" s="57" t="s">
        <v>422</v>
      </c>
      <c r="K185" s="58">
        <v>46275</v>
      </c>
    </row>
    <row r="186" spans="1:11" ht="15" x14ac:dyDescent="0.25">
      <c r="A186" s="2">
        <v>182</v>
      </c>
      <c r="B186" s="74">
        <v>46261</v>
      </c>
      <c r="C186" s="75" t="s">
        <v>412</v>
      </c>
      <c r="D186" s="75" t="s">
        <v>340</v>
      </c>
      <c r="E186" s="75" t="s">
        <v>476</v>
      </c>
      <c r="F186" s="79">
        <v>-1385300</v>
      </c>
      <c r="G186" s="86">
        <v>0</v>
      </c>
      <c r="H186" s="79">
        <v>-110824</v>
      </c>
      <c r="I186" s="79">
        <v>-1496124</v>
      </c>
      <c r="J186" s="57" t="s">
        <v>422</v>
      </c>
      <c r="K186" s="58">
        <v>46275</v>
      </c>
    </row>
    <row r="187" spans="1:11" ht="15" x14ac:dyDescent="0.25">
      <c r="A187" s="2">
        <v>183</v>
      </c>
      <c r="B187" s="74">
        <v>46261</v>
      </c>
      <c r="C187" s="75" t="s">
        <v>413</v>
      </c>
      <c r="D187" s="75" t="s">
        <v>339</v>
      </c>
      <c r="E187" s="75" t="s">
        <v>480</v>
      </c>
      <c r="F187" s="79">
        <v>-1066809</v>
      </c>
      <c r="G187" s="86">
        <v>0</v>
      </c>
      <c r="H187" s="79">
        <v>-85345</v>
      </c>
      <c r="I187" s="79">
        <v>-1152154</v>
      </c>
      <c r="J187" s="57" t="s">
        <v>422</v>
      </c>
      <c r="K187" s="58">
        <v>46275</v>
      </c>
    </row>
    <row r="188" spans="1:11" ht="15" x14ac:dyDescent="0.25">
      <c r="A188" s="2">
        <v>184</v>
      </c>
      <c r="B188" s="74">
        <v>46261</v>
      </c>
      <c r="C188" s="75" t="s">
        <v>414</v>
      </c>
      <c r="D188" s="75" t="s">
        <v>324</v>
      </c>
      <c r="E188" s="75" t="s">
        <v>478</v>
      </c>
      <c r="F188" s="79">
        <v>-2425053</v>
      </c>
      <c r="G188" s="86">
        <v>0</v>
      </c>
      <c r="H188" s="79">
        <v>-194004</v>
      </c>
      <c r="I188" s="79">
        <v>-2619057</v>
      </c>
      <c r="J188" s="57" t="s">
        <v>422</v>
      </c>
      <c r="K188" s="58">
        <v>46275</v>
      </c>
    </row>
    <row r="189" spans="1:11" ht="15" x14ac:dyDescent="0.25">
      <c r="A189" s="2">
        <v>185</v>
      </c>
      <c r="B189" s="74">
        <v>46261</v>
      </c>
      <c r="C189" s="75" t="s">
        <v>415</v>
      </c>
      <c r="D189" s="75" t="s">
        <v>331</v>
      </c>
      <c r="E189" s="75" t="s">
        <v>481</v>
      </c>
      <c r="F189" s="79">
        <v>-233222</v>
      </c>
      <c r="G189" s="86">
        <v>0</v>
      </c>
      <c r="H189" s="79">
        <v>-18658</v>
      </c>
      <c r="I189" s="79">
        <v>-251880</v>
      </c>
      <c r="J189" s="57" t="s">
        <v>422</v>
      </c>
      <c r="K189" s="58">
        <v>46275</v>
      </c>
    </row>
    <row r="190" spans="1:11" ht="15" x14ac:dyDescent="0.25">
      <c r="A190" s="2">
        <v>186</v>
      </c>
      <c r="B190" s="74">
        <v>46261</v>
      </c>
      <c r="C190" s="75" t="s">
        <v>416</v>
      </c>
      <c r="D190" s="75" t="s">
        <v>331</v>
      </c>
      <c r="E190" s="75" t="s">
        <v>481</v>
      </c>
      <c r="F190" s="79">
        <v>-233222</v>
      </c>
      <c r="G190" s="86">
        <v>0</v>
      </c>
      <c r="H190" s="79">
        <v>-18658</v>
      </c>
      <c r="I190" s="79">
        <v>-251880</v>
      </c>
      <c r="J190" s="57" t="s">
        <v>422</v>
      </c>
      <c r="K190" s="58">
        <v>46275</v>
      </c>
    </row>
    <row r="191" spans="1:11" ht="15" x14ac:dyDescent="0.2">
      <c r="A191" s="2">
        <v>187</v>
      </c>
      <c r="B191" s="42">
        <v>46262</v>
      </c>
      <c r="C191" s="43" t="s">
        <v>180</v>
      </c>
      <c r="D191" s="43" t="s">
        <v>336</v>
      </c>
      <c r="E191" s="43" t="s">
        <v>308</v>
      </c>
      <c r="F191" s="54">
        <v>2221300</v>
      </c>
      <c r="G191" s="63">
        <v>0</v>
      </c>
      <c r="H191" s="54">
        <v>177704</v>
      </c>
      <c r="I191" s="56">
        <v>2399004</v>
      </c>
      <c r="J191" s="57" t="s">
        <v>417</v>
      </c>
      <c r="K191" s="58"/>
    </row>
    <row r="192" spans="1:11" ht="15" x14ac:dyDescent="0.2">
      <c r="A192" s="2">
        <v>188</v>
      </c>
      <c r="B192" s="42">
        <v>46262</v>
      </c>
      <c r="C192" s="43" t="s">
        <v>181</v>
      </c>
      <c r="D192" s="43" t="s">
        <v>323</v>
      </c>
      <c r="E192" s="43" t="s">
        <v>309</v>
      </c>
      <c r="F192" s="54">
        <v>4442600</v>
      </c>
      <c r="G192" s="63">
        <v>0</v>
      </c>
      <c r="H192" s="54">
        <v>355408</v>
      </c>
      <c r="I192" s="56">
        <v>4798008</v>
      </c>
      <c r="J192" s="57" t="s">
        <v>417</v>
      </c>
      <c r="K192" s="58"/>
    </row>
    <row r="193" spans="1:12" ht="15" x14ac:dyDescent="0.2">
      <c r="A193" s="2">
        <v>189</v>
      </c>
      <c r="B193" s="42">
        <v>46262</v>
      </c>
      <c r="C193" s="43" t="s">
        <v>182</v>
      </c>
      <c r="D193" s="43" t="s">
        <v>336</v>
      </c>
      <c r="E193" s="43" t="s">
        <v>310</v>
      </c>
      <c r="F193" s="54">
        <v>1060000</v>
      </c>
      <c r="G193" s="63">
        <v>0</v>
      </c>
      <c r="H193" s="54">
        <v>84800</v>
      </c>
      <c r="I193" s="56">
        <v>1144800</v>
      </c>
      <c r="J193" s="57" t="s">
        <v>417</v>
      </c>
      <c r="K193" s="58"/>
    </row>
    <row r="194" spans="1:12" ht="15" x14ac:dyDescent="0.2">
      <c r="A194" s="2">
        <v>190</v>
      </c>
      <c r="B194" s="42">
        <v>46263</v>
      </c>
      <c r="C194" s="43" t="s">
        <v>183</v>
      </c>
      <c r="D194" s="43" t="s">
        <v>332</v>
      </c>
      <c r="E194" s="43" t="s">
        <v>311</v>
      </c>
      <c r="F194" s="54">
        <v>10868375</v>
      </c>
      <c r="G194" s="63">
        <v>0</v>
      </c>
      <c r="H194" s="54">
        <v>869470</v>
      </c>
      <c r="I194" s="56">
        <v>11737845</v>
      </c>
      <c r="J194" s="57" t="s">
        <v>417</v>
      </c>
      <c r="K194" s="58"/>
    </row>
    <row r="195" spans="1:12" ht="15" x14ac:dyDescent="0.2">
      <c r="A195" s="2">
        <v>191</v>
      </c>
      <c r="B195" s="42">
        <v>46263</v>
      </c>
      <c r="C195" s="43" t="s">
        <v>184</v>
      </c>
      <c r="D195" s="43" t="s">
        <v>320</v>
      </c>
      <c r="E195" s="43" t="s">
        <v>312</v>
      </c>
      <c r="F195" s="54">
        <v>8885200</v>
      </c>
      <c r="G195" s="63">
        <v>0</v>
      </c>
      <c r="H195" s="54">
        <v>710816</v>
      </c>
      <c r="I195" s="56">
        <v>9596016</v>
      </c>
      <c r="J195" s="57" t="s">
        <v>417</v>
      </c>
      <c r="K195" s="58"/>
    </row>
    <row r="196" spans="1:12" ht="15" x14ac:dyDescent="0.2">
      <c r="A196" s="2">
        <v>192</v>
      </c>
      <c r="B196" s="42">
        <v>46263</v>
      </c>
      <c r="C196" s="43" t="s">
        <v>185</v>
      </c>
      <c r="D196" s="43" t="s">
        <v>332</v>
      </c>
      <c r="E196" s="43" t="s">
        <v>313</v>
      </c>
      <c r="F196" s="54">
        <v>8885200</v>
      </c>
      <c r="G196" s="63">
        <v>0</v>
      </c>
      <c r="H196" s="54">
        <v>710816</v>
      </c>
      <c r="I196" s="56">
        <v>9596016</v>
      </c>
      <c r="J196" s="57" t="s">
        <v>417</v>
      </c>
      <c r="K196" s="58"/>
    </row>
    <row r="197" spans="1:12" ht="15" x14ac:dyDescent="0.2">
      <c r="A197" s="2">
        <v>193</v>
      </c>
      <c r="B197" s="42">
        <v>46263</v>
      </c>
      <c r="C197" s="43" t="s">
        <v>345</v>
      </c>
      <c r="D197" s="43" t="s">
        <v>318</v>
      </c>
      <c r="E197" s="43" t="s">
        <v>314</v>
      </c>
      <c r="F197" s="54">
        <v>2221300</v>
      </c>
      <c r="G197" s="63">
        <v>0</v>
      </c>
      <c r="H197" s="54">
        <v>177704</v>
      </c>
      <c r="I197" s="56">
        <v>2399004</v>
      </c>
      <c r="J197" s="57" t="s">
        <v>417</v>
      </c>
      <c r="K197" s="58"/>
    </row>
    <row r="198" spans="1:12" ht="15" x14ac:dyDescent="0.2">
      <c r="A198" s="2">
        <v>194</v>
      </c>
      <c r="B198" s="42">
        <v>46265</v>
      </c>
      <c r="C198" s="43" t="s">
        <v>186</v>
      </c>
      <c r="D198" s="43" t="s">
        <v>323</v>
      </c>
      <c r="E198" s="43" t="s">
        <v>315</v>
      </c>
      <c r="F198" s="54">
        <v>3340175</v>
      </c>
      <c r="G198" s="63">
        <v>0</v>
      </c>
      <c r="H198" s="54">
        <v>267214</v>
      </c>
      <c r="I198" s="56">
        <v>3607389</v>
      </c>
      <c r="J198" s="57" t="s">
        <v>417</v>
      </c>
      <c r="K198" s="58"/>
    </row>
    <row r="199" spans="1:12" ht="15" x14ac:dyDescent="0.2">
      <c r="A199" s="2">
        <v>195</v>
      </c>
      <c r="B199" s="45">
        <v>46265</v>
      </c>
      <c r="C199" s="44" t="s">
        <v>187</v>
      </c>
      <c r="D199" s="44" t="s">
        <v>339</v>
      </c>
      <c r="E199" s="44" t="s">
        <v>316</v>
      </c>
      <c r="F199" s="60">
        <v>6663900</v>
      </c>
      <c r="G199" s="64">
        <v>0</v>
      </c>
      <c r="H199" s="60">
        <v>533112</v>
      </c>
      <c r="I199" s="61">
        <v>7197012</v>
      </c>
      <c r="J199" s="57" t="s">
        <v>417</v>
      </c>
      <c r="K199" s="58"/>
    </row>
    <row r="200" spans="1:12" ht="15" x14ac:dyDescent="0.2">
      <c r="A200" s="48"/>
      <c r="B200" s="52"/>
      <c r="C200" s="53"/>
      <c r="D200" s="49"/>
      <c r="E200" s="49"/>
      <c r="F200" s="50"/>
      <c r="G200" s="6"/>
      <c r="H200" s="50"/>
      <c r="I200" s="51"/>
    </row>
    <row r="201" spans="1:12" ht="15" x14ac:dyDescent="0.2">
      <c r="A201" s="48"/>
      <c r="B201" s="52"/>
      <c r="C201" s="53"/>
      <c r="D201" s="49"/>
      <c r="E201" s="49"/>
      <c r="F201" s="50"/>
      <c r="G201" s="6"/>
      <c r="H201" s="50"/>
      <c r="I201" s="51"/>
    </row>
    <row r="202" spans="1:12" ht="15" x14ac:dyDescent="0.2">
      <c r="A202" s="48"/>
      <c r="D202" s="49"/>
      <c r="E202" s="49"/>
      <c r="F202" s="50"/>
      <c r="G202" s="6"/>
      <c r="H202" s="50"/>
      <c r="I202" s="51"/>
    </row>
    <row r="203" spans="1:12" ht="28.5" x14ac:dyDescent="0.2">
      <c r="A203" s="26" t="s">
        <v>28</v>
      </c>
      <c r="D203" s="27"/>
      <c r="E203" s="27"/>
      <c r="F203" s="28">
        <f>SUBTOTAL(109,Table22[Tổng tiền hàng])</f>
        <v>629623105</v>
      </c>
      <c r="G203" s="29"/>
      <c r="H203" s="28">
        <f>SUBTOTAL(109,Table22[Tiền thuế GTGT])</f>
        <v>50369846</v>
      </c>
      <c r="I203" s="30">
        <f>SUBTOTAL(109,Table22[Tổng tiền thanh toán])</f>
        <v>679992951</v>
      </c>
      <c r="J203" s="59"/>
      <c r="K203" s="59"/>
      <c r="L203" s="59"/>
    </row>
    <row r="1488" spans="1:9" s="31" customFormat="1" x14ac:dyDescent="0.2">
      <c r="A1488"/>
      <c r="B1488" s="1"/>
      <c r="C1488"/>
      <c r="D1488"/>
      <c r="E1488"/>
      <c r="F1488"/>
      <c r="G1488"/>
      <c r="H1488"/>
      <c r="I1488"/>
    </row>
  </sheetData>
  <mergeCells count="2">
    <mergeCell ref="A1:I1"/>
    <mergeCell ref="A2:I2"/>
  </mergeCells>
  <phoneticPr fontId="24" type="noConversion"/>
  <dataValidations count="1">
    <dataValidation type="list" allowBlank="1" showInputMessage="1" showErrorMessage="1" promptTitle="Chọn đúng mục" sqref="J5:J199" xr:uid="{F84D8B23-5A35-4F01-9F18-603D0807F5E8}">
      <formula1>"Bán hàng,Hàng trả,Giảm công nợ,Tồn đầu kỳ"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BIÊN BẢN ĐỐI CHIẾU</vt:lpstr>
      <vt:lpstr>ĐỌC SỐ</vt:lpstr>
      <vt:lpstr>CHI TIẾT BÁN HÀNG</vt:lpstr>
      <vt:lpstr>Sheet1</vt:lpstr>
      <vt:lpstr>'CHI TIẾT BÁN HÀNG'!Print_Titles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2026-07-24T08:42:19Z</dcterms:created>
  <dcterms:modified xsi:type="dcterms:W3CDTF">2026-09-24T06:31:05Z</dcterms:modified>
</cp:coreProperties>
</file>