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MAYCHUDELL\PKT - Copy 2\HÀ\2. LOTTE\CHIẾT KHẤU\"/>
    </mc:Choice>
  </mc:AlternateContent>
  <xr:revisionPtr revIDLastSave="0" documentId="13_ncr:1_{A8DE092F-F9E3-4721-9061-73BC8F63C833}" xr6:coauthVersionLast="47" xr6:coauthVersionMax="47" xr10:uidLastSave="{00000000-0000-0000-0000-000000000000}"/>
  <bookViews>
    <workbookView xWindow="-120" yWindow="-120" windowWidth="29040" windowHeight="15720" tabRatio="969" activeTab="9" xr2:uid="{00000000-000D-0000-FFFF-FFFF00000000}"/>
  </bookViews>
  <sheets>
    <sheet name="Sheet7" sheetId="22" r:id="rId1"/>
    <sheet name="Danh sách CN" sheetId="2" r:id="rId2"/>
    <sheet name="Detail1" sheetId="23" state="hidden" r:id="rId3"/>
    <sheet name="Detail2" sheetId="24" state="hidden" r:id="rId4"/>
    <sheet name="Detail3" sheetId="25" state="hidden" r:id="rId5"/>
    <sheet name="Detail4" sheetId="26" state="hidden" r:id="rId6"/>
    <sheet name="Detail5" sheetId="27" state="hidden" r:id="rId7"/>
    <sheet name="Detail6" sheetId="28" state="hidden" r:id="rId8"/>
    <sheet name="Detail7" sheetId="29" state="hidden" r:id="rId9"/>
    <sheet name="Báo cáo" sheetId="16" r:id="rId10"/>
    <sheet name="TÂY HỒ" sheetId="13" r:id="rId11"/>
    <sheet name="VINH" sheetId="12" r:id="rId12"/>
    <sheet name="NHA TRANG" sheetId="11" r:id="rId13"/>
    <sheet name="GÒ VẤP" sheetId="10" r:id="rId14"/>
    <sheet name="CẦN THƠ" sheetId="9" r:id="rId15"/>
    <sheet name="TÂN BÌNH" sheetId="8" r:id="rId16"/>
    <sheet name="VŨNG TÀU" sheetId="7" r:id="rId17"/>
    <sheet name="BA ĐÌNH" sheetId="6" r:id="rId18"/>
    <sheet name="BÌNH THUẬN" sheetId="5" r:id="rId19"/>
    <sheet name="BÌNH DƯƠNG" sheetId="4" r:id="rId20"/>
    <sheet name="ĐÀ NẴNG" sheetId="15" r:id="rId21"/>
    <sheet name="ĐỒNG NAI" sheetId="14" r:id="rId22"/>
    <sheet name="PHÚ THỌ" sheetId="3" r:id="rId23"/>
    <sheet name="NAM SÀI GÒN" sheetId="1" r:id="rId24"/>
  </sheets>
  <definedNames>
    <definedName name="_xlnm._FilterDatabase" localSheetId="17" hidden="1">'BA ĐÌNH'!$A$19:$H$23</definedName>
    <definedName name="_xlnm._FilterDatabase" localSheetId="9" hidden="1">'Báo cáo'!$A$3:$L$83</definedName>
    <definedName name="_xlnm._FilterDatabase" localSheetId="19" hidden="1">'BÌNH DƯƠNG'!$A$19:$H$25</definedName>
    <definedName name="_xlnm._FilterDatabase" localSheetId="18" hidden="1">'BÌNH THUẬN'!$A$19:$H$26</definedName>
    <definedName name="_xlnm._FilterDatabase" localSheetId="14" hidden="1">'CẦN THƠ'!$A$19:$H$24</definedName>
    <definedName name="_xlnm._FilterDatabase" localSheetId="20" hidden="1">'ĐÀ NẴNG'!$A$19:$H$27</definedName>
    <definedName name="_xlnm._FilterDatabase" localSheetId="21" hidden="1">'ĐỒNG NAI'!$A$19:$H$24</definedName>
    <definedName name="_xlnm._FilterDatabase" localSheetId="13" hidden="1">'GÒ VẤP'!$A$19:$H$28</definedName>
    <definedName name="_xlnm._FilterDatabase" localSheetId="23" hidden="1">'NAM SÀI GÒN'!$A$19:$H$36</definedName>
    <definedName name="_xlnm._FilterDatabase" localSheetId="12" hidden="1">'NHA TRANG'!$A$19:$H$26</definedName>
    <definedName name="_xlnm._FilterDatabase" localSheetId="22" hidden="1">'PHÚ THỌ'!$A$19:$H$24</definedName>
    <definedName name="_xlnm._FilterDatabase" localSheetId="15" hidden="1">'TÂN BÌNH'!$A$19:$H$24</definedName>
    <definedName name="_xlnm._FilterDatabase" localSheetId="10" hidden="1">'TÂY HỒ'!$A$19:$H$23</definedName>
    <definedName name="_xlnm._FilterDatabase" localSheetId="11" hidden="1">VINH!$A$19:$H$23</definedName>
    <definedName name="_xlnm._FilterDatabase" localSheetId="16" hidden="1">'VŨNG TÀU'!$A$19:$H$26</definedName>
    <definedName name="_xlnm.Print_Area" localSheetId="17">'BA ĐÌNH'!$A$1:$H$39</definedName>
    <definedName name="_xlnm.Print_Area" localSheetId="19">'BÌNH DƯƠNG'!$A$1:$H$39</definedName>
    <definedName name="_xlnm.Print_Area" localSheetId="18">'BÌNH THUẬN'!$A$1:$H$40</definedName>
    <definedName name="_xlnm.Print_Area" localSheetId="14">'CẦN THƠ'!$A$1:$H$40</definedName>
    <definedName name="_xlnm.Print_Area" localSheetId="20">'ĐÀ NẴNG'!$A$1:$H$40</definedName>
    <definedName name="_xlnm.Print_Area" localSheetId="21">'ĐỒNG NAI'!$A$1:$H$38</definedName>
    <definedName name="_xlnm.Print_Area" localSheetId="13">'GÒ VẤP'!$A$1:$H$45</definedName>
    <definedName name="_xlnm.Print_Area" localSheetId="23">'NAM SÀI GÒN'!$A$1:$H$47</definedName>
    <definedName name="_xlnm.Print_Area" localSheetId="12">'NHA TRANG'!$A$1:$H$43</definedName>
    <definedName name="_xlnm.Print_Area" localSheetId="22">'PHÚ THỌ'!$A$1:$H$38</definedName>
    <definedName name="_xlnm.Print_Area" localSheetId="15">'TÂN BÌNH'!$A$1:$H$39</definedName>
    <definedName name="_xlnm.Print_Area" localSheetId="10">'TÂY HỒ'!$A$1:$H$41</definedName>
    <definedName name="_xlnm.Print_Area" localSheetId="11">VINH!$A$1:$H$38</definedName>
    <definedName name="_xlnm.Print_Area" localSheetId="16">'VŨNG TÀU'!$A$1:$H$41</definedName>
    <definedName name="_xlnm.Print_Titles" localSheetId="17">'BA ĐÌNH'!$19:$19</definedName>
    <definedName name="_xlnm.Print_Titles" localSheetId="19">'BÌNH DƯƠNG'!$19:$19</definedName>
    <definedName name="_xlnm.Print_Titles" localSheetId="18">'BÌNH THUẬN'!$19:$19</definedName>
    <definedName name="_xlnm.Print_Titles" localSheetId="14">'CẦN THƠ'!$19:$19</definedName>
    <definedName name="_xlnm.Print_Titles" localSheetId="20">'ĐÀ NẴNG'!$19:$19</definedName>
    <definedName name="_xlnm.Print_Titles" localSheetId="21">'ĐỒNG NAI'!$19:$19</definedName>
    <definedName name="_xlnm.Print_Titles" localSheetId="13">'GÒ VẤP'!$19:$19</definedName>
    <definedName name="_xlnm.Print_Titles" localSheetId="23">'NAM SÀI GÒN'!#REF!</definedName>
    <definedName name="_xlnm.Print_Titles" localSheetId="12">'NHA TRANG'!$19:$19</definedName>
    <definedName name="_xlnm.Print_Titles" localSheetId="22">'PHÚ THỌ'!$19:$19</definedName>
    <definedName name="_xlnm.Print_Titles" localSheetId="15">'TÂN BÌNH'!$19:$19</definedName>
    <definedName name="_xlnm.Print_Titles" localSheetId="10">'TÂY HỒ'!$19:$19</definedName>
    <definedName name="_xlnm.Print_Titles" localSheetId="11">VINH!$19:$19</definedName>
    <definedName name="_xlnm.Print_Titles" localSheetId="16">'VŨNG TÀU'!$19:$19</definedName>
  </definedNames>
  <calcPr calcId="191029"/>
  <pivotCaches>
    <pivotCache cacheId="25" r:id="rId2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8" l="1"/>
  <c r="H22" i="8"/>
  <c r="F23" i="8"/>
  <c r="J24" i="8" s="1"/>
  <c r="H21" i="7"/>
  <c r="H22" i="7"/>
  <c r="H23" i="7"/>
  <c r="H24" i="7"/>
  <c r="J23" i="6"/>
  <c r="J22" i="6"/>
  <c r="J26" i="5"/>
  <c r="J25" i="5"/>
  <c r="J25" i="4"/>
  <c r="J24" i="4"/>
  <c r="J27" i="15"/>
  <c r="J26" i="15"/>
  <c r="H21" i="15"/>
  <c r="H22" i="15"/>
  <c r="H23" i="15"/>
  <c r="H24" i="15"/>
  <c r="H25" i="15"/>
  <c r="J24" i="14"/>
  <c r="J23" i="14"/>
  <c r="J24" i="3"/>
  <c r="J23" i="3"/>
  <c r="J36" i="1"/>
  <c r="J35" i="1"/>
  <c r="H35" i="1"/>
  <c r="H29" i="1"/>
  <c r="H30" i="1"/>
  <c r="H31" i="1"/>
  <c r="H32" i="1"/>
  <c r="H33" i="1"/>
  <c r="J23" i="8" l="1"/>
  <c r="H20" i="1"/>
  <c r="H21" i="1"/>
  <c r="H22" i="1"/>
  <c r="H23" i="1"/>
  <c r="H24" i="1"/>
  <c r="H25" i="1"/>
  <c r="H26" i="1"/>
  <c r="H27" i="1"/>
  <c r="H28" i="1"/>
  <c r="H21" i="3"/>
  <c r="H21" i="4"/>
  <c r="H22" i="4"/>
  <c r="H21" i="5"/>
  <c r="H22" i="5"/>
  <c r="H23" i="5"/>
  <c r="H21" i="9"/>
  <c r="H22" i="9"/>
  <c r="H21" i="10"/>
  <c r="H22" i="10"/>
  <c r="H23" i="10"/>
  <c r="H24" i="10"/>
  <c r="H25" i="10"/>
  <c r="H26" i="10"/>
  <c r="H21" i="11"/>
  <c r="H22" i="11"/>
  <c r="H23" i="11"/>
  <c r="H24" i="11"/>
  <c r="H21" i="12"/>
  <c r="H21" i="13" l="1"/>
  <c r="H20" i="13"/>
  <c r="H20" i="12"/>
  <c r="F22" i="12"/>
  <c r="H20" i="11"/>
  <c r="H20" i="10"/>
  <c r="H20" i="9"/>
  <c r="H20" i="8"/>
  <c r="F25" i="7"/>
  <c r="H20" i="7"/>
  <c r="H21" i="6"/>
  <c r="H20" i="6"/>
  <c r="H20" i="5"/>
  <c r="H20" i="4"/>
  <c r="F24" i="4"/>
  <c r="F26" i="15"/>
  <c r="H20" i="15"/>
  <c r="H20" i="3"/>
  <c r="H21" i="14"/>
  <c r="H20" i="14"/>
  <c r="H19" i="1"/>
  <c r="G23" i="3"/>
  <c r="F23" i="3"/>
  <c r="J22" i="12" l="1"/>
  <c r="J23" i="12"/>
  <c r="J25" i="7"/>
  <c r="J26" i="7"/>
  <c r="F27" i="15"/>
  <c r="E10" i="22"/>
  <c r="F10" i="22" s="1"/>
  <c r="F35" i="1" l="1"/>
  <c r="F36" i="1" l="1"/>
  <c r="E4" i="22"/>
  <c r="F4" i="22" s="1"/>
  <c r="G23" i="14"/>
  <c r="H23" i="14"/>
  <c r="F23" i="14"/>
  <c r="G26" i="15"/>
  <c r="H26" i="15"/>
  <c r="F25" i="5"/>
  <c r="F22" i="6"/>
  <c r="G25" i="7"/>
  <c r="H25" i="7"/>
  <c r="G23" i="8"/>
  <c r="H23" i="8"/>
  <c r="G23" i="9"/>
  <c r="H23" i="9"/>
  <c r="F23" i="9"/>
  <c r="G27" i="10"/>
  <c r="H27" i="10"/>
  <c r="F27" i="10"/>
  <c r="G22" i="13"/>
  <c r="H22" i="13"/>
  <c r="F22" i="13"/>
  <c r="G25" i="11"/>
  <c r="H25" i="11"/>
  <c r="F25" i="11"/>
  <c r="G79" i="16"/>
  <c r="H79" i="16"/>
  <c r="F79" i="16"/>
  <c r="J23" i="13" l="1"/>
  <c r="J22" i="13"/>
  <c r="J26" i="11"/>
  <c r="J25" i="11"/>
  <c r="J27" i="10"/>
  <c r="J28" i="10"/>
  <c r="J23" i="9"/>
  <c r="J24" i="9"/>
  <c r="F23" i="13"/>
  <c r="E15" i="22"/>
  <c r="F15" i="22" s="1"/>
  <c r="E13" i="22"/>
  <c r="F13" i="22" s="1"/>
  <c r="F26" i="11"/>
  <c r="F28" i="10"/>
  <c r="E12" i="22"/>
  <c r="F12" i="22" s="1"/>
  <c r="F24" i="8"/>
  <c r="E14" i="22"/>
  <c r="F14" i="22" s="1"/>
  <c r="F26" i="7"/>
  <c r="E6" i="22"/>
  <c r="F6" i="22" s="1"/>
  <c r="E5" i="22"/>
  <c r="F5" i="22" s="1"/>
  <c r="F23" i="6"/>
  <c r="F25" i="4"/>
  <c r="E7" i="22"/>
  <c r="F7" i="22" s="1"/>
  <c r="F24" i="14"/>
  <c r="E11" i="22"/>
  <c r="F11" i="22" s="1"/>
  <c r="F24" i="9"/>
  <c r="E9" i="22"/>
  <c r="F9" i="22" s="1"/>
  <c r="F26" i="5"/>
  <c r="E8" i="22"/>
  <c r="F8" i="22" s="1"/>
  <c r="G22" i="6"/>
  <c r="G22" i="12" l="1"/>
  <c r="F23" i="12" l="1"/>
  <c r="E16" i="22"/>
  <c r="F16" i="22" s="1"/>
  <c r="G36" i="1"/>
  <c r="G35" i="1"/>
  <c r="H22" i="6"/>
  <c r="E23" i="22" l="1"/>
  <c r="F23" i="22" s="1"/>
  <c r="F24" i="3"/>
  <c r="G24" i="3" s="1"/>
  <c r="H24" i="3" s="1"/>
  <c r="H36" i="1"/>
  <c r="C16" i="15" l="1"/>
  <c r="C16" i="14"/>
  <c r="C14" i="15" l="1"/>
  <c r="C15" i="15"/>
  <c r="G27" i="15"/>
  <c r="H27" i="15" s="1"/>
  <c r="C14" i="14"/>
  <c r="C15" i="14"/>
  <c r="G24" i="14"/>
  <c r="H24" i="14" s="1"/>
  <c r="C15" i="13" l="1"/>
  <c r="H22" i="12"/>
  <c r="C16" i="12"/>
  <c r="C15" i="12"/>
  <c r="C14" i="12"/>
  <c r="C16" i="11"/>
  <c r="C15" i="10"/>
  <c r="C16" i="9"/>
  <c r="G24" i="9"/>
  <c r="C16" i="8"/>
  <c r="C15" i="7"/>
  <c r="C16" i="6"/>
  <c r="C16" i="5"/>
  <c r="G25" i="5"/>
  <c r="C15" i="4"/>
  <c r="G24" i="4"/>
  <c r="G25" i="4"/>
  <c r="H25" i="4" s="1"/>
  <c r="H23" i="3"/>
  <c r="C16" i="3"/>
  <c r="C15" i="3"/>
  <c r="C14" i="3"/>
  <c r="C16" i="1"/>
  <c r="C15" i="1"/>
  <c r="C14" i="1"/>
  <c r="C16" i="13" l="1"/>
  <c r="C14" i="13"/>
  <c r="G23" i="13"/>
  <c r="H23" i="13" s="1"/>
  <c r="G23" i="12"/>
  <c r="H23" i="12" s="1"/>
  <c r="C14" i="11"/>
  <c r="C15" i="11"/>
  <c r="G26" i="11"/>
  <c r="H26" i="11" s="1"/>
  <c r="C16" i="10"/>
  <c r="C14" i="10"/>
  <c r="G28" i="10"/>
  <c r="H28" i="10" s="1"/>
  <c r="C14" i="9"/>
  <c r="C15" i="9"/>
  <c r="H24" i="9"/>
  <c r="C14" i="8"/>
  <c r="C15" i="8"/>
  <c r="G24" i="8"/>
  <c r="H24" i="8" s="1"/>
  <c r="C14" i="7"/>
  <c r="C16" i="7"/>
  <c r="G26" i="7"/>
  <c r="H26" i="7" s="1"/>
  <c r="C14" i="6"/>
  <c r="C15" i="6"/>
  <c r="G23" i="6"/>
  <c r="H23" i="6" s="1"/>
  <c r="H25" i="5"/>
  <c r="C14" i="5"/>
  <c r="C15" i="5"/>
  <c r="G26" i="5"/>
  <c r="H26" i="5" s="1"/>
  <c r="C14" i="4"/>
  <c r="C16" i="4"/>
  <c r="H24" i="4"/>
</calcChain>
</file>

<file path=xl/sharedStrings.xml><?xml version="1.0" encoding="utf-8"?>
<sst xmlns="http://schemas.openxmlformats.org/spreadsheetml/2006/main" count="1548" uniqueCount="443">
  <si>
    <t xml:space="preserve">CÔNG TY TNHH MTV TM &amp; DV </t>
  </si>
  <si>
    <t>CỘNG HÒA XÃ HỘI CHỦ NGHĨA VIỆT NAM</t>
  </si>
  <si>
    <t>NGỌC THƠM</t>
  </si>
  <si>
    <t>Độc lập - Tự do - Hạnh phúc</t>
  </si>
  <si>
    <t>Bên bán hàng:</t>
  </si>
  <si>
    <t>CÔNG TY TNHH MỘT THÀNH VIÊN THƯƠNG MẠI VÀ DỊCH VỤ NGỌC THƠM</t>
  </si>
  <si>
    <t xml:space="preserve">Mã số thuế: </t>
  </si>
  <si>
    <t>0309391503</t>
  </si>
  <si>
    <t>Địa chỉ:</t>
  </si>
  <si>
    <t>Đại diện:</t>
  </si>
  <si>
    <t>Nguyễn Bảo Thạch</t>
  </si>
  <si>
    <t>Bên mua hàng:</t>
  </si>
  <si>
    <t>LOTTE-007</t>
  </si>
  <si>
    <t xml:space="preserve">                     Chức vụ: </t>
  </si>
  <si>
    <t>STT</t>
  </si>
  <si>
    <t>Số hóa đơn</t>
  </si>
  <si>
    <t>Ký hiệu</t>
  </si>
  <si>
    <t>Ngày hóa đơn</t>
  </si>
  <si>
    <t>Tên khách hàng</t>
  </si>
  <si>
    <t>Thành tiền
 trước thuế</t>
  </si>
  <si>
    <t>Tiền thuế GTGT</t>
  </si>
  <si>
    <t>Tổng thanh toán</t>
  </si>
  <si>
    <t>Tổng cộng</t>
  </si>
  <si>
    <t xml:space="preserve">Bảng kê được lập thành 02 bản, có giá trị như nhau, mỗi bên giữ 01 bản </t>
  </si>
  <si>
    <t>ĐẠI DIỆN MUA HÀNG</t>
  </si>
  <si>
    <t xml:space="preserve">         ĐẠI DIỆN BÁN HÀNG</t>
  </si>
  <si>
    <t>(Ký điện tử/ký, đóng dấu và ghi rõ họ tên)</t>
  </si>
  <si>
    <t>Mã khách hàng</t>
  </si>
  <si>
    <t>Mã số thuế</t>
  </si>
  <si>
    <t>Địa chỉ</t>
  </si>
  <si>
    <t>CÔNG TY CỔ PHẦN TRUNG TÂM THƯƠNG MẠI LOTTE VIỆT NAM - CHI NHÁNH CẦN THƠ</t>
  </si>
  <si>
    <t>0304741634-007</t>
  </si>
  <si>
    <t>84, Mậu Thân, Phường Cái Khế, Thành phố Cần Thơ, Việt Nam</t>
  </si>
  <si>
    <t>LOTTE-013</t>
  </si>
  <si>
    <t>CÔNG TY CỔ PHẦN TRUNG TÂM THƯƠNG MẠI LOTTE VIỆT NAM - CHI NHÁNH VINH</t>
  </si>
  <si>
    <t>0304741634-013</t>
  </si>
  <si>
    <t>Đại lộ V.I.Lenin, Khối Yên Sơn, Phường Vinh Phú, Tỉnh Nghệ An, Việt Nam</t>
  </si>
  <si>
    <t>LOTTE-005</t>
  </si>
  <si>
    <t>CÔNG TY CỔ PHẦN TRUNG TÂM THƯƠNG MẠI LOTTE VIỆT NAM - CHI NHÁNH BÀ RỊA VŨNG TÀU</t>
  </si>
  <si>
    <t>0304741634-005</t>
  </si>
  <si>
    <t>Góc đường 3 tháng 2 và đường Thi Sách, Phường Tam Thắng, TP. Hồ Chí Minh, Việt Nam</t>
  </si>
  <si>
    <t>LOTTE-002</t>
  </si>
  <si>
    <t>CÔNG TY CỔ PHẦN TRUNG TÂM THƯƠNG MẠI LOTTE VIỆT NAM - CHI NHÁNH BÌNH THUẬN</t>
  </si>
  <si>
    <t>0304741634-002</t>
  </si>
  <si>
    <t>Khu dân cư Hùng Vương I, Phường Phú Thủy, Tỉnh Lâm Đồng, Việt Nam</t>
  </si>
  <si>
    <t>LOTTE-003</t>
  </si>
  <si>
    <t>CÔNG TY CỔ PHẦN TRUNG TÂM THƯƠNG MẠI LOTTE VIỆT NAM - CHI NHÁNH BÌNH DƯƠNG</t>
  </si>
  <si>
    <t>0304741634-003</t>
  </si>
  <si>
    <t>Khu đô thị The Seasons Bình Dương, Phường Lái Thiêu, TP. Hồ Chí Minh, Việt Nam</t>
  </si>
  <si>
    <t>LOTTE-001</t>
  </si>
  <si>
    <t>CÔNG TY CỔ PHẦN TRUNG TÂM THƯƠNG MẠI LOTTE VIỆT NAM - CHI NHÁNH ĐỒNG NAI</t>
  </si>
  <si>
    <t>0304741634-001</t>
  </si>
  <si>
    <t>Lô B-03 Khu thương mại Amata, Quốc lộ 1A, Phường Long Bình, Tỉnh Đồng Nai, Việt Nam</t>
  </si>
  <si>
    <t>LOTTE-009</t>
  </si>
  <si>
    <t>CÔNG TY CỔ PHẦN TRUNG TÂM THƯƠNG MẠI LOTTE VIỆT NAM - CHI NHÁNH ĐÀ NẴNG</t>
  </si>
  <si>
    <t>0304741634-009</t>
  </si>
  <si>
    <t>số 06 đường Nại Nam, Phường Hòa Cường, Thành phố Đà Nẵng, Việt Nam</t>
  </si>
  <si>
    <t>LOTTE-010</t>
  </si>
  <si>
    <t>CÔNG TY CỔ PHẦN TRUNG TÂM THƯƠNG MẠI LOTTE VIỆT NAM - CHI NHÁNH GÒ VẤP</t>
  </si>
  <si>
    <t>0304741634-010</t>
  </si>
  <si>
    <t>Số 18, Đường Phan Văn Trị, Phường Gò Vấp, Thành phố Hồ Chí Minh, Việt Nam</t>
  </si>
  <si>
    <t>LOTTE-006</t>
  </si>
  <si>
    <t>CÔNG TY CỔ PHẦN TRUNG TÂM THƯƠNG MẠI LOTTE VIỆT NAM - CHI NHÁNH TÂN BÌNH</t>
  </si>
  <si>
    <t>0304741634-006</t>
  </si>
  <si>
    <t>Số 20, đường Cộng Hòa, Phường Bảy Hiền, Thành phố Hồ Chí Minh, Việt Nam</t>
  </si>
  <si>
    <t>LOTTE</t>
  </si>
  <si>
    <t>CÔNG TY CỔ PHẦN TRUNG TÂM THƯƠNG MẠI LOTTE VIỆT NAM</t>
  </si>
  <si>
    <t>0304741634</t>
  </si>
  <si>
    <t>Số 469, Đường Nguyễn Hữu Thọ, Phường Tân Hưng, Thành phố Hồ Chí Minh, Việt Nam</t>
  </si>
  <si>
    <t>LOTTE-011</t>
  </si>
  <si>
    <t>CÔNG TY CỔ PHẦN TRUNG TÂM THƯƠNG MẠI LOTTE VIỆT NAM - CHI NHÁNH NHA TRANG</t>
  </si>
  <si>
    <t>0304741634-011</t>
  </si>
  <si>
    <t>Số 58 đường 23/10, Phường Tây Nha Trang, Tỉnh Khánh Hòa, Việt Nam</t>
  </si>
  <si>
    <t>LOTTE-008</t>
  </si>
  <si>
    <t>CÔNG TY CỔ PHẦN TRUNG TÂM THƯƠNG MẠI LOTTE VIỆT NAM - CHI NHÁNH BA ĐÌNH</t>
  </si>
  <si>
    <t>0304741634-008</t>
  </si>
  <si>
    <t>Tầng hầm 1 (B1), Trung tâm Lotte Hà Nội, số 54, đường Liễu Giai, Phường Giảng Võ, Thành phố Hà Nội, Việt Nam</t>
  </si>
  <si>
    <t>LOTTE-015</t>
  </si>
  <si>
    <t>CÔNG TY CỔ PHẦN TRUNG TÂM THƯƠNG MẠI LOTTE VIỆT NAM - CHI NHÁNH TÂY HỒ</t>
  </si>
  <si>
    <t>0304741634-015</t>
  </si>
  <si>
    <t>Tầng hầm B1, Lotte Mall Hà Nội, Số 272 Võ Chí Công, Phường Tây Hồ, Thành phố Hà Nội, Việt Nam</t>
  </si>
  <si>
    <t>LOTTE-004</t>
  </si>
  <si>
    <t>CÔNG TY CỔ PHẦN TRUNG TÂM THƯƠNG MẠI LOTTE VIỆT NAM - CHI NHÁNH ĐỐNG ĐA</t>
  </si>
  <si>
    <t>0304741634-004</t>
  </si>
  <si>
    <t>Tòa nhà Mipec, 229 Tây Sơn, Phường Ngã Tư Sở, Quận Đống đa, Thành phố Hà Nội, Việt Nam</t>
  </si>
  <si>
    <t>12/14/18 Đường 49, Khu phố 69, Phường Hiệp Bình, TP. Hồ Chí Minh, Việt Nam</t>
  </si>
  <si>
    <t xml:space="preserve">                     Chức vụ: Phó Giám đốc</t>
  </si>
  <si>
    <t>1C26TTN</t>
  </si>
  <si>
    <t>BẢNG KÊ HÓA ĐƠN, CHỨNG TỪ HÀNG HÓA, DỊCH VỤ BÁN RA (MẪU QUẢN TRỊ)</t>
  </si>
  <si>
    <t>Ký hiệu HĐ</t>
  </si>
  <si>
    <t>Diễn giải</t>
  </si>
  <si>
    <t>Doanh số bán chưa có thuế GTGT</t>
  </si>
  <si>
    <t>Thuế GTGT</t>
  </si>
  <si>
    <t>Ngày chứng từ</t>
  </si>
  <si>
    <t>Số chứng từ</t>
  </si>
  <si>
    <t>Tên người mua</t>
  </si>
  <si>
    <t>Mã số thuế người mua</t>
  </si>
  <si>
    <t>Grand Total</t>
  </si>
  <si>
    <t>Row Labels</t>
  </si>
  <si>
    <t>Sum of Doanh số bán chưa có thuế GTGT</t>
  </si>
  <si>
    <t>Sum of Thuế GTGT</t>
  </si>
  <si>
    <t xml:space="preserve">Tổng tiền </t>
  </si>
  <si>
    <t xml:space="preserve">Sum of Tổng tiền </t>
  </si>
  <si>
    <t xml:space="preserve">nha trang </t>
  </si>
  <si>
    <t>Nha Trang Gold Coast</t>
  </si>
  <si>
    <t>Nha trang</t>
  </si>
  <si>
    <t>Phu Tho</t>
  </si>
  <si>
    <t>Nam Sai Gon</t>
  </si>
  <si>
    <t>LOTTE-HNI-THO-015</t>
  </si>
  <si>
    <t>LOTTE-HNI-BDH-008</t>
  </si>
  <si>
    <t>LOTTE-NAN-01-013</t>
  </si>
  <si>
    <t>LOTTE-KHA-00-011</t>
  </si>
  <si>
    <t>LOTTE-CTO-00-007</t>
  </si>
  <si>
    <t>LOTTE-HCM-TBH-006</t>
  </si>
  <si>
    <t>LOTTE-VTU-00-005</t>
  </si>
  <si>
    <t>LOTTE-BTN-00-002</t>
  </si>
  <si>
    <t>LOTTE-BDG-00-003</t>
  </si>
  <si>
    <t>LOTTE-DNI-00-001</t>
  </si>
  <si>
    <t>LOTTE-HCM-Q7-41634</t>
  </si>
  <si>
    <t>LOTTE-HCM-GVP-010</t>
  </si>
  <si>
    <t>LOTTEMART PHÚ THỌ</t>
  </si>
  <si>
    <t>ĐÃ KIỂM TRA - HÀNG TRẢ - LOTTEMART PHÚ THỌ - PHIẾU: 180726LOTTE940 - NGÀY : 18-07 - LOTTE-HCM-Q11-940</t>
  </si>
  <si>
    <t>180726LOTTE940</t>
  </si>
  <si>
    <t>Tổng chiết khấu (tỷ lệ 7.25%)</t>
  </si>
  <si>
    <t>00030180</t>
  </si>
  <si>
    <t>260424-01001-00295</t>
  </si>
  <si>
    <t>BH12426</t>
  </si>
  <si>
    <t>00024261</t>
  </si>
  <si>
    <t>260331-01001-00048 - LOTTE NAM SÀI GÒN</t>
  </si>
  <si>
    <t>BH09715</t>
  </si>
  <si>
    <t>00024262</t>
  </si>
  <si>
    <t>260331-01001-00209 - LOTTE NAM SÀI GÒN</t>
  </si>
  <si>
    <t>BH09716</t>
  </si>
  <si>
    <t>00024263</t>
  </si>
  <si>
    <t>260328-01001-00122 - LOTTE NAM SÀI GÒN</t>
  </si>
  <si>
    <t>BH09717</t>
  </si>
  <si>
    <t>00030179</t>
  </si>
  <si>
    <t>260425-01001-00229</t>
  </si>
  <si>
    <t>BH12425</t>
  </si>
  <si>
    <t>00030060</t>
  </si>
  <si>
    <t>260423-01001-00260</t>
  </si>
  <si>
    <t>BH12367</t>
  </si>
  <si>
    <t>00030047</t>
  </si>
  <si>
    <t>260423-01002-00121</t>
  </si>
  <si>
    <t>BH12354</t>
  </si>
  <si>
    <t>00028387</t>
  </si>
  <si>
    <t>260421-01002-00011</t>
  </si>
  <si>
    <t>BH11892</t>
  </si>
  <si>
    <t>00028229</t>
  </si>
  <si>
    <t>260417-01001-00230 - LOTTE NAM SÀI GÒN</t>
  </si>
  <si>
    <t>BH11701</t>
  </si>
  <si>
    <t>00028228</t>
  </si>
  <si>
    <t>260416-01001-00270 - LOTTE NAM SÀI GÒN</t>
  </si>
  <si>
    <t>BH11700</t>
  </si>
  <si>
    <t>00027867</t>
  </si>
  <si>
    <t>260413-01001-00411 - LOTTE NAM SÀI GÒN</t>
  </si>
  <si>
    <t>BH11267</t>
  </si>
  <si>
    <t>00027866</t>
  </si>
  <si>
    <t>260413-01001-00128 - LOTTE NAM SÀI GÒN</t>
  </si>
  <si>
    <t>BH11263</t>
  </si>
  <si>
    <t>00027865</t>
  </si>
  <si>
    <t>260415-01001-00246 - LOTTE NAM SÀI GÒN</t>
  </si>
  <si>
    <t>BH11257</t>
  </si>
  <si>
    <t>00024889</t>
  </si>
  <si>
    <t>260401-01001-00028 - LOTTE NAM SÀI GÒN</t>
  </si>
  <si>
    <t>BH10148</t>
  </si>
  <si>
    <t>00026473</t>
  </si>
  <si>
    <t>260409-01002-00129 - LOTTEMART PHÚ THỌ</t>
  </si>
  <si>
    <t>BH10913</t>
  </si>
  <si>
    <t>00026071</t>
  </si>
  <si>
    <t>260406-01002-00285 - LOTTEMART PHÚ THỌ</t>
  </si>
  <si>
    <t>BH10322</t>
  </si>
  <si>
    <t>Details for Sum of Tổng tiền  - Tên người mua: CÔNG TY CỔ PHẦN TRUNG TÂM THƯƠNG MẠI LOTTE VIỆT NAM</t>
  </si>
  <si>
    <t>00028276</t>
  </si>
  <si>
    <t>Bán hàng CÔNG TY CỔ PHẦN TRUNG TÂM THƯƠNG MẠI LOTTE VIỆT NAM - CHI NHÁNH BA ĐÌNH theo hóa đơn 00028276</t>
  </si>
  <si>
    <t>BH27624</t>
  </si>
  <si>
    <t>00026411</t>
  </si>
  <si>
    <t>260405-01008-00121</t>
  </si>
  <si>
    <t>BH26390</t>
  </si>
  <si>
    <t>Details for Sum of Tổng tiền  - Tên người mua: CÔNG TY CỔ PHẦN TRUNG TÂM THƯƠNG MẠI LOTTE VIỆT NAM - CHI NHÁNH BA ĐÌNH</t>
  </si>
  <si>
    <t>00028122</t>
  </si>
  <si>
    <t>TC260416-01009-00036</t>
  </si>
  <si>
    <t>BH11314</t>
  </si>
  <si>
    <t>00026465</t>
  </si>
  <si>
    <t>TC260408-01009-00183</t>
  </si>
  <si>
    <t>BH10883</t>
  </si>
  <si>
    <t>Details for Sum of Tổng tiền  - Tên người mua: CÔNG TY CỔ PHẦN TRUNG TÂM THƯƠNG MẠI LOTTE VIỆT NAM - CHI NHÁNH BÀ RỊA VŨNG TÀU</t>
  </si>
  <si>
    <t>00030229</t>
  </si>
  <si>
    <t>260427-01005-00177</t>
  </si>
  <si>
    <t>BH12447</t>
  </si>
  <si>
    <t>00030055</t>
  </si>
  <si>
    <t>260423-01005-00218</t>
  </si>
  <si>
    <t>BH12362</t>
  </si>
  <si>
    <t>00028166</t>
  </si>
  <si>
    <t>260413-01005-00272</t>
  </si>
  <si>
    <t>BH11382</t>
  </si>
  <si>
    <t>00028165</t>
  </si>
  <si>
    <t>260415-01005-00104</t>
  </si>
  <si>
    <t>BH11379</t>
  </si>
  <si>
    <t>00024268</t>
  </si>
  <si>
    <t>260330-01005-00141</t>
  </si>
  <si>
    <t>BH09723</t>
  </si>
  <si>
    <t>00024270</t>
  </si>
  <si>
    <t>260328-01005-00038</t>
  </si>
  <si>
    <t>BH09724</t>
  </si>
  <si>
    <t>00026083</t>
  </si>
  <si>
    <t>260406-01005-00115</t>
  </si>
  <si>
    <t>BH10334</t>
  </si>
  <si>
    <t>00026082</t>
  </si>
  <si>
    <t>260406-01005-00116</t>
  </si>
  <si>
    <t>BH10333</t>
  </si>
  <si>
    <t>Details for Sum of Tổng tiền  - Tên người mua: CÔNG TY CỔ PHẦN TRUNG TÂM THƯƠNG MẠI LOTTE VIỆT NAM - CHI NHÁNH BÌNH DƯƠNG</t>
  </si>
  <si>
    <t>1C26TNF</t>
  </si>
  <si>
    <t>hàng trả</t>
  </si>
  <si>
    <t>00030173</t>
  </si>
  <si>
    <t>TC260423-01006-00015</t>
  </si>
  <si>
    <t>BH12419</t>
  </si>
  <si>
    <t>00026466</t>
  </si>
  <si>
    <t>TC260412-01006-00009</t>
  </si>
  <si>
    <t>BH10884</t>
  </si>
  <si>
    <t>00024942</t>
  </si>
  <si>
    <t>TC260402-01006-00053</t>
  </si>
  <si>
    <t>BH10170</t>
  </si>
  <si>
    <t>00024941</t>
  </si>
  <si>
    <t>TC260406-01006-00030</t>
  </si>
  <si>
    <t>BH10169</t>
  </si>
  <si>
    <t>00024823</t>
  </si>
  <si>
    <t>TC260402-01006-00013</t>
  </si>
  <si>
    <t>BH10092</t>
  </si>
  <si>
    <t>Details for Sum of Tổng tiền  - Tên người mua: CÔNG TY CỔ PHẦN TRUNG TÂM THƯƠNG MẠI LOTTE VIỆT NAM - CHI NHÁNH BÌNH THUẬN</t>
  </si>
  <si>
    <t>00029586</t>
  </si>
  <si>
    <t>TC260420-01011-00042</t>
  </si>
  <si>
    <t>BH12115</t>
  </si>
  <si>
    <t>00027846</t>
  </si>
  <si>
    <t>TC260415-01011-00022</t>
  </si>
  <si>
    <t>BH11178</t>
  </si>
  <si>
    <t>00026040</t>
  </si>
  <si>
    <t>TC260408-01011-00035</t>
  </si>
  <si>
    <t>BH10291</t>
  </si>
  <si>
    <t>00024943</t>
  </si>
  <si>
    <t>TC260401-01011-00005</t>
  </si>
  <si>
    <t>BH10171</t>
  </si>
  <si>
    <t>Details for Sum of Tổng tiền  - Tên người mua: CÔNG TY CỔ PHẦN TRUNG TÂM THƯƠNG MẠI LOTTE VIỆT NAM - CHI NHÁNH CẦN THƠ</t>
  </si>
  <si>
    <t>Tháng 9 năm 2026</t>
  </si>
  <si>
    <t>00060774</t>
  </si>
  <si>
    <t>00060754</t>
  </si>
  <si>
    <t>00060751</t>
  </si>
  <si>
    <t>00060755</t>
  </si>
  <si>
    <t>00060779</t>
  </si>
  <si>
    <t>00060773</t>
  </si>
  <si>
    <t>00061244</t>
  </si>
  <si>
    <t>00061243</t>
  </si>
  <si>
    <t>00061245</t>
  </si>
  <si>
    <t>00061611</t>
  </si>
  <si>
    <t>00061640</t>
  </si>
  <si>
    <t>00061626</t>
  </si>
  <si>
    <t>00061625</t>
  </si>
  <si>
    <t>00061724</t>
  </si>
  <si>
    <t>00061725</t>
  </si>
  <si>
    <t>00061784</t>
  </si>
  <si>
    <t>00061773</t>
  </si>
  <si>
    <t>00061723</t>
  </si>
  <si>
    <t>00061727</t>
  </si>
  <si>
    <t>00061779</t>
  </si>
  <si>
    <t>00061726</t>
  </si>
  <si>
    <t>00061830</t>
  </si>
  <si>
    <t>00062838</t>
  </si>
  <si>
    <t>00063429</t>
  </si>
  <si>
    <t>00063442</t>
  </si>
  <si>
    <t>00063428</t>
  </si>
  <si>
    <t>00063460</t>
  </si>
  <si>
    <t>00063461</t>
  </si>
  <si>
    <t>00063458</t>
  </si>
  <si>
    <t>00063602</t>
  </si>
  <si>
    <t>00063577</t>
  </si>
  <si>
    <t>00063578</t>
  </si>
  <si>
    <t>00063576</t>
  </si>
  <si>
    <t>00065155</t>
  </si>
  <si>
    <t>00065156</t>
  </si>
  <si>
    <t>00065215</t>
  </si>
  <si>
    <t>00065221</t>
  </si>
  <si>
    <t>00065218</t>
  </si>
  <si>
    <t>00065214</t>
  </si>
  <si>
    <t>00065262</t>
  </si>
  <si>
    <t>00065216</t>
  </si>
  <si>
    <t>00065217</t>
  </si>
  <si>
    <t>00066421</t>
  </si>
  <si>
    <t>00066422</t>
  </si>
  <si>
    <t>00066562</t>
  </si>
  <si>
    <t>00066563</t>
  </si>
  <si>
    <t>00066559</t>
  </si>
  <si>
    <t>00066595</t>
  </si>
  <si>
    <t>00066556</t>
  </si>
  <si>
    <t>00066596</t>
  </si>
  <si>
    <t>00066973</t>
  </si>
  <si>
    <t>00066975</t>
  </si>
  <si>
    <t>00066969</t>
  </si>
  <si>
    <t>00067807</t>
  </si>
  <si>
    <t>00067808</t>
  </si>
  <si>
    <t>00067862</t>
  </si>
  <si>
    <t>00068714</t>
  </si>
  <si>
    <t>00067863</t>
  </si>
  <si>
    <t>00068807</t>
  </si>
  <si>
    <t>00068806</t>
  </si>
  <si>
    <t>TC260828-01009-00037</t>
  </si>
  <si>
    <t>260829-01001-00126</t>
  </si>
  <si>
    <t>260831-01010-00109</t>
  </si>
  <si>
    <t>260831-01001-00193</t>
  </si>
  <si>
    <t>260831-01012-00142</t>
  </si>
  <si>
    <t>TC260828-01009-00090</t>
  </si>
  <si>
    <t>260902-01001-00139</t>
  </si>
  <si>
    <t>260901-01001-00087</t>
  </si>
  <si>
    <t>260903-01001-00295</t>
  </si>
  <si>
    <t>TC260903-01006-00047</t>
  </si>
  <si>
    <t>260831-01005-00109</t>
  </si>
  <si>
    <t>260903-01012-00060</t>
  </si>
  <si>
    <t>260903-01012-00264</t>
  </si>
  <si>
    <t>TC260904-01009-00060</t>
  </si>
  <si>
    <t>TC260907-01006-00013</t>
  </si>
  <si>
    <t>260907-01002-00028- LOTTEMART PHÚ THỌ</t>
  </si>
  <si>
    <t>260904-01001-00194</t>
  </si>
  <si>
    <t>TC260902-01009-00237</t>
  </si>
  <si>
    <t>TC260907-01011-00111</t>
  </si>
  <si>
    <t>260906-01005-00128</t>
  </si>
  <si>
    <t>TC260907-01016-00039</t>
  </si>
  <si>
    <t>260906-01003-00035</t>
  </si>
  <si>
    <t>TC260909-01013-00100</t>
  </si>
  <si>
    <t>260910-01005-00199</t>
  </si>
  <si>
    <t>Bán hàng CÔNG TY CỔ PHẦN TRUNG TÂM THƯƠNG MẠI LOTTE VIỆT NAM - CHI NHÁNH BA ĐÌNH theo hóa đơn 00063442</t>
  </si>
  <si>
    <t>260910-01012-00164</t>
  </si>
  <si>
    <t>260911-01001-00182</t>
  </si>
  <si>
    <t>260910-01001-00299</t>
  </si>
  <si>
    <t>TC260910-01004-00074</t>
  </si>
  <si>
    <t>Bán hàng CÔNG TY CỔ PHẦN TRUNG TÂM THƯƠNG MẠI LOTTE VIỆT NAM - CHI NHÁNH BA ĐÌNH theo hóa đơn 00063602</t>
  </si>
  <si>
    <t>TC260914-01011-00069</t>
  </si>
  <si>
    <t>TC260914-01013-00086</t>
  </si>
  <si>
    <t>TC260914-01006-00005</t>
  </si>
  <si>
    <t>TC260914-01004-00287</t>
  </si>
  <si>
    <t>TC260916-01013-00076</t>
  </si>
  <si>
    <t>260917-01010-00197</t>
  </si>
  <si>
    <t>260917-01012-00177</t>
  </si>
  <si>
    <t>260917-01001-00178</t>
  </si>
  <si>
    <t>260914-01010-00163</t>
  </si>
  <si>
    <t>260917-01003-00083</t>
  </si>
  <si>
    <t>260916-01001-00150</t>
  </si>
  <si>
    <t>260914-01001-00275</t>
  </si>
  <si>
    <t>TC260916-01004-00041</t>
  </si>
  <si>
    <t>TC260916-01004-00042</t>
  </si>
  <si>
    <t>TC260921-01016-00046</t>
  </si>
  <si>
    <t>TC260921-01013-00018</t>
  </si>
  <si>
    <t>TC260921-01006-00025</t>
  </si>
  <si>
    <t>260918-01001-00196</t>
  </si>
  <si>
    <t>TC260918-01009-00123</t>
  </si>
  <si>
    <t>260919-01001-00116</t>
  </si>
  <si>
    <t>260922-01012-00061</t>
  </si>
  <si>
    <t>260922-01002-00168 - LOTTEMART PHÚ THỌ</t>
  </si>
  <si>
    <t>260921-01012-00245</t>
  </si>
  <si>
    <t>TC260921-01004-00171</t>
  </si>
  <si>
    <t>TC260921-01004-00172</t>
  </si>
  <si>
    <t>260924-01001-00018</t>
  </si>
  <si>
    <t>Bán hàng CÔNG TY CỔ PHẦN TRUNG TÂM THƯƠNG MẠI LOTTE VIỆT NAM - CHI NHÁNH TÂY HỒ theo hóa đơn 00068714</t>
  </si>
  <si>
    <t>260922-01001-00174</t>
  </si>
  <si>
    <t>TC260928-01011-00059</t>
  </si>
  <si>
    <t>TC260925-01013-00068</t>
  </si>
  <si>
    <t>BH24507</t>
  </si>
  <si>
    <t>BH24529</t>
  </si>
  <si>
    <t>BH24528</t>
  </si>
  <si>
    <t>BH24530</t>
  </si>
  <si>
    <t>BH24539</t>
  </si>
  <si>
    <t>BH24506</t>
  </si>
  <si>
    <t>BH24567</t>
  </si>
  <si>
    <t>BH24566</t>
  </si>
  <si>
    <t>BH24568</t>
  </si>
  <si>
    <t>BH24753</t>
  </si>
  <si>
    <t>BH24781</t>
  </si>
  <si>
    <t>BH24768</t>
  </si>
  <si>
    <t>BH24767</t>
  </si>
  <si>
    <t>BH24826</t>
  </si>
  <si>
    <t>BH24827</t>
  </si>
  <si>
    <t>BH25385</t>
  </si>
  <si>
    <t>BH25375</t>
  </si>
  <si>
    <t>BH24825</t>
  </si>
  <si>
    <t>BH24829</t>
  </si>
  <si>
    <t>BH25381</t>
  </si>
  <si>
    <t>BH24828</t>
  </si>
  <si>
    <t>BH25416</t>
  </si>
  <si>
    <t>BH25440</t>
  </si>
  <si>
    <t>BH25837</t>
  </si>
  <si>
    <t>BH49873</t>
  </si>
  <si>
    <t>BH25836</t>
  </si>
  <si>
    <t>BH25863</t>
  </si>
  <si>
    <t>BH25864</t>
  </si>
  <si>
    <t>BH25861</t>
  </si>
  <si>
    <t>BH50501</t>
  </si>
  <si>
    <t>BH26040</t>
  </si>
  <si>
    <t>BH26041</t>
  </si>
  <si>
    <t>BH26039</t>
  </si>
  <si>
    <t>BH26389</t>
  </si>
  <si>
    <t>BH26438</t>
  </si>
  <si>
    <t>BH26444</t>
  </si>
  <si>
    <t>BH26441</t>
  </si>
  <si>
    <t>BH26437</t>
  </si>
  <si>
    <t>BH26484</t>
  </si>
  <si>
    <t>BH26439</t>
  </si>
  <si>
    <t>BH26440</t>
  </si>
  <si>
    <t>BH26500</t>
  </si>
  <si>
    <t>BH26501</t>
  </si>
  <si>
    <t>BH26751</t>
  </si>
  <si>
    <t>BH26752</t>
  </si>
  <si>
    <t>BH26750</t>
  </si>
  <si>
    <t>BH26762</t>
  </si>
  <si>
    <t>BH26749</t>
  </si>
  <si>
    <t>BH26763</t>
  </si>
  <si>
    <t>BH27116</t>
  </si>
  <si>
    <t>BH27117</t>
  </si>
  <si>
    <t>BH27112</t>
  </si>
  <si>
    <t>BH27142</t>
  </si>
  <si>
    <t>BH27143</t>
  </si>
  <si>
    <t>BH27205</t>
  </si>
  <si>
    <t>BH53267</t>
  </si>
  <si>
    <t>BH27206</t>
  </si>
  <si>
    <t>BH27415</t>
  </si>
  <si>
    <t>BH27414</t>
  </si>
  <si>
    <t>TP Hồ Chí Minh, ngày 03 tháng 10 năm 2026</t>
  </si>
  <si>
    <t>Số: 01092026/BKHD/NT-LOTTE</t>
  </si>
  <si>
    <t>BẢNG KÊ HÓA ĐƠN THÁNG 09/2026</t>
  </si>
  <si>
    <t>Số: 02092026/BKHD/NT-LOTTE</t>
  </si>
  <si>
    <t>Số: 03092026/BKHD/NT-LOTTE</t>
  </si>
  <si>
    <t>Số: 04092026/BKHD/NT-LOTTE</t>
  </si>
  <si>
    <t>Số: 05092026/BKHD/NT-LOTTE</t>
  </si>
  <si>
    <t>Số: 06092026/BKHD/NT-LOTTE</t>
  </si>
  <si>
    <t>Số: 07092026/BKHD/NT-LOTTE</t>
  </si>
  <si>
    <t>Số: 08092026/BKHD/NT-LOTTE</t>
  </si>
  <si>
    <t>TP Hồ Chí Minh, ngày 03 tháng10 năm 2026</t>
  </si>
  <si>
    <t>Số: 09092026/BKHD/NT-LOTTE</t>
  </si>
  <si>
    <t>Số: 10092026/BKHD/NT-LOTTE</t>
  </si>
  <si>
    <t>Số: 11092026/BKHD/NT-LOTTE</t>
  </si>
  <si>
    <t>Số: 12092026/BKHD/NT-LOTTE</t>
  </si>
  <si>
    <t>Số: 13092026/BKHD/NT-LOTTE</t>
  </si>
  <si>
    <t>Số: 14092026/BKHD/NT-LOTTE</t>
  </si>
  <si>
    <t>Phí DVBH (5%)</t>
  </si>
  <si>
    <t>Phí HĐDTSP(1.5%)</t>
  </si>
  <si>
    <t>Phí vi phạm giao hàng trễ (8%)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</si>
</sst>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₫_-;\-* #,##0\ _₫_-;_-* &quot;-&quot;\ _₫_-;_-@_-"/>
  </numFmts>
  <fonts count="23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Microsoft Sans Serif"/>
      <family val="2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sz val="8"/>
      <color rgb="FF008000"/>
      <name val="Microsoft Sans Serif"/>
      <family val="2"/>
    </font>
    <font>
      <sz val="12"/>
      <color rgb="FF008000"/>
      <name val="Times New Roman"/>
      <family val="1"/>
    </font>
    <font>
      <b/>
      <sz val="11"/>
      <color theme="1"/>
      <name val="Arial"/>
      <family val="2"/>
      <scheme val="minor"/>
    </font>
    <font>
      <sz val="12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14" fontId="1" fillId="0" borderId="0" xfId="0" applyNumberFormat="1" applyFont="1"/>
    <xf numFmtId="3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38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/>
    <xf numFmtId="38" fontId="6" fillId="0" borderId="0" xfId="0" applyNumberFormat="1" applyFont="1"/>
    <xf numFmtId="0" fontId="10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14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38" fontId="10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8" fontId="14" fillId="0" borderId="2" xfId="0" applyNumberFormat="1" applyFont="1" applyBorder="1" applyAlignment="1">
      <alignment horizontal="right" vertical="center"/>
    </xf>
    <xf numFmtId="3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0" fontId="15" fillId="0" borderId="0" xfId="0" applyFont="1"/>
    <xf numFmtId="14" fontId="15" fillId="0" borderId="0" xfId="0" applyNumberFormat="1" applyFont="1"/>
    <xf numFmtId="38" fontId="15" fillId="0" borderId="0" xfId="0" applyNumberFormat="1" applyFont="1"/>
    <xf numFmtId="0" fontId="17" fillId="0" borderId="0" xfId="0" applyFont="1"/>
    <xf numFmtId="14" fontId="10" fillId="0" borderId="2" xfId="0" applyNumberFormat="1" applyFont="1" applyBorder="1" applyAlignment="1">
      <alignment horizontal="center" vertical="center"/>
    </xf>
    <xf numFmtId="38" fontId="10" fillId="0" borderId="2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left" vertical="center"/>
    </xf>
    <xf numFmtId="38" fontId="19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38" fontId="8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0" fillId="0" borderId="8" xfId="0" applyBorder="1" applyAlignment="1" applyProtection="1">
      <alignment horizontal="right"/>
      <protection locked="0"/>
    </xf>
    <xf numFmtId="14" fontId="19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4" fontId="20" fillId="0" borderId="1" xfId="0" applyNumberFormat="1" applyFont="1" applyBorder="1" applyAlignment="1">
      <alignment horizontal="center" vertical="center"/>
    </xf>
    <xf numFmtId="38" fontId="20" fillId="0" borderId="1" xfId="0" applyNumberFormat="1" applyFont="1" applyBorder="1" applyAlignment="1">
      <alignment horizontal="right" vertical="center"/>
    </xf>
    <xf numFmtId="0" fontId="21" fillId="0" borderId="0" xfId="0" applyFont="1"/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38" fontId="7" fillId="0" borderId="1" xfId="0" applyNumberFormat="1" applyFont="1" applyBorder="1" applyAlignment="1">
      <alignment horizontal="right" vertical="center"/>
    </xf>
    <xf numFmtId="0" fontId="0" fillId="0" borderId="9" xfId="0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8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38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38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38" fontId="9" fillId="0" borderId="3" xfId="0" applyNumberFormat="1" applyFont="1" applyBorder="1" applyAlignment="1">
      <alignment horizontal="right" vertical="center"/>
    </xf>
    <xf numFmtId="38" fontId="9" fillId="0" borderId="4" xfId="0" applyNumberFormat="1" applyFont="1" applyBorder="1" applyAlignment="1">
      <alignment horizontal="right" vertical="center"/>
    </xf>
    <xf numFmtId="38" fontId="9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38" fontId="14" fillId="3" borderId="2" xfId="0" applyNumberFormat="1" applyFont="1" applyFill="1" applyBorder="1" applyAlignment="1">
      <alignment horizontal="right" vertical="center"/>
    </xf>
    <xf numFmtId="14" fontId="22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38" fontId="5" fillId="0" borderId="1" xfId="0" applyNumberFormat="1" applyFont="1" applyBorder="1" applyAlignment="1">
      <alignment vertical="center"/>
    </xf>
  </cellXfs>
  <cellStyles count="2">
    <cellStyle name="Comma [0]" xfId="1" builtinId="6"/>
    <cellStyle name="Normal" xfId="0" builtinId="0"/>
  </cellStyles>
  <dxfs count="14"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0.706557175923" createdVersion="6" refreshedVersion="6" minRefreshableVersion="3" recordCount="75" xr:uid="{00000000-000A-0000-FFFF-FFFF24000000}">
  <cacheSource type="worksheet">
    <worksheetSource ref="B3:L83" sheet="Báo cáo"/>
  </cacheSource>
  <cacheFields count="11">
    <cacheField name="Ngày hóa đơn" numFmtId="14">
      <sharedItems containsSemiMixedTypes="0" containsNonDate="0" containsDate="1" containsString="0" minDate="2026-04-01T00:00:00" maxDate="2026-04-30T00:00:00"/>
    </cacheField>
    <cacheField name="Số hóa đơn" numFmtId="0">
      <sharedItems containsMixedTypes="1" containsNumber="1" containsInteger="1" minValue="772" maxValue="772"/>
    </cacheField>
    <cacheField name="Ký hiệu HĐ" numFmtId="0">
      <sharedItems/>
    </cacheField>
    <cacheField name="Diễn giải" numFmtId="0">
      <sharedItems/>
    </cacheField>
    <cacheField name="Doanh số bán chưa có thuế GTGT" numFmtId="38">
      <sharedItems containsSemiMixedTypes="0" containsString="0" containsNumber="1" containsInteger="1" minValue="-764968" maxValue="8260970"/>
    </cacheField>
    <cacheField name="Thuế GTGT" numFmtId="38">
      <sharedItems containsSemiMixedTypes="0" containsString="0" containsNumber="1" containsInteger="1" minValue="-61197" maxValue="660878"/>
    </cacheField>
    <cacheField name="Tổng tiền " numFmtId="38">
      <sharedItems containsSemiMixedTypes="0" containsString="0" containsNumber="1" containsInteger="1" minValue="-826165" maxValue="8921848"/>
    </cacheField>
    <cacheField name="Ngày chứng từ" numFmtId="14">
      <sharedItems containsNonDate="0" containsDate="1" containsString="0" containsBlank="1" minDate="2026-04-01T00:00:00" maxDate="2026-04-30T00:00:00"/>
    </cacheField>
    <cacheField name="Số chứng từ" numFmtId="0">
      <sharedItems containsBlank="1"/>
    </cacheField>
    <cacheField name="Tên người mua" numFmtId="0">
      <sharedItems count="13">
        <s v="CÔNG TY CỔ PHẦN TRUNG TÂM THƯƠNG MẠI LOTTE VIỆT NAM - CHI NHÁNH TÂY HỒ"/>
        <s v="CÔNG TY CỔ PHẦN TRUNG TÂM THƯƠNG MẠI LOTTE VIỆT NAM"/>
        <s v="CÔNG TY CỔ PHẦN TRUNG TÂM THƯƠNG MẠI LOTTE VIỆT NAM - CHI NHÁNH BÌNH DƯƠNG"/>
        <s v="CÔNG TY CỔ PHẦN TRUNG TÂM THƯƠNG MẠI LOTTE VIỆT NAM - CHI NHÁNH ĐÀ NẴNG"/>
        <s v="CÔNG TY CỔ PHẦN TRUNG TÂM THƯƠNG MẠI LOTTE VIỆT NAM - CHI NHÁNH VINH"/>
        <s v="CÔNG TY CỔ PHẦN TRUNG TÂM THƯƠNG MẠI LOTTE VIỆT NAM - CHI NHÁNH GÒ VẤP"/>
        <s v="CÔNG TY CỔ PHẦN TRUNG TÂM THƯƠNG MẠI LOTTE VIỆT NAM - CHI NHÁNH NHA TRANG"/>
        <s v="CÔNG TY CỔ PHẦN TRUNG TÂM THƯƠNG MẠI LOTTE VIỆT NAM - CHI NHÁNH BÌNH THUẬN"/>
        <s v="CÔNG TY CỔ PHẦN TRUNG TÂM THƯƠNG MẠI LOTTE VIỆT NAM - CHI NHÁNH CẦN THƠ"/>
        <s v="CÔNG TY CỔ PHẦN TRUNG TÂM THƯƠNG MẠI LOTTE VIỆT NAM - CHI NHÁNH BA ĐÌNH"/>
        <s v="CÔNG TY CỔ PHẦN TRUNG TÂM THƯƠNG MẠI LOTTE VIỆT NAM - CHI NHÁNH BÀ RỊA VŨNG TÀU"/>
        <s v="CÔNG TY CỔ PHẦN TRUNG TÂM THƯƠNG MẠI LOTTE VIỆT NAM - CHI NHÁNH ĐỒNG NAI"/>
        <s v="CÔNG TY CỔ PHẦN TRUNG TÂM THƯƠNG MẠI LOTTE VIỆT NAM - CHI NHÁNH TÂN BÌNH"/>
      </sharedItems>
    </cacheField>
    <cacheField name="Mã số thuế người mu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">
  <r>
    <d v="2026-04-01T00:00:00"/>
    <s v="00024187"/>
    <s v="1C26TTN"/>
    <s v="Bán hàng CÔNG TY CỔ PHẦN TRUNG TÂM THƯƠNG MẠI LOTTE VIỆT NAM - CHI NHÁNH TÂY HỒ theo hóa đơn 00024187"/>
    <n v="1434315"/>
    <n v="114745"/>
    <n v="1549060"/>
    <d v="2026-04-01T00:00:00"/>
    <s v="BH24892"/>
    <x v="0"/>
    <s v="0304741634-015"/>
  </r>
  <r>
    <d v="2026-04-01T00:00:00"/>
    <s v="00024261"/>
    <s v="1C26TTN"/>
    <s v="260331-01001-00048 - LOTTE NAM SÀI GÒN"/>
    <n v="956210"/>
    <n v="76497"/>
    <n v="1032707"/>
    <d v="2026-04-01T00:00:00"/>
    <s v="BH09715"/>
    <x v="1"/>
    <s v="0304741634"/>
  </r>
  <r>
    <d v="2026-04-01T00:00:00"/>
    <s v="00024262"/>
    <s v="1C26TTN"/>
    <s v="260331-01001-00209 - LOTTE NAM SÀI GÒN"/>
    <n v="1190660"/>
    <n v="95253"/>
    <n v="1285913"/>
    <d v="2026-04-01T00:00:00"/>
    <s v="BH09716"/>
    <x v="1"/>
    <s v="0304741634"/>
  </r>
  <r>
    <d v="2026-04-01T00:00:00"/>
    <s v="00024263"/>
    <s v="1C26TTN"/>
    <s v="260328-01001-00122 - LOTTE NAM SÀI GÒN"/>
    <n v="2144100"/>
    <n v="171528"/>
    <n v="2315628"/>
    <d v="2026-04-01T00:00:00"/>
    <s v="BH09717"/>
    <x v="1"/>
    <s v="0304741634"/>
  </r>
  <r>
    <d v="2026-04-01T00:00:00"/>
    <s v="00024268"/>
    <s v="1C26TTN"/>
    <s v="260330-01005-00141"/>
    <n v="536025"/>
    <n v="42882"/>
    <n v="578907"/>
    <d v="2026-04-01T00:00:00"/>
    <s v="BH09723"/>
    <x v="2"/>
    <s v="0304741634-003"/>
  </r>
  <r>
    <d v="2026-04-01T00:00:00"/>
    <s v="00024270"/>
    <s v="1C26TTN"/>
    <s v="260328-01005-00038"/>
    <n v="1190660"/>
    <n v="95253"/>
    <n v="1285913"/>
    <d v="2026-04-01T00:00:00"/>
    <s v="BH09724"/>
    <x v="2"/>
    <s v="0304741634-003"/>
  </r>
  <r>
    <d v="2026-04-01T00:00:00"/>
    <s v="00024311"/>
    <s v="1C26TTN"/>
    <s v="TC260330-01004-00480"/>
    <n v="1190660"/>
    <n v="95253"/>
    <n v="1285913"/>
    <d v="2026-04-02T00:00:00"/>
    <s v="BH09920"/>
    <x v="3"/>
    <s v="0304741634-009"/>
  </r>
  <r>
    <d v="2026-04-01T00:00:00"/>
    <s v="00024312"/>
    <s v="1C26TTN"/>
    <s v="TC260331-01016-00024"/>
    <n v="2868630"/>
    <n v="229490"/>
    <n v="3098120"/>
    <d v="2026-04-02T00:00:00"/>
    <s v="BH09921"/>
    <x v="4"/>
    <s v="0304741634-013"/>
  </r>
  <r>
    <d v="2026-04-02T00:00:00"/>
    <s v="00024372"/>
    <s v="1C26TTN"/>
    <s v="Bán hàng CÔNG TY CỔ PHẦN TRUNG TÂM THƯƠNG MẠI LOTTE VIỆT NAM - CHI NHÁNH TÂY HỒ theo hóa đơn 00024372"/>
    <n v="956210"/>
    <n v="76497"/>
    <n v="1032707"/>
    <d v="2026-04-02T00:00:00"/>
    <s v="BH25145"/>
    <x v="0"/>
    <s v="0304741634-015"/>
  </r>
  <r>
    <d v="2026-04-03T00:00:00"/>
    <s v="00024780"/>
    <s v="1C26TTN"/>
    <s v="260402-01012-00034"/>
    <n v="4858585"/>
    <n v="388687"/>
    <n v="5247272"/>
    <d v="2026-04-03T00:00:00"/>
    <s v="BH09995"/>
    <x v="5"/>
    <s v="0304741634-010"/>
  </r>
  <r>
    <d v="2026-04-03T00:00:00"/>
    <s v="00024781"/>
    <s v="1C26TTN"/>
    <s v="260330-01012-00090"/>
    <n v="956210"/>
    <n v="76497"/>
    <n v="1032707"/>
    <d v="2026-04-03T00:00:00"/>
    <s v="BH09996"/>
    <x v="5"/>
    <s v="0304741634-010"/>
  </r>
  <r>
    <d v="2026-04-03T00:00:00"/>
    <s v="00024822"/>
    <s v="1C26TTN"/>
    <s v="TC260402-01013-00117"/>
    <n v="2381320"/>
    <n v="190506"/>
    <n v="2571826"/>
    <d v="2026-04-04T00:00:00"/>
    <s v="BH10091"/>
    <x v="6"/>
    <s v="0304741634-011"/>
  </r>
  <r>
    <d v="2026-04-03T00:00:00"/>
    <s v="00024823"/>
    <s v="1C26TTN"/>
    <s v="TC260402-01006-00013"/>
    <n v="2307465"/>
    <n v="184597"/>
    <n v="2492062"/>
    <d v="2026-04-04T00:00:00"/>
    <s v="BH10092"/>
    <x v="7"/>
    <s v="0304741634-002"/>
  </r>
  <r>
    <d v="2026-04-06T00:00:00"/>
    <s v="00024889"/>
    <s v="1C26TTN"/>
    <s v="260401-01001-00028 - LOTTE NAM SÀI GÒN"/>
    <n v="3424270"/>
    <n v="273942"/>
    <n v="3698212"/>
    <d v="2026-04-06T00:00:00"/>
    <s v="BH10148"/>
    <x v="1"/>
    <s v="0304741634"/>
  </r>
  <r>
    <d v="2026-04-06T00:00:00"/>
    <s v="00024939"/>
    <s v="1C26TTN"/>
    <s v="TC260403-01013-00034"/>
    <n v="1166110"/>
    <n v="93289"/>
    <n v="1259399"/>
    <d v="2026-04-07T00:00:00"/>
    <s v="BH10167"/>
    <x v="6"/>
    <s v="0304741634-011"/>
  </r>
  <r>
    <d v="2026-04-06T00:00:00"/>
    <s v="00024940"/>
    <s v="1C26TTN"/>
    <s v="TC260406-01013-00064"/>
    <n v="2122320"/>
    <n v="169786"/>
    <n v="2292106"/>
    <d v="2026-04-07T00:00:00"/>
    <s v="BH10168"/>
    <x v="6"/>
    <s v="0304741634-011"/>
  </r>
  <r>
    <d v="2026-04-06T00:00:00"/>
    <s v="00024941"/>
    <s v="1C26TTN"/>
    <s v="TC260406-01006-00030"/>
    <n v="1489960"/>
    <n v="119197"/>
    <n v="1609157"/>
    <d v="2026-04-07T00:00:00"/>
    <s v="BH10169"/>
    <x v="7"/>
    <s v="0304741634-002"/>
  </r>
  <r>
    <d v="2026-04-06T00:00:00"/>
    <s v="00024942"/>
    <s v="1C26TTN"/>
    <s v="TC260402-01006-00053"/>
    <n v="1116805"/>
    <n v="89344"/>
    <n v="1206149"/>
    <d v="2026-04-07T00:00:00"/>
    <s v="BH10170"/>
    <x v="7"/>
    <s v="0304741634-002"/>
  </r>
  <r>
    <d v="2026-04-06T00:00:00"/>
    <s v="00024943"/>
    <s v="1C26TTN"/>
    <s v="TC260401-01011-00005"/>
    <n v="1650555"/>
    <n v="132044"/>
    <n v="1782599"/>
    <d v="2026-04-07T00:00:00"/>
    <s v="BH10171"/>
    <x v="8"/>
    <s v="0304741634-007"/>
  </r>
  <r>
    <d v="2026-04-06T00:00:00"/>
    <s v="00024944"/>
    <s v="1C26TTN"/>
    <s v="TC260406-01015-00048"/>
    <n v="1166110"/>
    <n v="93289"/>
    <n v="1259399"/>
    <d v="2026-04-07T00:00:00"/>
    <s v="BH10172"/>
    <x v="6"/>
    <s v="0304741634-011"/>
  </r>
  <r>
    <d v="2026-04-08T00:00:00"/>
    <s v="00025026"/>
    <s v="1C26TTN"/>
    <s v="260406-01012-00034"/>
    <n v="2190240"/>
    <n v="175219"/>
    <n v="2365459"/>
    <d v="2026-04-08T00:00:00"/>
    <s v="BH10249"/>
    <x v="5"/>
    <s v="0304741634-010"/>
  </r>
  <r>
    <d v="2026-04-08T00:00:00"/>
    <s v="00026039"/>
    <s v="1C26TTN"/>
    <s v="TC260406-01004-00156"/>
    <n v="1116805"/>
    <n v="89344"/>
    <n v="1206149"/>
    <d v="2026-04-09T00:00:00"/>
    <s v="BH10290"/>
    <x v="3"/>
    <s v="0304741634-009"/>
  </r>
  <r>
    <d v="2026-04-08T00:00:00"/>
    <s v="00026040"/>
    <s v="1C26TTN"/>
    <s v="TC260408-01011-00035"/>
    <n v="1749165"/>
    <n v="139933"/>
    <n v="1889098"/>
    <d v="2026-04-09T00:00:00"/>
    <s v="BH10291"/>
    <x v="8"/>
    <s v="0304741634-007"/>
  </r>
  <r>
    <d v="2026-04-09T00:00:00"/>
    <s v="00026071"/>
    <s v="1C26TTN"/>
    <s v="260406-01002-00285 - LOTTEMART PHÚ THỌ"/>
    <n v="536025"/>
    <n v="42882"/>
    <n v="578907"/>
    <d v="2026-04-09T00:00:00"/>
    <s v="BH10322"/>
    <x v="1"/>
    <s v="0304741634"/>
  </r>
  <r>
    <d v="2026-04-09T00:00:00"/>
    <s v="00026082"/>
    <s v="1C26TTN"/>
    <s v="260406-01005-00116"/>
    <n v="1116805"/>
    <n v="89344"/>
    <n v="1206149"/>
    <d v="2026-04-09T00:00:00"/>
    <s v="BH10333"/>
    <x v="2"/>
    <s v="0304741634-003"/>
  </r>
  <r>
    <d v="2026-04-09T00:00:00"/>
    <s v="00026083"/>
    <s v="1C26TTN"/>
    <s v="260406-01005-00115"/>
    <n v="478105"/>
    <n v="38248"/>
    <n v="516353"/>
    <d v="2026-04-09T00:00:00"/>
    <s v="BH10334"/>
    <x v="2"/>
    <s v="0304741634-003"/>
  </r>
  <r>
    <d v="2026-04-10T00:00:00"/>
    <s v="00026346"/>
    <s v="1C26TTN"/>
    <s v="TC260409-01004-00051"/>
    <n v="533750"/>
    <n v="42700"/>
    <n v="576450"/>
    <d v="2026-04-11T00:00:00"/>
    <s v="BH10672"/>
    <x v="3"/>
    <s v="0304741634-009"/>
  </r>
  <r>
    <d v="2026-04-10T00:00:00"/>
    <s v="00026347"/>
    <s v="1C26TTN"/>
    <s v="TC260410-01013-00055"/>
    <n v="2381320"/>
    <n v="190506"/>
    <n v="2571826"/>
    <d v="2026-04-11T00:00:00"/>
    <s v="BH10673"/>
    <x v="6"/>
    <s v="0304741634-011"/>
  </r>
  <r>
    <d v="2026-04-13T00:00:00"/>
    <s v="00026411"/>
    <s v="1C26TTN"/>
    <s v="260405-01008-00121"/>
    <n v="2122320"/>
    <n v="169786"/>
    <n v="2292106"/>
    <d v="2026-04-13T00:00:00"/>
    <s v="BH26390"/>
    <x v="9"/>
    <s v="0304741634-008"/>
  </r>
  <r>
    <d v="2026-04-13T00:00:00"/>
    <s v="00026412"/>
    <s v="1C26TTN"/>
    <s v="260406-01017-00479"/>
    <n v="2144100"/>
    <n v="171528"/>
    <n v="2315628"/>
    <d v="2026-04-13T00:00:00"/>
    <s v="BH26391"/>
    <x v="0"/>
    <s v="0304741634-015"/>
  </r>
  <r>
    <d v="2026-04-13T00:00:00"/>
    <s v="00026413"/>
    <s v="1C26TTN"/>
    <s v="260408-01017-00300"/>
    <n v="1166110"/>
    <n v="93289"/>
    <n v="1259399"/>
    <d v="2026-04-13T00:00:00"/>
    <s v="BH26392"/>
    <x v="0"/>
    <s v="0304741634-015"/>
  </r>
  <r>
    <d v="2026-04-13T00:00:00"/>
    <s v="00026414"/>
    <s v="1C26TTN"/>
    <s v="260409-01017-00195"/>
    <n v="583055"/>
    <n v="46644"/>
    <n v="629699"/>
    <d v="2026-04-13T00:00:00"/>
    <s v="BH26393"/>
    <x v="0"/>
    <s v="0304741634-015"/>
  </r>
  <r>
    <d v="2026-04-13T00:00:00"/>
    <s v="00026415"/>
    <s v="1C26TTN"/>
    <s v="260411-01017-00124"/>
    <n v="1785990"/>
    <n v="142879"/>
    <n v="1928869"/>
    <d v="2026-04-13T00:00:00"/>
    <s v="BH26394"/>
    <x v="0"/>
    <s v="0304741634-015"/>
  </r>
  <r>
    <d v="2026-04-14T00:00:00"/>
    <s v="00026465"/>
    <s v="1C26TTN"/>
    <s v="TC260408-01009-00183"/>
    <n v="1116805"/>
    <n v="89344"/>
    <n v="1206149"/>
    <d v="2026-04-14T00:00:00"/>
    <s v="BH10883"/>
    <x v="10"/>
    <s v="0304741634-005"/>
  </r>
  <r>
    <d v="2026-04-14T00:00:00"/>
    <s v="00026466"/>
    <s v="1C26TTN"/>
    <s v="TC260412-01006-00009"/>
    <n v="595330"/>
    <n v="47626"/>
    <n v="642956"/>
    <d v="2026-04-14T00:00:00"/>
    <s v="BH10884"/>
    <x v="7"/>
    <s v="0304741634-002"/>
  </r>
  <r>
    <d v="2026-04-14T00:00:00"/>
    <s v="00026467"/>
    <s v="1C26TTN"/>
    <s v="TC260413-01004-00114"/>
    <n v="583055"/>
    <n v="46644"/>
    <n v="629699"/>
    <d v="2026-04-14T00:00:00"/>
    <s v="BH10885"/>
    <x v="3"/>
    <s v="0304741634-009"/>
  </r>
  <r>
    <d v="2026-04-14T00:00:00"/>
    <s v="00026468"/>
    <s v="1C26TTN"/>
    <s v="TC260413-01004-00456"/>
    <n v="1190660"/>
    <n v="95253"/>
    <n v="1285913"/>
    <d v="2026-04-14T00:00:00"/>
    <s v="BH10886"/>
    <x v="3"/>
    <s v="0304741634-009"/>
  </r>
  <r>
    <d v="2026-04-14T00:00:00"/>
    <s v="00026473"/>
    <s v="1C26TTN"/>
    <s v="260409-01002-00129 - LOTTEMART PHÚ THỌ"/>
    <n v="583055"/>
    <n v="46644"/>
    <n v="629699"/>
    <d v="2026-04-14T00:00:00"/>
    <s v="BH10913"/>
    <x v="1"/>
    <s v="0304741634"/>
  </r>
  <r>
    <d v="2026-04-15T00:00:00"/>
    <s v="00027846"/>
    <s v="1C26TTN"/>
    <s v="TC260415-01011-00022"/>
    <n v="1190660"/>
    <n v="95253"/>
    <n v="1285913"/>
    <d v="2026-04-16T00:00:00"/>
    <s v="BH11178"/>
    <x v="8"/>
    <s v="0304741634-007"/>
  </r>
  <r>
    <d v="2026-04-16T00:00:00"/>
    <s v="00027865"/>
    <s v="1C26TTN"/>
    <s v="260415-01001-00246 - LOTTE NAM SÀI GÒN"/>
    <n v="1072050"/>
    <n v="85764"/>
    <n v="1157814"/>
    <d v="2026-04-16T00:00:00"/>
    <s v="BH11257"/>
    <x v="1"/>
    <s v="0304741634"/>
  </r>
  <r>
    <d v="2026-04-16T00:00:00"/>
    <s v="00027866"/>
    <s v="1C26TTN"/>
    <s v="260413-01001-00128 - LOTTE NAM SÀI GÒN"/>
    <n v="2233610"/>
    <n v="178689"/>
    <n v="2412299"/>
    <d v="2026-04-16T00:00:00"/>
    <s v="BH11263"/>
    <x v="1"/>
    <s v="0304741634"/>
  </r>
  <r>
    <d v="2026-04-16T00:00:00"/>
    <s v="00027867"/>
    <s v="1C26TTN"/>
    <s v="260413-01001-00411 - LOTTE NAM SÀI GÒN"/>
    <n v="5597470"/>
    <n v="447798"/>
    <n v="6045268"/>
    <d v="2026-04-16T00:00:00"/>
    <s v="BH11267"/>
    <x v="1"/>
    <s v="0304741634"/>
  </r>
  <r>
    <d v="2026-04-16T00:00:00"/>
    <s v="00027885"/>
    <s v="1C26TTN"/>
    <s v="260413-01012-00398"/>
    <n v="1190660"/>
    <n v="95253"/>
    <n v="1285913"/>
    <d v="2026-04-16T00:00:00"/>
    <s v="BH11309"/>
    <x v="5"/>
    <s v="0304741634-010"/>
  </r>
  <r>
    <d v="2026-04-16T00:00:00"/>
    <s v="00028122"/>
    <s v="1C26TTN"/>
    <s v="TC260416-01009-00036"/>
    <n v="1131355"/>
    <n v="90508"/>
    <n v="1221863"/>
    <d v="2026-04-17T00:00:00"/>
    <s v="BH11314"/>
    <x v="10"/>
    <s v="0304741634-005"/>
  </r>
  <r>
    <d v="2026-04-17T00:00:00"/>
    <s v="00028165"/>
    <s v="1C26TTN"/>
    <s v="260415-01005-00104"/>
    <n v="1190660"/>
    <n v="95253"/>
    <n v="1285913"/>
    <d v="2026-04-17T00:00:00"/>
    <s v="BH11379"/>
    <x v="2"/>
    <s v="0304741634-003"/>
  </r>
  <r>
    <d v="2026-04-17T00:00:00"/>
    <s v="00028166"/>
    <s v="1C26TTN"/>
    <s v="260413-01005-00272"/>
    <n v="1178385"/>
    <n v="94271"/>
    <n v="1272656"/>
    <d v="2026-04-17T00:00:00"/>
    <s v="BH11382"/>
    <x v="2"/>
    <s v="0304741634-003"/>
  </r>
  <r>
    <d v="2026-04-17T00:00:00"/>
    <s v="00028183"/>
    <s v="1C26TTN"/>
    <s v="Bán hàng CÔNG TY CỔ PHẦN TRUNG TÂM THƯƠNG MẠI LOTTE VIỆT NAM - CHI NHÁNH TÂY HỒ theo hóa đơn 00028183 ( ĐƠN RA 16-4)"/>
    <n v="2332220"/>
    <n v="186578"/>
    <n v="2518798"/>
    <d v="2026-04-17T00:00:00"/>
    <s v="BH27280"/>
    <x v="0"/>
    <s v="0304741634-015"/>
  </r>
  <r>
    <d v="2026-04-18T00:00:00"/>
    <s v="00028228"/>
    <s v="1C26TTN"/>
    <s v="260416-01001-00270 - LOTTE NAM SÀI GÒN"/>
    <n v="1667380"/>
    <n v="133390"/>
    <n v="1800770"/>
    <d v="2026-04-18T00:00:00"/>
    <s v="BH11700"/>
    <x v="1"/>
    <s v="0304741634"/>
  </r>
  <r>
    <d v="2026-04-18T00:00:00"/>
    <s v="00028229"/>
    <s v="1C26TTN"/>
    <s v="260417-01001-00230 - LOTTE NAM SÀI GÒN"/>
    <n v="1131355"/>
    <n v="90508"/>
    <n v="1221863"/>
    <d v="2026-04-18T00:00:00"/>
    <s v="BH11701"/>
    <x v="1"/>
    <s v="0304741634"/>
  </r>
  <r>
    <d v="2026-04-18T00:00:00"/>
    <s v="00028231"/>
    <s v="1C26TTN"/>
    <s v="260416-01012-00264"/>
    <n v="1131355"/>
    <n v="90508"/>
    <n v="1221863"/>
    <d v="2026-04-18T00:00:00"/>
    <s v="BH11705"/>
    <x v="5"/>
    <s v="0304741634-010"/>
  </r>
  <r>
    <d v="2026-04-20T00:00:00"/>
    <s v="00028276"/>
    <s v="1C26TTN"/>
    <s v="Bán hàng CÔNG TY CỔ PHẦN TRUNG TÂM THƯƠNG MẠI LOTTE VIỆT NAM - CHI NHÁNH BA ĐÌNH theo hóa đơn 00028276"/>
    <n v="1667380"/>
    <n v="133390"/>
    <n v="1800770"/>
    <d v="2026-04-20T00:00:00"/>
    <s v="BH27624"/>
    <x v="9"/>
    <s v="0304741634-008"/>
  </r>
  <r>
    <d v="2026-04-21T00:00:00"/>
    <s v="00028322"/>
    <s v="1C26TTN"/>
    <s v="TC260418-01016-00045"/>
    <n v="8260970"/>
    <n v="660878"/>
    <n v="8921848"/>
    <d v="2026-04-21T00:00:00"/>
    <s v="BH11818"/>
    <x v="4"/>
    <s v="0304741634-013"/>
  </r>
  <r>
    <d v="2026-04-22T00:00:00"/>
    <s v="00028387"/>
    <s v="1C26TTN"/>
    <s v="260421-01002-00011"/>
    <n v="583055"/>
    <n v="46644"/>
    <n v="629699"/>
    <d v="2026-04-22T00:00:00"/>
    <s v="BH11892"/>
    <x v="1"/>
    <s v="0304741634"/>
  </r>
  <r>
    <d v="2026-04-22T00:00:00"/>
    <s v="00029583"/>
    <s v="1C26TTN"/>
    <s v="TC260420-01004-00147"/>
    <n v="1116805"/>
    <n v="89344"/>
    <n v="1206149"/>
    <d v="2026-04-23T00:00:00"/>
    <s v="BH12112"/>
    <x v="3"/>
    <s v="0304741634-009"/>
  </r>
  <r>
    <d v="2026-04-22T00:00:00"/>
    <s v="00029584"/>
    <s v="1C26TTN"/>
    <s v="TC260421-01004-00123"/>
    <n v="533750"/>
    <n v="42700"/>
    <n v="576450"/>
    <d v="2026-04-23T00:00:00"/>
    <s v="BH12113"/>
    <x v="3"/>
    <s v="0304741634-009"/>
  </r>
  <r>
    <d v="2026-04-22T00:00:00"/>
    <s v="00029585"/>
    <s v="1C26TTN"/>
    <s v="TC260420-01013-00067"/>
    <n v="2319740"/>
    <n v="185579"/>
    <n v="2505319"/>
    <d v="2026-04-23T00:00:00"/>
    <s v="BH12114"/>
    <x v="6"/>
    <s v="0304741634-011"/>
  </r>
  <r>
    <d v="2026-04-22T00:00:00"/>
    <s v="00029586"/>
    <s v="1C26TTN"/>
    <s v="TC260420-01011-00042"/>
    <n v="2952100"/>
    <n v="236168"/>
    <n v="3188268"/>
    <d v="2026-04-23T00:00:00"/>
    <s v="BH12115"/>
    <x v="8"/>
    <s v="0304741634-007"/>
  </r>
  <r>
    <d v="2026-04-23T00:00:00"/>
    <s v="00029622"/>
    <s v="1C26TTN"/>
    <s v="260420-01012-00139"/>
    <n v="1650555"/>
    <n v="132044"/>
    <n v="1782599"/>
    <d v="2026-04-23T00:00:00"/>
    <s v="BH12167"/>
    <x v="5"/>
    <s v="0304741634-010"/>
  </r>
  <r>
    <d v="2026-04-23T00:00:00"/>
    <s v="00029623"/>
    <s v="1C26TTN"/>
    <s v="260421-01012-00030"/>
    <n v="2233610"/>
    <n v="178689"/>
    <n v="2412299"/>
    <d v="2026-04-23T00:00:00"/>
    <s v="BH12168"/>
    <x v="5"/>
    <s v="0304741634-010"/>
  </r>
  <r>
    <d v="2026-04-24T00:00:00"/>
    <s v="00030004"/>
    <s v="1C26TTN"/>
    <s v="260423-01003-00057"/>
    <n v="1178385"/>
    <n v="94271"/>
    <n v="1272656"/>
    <d v="2026-04-24T00:00:00"/>
    <s v="BH12336"/>
    <x v="11"/>
    <s v="0304741634-001"/>
  </r>
  <r>
    <d v="2026-04-24T00:00:00"/>
    <s v="00030017"/>
    <s v="1C26TTN"/>
    <s v="260420-01010-00264"/>
    <n v="583055"/>
    <n v="46644"/>
    <n v="629699"/>
    <d v="2026-04-24T00:00:00"/>
    <s v="BH12349"/>
    <x v="12"/>
    <s v="0304741634-006"/>
  </r>
  <r>
    <d v="2026-04-24T00:00:00"/>
    <s v="00030047"/>
    <s v="1C26TTN"/>
    <s v="260423-01002-00121"/>
    <n v="1166110"/>
    <n v="93289"/>
    <n v="1259399"/>
    <d v="2026-04-24T00:00:00"/>
    <s v="BH12354"/>
    <x v="1"/>
    <s v="0304741634"/>
  </r>
  <r>
    <d v="2026-04-24T00:00:00"/>
    <s v="00030055"/>
    <s v="1C26TTN"/>
    <s v="260423-01005-00218"/>
    <n v="1072050"/>
    <n v="85764"/>
    <n v="1157814"/>
    <d v="2026-04-24T00:00:00"/>
    <s v="BH12362"/>
    <x v="2"/>
    <s v="0304741634-003"/>
  </r>
  <r>
    <d v="2026-04-24T00:00:00"/>
    <s v="00030060"/>
    <s v="1C26TTN"/>
    <s v="260423-01001-00260"/>
    <n v="2262710"/>
    <n v="181017"/>
    <n v="2443727"/>
    <d v="2026-04-24T00:00:00"/>
    <s v="BH12367"/>
    <x v="1"/>
    <s v="0304741634"/>
  </r>
  <r>
    <d v="2026-04-27T00:00:00"/>
    <s v="00030126"/>
    <s v="1C26TTN"/>
    <s v="260423-01012-00216"/>
    <n v="1190660"/>
    <n v="95253"/>
    <n v="1285913"/>
    <d v="2026-04-27T00:00:00"/>
    <s v="BH12392"/>
    <x v="5"/>
    <s v="0304741634-010"/>
  </r>
  <r>
    <d v="2026-04-27T00:00:00"/>
    <s v="00030172"/>
    <s v="1C26TTN"/>
    <s v="TC260423-01004-00226"/>
    <n v="1667380"/>
    <n v="133390"/>
    <n v="1800770"/>
    <d v="2026-04-28T00:00:00"/>
    <s v="BH12418"/>
    <x v="3"/>
    <s v="0304741634-009"/>
  </r>
  <r>
    <d v="2026-04-27T00:00:00"/>
    <s v="00030173"/>
    <s v="1C26TTN"/>
    <s v="TC260423-01006-00015"/>
    <n v="1190660"/>
    <n v="95253"/>
    <n v="1285913"/>
    <d v="2026-04-28T00:00:00"/>
    <s v="BH12419"/>
    <x v="7"/>
    <s v="0304741634-002"/>
  </r>
  <r>
    <d v="2026-04-28T00:00:00"/>
    <s v="00030179"/>
    <s v="1C26TTN"/>
    <s v="260425-01001-00229"/>
    <n v="1131355"/>
    <n v="90508"/>
    <n v="1221863"/>
    <d v="2026-04-28T00:00:00"/>
    <s v="BH12425"/>
    <x v="1"/>
    <s v="0304741634"/>
  </r>
  <r>
    <d v="2026-04-28T00:00:00"/>
    <s v="00030180"/>
    <s v="1C26TTN"/>
    <s v="260424-01001-00295"/>
    <n v="1131355"/>
    <n v="90508"/>
    <n v="1221863"/>
    <d v="2026-04-28T00:00:00"/>
    <s v="BH12426"/>
    <x v="1"/>
    <s v="0304741634"/>
  </r>
  <r>
    <d v="2026-04-28T00:00:00"/>
    <s v="00030224"/>
    <s v="1C26TTN"/>
    <s v="260427-01010-00246"/>
    <n v="595330"/>
    <n v="47626"/>
    <n v="642956"/>
    <d v="2026-04-28T00:00:00"/>
    <s v="BH12442"/>
    <x v="12"/>
    <s v="0304741634-006"/>
  </r>
  <r>
    <d v="2026-04-28T00:00:00"/>
    <s v="00030229"/>
    <s v="1C26TTN"/>
    <s v="260427-01005-00177"/>
    <n v="1116805"/>
    <n v="89344"/>
    <n v="1206149"/>
    <d v="2026-04-28T00:00:00"/>
    <s v="BH12447"/>
    <x v="2"/>
    <s v="0304741634-003"/>
  </r>
  <r>
    <d v="2026-04-29T00:00:00"/>
    <s v="00030264"/>
    <s v="1C26TTN"/>
    <s v="260427-01003-00061"/>
    <n v="536025"/>
    <n v="42882"/>
    <n v="578907"/>
    <d v="2026-04-29T00:00:00"/>
    <s v="BH12483"/>
    <x v="11"/>
    <s v="0304741634-001"/>
  </r>
  <r>
    <d v="2026-04-29T00:00:00"/>
    <s v="00030690"/>
    <s v="1C26TTN"/>
    <s v="260427-01012-00048"/>
    <n v="2245885"/>
    <n v="179671"/>
    <n v="2425556"/>
    <d v="2026-04-29T00:00:00"/>
    <s v="BH12520"/>
    <x v="5"/>
    <s v="0304741634-010"/>
  </r>
  <r>
    <d v="2026-04-29T00:00:00"/>
    <s v="00030691"/>
    <s v="1C26TTN"/>
    <s v="260427-01012-00375"/>
    <n v="595330"/>
    <n v="47626"/>
    <n v="642956"/>
    <d v="2026-04-29T00:00:00"/>
    <s v="BH12521"/>
    <x v="5"/>
    <s v="0304741634-010"/>
  </r>
  <r>
    <d v="2026-04-27T00:00:00"/>
    <n v="772"/>
    <s v="1C26TNF"/>
    <s v="hàng trả"/>
    <n v="-764968"/>
    <n v="-61197"/>
    <n v="-826165"/>
    <m/>
    <m/>
    <x v="7"/>
    <s v="0304741634-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7" cacheId="25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D17" firstHeaderRow="0" firstDataRow="1" firstDataCol="1"/>
  <pivotFields count="11">
    <pivotField numFmtId="14" showAll="0"/>
    <pivotField showAll="0"/>
    <pivotField showAll="0"/>
    <pivotField showAll="0"/>
    <pivotField dataField="1" numFmtId="38" showAll="0"/>
    <pivotField dataField="1" numFmtId="38" showAll="0"/>
    <pivotField dataField="1" numFmtId="38" showAll="0"/>
    <pivotField showAll="0"/>
    <pivotField showAll="0"/>
    <pivotField axis="axisRow" showAll="0">
      <items count="14">
        <item x="1"/>
        <item x="9"/>
        <item x="10"/>
        <item x="2"/>
        <item x="7"/>
        <item x="8"/>
        <item x="3"/>
        <item x="11"/>
        <item x="5"/>
        <item x="6"/>
        <item x="12"/>
        <item x="0"/>
        <item x="4"/>
        <item t="default"/>
      </items>
    </pivotField>
    <pivotField showAll="0"/>
  </pivotFields>
  <rowFields count="1">
    <field x="9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Doanh số bán chưa có thuế GTGT" fld="4" baseField="0" baseItem="0"/>
    <dataField name="Sum of Thuế GTGT" fld="5" baseField="0" baseItem="0"/>
    <dataField name="Sum of Tổng tiề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6CAE2-D567-4D63-870B-5B9137BFFAF3}" name="Table1" displayName="Table1" ref="A3:K19" totalsRowShown="0">
  <autoFilter ref="A3:K19" xr:uid="{39A6CAE2-D567-4D63-870B-5B9137BFFAF3}"/>
  <tableColumns count="11">
    <tableColumn id="1" xr3:uid="{930EADEA-1F44-4E5B-B8F8-1EE31DABBFD0}" name="Ngày hóa đơn" dataDxfId="13"/>
    <tableColumn id="2" xr3:uid="{C4C61DD9-8FE9-499D-A68D-81A0E48B6D5B}" name="Số hóa đơn"/>
    <tableColumn id="3" xr3:uid="{84066010-0D29-4650-9D1F-D5F6A7DA0911}" name="Ký hiệu HĐ"/>
    <tableColumn id="4" xr3:uid="{19DFAA5B-311F-4A27-BB19-5E79F496FE3A}" name="Diễn giải"/>
    <tableColumn id="5" xr3:uid="{E2769E35-C41B-4026-9DEF-C34945B8E1FA}" name="Doanh số bán chưa có thuế GTGT"/>
    <tableColumn id="6" xr3:uid="{C27FBEDC-92EC-42BE-926D-8B105C4A7670}" name="Thuế GTGT"/>
    <tableColumn id="7" xr3:uid="{90BA1560-C9F6-41DB-B380-376D630E9E9F}" name="Tổng tiền "/>
    <tableColumn id="8" xr3:uid="{9AA0A313-506D-47FD-81F4-20960E3BF7F7}" name="Ngày chứng từ" dataDxfId="12"/>
    <tableColumn id="9" xr3:uid="{8D16DDD0-0916-4527-83EB-7F98D4FBC092}" name="Số chứng từ"/>
    <tableColumn id="10" xr3:uid="{863823D9-730D-4A2D-A99C-282FFE011E8A}" name="Tên người mua"/>
    <tableColumn id="11" xr3:uid="{59A9601E-508F-46E6-B421-45B40F7849C0}" name="Mã số thuế người mu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E0D64D-B2B5-4511-8722-DF8E3D8E9644}" name="Table2" displayName="Table2" ref="A3:K5" totalsRowShown="0">
  <autoFilter ref="A3:K5" xr:uid="{98E0D64D-B2B5-4511-8722-DF8E3D8E9644}"/>
  <tableColumns count="11">
    <tableColumn id="1" xr3:uid="{70BD7086-4CB8-4E6C-9CD6-1BC730737DFD}" name="Ngày hóa đơn" dataDxfId="11"/>
    <tableColumn id="2" xr3:uid="{1D89C781-1F95-4662-B676-1A1C0EAFEB78}" name="Số hóa đơn"/>
    <tableColumn id="3" xr3:uid="{C1E2F2F7-E43D-464C-9D9F-AB7F9090B5F0}" name="Ký hiệu HĐ"/>
    <tableColumn id="4" xr3:uid="{0C2EFCE6-0E87-41F3-B1F8-B63034724A40}" name="Diễn giải"/>
    <tableColumn id="5" xr3:uid="{C5FC0091-9EF9-49A5-9327-A04D19118285}" name="Doanh số bán chưa có thuế GTGT"/>
    <tableColumn id="6" xr3:uid="{0703AAE5-FC6E-465C-9285-A39E7CE09299}" name="Thuế GTGT"/>
    <tableColumn id="7" xr3:uid="{016E095E-572B-4BC9-831C-EBCA5739696F}" name="Tổng tiền "/>
    <tableColumn id="8" xr3:uid="{F732204A-A5A1-488E-9B75-101C0AC5F04B}" name="Ngày chứng từ" dataDxfId="10"/>
    <tableColumn id="9" xr3:uid="{290B9B7C-DDE7-4872-A32A-5EDA937F62CA}" name="Số chứng từ"/>
    <tableColumn id="10" xr3:uid="{1AD7BB46-2884-4EB7-BCA1-2B202377C628}" name="Tên người mua"/>
    <tableColumn id="11" xr3:uid="{8CCF3701-514B-4576-911C-4C3E7C620A0F}" name="Mã số thuế người mu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81E143-EB2A-436E-8AE3-BAAAE6506C29}" name="Table3" displayName="Table3" ref="A3:K5" totalsRowShown="0">
  <autoFilter ref="A3:K5" xr:uid="{5381E143-EB2A-436E-8AE3-BAAAE6506C29}"/>
  <tableColumns count="11">
    <tableColumn id="1" xr3:uid="{1A72F4A3-B883-47D1-839A-8AEC69B9A70A}" name="Ngày hóa đơn" dataDxfId="9"/>
    <tableColumn id="2" xr3:uid="{97A2611A-D19F-4001-934D-D96CA2BADAD2}" name="Số hóa đơn"/>
    <tableColumn id="3" xr3:uid="{36D3848B-D682-4C04-9419-C08CD46FB455}" name="Ký hiệu HĐ"/>
    <tableColumn id="4" xr3:uid="{F880C5F9-E352-46AE-9977-07707E343047}" name="Diễn giải"/>
    <tableColumn id="5" xr3:uid="{0689A054-CC05-4A34-BB3D-9BC4E98898D1}" name="Doanh số bán chưa có thuế GTGT"/>
    <tableColumn id="6" xr3:uid="{6FBFB643-5E8C-48E5-88FE-D7974F30C650}" name="Thuế GTGT"/>
    <tableColumn id="7" xr3:uid="{60047E14-BF4C-495A-9BAA-5E3556DBA198}" name="Tổng tiền "/>
    <tableColumn id="8" xr3:uid="{A73006F2-2B54-4DE5-92CA-6583FADA19DB}" name="Ngày chứng từ" dataDxfId="8"/>
    <tableColumn id="9" xr3:uid="{836887DA-0582-441D-A4B0-49A210292677}" name="Số chứng từ"/>
    <tableColumn id="10" xr3:uid="{CB57746E-78AA-4234-9EBB-6B8879169626}" name="Tên người mua"/>
    <tableColumn id="11" xr3:uid="{FD4401E2-EC36-4E2E-A8A9-89438D1C5702}" name="Mã số thuế người mu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A255B2-9EE8-4763-A4B6-8BEB3D7F6EBA}" name="Table4" displayName="Table4" ref="A3:K11" totalsRowShown="0">
  <autoFilter ref="A3:K11" xr:uid="{17A255B2-9EE8-4763-A4B6-8BEB3D7F6EBA}"/>
  <tableColumns count="11">
    <tableColumn id="1" xr3:uid="{3D3AA2EE-143F-4BC8-B319-A673A3CE3D28}" name="Ngày hóa đơn" dataDxfId="7"/>
    <tableColumn id="2" xr3:uid="{40D810F1-EABC-47B9-A19E-42A6F42EB359}" name="Số hóa đơn"/>
    <tableColumn id="3" xr3:uid="{70B89F0E-239D-40A3-9BE4-16021388F3BF}" name="Ký hiệu HĐ"/>
    <tableColumn id="4" xr3:uid="{88C56178-FF2E-4D67-9F19-C9A3F898A543}" name="Diễn giải"/>
    <tableColumn id="5" xr3:uid="{ECE2477E-09AE-4C51-BF3D-79293AD9DBF7}" name="Doanh số bán chưa có thuế GTGT"/>
    <tableColumn id="6" xr3:uid="{F72E77FB-56AF-4223-AEF5-811E832D0F87}" name="Thuế GTGT"/>
    <tableColumn id="7" xr3:uid="{2E626FE8-2EDD-4A5C-8E0D-F7DAE864D7A9}" name="Tổng tiền "/>
    <tableColumn id="8" xr3:uid="{EA1AC483-23C6-4C46-ABF3-4D34DA6CAE24}" name="Ngày chứng từ" dataDxfId="6"/>
    <tableColumn id="9" xr3:uid="{4181D447-29A8-4EDE-9B41-148451CD5FE0}" name="Số chứng từ"/>
    <tableColumn id="10" xr3:uid="{50424364-9A94-43A1-9A57-AD42A803C7AB}" name="Tên người mua"/>
    <tableColumn id="11" xr3:uid="{3877AD48-4A7B-46BD-8A55-D19C38CD9E65}" name="Mã số thuế người mu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C2B779-B1BB-4492-BE9A-1E8D35900B52}" name="Table5" displayName="Table5" ref="A3:K9" totalsRowShown="0">
  <autoFilter ref="A3:K9" xr:uid="{25C2B779-B1BB-4492-BE9A-1E8D35900B52}"/>
  <tableColumns count="11">
    <tableColumn id="1" xr3:uid="{BCD37528-3AB4-497C-B9AF-9EBACA8DC1C9}" name="Ngày hóa đơn" dataDxfId="5"/>
    <tableColumn id="2" xr3:uid="{1889908D-FA72-4FCF-9B86-0054A126173F}" name="Số hóa đơn"/>
    <tableColumn id="3" xr3:uid="{512BFACE-3872-4348-AAFF-EFF23483C1E3}" name="Ký hiệu HĐ"/>
    <tableColumn id="4" xr3:uid="{F8DEBA19-C0E9-4B4C-BECD-7B09D1D4399A}" name="Diễn giải"/>
    <tableColumn id="5" xr3:uid="{CEDA7302-A84D-4836-AFC4-AEECB39BE5FD}" name="Doanh số bán chưa có thuế GTGT"/>
    <tableColumn id="6" xr3:uid="{350497AA-2D14-4572-9596-104D74B8A64D}" name="Thuế GTGT"/>
    <tableColumn id="7" xr3:uid="{0A0B9406-58C3-4409-A390-DAF63F2E9EDC}" name="Tổng tiền "/>
    <tableColumn id="8" xr3:uid="{0B43E157-32DD-4993-985A-ECD462C4EA73}" name="Ngày chứng từ" dataDxfId="4"/>
    <tableColumn id="9" xr3:uid="{2070DF51-61FA-4C71-A6F5-C29E1F3A1B69}" name="Số chứng từ"/>
    <tableColumn id="10" xr3:uid="{0BCB012F-650F-4CCA-B012-691971FEDDF8}" name="Tên người mua"/>
    <tableColumn id="11" xr3:uid="{881C5C11-4C29-4B2F-A10E-F99D637E1147}" name="Mã số thuế người mu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DD392F-3E01-4AAA-BF18-C960D64559CA}" name="Table6" displayName="Table6" ref="A3:K7" totalsRowShown="0">
  <autoFilter ref="A3:K7" xr:uid="{0CDD392F-3E01-4AAA-BF18-C960D64559CA}"/>
  <tableColumns count="11">
    <tableColumn id="1" xr3:uid="{05B4FB5D-4474-4C1B-BBA0-D3B4CC93CA5F}" name="Ngày hóa đơn" dataDxfId="3"/>
    <tableColumn id="2" xr3:uid="{EB826565-5C09-43D4-BEAC-24843BC44963}" name="Số hóa đơn"/>
    <tableColumn id="3" xr3:uid="{05C48E38-99B6-4F82-8E93-B51D5CA25E4C}" name="Ký hiệu HĐ"/>
    <tableColumn id="4" xr3:uid="{14CE1A46-4C97-4957-84A0-241C4BF8341F}" name="Diễn giải"/>
    <tableColumn id="5" xr3:uid="{4508F7DE-55E1-4388-953C-205BCC87DC7A}" name="Doanh số bán chưa có thuế GTGT"/>
    <tableColumn id="6" xr3:uid="{E2623B99-B25C-4C3C-9880-5B4B725121BC}" name="Thuế GTGT"/>
    <tableColumn id="7" xr3:uid="{AFB00312-DBE0-4066-83BE-0D32946C0806}" name="Tổng tiền "/>
    <tableColumn id="8" xr3:uid="{453F33CA-C912-4CC7-8716-8E8BBFAFD451}" name="Ngày chứng từ" dataDxfId="2"/>
    <tableColumn id="9" xr3:uid="{6BE63D1B-5949-49F6-8601-DD23415C88B0}" name="Số chứng từ"/>
    <tableColumn id="10" xr3:uid="{AEB404EA-9C67-491F-BA2E-7278952E0937}" name="Tên người mua"/>
    <tableColumn id="11" xr3:uid="{23DA30F4-25F7-46D3-9F90-CBF963AF0CC0}" name="Mã số thuế người mu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E4D7A69-21DC-4E0B-BF11-6A5B99C1BD95}" name="Table7" displayName="Table7" ref="A3:K7" totalsRowShown="0">
  <autoFilter ref="A3:K7" xr:uid="{5E4D7A69-21DC-4E0B-BF11-6A5B99C1BD95}"/>
  <tableColumns count="11">
    <tableColumn id="1" xr3:uid="{91E60A6F-93B3-4CED-AC9E-F5442E010B53}" name="Ngày hóa đơn" dataDxfId="1"/>
    <tableColumn id="2" xr3:uid="{937003C9-A224-4E79-A466-1AB3337707D6}" name="Số hóa đơn"/>
    <tableColumn id="3" xr3:uid="{961073A8-E077-4B17-BCEC-56A96E5E0413}" name="Ký hiệu HĐ"/>
    <tableColumn id="4" xr3:uid="{68581E83-578C-4C5C-BF1C-FA5111A12B67}" name="Diễn giải"/>
    <tableColumn id="5" xr3:uid="{7494EB14-A9AF-4EF9-9771-2A972A239980}" name="Doanh số bán chưa có thuế GTGT"/>
    <tableColumn id="6" xr3:uid="{2A7B4E27-0DED-40EE-A2AB-1AFA14021728}" name="Thuế GTGT"/>
    <tableColumn id="7" xr3:uid="{37553AB3-D02F-4CCE-8206-CB00DB5E2146}" name="Tổng tiền "/>
    <tableColumn id="8" xr3:uid="{F4FC93DF-2621-4C81-A814-7F352F498404}" name="Ngày chứng từ" dataDxfId="0"/>
    <tableColumn id="9" xr3:uid="{96DA5C4C-93A1-46E3-8B74-3A7EC635D44A}" name="Số chứng từ"/>
    <tableColumn id="10" xr3:uid="{464719AA-0CA1-480D-8E60-B08DA29455E7}" name="Tên người mua"/>
    <tableColumn id="11" xr3:uid="{A5B1F7EE-AC64-4146-BB7D-5A44CC8D973B}" name="Mã số thuế người mu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4"/>
  <sheetViews>
    <sheetView workbookViewId="0">
      <selection activeCell="E4" sqref="E4:E23"/>
    </sheetView>
  </sheetViews>
  <sheetFormatPr defaultRowHeight="14.25" x14ac:dyDescent="0.2"/>
  <cols>
    <col min="1" max="1" width="85.375" bestFit="1" customWidth="1"/>
    <col min="2" max="2" width="24" hidden="1" customWidth="1"/>
    <col min="3" max="3" width="17.625" hidden="1" customWidth="1"/>
    <col min="4" max="4" width="0.25" customWidth="1"/>
    <col min="5" max="5" width="17.375" customWidth="1"/>
    <col min="6" max="6" width="12.125" bestFit="1" customWidth="1"/>
  </cols>
  <sheetData>
    <row r="3" spans="1:6" x14ac:dyDescent="0.2">
      <c r="A3" s="33" t="s">
        <v>98</v>
      </c>
      <c r="B3" t="s">
        <v>99</v>
      </c>
      <c r="C3" t="s">
        <v>100</v>
      </c>
      <c r="D3" t="s">
        <v>102</v>
      </c>
    </row>
    <row r="4" spans="1:6" x14ac:dyDescent="0.2">
      <c r="A4" s="34" t="s">
        <v>66</v>
      </c>
      <c r="B4">
        <v>26810770</v>
      </c>
      <c r="C4">
        <v>2144861</v>
      </c>
      <c r="D4">
        <v>28955631</v>
      </c>
      <c r="E4" s="32">
        <f>'NAM SÀI GÒN'!F35</f>
        <v>19496250</v>
      </c>
      <c r="F4" s="35">
        <f t="shared" ref="F4:F16" si="0">E4*7.25%</f>
        <v>1413478.125</v>
      </c>
    </row>
    <row r="5" spans="1:6" x14ac:dyDescent="0.2">
      <c r="A5" s="34" t="s">
        <v>74</v>
      </c>
      <c r="B5">
        <v>3789700</v>
      </c>
      <c r="C5">
        <v>303176</v>
      </c>
      <c r="D5">
        <v>4092876</v>
      </c>
      <c r="E5" s="32">
        <f>'BA ĐÌNH'!F22</f>
        <v>2816665</v>
      </c>
      <c r="F5" s="35">
        <f t="shared" si="0"/>
        <v>204208.21249999999</v>
      </c>
    </row>
    <row r="6" spans="1:6" x14ac:dyDescent="0.2">
      <c r="A6" s="34" t="s">
        <v>38</v>
      </c>
      <c r="B6">
        <v>2248160</v>
      </c>
      <c r="C6">
        <v>179852</v>
      </c>
      <c r="D6">
        <v>2428012</v>
      </c>
      <c r="E6" s="32">
        <f>'VŨNG TÀU'!F25</f>
        <v>11530390</v>
      </c>
      <c r="F6" s="35">
        <f t="shared" si="0"/>
        <v>835953.27499999991</v>
      </c>
    </row>
    <row r="7" spans="1:6" x14ac:dyDescent="0.2">
      <c r="A7" s="34" t="s">
        <v>46</v>
      </c>
      <c r="B7">
        <v>7879495</v>
      </c>
      <c r="C7">
        <v>630359</v>
      </c>
      <c r="D7">
        <v>8509854</v>
      </c>
      <c r="E7" s="32">
        <f>'BÌNH DƯƠNG'!F24</f>
        <v>4041325</v>
      </c>
      <c r="F7" s="35">
        <f t="shared" si="0"/>
        <v>292996.0625</v>
      </c>
    </row>
    <row r="8" spans="1:6" x14ac:dyDescent="0.2">
      <c r="A8" s="34" t="s">
        <v>42</v>
      </c>
      <c r="B8">
        <v>5935252</v>
      </c>
      <c r="C8">
        <v>474820</v>
      </c>
      <c r="D8">
        <v>6410072</v>
      </c>
      <c r="E8" s="32">
        <f>'BÌNH THUẬN'!F25</f>
        <v>5782605</v>
      </c>
      <c r="F8" s="35">
        <f t="shared" si="0"/>
        <v>419238.86249999999</v>
      </c>
    </row>
    <row r="9" spans="1:6" x14ac:dyDescent="0.2">
      <c r="A9" s="34" t="s">
        <v>30</v>
      </c>
      <c r="B9">
        <v>7542480</v>
      </c>
      <c r="C9">
        <v>603398</v>
      </c>
      <c r="D9">
        <v>8145878</v>
      </c>
      <c r="E9" s="32">
        <f>'CẦN THƠ'!F23</f>
        <v>4708090</v>
      </c>
      <c r="F9" s="35">
        <f t="shared" si="0"/>
        <v>341336.52499999997</v>
      </c>
    </row>
    <row r="10" spans="1:6" x14ac:dyDescent="0.2">
      <c r="A10" s="34" t="s">
        <v>54</v>
      </c>
      <c r="B10">
        <v>7932865</v>
      </c>
      <c r="C10">
        <v>634628</v>
      </c>
      <c r="D10">
        <v>8567493</v>
      </c>
      <c r="E10" s="32">
        <f>'ĐÀ NẴNG'!F26</f>
        <v>11228050</v>
      </c>
      <c r="F10" s="35">
        <f t="shared" si="0"/>
        <v>814033.625</v>
      </c>
    </row>
    <row r="11" spans="1:6" x14ac:dyDescent="0.2">
      <c r="A11" s="34" t="s">
        <v>50</v>
      </c>
      <c r="B11">
        <v>1714410</v>
      </c>
      <c r="C11">
        <v>137153</v>
      </c>
      <c r="D11">
        <v>1851563</v>
      </c>
      <c r="E11" s="32">
        <f>'ĐỒNG NAI'!F23</f>
        <v>3276650</v>
      </c>
      <c r="F11" s="35">
        <f t="shared" si="0"/>
        <v>237557.12499999997</v>
      </c>
    </row>
    <row r="12" spans="1:6" x14ac:dyDescent="0.2">
      <c r="A12" s="34" t="s">
        <v>58</v>
      </c>
      <c r="B12">
        <v>18243090</v>
      </c>
      <c r="C12">
        <v>1459447</v>
      </c>
      <c r="D12">
        <v>19702537</v>
      </c>
      <c r="E12" s="32">
        <f>'GÒ VẤP'!F27</f>
        <v>11316985</v>
      </c>
      <c r="F12" s="35">
        <f t="shared" si="0"/>
        <v>820481.41249999998</v>
      </c>
    </row>
    <row r="13" spans="1:6" x14ac:dyDescent="0.2">
      <c r="A13" s="34" t="s">
        <v>70</v>
      </c>
      <c r="B13">
        <v>11536920</v>
      </c>
      <c r="C13">
        <v>922955</v>
      </c>
      <c r="D13">
        <v>12459875</v>
      </c>
      <c r="E13" s="32">
        <f>'NHA TRANG'!F25</f>
        <v>9277705</v>
      </c>
      <c r="F13" s="35">
        <f t="shared" si="0"/>
        <v>672633.61249999993</v>
      </c>
    </row>
    <row r="14" spans="1:6" x14ac:dyDescent="0.2">
      <c r="A14" s="34" t="s">
        <v>62</v>
      </c>
      <c r="B14">
        <v>1178385</v>
      </c>
      <c r="C14">
        <v>94270</v>
      </c>
      <c r="D14">
        <v>1272655</v>
      </c>
      <c r="E14" s="32">
        <f>'TÂN BÌNH'!F23</f>
        <v>1797160</v>
      </c>
      <c r="F14" s="35">
        <f t="shared" si="0"/>
        <v>130294.09999999999</v>
      </c>
    </row>
    <row r="15" spans="1:6" x14ac:dyDescent="0.2">
      <c r="A15" s="34" t="s">
        <v>78</v>
      </c>
      <c r="B15">
        <v>10402000</v>
      </c>
      <c r="C15">
        <v>832160</v>
      </c>
      <c r="D15">
        <v>11234160</v>
      </c>
      <c r="E15" s="32">
        <f>'TÂY HỒ'!F22</f>
        <v>1037750</v>
      </c>
      <c r="F15" s="35">
        <f t="shared" si="0"/>
        <v>75236.875</v>
      </c>
    </row>
    <row r="16" spans="1:6" x14ac:dyDescent="0.2">
      <c r="A16" s="34" t="s">
        <v>34</v>
      </c>
      <c r="B16">
        <v>11129600</v>
      </c>
      <c r="C16">
        <v>890368</v>
      </c>
      <c r="D16">
        <v>12019968</v>
      </c>
      <c r="E16" s="32">
        <f>VINH!F22</f>
        <v>8214770</v>
      </c>
      <c r="F16" s="35">
        <f t="shared" si="0"/>
        <v>595570.82499999995</v>
      </c>
    </row>
    <row r="17" spans="1:6" x14ac:dyDescent="0.2">
      <c r="A17" s="34" t="s">
        <v>97</v>
      </c>
      <c r="B17">
        <v>116343127</v>
      </c>
      <c r="C17">
        <v>9307447</v>
      </c>
      <c r="D17">
        <v>125650574</v>
      </c>
    </row>
    <row r="19" spans="1:6" x14ac:dyDescent="0.2">
      <c r="A19" s="34" t="s">
        <v>103</v>
      </c>
    </row>
    <row r="20" spans="1:6" x14ac:dyDescent="0.2">
      <c r="A20" t="s">
        <v>104</v>
      </c>
    </row>
    <row r="21" spans="1:6" x14ac:dyDescent="0.2">
      <c r="A21" t="s">
        <v>105</v>
      </c>
    </row>
    <row r="22" spans="1:6" x14ac:dyDescent="0.2">
      <c r="A22" t="s">
        <v>66</v>
      </c>
    </row>
    <row r="23" spans="1:6" x14ac:dyDescent="0.2">
      <c r="A23" t="s">
        <v>106</v>
      </c>
      <c r="E23" s="32">
        <f>'PHÚ THỌ'!F23</f>
        <v>1709080</v>
      </c>
      <c r="F23" s="35">
        <f>E23*7.25%</f>
        <v>123908.29999999999</v>
      </c>
    </row>
    <row r="24" spans="1:6" x14ac:dyDescent="0.2">
      <c r="A24" t="s">
        <v>107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5"/>
  <sheetViews>
    <sheetView workbookViewId="0">
      <selection activeCell="C2" sqref="C2:C15"/>
    </sheetView>
  </sheetViews>
  <sheetFormatPr defaultRowHeight="14.25" x14ac:dyDescent="0.2"/>
  <cols>
    <col min="1" max="1" width="9" bestFit="1" customWidth="1"/>
    <col min="2" max="2" width="74.125" bestFit="1" customWidth="1"/>
    <col min="3" max="3" width="12.625" bestFit="1" customWidth="1"/>
    <col min="4" max="4" width="80.875" bestFit="1" customWidth="1"/>
  </cols>
  <sheetData>
    <row r="1" spans="1:4" ht="21" x14ac:dyDescent="0.2">
      <c r="A1" s="22" t="s">
        <v>27</v>
      </c>
      <c r="B1" s="22" t="s">
        <v>18</v>
      </c>
      <c r="C1" s="22" t="s">
        <v>28</v>
      </c>
      <c r="D1" s="22" t="s">
        <v>29</v>
      </c>
    </row>
    <row r="2" spans="1:4" x14ac:dyDescent="0.2">
      <c r="A2" s="23" t="s">
        <v>12</v>
      </c>
      <c r="B2" s="23" t="s">
        <v>30</v>
      </c>
      <c r="C2" s="23" t="s">
        <v>31</v>
      </c>
      <c r="D2" s="23" t="s">
        <v>32</v>
      </c>
    </row>
    <row r="3" spans="1:4" x14ac:dyDescent="0.2">
      <c r="A3" s="23" t="s">
        <v>33</v>
      </c>
      <c r="B3" s="23" t="s">
        <v>34</v>
      </c>
      <c r="C3" s="23" t="s">
        <v>35</v>
      </c>
      <c r="D3" s="23" t="s">
        <v>36</v>
      </c>
    </row>
    <row r="4" spans="1:4" x14ac:dyDescent="0.2">
      <c r="A4" s="23" t="s">
        <v>37</v>
      </c>
      <c r="B4" s="23" t="s">
        <v>38</v>
      </c>
      <c r="C4" s="23" t="s">
        <v>39</v>
      </c>
      <c r="D4" s="23" t="s">
        <v>40</v>
      </c>
    </row>
    <row r="5" spans="1:4" x14ac:dyDescent="0.2">
      <c r="A5" s="23" t="s">
        <v>41</v>
      </c>
      <c r="B5" s="23" t="s">
        <v>42</v>
      </c>
      <c r="C5" s="23" t="s">
        <v>43</v>
      </c>
      <c r="D5" s="23" t="s">
        <v>44</v>
      </c>
    </row>
    <row r="6" spans="1:4" x14ac:dyDescent="0.2">
      <c r="A6" s="23" t="s">
        <v>45</v>
      </c>
      <c r="B6" s="23" t="s">
        <v>46</v>
      </c>
      <c r="C6" s="23" t="s">
        <v>47</v>
      </c>
      <c r="D6" s="23" t="s">
        <v>48</v>
      </c>
    </row>
    <row r="7" spans="1:4" x14ac:dyDescent="0.2">
      <c r="A7" s="23" t="s">
        <v>49</v>
      </c>
      <c r="B7" s="23" t="s">
        <v>50</v>
      </c>
      <c r="C7" s="23" t="s">
        <v>51</v>
      </c>
      <c r="D7" s="23" t="s">
        <v>52</v>
      </c>
    </row>
    <row r="8" spans="1:4" x14ac:dyDescent="0.2">
      <c r="A8" s="23" t="s">
        <v>53</v>
      </c>
      <c r="B8" s="23" t="s">
        <v>54</v>
      </c>
      <c r="C8" s="23" t="s">
        <v>55</v>
      </c>
      <c r="D8" s="23" t="s">
        <v>56</v>
      </c>
    </row>
    <row r="9" spans="1:4" x14ac:dyDescent="0.2">
      <c r="A9" s="23" t="s">
        <v>57</v>
      </c>
      <c r="B9" s="23" t="s">
        <v>58</v>
      </c>
      <c r="C9" s="23" t="s">
        <v>59</v>
      </c>
      <c r="D9" s="23" t="s">
        <v>60</v>
      </c>
    </row>
    <row r="10" spans="1:4" x14ac:dyDescent="0.2">
      <c r="A10" s="23" t="s">
        <v>61</v>
      </c>
      <c r="B10" s="23" t="s">
        <v>62</v>
      </c>
      <c r="C10" s="23" t="s">
        <v>63</v>
      </c>
      <c r="D10" s="23" t="s">
        <v>64</v>
      </c>
    </row>
    <row r="11" spans="1:4" x14ac:dyDescent="0.2">
      <c r="A11" s="23" t="s">
        <v>65</v>
      </c>
      <c r="B11" s="23" t="s">
        <v>66</v>
      </c>
      <c r="C11" s="23" t="s">
        <v>67</v>
      </c>
      <c r="D11" s="23" t="s">
        <v>68</v>
      </c>
    </row>
    <row r="12" spans="1:4" x14ac:dyDescent="0.2">
      <c r="A12" s="23" t="s">
        <v>69</v>
      </c>
      <c r="B12" s="23" t="s">
        <v>70</v>
      </c>
      <c r="C12" s="23" t="s">
        <v>71</v>
      </c>
      <c r="D12" s="23" t="s">
        <v>72</v>
      </c>
    </row>
    <row r="13" spans="1:4" x14ac:dyDescent="0.2">
      <c r="A13" s="23" t="s">
        <v>73</v>
      </c>
      <c r="B13" s="23" t="s">
        <v>74</v>
      </c>
      <c r="C13" s="23" t="s">
        <v>75</v>
      </c>
      <c r="D13" s="23" t="s">
        <v>76</v>
      </c>
    </row>
    <row r="14" spans="1:4" x14ac:dyDescent="0.2">
      <c r="A14" s="23" t="s">
        <v>77</v>
      </c>
      <c r="B14" s="23" t="s">
        <v>78</v>
      </c>
      <c r="C14" s="23" t="s">
        <v>79</v>
      </c>
      <c r="D14" s="23" t="s">
        <v>80</v>
      </c>
    </row>
    <row r="15" spans="1:4" x14ac:dyDescent="0.2">
      <c r="A15" s="23" t="s">
        <v>81</v>
      </c>
      <c r="B15" s="23" t="s">
        <v>82</v>
      </c>
      <c r="C15" s="23" t="s">
        <v>83</v>
      </c>
      <c r="D15" s="23" t="s">
        <v>84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BA76-E4BE-4DAC-96DD-ED299190304F}">
  <dimension ref="A1:K19"/>
  <sheetViews>
    <sheetView workbookViewId="0">
      <selection activeCell="C38" sqref="C38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40.2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57.5" bestFit="1" customWidth="1"/>
    <col min="11" max="11" width="23" bestFit="1" customWidth="1"/>
  </cols>
  <sheetData>
    <row r="1" spans="1:11" ht="15" x14ac:dyDescent="0.25">
      <c r="A1" s="57" t="s">
        <v>172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46140</v>
      </c>
      <c r="B4" t="s">
        <v>124</v>
      </c>
      <c r="C4" t="s">
        <v>87</v>
      </c>
      <c r="D4" t="s">
        <v>125</v>
      </c>
      <c r="E4">
        <v>1131355</v>
      </c>
      <c r="F4">
        <v>90508</v>
      </c>
      <c r="G4">
        <v>1221863</v>
      </c>
      <c r="H4" s="28">
        <v>46140</v>
      </c>
      <c r="I4" t="s">
        <v>126</v>
      </c>
      <c r="J4" t="s">
        <v>66</v>
      </c>
      <c r="K4" t="s">
        <v>67</v>
      </c>
    </row>
    <row r="5" spans="1:11" x14ac:dyDescent="0.2">
      <c r="A5" s="28">
        <v>46113</v>
      </c>
      <c r="B5" t="s">
        <v>127</v>
      </c>
      <c r="C5" t="s">
        <v>87</v>
      </c>
      <c r="D5" t="s">
        <v>128</v>
      </c>
      <c r="E5">
        <v>956210</v>
      </c>
      <c r="F5">
        <v>76497</v>
      </c>
      <c r="G5">
        <v>1032707</v>
      </c>
      <c r="H5" s="28">
        <v>46113</v>
      </c>
      <c r="I5" t="s">
        <v>129</v>
      </c>
      <c r="J5" t="s">
        <v>66</v>
      </c>
      <c r="K5" t="s">
        <v>67</v>
      </c>
    </row>
    <row r="6" spans="1:11" x14ac:dyDescent="0.2">
      <c r="A6" s="28">
        <v>46113</v>
      </c>
      <c r="B6" t="s">
        <v>130</v>
      </c>
      <c r="C6" t="s">
        <v>87</v>
      </c>
      <c r="D6" t="s">
        <v>131</v>
      </c>
      <c r="E6">
        <v>1190660</v>
      </c>
      <c r="F6">
        <v>95253</v>
      </c>
      <c r="G6">
        <v>1285913</v>
      </c>
      <c r="H6" s="28">
        <v>46113</v>
      </c>
      <c r="I6" t="s">
        <v>132</v>
      </c>
      <c r="J6" t="s">
        <v>66</v>
      </c>
      <c r="K6" t="s">
        <v>67</v>
      </c>
    </row>
    <row r="7" spans="1:11" x14ac:dyDescent="0.2">
      <c r="A7" s="28">
        <v>46113</v>
      </c>
      <c r="B7" t="s">
        <v>133</v>
      </c>
      <c r="C7" t="s">
        <v>87</v>
      </c>
      <c r="D7" t="s">
        <v>134</v>
      </c>
      <c r="E7">
        <v>2144100</v>
      </c>
      <c r="F7">
        <v>171528</v>
      </c>
      <c r="G7">
        <v>2315628</v>
      </c>
      <c r="H7" s="28">
        <v>46113</v>
      </c>
      <c r="I7" t="s">
        <v>135</v>
      </c>
      <c r="J7" t="s">
        <v>66</v>
      </c>
      <c r="K7" t="s">
        <v>67</v>
      </c>
    </row>
    <row r="8" spans="1:11" x14ac:dyDescent="0.2">
      <c r="A8" s="28">
        <v>46140</v>
      </c>
      <c r="B8" t="s">
        <v>136</v>
      </c>
      <c r="C8" t="s">
        <v>87</v>
      </c>
      <c r="D8" t="s">
        <v>137</v>
      </c>
      <c r="E8">
        <v>1131355</v>
      </c>
      <c r="F8">
        <v>90508</v>
      </c>
      <c r="G8">
        <v>1221863</v>
      </c>
      <c r="H8" s="28">
        <v>46140</v>
      </c>
      <c r="I8" t="s">
        <v>138</v>
      </c>
      <c r="J8" t="s">
        <v>66</v>
      </c>
      <c r="K8" t="s">
        <v>67</v>
      </c>
    </row>
    <row r="9" spans="1:11" x14ac:dyDescent="0.2">
      <c r="A9" s="28">
        <v>46136</v>
      </c>
      <c r="B9" t="s">
        <v>139</v>
      </c>
      <c r="C9" t="s">
        <v>87</v>
      </c>
      <c r="D9" t="s">
        <v>140</v>
      </c>
      <c r="E9">
        <v>2262710</v>
      </c>
      <c r="F9">
        <v>181017</v>
      </c>
      <c r="G9">
        <v>2443727</v>
      </c>
      <c r="H9" s="28">
        <v>46136</v>
      </c>
      <c r="I9" t="s">
        <v>141</v>
      </c>
      <c r="J9" t="s">
        <v>66</v>
      </c>
      <c r="K9" t="s">
        <v>67</v>
      </c>
    </row>
    <row r="10" spans="1:11" x14ac:dyDescent="0.2">
      <c r="A10" s="28">
        <v>46136</v>
      </c>
      <c r="B10" t="s">
        <v>142</v>
      </c>
      <c r="C10" t="s">
        <v>87</v>
      </c>
      <c r="D10" t="s">
        <v>143</v>
      </c>
      <c r="E10">
        <v>1166110</v>
      </c>
      <c r="F10">
        <v>93289</v>
      </c>
      <c r="G10">
        <v>1259399</v>
      </c>
      <c r="H10" s="28">
        <v>46136</v>
      </c>
      <c r="I10" t="s">
        <v>144</v>
      </c>
      <c r="J10" t="s">
        <v>66</v>
      </c>
      <c r="K10" t="s">
        <v>67</v>
      </c>
    </row>
    <row r="11" spans="1:11" x14ac:dyDescent="0.2">
      <c r="A11" s="28">
        <v>46134</v>
      </c>
      <c r="B11" t="s">
        <v>145</v>
      </c>
      <c r="C11" t="s">
        <v>87</v>
      </c>
      <c r="D11" t="s">
        <v>146</v>
      </c>
      <c r="E11">
        <v>583055</v>
      </c>
      <c r="F11">
        <v>46644</v>
      </c>
      <c r="G11">
        <v>629699</v>
      </c>
      <c r="H11" s="28">
        <v>46134</v>
      </c>
      <c r="I11" t="s">
        <v>147</v>
      </c>
      <c r="J11" t="s">
        <v>66</v>
      </c>
      <c r="K11" t="s">
        <v>67</v>
      </c>
    </row>
    <row r="12" spans="1:11" x14ac:dyDescent="0.2">
      <c r="A12" s="28">
        <v>46130</v>
      </c>
      <c r="B12" t="s">
        <v>148</v>
      </c>
      <c r="C12" t="s">
        <v>87</v>
      </c>
      <c r="D12" t="s">
        <v>149</v>
      </c>
      <c r="E12">
        <v>1131355</v>
      </c>
      <c r="F12">
        <v>90508</v>
      </c>
      <c r="G12">
        <v>1221863</v>
      </c>
      <c r="H12" s="28">
        <v>46130</v>
      </c>
      <c r="I12" t="s">
        <v>150</v>
      </c>
      <c r="J12" t="s">
        <v>66</v>
      </c>
      <c r="K12" t="s">
        <v>67</v>
      </c>
    </row>
    <row r="13" spans="1:11" x14ac:dyDescent="0.2">
      <c r="A13" s="28">
        <v>46130</v>
      </c>
      <c r="B13" t="s">
        <v>151</v>
      </c>
      <c r="C13" t="s">
        <v>87</v>
      </c>
      <c r="D13" t="s">
        <v>152</v>
      </c>
      <c r="E13">
        <v>1667380</v>
      </c>
      <c r="F13">
        <v>133390</v>
      </c>
      <c r="G13">
        <v>1800770</v>
      </c>
      <c r="H13" s="28">
        <v>46130</v>
      </c>
      <c r="I13" t="s">
        <v>153</v>
      </c>
      <c r="J13" t="s">
        <v>66</v>
      </c>
      <c r="K13" t="s">
        <v>67</v>
      </c>
    </row>
    <row r="14" spans="1:11" x14ac:dyDescent="0.2">
      <c r="A14" s="28">
        <v>46128</v>
      </c>
      <c r="B14" t="s">
        <v>154</v>
      </c>
      <c r="C14" t="s">
        <v>87</v>
      </c>
      <c r="D14" t="s">
        <v>155</v>
      </c>
      <c r="E14">
        <v>5597470</v>
      </c>
      <c r="F14">
        <v>447798</v>
      </c>
      <c r="G14">
        <v>6045268</v>
      </c>
      <c r="H14" s="28">
        <v>46128</v>
      </c>
      <c r="I14" t="s">
        <v>156</v>
      </c>
      <c r="J14" t="s">
        <v>66</v>
      </c>
      <c r="K14" t="s">
        <v>67</v>
      </c>
    </row>
    <row r="15" spans="1:11" x14ac:dyDescent="0.2">
      <c r="A15" s="28">
        <v>46128</v>
      </c>
      <c r="B15" t="s">
        <v>157</v>
      </c>
      <c r="C15" t="s">
        <v>87</v>
      </c>
      <c r="D15" t="s">
        <v>158</v>
      </c>
      <c r="E15">
        <v>2233610</v>
      </c>
      <c r="F15">
        <v>178689</v>
      </c>
      <c r="G15">
        <v>2412299</v>
      </c>
      <c r="H15" s="28">
        <v>46128</v>
      </c>
      <c r="I15" t="s">
        <v>159</v>
      </c>
      <c r="J15" t="s">
        <v>66</v>
      </c>
      <c r="K15" t="s">
        <v>67</v>
      </c>
    </row>
    <row r="16" spans="1:11" x14ac:dyDescent="0.2">
      <c r="A16" s="28">
        <v>46128</v>
      </c>
      <c r="B16" t="s">
        <v>160</v>
      </c>
      <c r="C16" t="s">
        <v>87</v>
      </c>
      <c r="D16" t="s">
        <v>161</v>
      </c>
      <c r="E16">
        <v>1072050</v>
      </c>
      <c r="F16">
        <v>85764</v>
      </c>
      <c r="G16">
        <v>1157814</v>
      </c>
      <c r="H16" s="28">
        <v>46128</v>
      </c>
      <c r="I16" t="s">
        <v>162</v>
      </c>
      <c r="J16" t="s">
        <v>66</v>
      </c>
      <c r="K16" t="s">
        <v>67</v>
      </c>
    </row>
    <row r="17" spans="1:11" x14ac:dyDescent="0.2">
      <c r="A17" s="28">
        <v>46118</v>
      </c>
      <c r="B17" t="s">
        <v>163</v>
      </c>
      <c r="C17" t="s">
        <v>87</v>
      </c>
      <c r="D17" t="s">
        <v>164</v>
      </c>
      <c r="E17">
        <v>3424270</v>
      </c>
      <c r="F17">
        <v>273942</v>
      </c>
      <c r="G17">
        <v>3698212</v>
      </c>
      <c r="H17" s="28">
        <v>46118</v>
      </c>
      <c r="I17" t="s">
        <v>165</v>
      </c>
      <c r="J17" t="s">
        <v>66</v>
      </c>
      <c r="K17" t="s">
        <v>67</v>
      </c>
    </row>
    <row r="18" spans="1:11" x14ac:dyDescent="0.2">
      <c r="A18" s="28">
        <v>46126</v>
      </c>
      <c r="B18" t="s">
        <v>166</v>
      </c>
      <c r="C18" t="s">
        <v>87</v>
      </c>
      <c r="D18" t="s">
        <v>167</v>
      </c>
      <c r="E18">
        <v>583055</v>
      </c>
      <c r="F18">
        <v>46644</v>
      </c>
      <c r="G18">
        <v>629699</v>
      </c>
      <c r="H18" s="28">
        <v>46126</v>
      </c>
      <c r="I18" t="s">
        <v>168</v>
      </c>
      <c r="J18" t="s">
        <v>66</v>
      </c>
      <c r="K18" t="s">
        <v>67</v>
      </c>
    </row>
    <row r="19" spans="1:11" x14ac:dyDescent="0.2">
      <c r="A19" s="28">
        <v>46121</v>
      </c>
      <c r="B19" t="s">
        <v>169</v>
      </c>
      <c r="C19" t="s">
        <v>87</v>
      </c>
      <c r="D19" t="s">
        <v>170</v>
      </c>
      <c r="E19">
        <v>536025</v>
      </c>
      <c r="F19">
        <v>42882</v>
      </c>
      <c r="G19">
        <v>578907</v>
      </c>
      <c r="H19" s="28">
        <v>46121</v>
      </c>
      <c r="I19" t="s">
        <v>171</v>
      </c>
      <c r="J19" t="s">
        <v>66</v>
      </c>
      <c r="K19" t="s">
        <v>67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D38C-DEDF-4B9D-94E6-340B75517E65}">
  <dimension ref="A1:K5"/>
  <sheetViews>
    <sheetView workbookViewId="0">
      <selection activeCell="A3" sqref="A3:K5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105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7" bestFit="1" customWidth="1"/>
    <col min="11" max="11" width="23" bestFit="1" customWidth="1"/>
  </cols>
  <sheetData>
    <row r="1" spans="1:11" ht="15" x14ac:dyDescent="0.25">
      <c r="A1" s="57" t="s">
        <v>179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46132</v>
      </c>
      <c r="B4" t="s">
        <v>173</v>
      </c>
      <c r="C4" t="s">
        <v>87</v>
      </c>
      <c r="D4" t="s">
        <v>174</v>
      </c>
      <c r="E4">
        <v>1667380</v>
      </c>
      <c r="F4">
        <v>133390</v>
      </c>
      <c r="G4">
        <v>1800770</v>
      </c>
      <c r="H4" s="28">
        <v>46132</v>
      </c>
      <c r="I4" t="s">
        <v>175</v>
      </c>
      <c r="J4" t="s">
        <v>74</v>
      </c>
      <c r="K4" t="s">
        <v>75</v>
      </c>
    </row>
    <row r="5" spans="1:11" x14ac:dyDescent="0.2">
      <c r="A5" s="28">
        <v>46125</v>
      </c>
      <c r="B5" t="s">
        <v>176</v>
      </c>
      <c r="C5" t="s">
        <v>87</v>
      </c>
      <c r="D5" t="s">
        <v>177</v>
      </c>
      <c r="E5">
        <v>2122320</v>
      </c>
      <c r="F5">
        <v>169786</v>
      </c>
      <c r="G5">
        <v>2292106</v>
      </c>
      <c r="H5" s="28">
        <v>46125</v>
      </c>
      <c r="I5" t="s">
        <v>178</v>
      </c>
      <c r="J5" t="s">
        <v>74</v>
      </c>
      <c r="K5" t="s">
        <v>75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6462-F831-4F14-A2A7-AAD39D982C6B}">
  <dimension ref="A1:K5"/>
  <sheetViews>
    <sheetView workbookViewId="0">
      <selection activeCell="A3" sqref="A3:K5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5.375" bestFit="1" customWidth="1"/>
    <col min="11" max="11" width="23" bestFit="1" customWidth="1"/>
  </cols>
  <sheetData>
    <row r="1" spans="1:11" ht="15" x14ac:dyDescent="0.25">
      <c r="A1" s="57" t="s">
        <v>186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46128</v>
      </c>
      <c r="B4" t="s">
        <v>180</v>
      </c>
      <c r="C4" t="s">
        <v>87</v>
      </c>
      <c r="D4" t="s">
        <v>181</v>
      </c>
      <c r="E4">
        <v>1131355</v>
      </c>
      <c r="F4">
        <v>90508</v>
      </c>
      <c r="G4">
        <v>1221863</v>
      </c>
      <c r="H4" s="28">
        <v>46129</v>
      </c>
      <c r="I4" t="s">
        <v>182</v>
      </c>
      <c r="J4" t="s">
        <v>38</v>
      </c>
      <c r="K4" t="s">
        <v>39</v>
      </c>
    </row>
    <row r="5" spans="1:11" x14ac:dyDescent="0.2">
      <c r="A5" s="28">
        <v>46126</v>
      </c>
      <c r="B5" t="s">
        <v>183</v>
      </c>
      <c r="C5" t="s">
        <v>87</v>
      </c>
      <c r="D5" t="s">
        <v>184</v>
      </c>
      <c r="E5">
        <v>1116805</v>
      </c>
      <c r="F5">
        <v>89344</v>
      </c>
      <c r="G5">
        <v>1206149</v>
      </c>
      <c r="H5" s="28">
        <v>46126</v>
      </c>
      <c r="I5" t="s">
        <v>185</v>
      </c>
      <c r="J5" t="s">
        <v>38</v>
      </c>
      <c r="K5" t="s">
        <v>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2C5E-6931-4D07-91B0-315E8CBEB9F9}">
  <dimension ref="A1:K11"/>
  <sheetViews>
    <sheetView zoomScale="89" zoomScaleNormal="89" workbookViewId="0">
      <selection activeCell="J23" sqref="J23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18.3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1.875" bestFit="1" customWidth="1"/>
    <col min="11" max="11" width="23" bestFit="1" customWidth="1"/>
  </cols>
  <sheetData>
    <row r="1" spans="1:11" ht="15" x14ac:dyDescent="0.25">
      <c r="A1" s="57" t="s">
        <v>211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46140</v>
      </c>
      <c r="B4" t="s">
        <v>187</v>
      </c>
      <c r="C4" t="s">
        <v>87</v>
      </c>
      <c r="D4" t="s">
        <v>188</v>
      </c>
      <c r="E4">
        <v>1116805</v>
      </c>
      <c r="F4">
        <v>89344</v>
      </c>
      <c r="G4">
        <v>1206149</v>
      </c>
      <c r="H4" s="28">
        <v>46140</v>
      </c>
      <c r="I4" t="s">
        <v>189</v>
      </c>
      <c r="J4" t="s">
        <v>46</v>
      </c>
      <c r="K4" t="s">
        <v>47</v>
      </c>
    </row>
    <row r="5" spans="1:11" x14ac:dyDescent="0.2">
      <c r="A5" s="28">
        <v>46136</v>
      </c>
      <c r="B5" t="s">
        <v>190</v>
      </c>
      <c r="C5" t="s">
        <v>87</v>
      </c>
      <c r="D5" t="s">
        <v>191</v>
      </c>
      <c r="E5">
        <v>1072050</v>
      </c>
      <c r="F5">
        <v>85764</v>
      </c>
      <c r="G5">
        <v>1157814</v>
      </c>
      <c r="H5" s="28">
        <v>46136</v>
      </c>
      <c r="I5" t="s">
        <v>192</v>
      </c>
      <c r="J5" t="s">
        <v>46</v>
      </c>
      <c r="K5" t="s">
        <v>47</v>
      </c>
    </row>
    <row r="6" spans="1:11" x14ac:dyDescent="0.2">
      <c r="A6" s="28">
        <v>46129</v>
      </c>
      <c r="B6" t="s">
        <v>193</v>
      </c>
      <c r="C6" t="s">
        <v>87</v>
      </c>
      <c r="D6" t="s">
        <v>194</v>
      </c>
      <c r="E6">
        <v>1178385</v>
      </c>
      <c r="F6">
        <v>94271</v>
      </c>
      <c r="G6">
        <v>1272656</v>
      </c>
      <c r="H6" s="28">
        <v>46129</v>
      </c>
      <c r="I6" t="s">
        <v>195</v>
      </c>
      <c r="J6" t="s">
        <v>46</v>
      </c>
      <c r="K6" t="s">
        <v>47</v>
      </c>
    </row>
    <row r="7" spans="1:11" x14ac:dyDescent="0.2">
      <c r="A7" s="28">
        <v>46129</v>
      </c>
      <c r="B7" t="s">
        <v>196</v>
      </c>
      <c r="C7" t="s">
        <v>87</v>
      </c>
      <c r="D7" t="s">
        <v>197</v>
      </c>
      <c r="E7">
        <v>1190660</v>
      </c>
      <c r="F7">
        <v>95253</v>
      </c>
      <c r="G7">
        <v>1285913</v>
      </c>
      <c r="H7" s="28">
        <v>46129</v>
      </c>
      <c r="I7" t="s">
        <v>198</v>
      </c>
      <c r="J7" t="s">
        <v>46</v>
      </c>
      <c r="K7" t="s">
        <v>47</v>
      </c>
    </row>
    <row r="8" spans="1:11" x14ac:dyDescent="0.2">
      <c r="A8" s="28">
        <v>46113</v>
      </c>
      <c r="B8" t="s">
        <v>199</v>
      </c>
      <c r="C8" t="s">
        <v>87</v>
      </c>
      <c r="D8" t="s">
        <v>200</v>
      </c>
      <c r="E8">
        <v>536025</v>
      </c>
      <c r="F8">
        <v>42882</v>
      </c>
      <c r="G8">
        <v>578907</v>
      </c>
      <c r="H8" s="28">
        <v>46113</v>
      </c>
      <c r="I8" t="s">
        <v>201</v>
      </c>
      <c r="J8" t="s">
        <v>46</v>
      </c>
      <c r="K8" t="s">
        <v>47</v>
      </c>
    </row>
    <row r="9" spans="1:11" x14ac:dyDescent="0.2">
      <c r="A9" s="28">
        <v>46113</v>
      </c>
      <c r="B9" t="s">
        <v>202</v>
      </c>
      <c r="C9" t="s">
        <v>87</v>
      </c>
      <c r="D9" t="s">
        <v>203</v>
      </c>
      <c r="E9">
        <v>1190660</v>
      </c>
      <c r="F9">
        <v>95253</v>
      </c>
      <c r="G9">
        <v>1285913</v>
      </c>
      <c r="H9" s="28">
        <v>46113</v>
      </c>
      <c r="I9" t="s">
        <v>204</v>
      </c>
      <c r="J9" t="s">
        <v>46</v>
      </c>
      <c r="K9" t="s">
        <v>47</v>
      </c>
    </row>
    <row r="10" spans="1:11" x14ac:dyDescent="0.2">
      <c r="A10" s="28">
        <v>46121</v>
      </c>
      <c r="B10" t="s">
        <v>205</v>
      </c>
      <c r="C10" t="s">
        <v>87</v>
      </c>
      <c r="D10" t="s">
        <v>206</v>
      </c>
      <c r="E10">
        <v>478105</v>
      </c>
      <c r="F10">
        <v>38248</v>
      </c>
      <c r="G10">
        <v>516353</v>
      </c>
      <c r="H10" s="28">
        <v>46121</v>
      </c>
      <c r="I10" t="s">
        <v>207</v>
      </c>
      <c r="J10" t="s">
        <v>46</v>
      </c>
      <c r="K10" t="s">
        <v>47</v>
      </c>
    </row>
    <row r="11" spans="1:11" x14ac:dyDescent="0.2">
      <c r="A11" s="28">
        <v>46121</v>
      </c>
      <c r="B11" t="s">
        <v>208</v>
      </c>
      <c r="C11" t="s">
        <v>87</v>
      </c>
      <c r="D11" t="s">
        <v>209</v>
      </c>
      <c r="E11">
        <v>1116805</v>
      </c>
      <c r="F11">
        <v>89344</v>
      </c>
      <c r="G11">
        <v>1206149</v>
      </c>
      <c r="H11" s="28">
        <v>46121</v>
      </c>
      <c r="I11" t="s">
        <v>210</v>
      </c>
      <c r="J11" t="s">
        <v>46</v>
      </c>
      <c r="K11" t="s">
        <v>47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A1D9-98FC-40F1-BCC0-619895D44C4A}">
  <dimension ref="A1:K9"/>
  <sheetViews>
    <sheetView workbookViewId="0">
      <selection activeCell="A3" sqref="A3:K9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80.625" bestFit="1" customWidth="1"/>
    <col min="11" max="11" width="23" bestFit="1" customWidth="1"/>
  </cols>
  <sheetData>
    <row r="1" spans="1:11" ht="15" x14ac:dyDescent="0.25">
      <c r="A1" s="57" t="s">
        <v>229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46139</v>
      </c>
      <c r="B4">
        <v>772</v>
      </c>
      <c r="C4" t="s">
        <v>212</v>
      </c>
      <c r="D4" t="s">
        <v>213</v>
      </c>
      <c r="E4">
        <v>-764968</v>
      </c>
      <c r="F4">
        <v>-61197</v>
      </c>
      <c r="G4">
        <v>-826165</v>
      </c>
      <c r="J4" t="s">
        <v>42</v>
      </c>
      <c r="K4" t="s">
        <v>43</v>
      </c>
    </row>
    <row r="5" spans="1:11" x14ac:dyDescent="0.2">
      <c r="A5" s="28">
        <v>46139</v>
      </c>
      <c r="B5" t="s">
        <v>214</v>
      </c>
      <c r="C5" t="s">
        <v>87</v>
      </c>
      <c r="D5" t="s">
        <v>215</v>
      </c>
      <c r="E5">
        <v>1190660</v>
      </c>
      <c r="F5">
        <v>95253</v>
      </c>
      <c r="G5">
        <v>1285913</v>
      </c>
      <c r="H5" s="28">
        <v>46140</v>
      </c>
      <c r="I5" t="s">
        <v>216</v>
      </c>
      <c r="J5" t="s">
        <v>42</v>
      </c>
      <c r="K5" t="s">
        <v>43</v>
      </c>
    </row>
    <row r="6" spans="1:11" x14ac:dyDescent="0.2">
      <c r="A6" s="28">
        <v>46126</v>
      </c>
      <c r="B6" t="s">
        <v>217</v>
      </c>
      <c r="C6" t="s">
        <v>87</v>
      </c>
      <c r="D6" t="s">
        <v>218</v>
      </c>
      <c r="E6">
        <v>595330</v>
      </c>
      <c r="F6">
        <v>47626</v>
      </c>
      <c r="G6">
        <v>642956</v>
      </c>
      <c r="H6" s="28">
        <v>46126</v>
      </c>
      <c r="I6" t="s">
        <v>219</v>
      </c>
      <c r="J6" t="s">
        <v>42</v>
      </c>
      <c r="K6" t="s">
        <v>43</v>
      </c>
    </row>
    <row r="7" spans="1:11" x14ac:dyDescent="0.2">
      <c r="A7" s="28">
        <v>46118</v>
      </c>
      <c r="B7" t="s">
        <v>220</v>
      </c>
      <c r="C7" t="s">
        <v>87</v>
      </c>
      <c r="D7" t="s">
        <v>221</v>
      </c>
      <c r="E7">
        <v>1116805</v>
      </c>
      <c r="F7">
        <v>89344</v>
      </c>
      <c r="G7">
        <v>1206149</v>
      </c>
      <c r="H7" s="28">
        <v>46119</v>
      </c>
      <c r="I7" t="s">
        <v>222</v>
      </c>
      <c r="J7" t="s">
        <v>42</v>
      </c>
      <c r="K7" t="s">
        <v>43</v>
      </c>
    </row>
    <row r="8" spans="1:11" x14ac:dyDescent="0.2">
      <c r="A8" s="28">
        <v>46118</v>
      </c>
      <c r="B8" t="s">
        <v>223</v>
      </c>
      <c r="C8" t="s">
        <v>87</v>
      </c>
      <c r="D8" t="s">
        <v>224</v>
      </c>
      <c r="E8">
        <v>1489960</v>
      </c>
      <c r="F8">
        <v>119197</v>
      </c>
      <c r="G8">
        <v>1609157</v>
      </c>
      <c r="H8" s="28">
        <v>46119</v>
      </c>
      <c r="I8" t="s">
        <v>225</v>
      </c>
      <c r="J8" t="s">
        <v>42</v>
      </c>
      <c r="K8" t="s">
        <v>43</v>
      </c>
    </row>
    <row r="9" spans="1:11" x14ac:dyDescent="0.2">
      <c r="A9" s="28">
        <v>46115</v>
      </c>
      <c r="B9" t="s">
        <v>226</v>
      </c>
      <c r="C9" t="s">
        <v>87</v>
      </c>
      <c r="D9" t="s">
        <v>227</v>
      </c>
      <c r="E9">
        <v>2307465</v>
      </c>
      <c r="F9">
        <v>184597</v>
      </c>
      <c r="G9">
        <v>2492062</v>
      </c>
      <c r="H9" s="28">
        <v>46116</v>
      </c>
      <c r="I9" t="s">
        <v>228</v>
      </c>
      <c r="J9" t="s">
        <v>42</v>
      </c>
      <c r="K9" t="s">
        <v>43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1D59-628F-4BBB-98B5-2941F1412177}">
  <dimension ref="A1:K7"/>
  <sheetViews>
    <sheetView topLeftCell="D1" zoomScale="106" zoomScaleNormal="106" workbookViewId="0">
      <selection activeCell="J6" sqref="J6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8.125" bestFit="1" customWidth="1"/>
    <col min="11" max="11" width="23" bestFit="1" customWidth="1"/>
  </cols>
  <sheetData>
    <row r="1" spans="1:11" ht="15" x14ac:dyDescent="0.25">
      <c r="A1" s="57" t="s">
        <v>242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46134</v>
      </c>
      <c r="B4" t="s">
        <v>230</v>
      </c>
      <c r="C4" t="s">
        <v>87</v>
      </c>
      <c r="D4" t="s">
        <v>231</v>
      </c>
      <c r="E4">
        <v>2952100</v>
      </c>
      <c r="F4">
        <v>236168</v>
      </c>
      <c r="G4">
        <v>3188268</v>
      </c>
      <c r="H4" s="28">
        <v>46135</v>
      </c>
      <c r="I4" t="s">
        <v>232</v>
      </c>
      <c r="J4" t="s">
        <v>30</v>
      </c>
      <c r="K4" t="s">
        <v>31</v>
      </c>
    </row>
    <row r="5" spans="1:11" x14ac:dyDescent="0.2">
      <c r="A5" s="28">
        <v>46127</v>
      </c>
      <c r="B5" t="s">
        <v>233</v>
      </c>
      <c r="C5" t="s">
        <v>87</v>
      </c>
      <c r="D5" t="s">
        <v>234</v>
      </c>
      <c r="E5">
        <v>1190660</v>
      </c>
      <c r="F5">
        <v>95253</v>
      </c>
      <c r="G5">
        <v>1285913</v>
      </c>
      <c r="H5" s="28">
        <v>46128</v>
      </c>
      <c r="I5" t="s">
        <v>235</v>
      </c>
      <c r="J5" t="s">
        <v>30</v>
      </c>
      <c r="K5" t="s">
        <v>31</v>
      </c>
    </row>
    <row r="6" spans="1:11" x14ac:dyDescent="0.2">
      <c r="A6" s="28">
        <v>46120</v>
      </c>
      <c r="B6" t="s">
        <v>236</v>
      </c>
      <c r="C6" t="s">
        <v>87</v>
      </c>
      <c r="D6" t="s">
        <v>237</v>
      </c>
      <c r="E6">
        <v>1749165</v>
      </c>
      <c r="F6">
        <v>139933</v>
      </c>
      <c r="G6">
        <v>1889098</v>
      </c>
      <c r="H6" s="28">
        <v>46121</v>
      </c>
      <c r="I6" t="s">
        <v>238</v>
      </c>
      <c r="J6" t="s">
        <v>30</v>
      </c>
      <c r="K6" t="s">
        <v>31</v>
      </c>
    </row>
    <row r="7" spans="1:11" x14ac:dyDescent="0.2">
      <c r="A7" s="28">
        <v>46118</v>
      </c>
      <c r="B7" t="s">
        <v>239</v>
      </c>
      <c r="C7" t="s">
        <v>87</v>
      </c>
      <c r="D7" t="s">
        <v>240</v>
      </c>
      <c r="E7">
        <v>1650555</v>
      </c>
      <c r="F7">
        <v>132044</v>
      </c>
      <c r="G7">
        <v>1782599</v>
      </c>
      <c r="H7" s="28">
        <v>46119</v>
      </c>
      <c r="I7" t="s">
        <v>241</v>
      </c>
      <c r="J7" t="s">
        <v>30</v>
      </c>
      <c r="K7" t="s">
        <v>31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D45D-E9AA-4D02-A9F1-F69EAF2C516A}">
  <dimension ref="A1:K7"/>
  <sheetViews>
    <sheetView workbookViewId="0">
      <selection activeCell="A3" sqref="A3:K7"/>
    </sheetView>
  </sheetViews>
  <sheetFormatPr defaultRowHeight="14.25" x14ac:dyDescent="0.2"/>
  <cols>
    <col min="1" max="1" width="15.25" bestFit="1" customWidth="1"/>
    <col min="2" max="2" width="13.125" bestFit="1" customWidth="1"/>
    <col min="3" max="3" width="12.75" bestFit="1" customWidth="1"/>
    <col min="4" max="4" width="20.875" bestFit="1" customWidth="1"/>
    <col min="5" max="5" width="33.75" bestFit="1" customWidth="1"/>
    <col min="6" max="6" width="13.5" bestFit="1" customWidth="1"/>
    <col min="7" max="7" width="11.875" bestFit="1" customWidth="1"/>
    <col min="8" max="8" width="16.125" bestFit="1" customWidth="1"/>
    <col min="9" max="9" width="14" bestFit="1" customWidth="1"/>
    <col min="10" max="10" width="78.125" bestFit="1" customWidth="1"/>
    <col min="11" max="11" width="23" bestFit="1" customWidth="1"/>
  </cols>
  <sheetData>
    <row r="1" spans="1:11" ht="15" x14ac:dyDescent="0.25">
      <c r="A1" s="57" t="s">
        <v>242</v>
      </c>
    </row>
    <row r="3" spans="1:11" x14ac:dyDescent="0.2">
      <c r="A3" t="s">
        <v>17</v>
      </c>
      <c r="B3" t="s">
        <v>15</v>
      </c>
      <c r="C3" t="s">
        <v>89</v>
      </c>
      <c r="D3" t="s">
        <v>90</v>
      </c>
      <c r="E3" t="s">
        <v>91</v>
      </c>
      <c r="F3" t="s">
        <v>92</v>
      </c>
      <c r="G3" t="s">
        <v>101</v>
      </c>
      <c r="H3" t="s">
        <v>93</v>
      </c>
      <c r="I3" t="s">
        <v>94</v>
      </c>
      <c r="J3" t="s">
        <v>95</v>
      </c>
      <c r="K3" t="s">
        <v>96</v>
      </c>
    </row>
    <row r="4" spans="1:11" x14ac:dyDescent="0.2">
      <c r="A4" s="28">
        <v>46134</v>
      </c>
      <c r="B4" t="s">
        <v>230</v>
      </c>
      <c r="C4" t="s">
        <v>87</v>
      </c>
      <c r="D4" t="s">
        <v>231</v>
      </c>
      <c r="E4">
        <v>2952100</v>
      </c>
      <c r="F4">
        <v>236168</v>
      </c>
      <c r="G4">
        <v>3188268</v>
      </c>
      <c r="H4" s="28">
        <v>46135</v>
      </c>
      <c r="I4" t="s">
        <v>232</v>
      </c>
      <c r="J4" t="s">
        <v>30</v>
      </c>
      <c r="K4" t="s">
        <v>31</v>
      </c>
    </row>
    <row r="5" spans="1:11" x14ac:dyDescent="0.2">
      <c r="A5" s="28">
        <v>46127</v>
      </c>
      <c r="B5" t="s">
        <v>233</v>
      </c>
      <c r="C5" t="s">
        <v>87</v>
      </c>
      <c r="D5" t="s">
        <v>234</v>
      </c>
      <c r="E5">
        <v>1190660</v>
      </c>
      <c r="F5">
        <v>95253</v>
      </c>
      <c r="G5">
        <v>1285913</v>
      </c>
      <c r="H5" s="28">
        <v>46128</v>
      </c>
      <c r="I5" t="s">
        <v>235</v>
      </c>
      <c r="J5" t="s">
        <v>30</v>
      </c>
      <c r="K5" t="s">
        <v>31</v>
      </c>
    </row>
    <row r="6" spans="1:11" x14ac:dyDescent="0.2">
      <c r="A6" s="28">
        <v>46120</v>
      </c>
      <c r="B6" t="s">
        <v>236</v>
      </c>
      <c r="C6" t="s">
        <v>87</v>
      </c>
      <c r="D6" t="s">
        <v>237</v>
      </c>
      <c r="E6">
        <v>1749165</v>
      </c>
      <c r="F6">
        <v>139933</v>
      </c>
      <c r="G6">
        <v>1889098</v>
      </c>
      <c r="H6" s="28">
        <v>46121</v>
      </c>
      <c r="I6" t="s">
        <v>238</v>
      </c>
      <c r="J6" t="s">
        <v>30</v>
      </c>
      <c r="K6" t="s">
        <v>31</v>
      </c>
    </row>
    <row r="7" spans="1:11" x14ac:dyDescent="0.2">
      <c r="A7" s="28">
        <v>46118</v>
      </c>
      <c r="B7" t="s">
        <v>239</v>
      </c>
      <c r="C7" t="s">
        <v>87</v>
      </c>
      <c r="D7" t="s">
        <v>240</v>
      </c>
      <c r="E7">
        <v>1650555</v>
      </c>
      <c r="F7">
        <v>132044</v>
      </c>
      <c r="G7">
        <v>1782599</v>
      </c>
      <c r="H7" s="28">
        <v>46119</v>
      </c>
      <c r="I7" t="s">
        <v>241</v>
      </c>
      <c r="J7" t="s">
        <v>30</v>
      </c>
      <c r="K7" t="s">
        <v>31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83"/>
  <sheetViews>
    <sheetView tabSelected="1" topLeftCell="A29" zoomScaleNormal="100" workbookViewId="0">
      <selection activeCell="F4" sqref="F4:F63"/>
    </sheetView>
  </sheetViews>
  <sheetFormatPr defaultColWidth="9.125" defaultRowHeight="14.25" outlineLevelRow="1" x14ac:dyDescent="0.2"/>
  <cols>
    <col min="1" max="1" width="1.375" customWidth="1"/>
    <col min="2" max="2" width="14.25" style="28" customWidth="1"/>
    <col min="3" max="3" width="10.375" customWidth="1"/>
    <col min="4" max="4" width="14.25" customWidth="1"/>
    <col min="5" max="5" width="19.875" customWidth="1"/>
    <col min="6" max="6" width="14.375" style="32" customWidth="1"/>
    <col min="7" max="7" width="11.5" style="32" customWidth="1"/>
    <col min="8" max="8" width="12.75" style="32" customWidth="1"/>
    <col min="9" max="9" width="14.25" style="28" customWidth="1"/>
    <col min="10" max="10" width="11.375" customWidth="1"/>
    <col min="11" max="11" width="62.875" customWidth="1"/>
    <col min="12" max="12" width="21.375" customWidth="1"/>
  </cols>
  <sheetData>
    <row r="1" spans="1:12" ht="18.75" x14ac:dyDescent="0.3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 x14ac:dyDescent="0.2">
      <c r="A2" s="77" t="s">
        <v>243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ht="30" customHeight="1" x14ac:dyDescent="0.2">
      <c r="B3" s="25" t="s">
        <v>17</v>
      </c>
      <c r="C3" s="26" t="s">
        <v>15</v>
      </c>
      <c r="D3" s="26" t="s">
        <v>89</v>
      </c>
      <c r="E3" s="26" t="s">
        <v>90</v>
      </c>
      <c r="F3" s="27" t="s">
        <v>91</v>
      </c>
      <c r="G3" s="27" t="s">
        <v>92</v>
      </c>
      <c r="H3" s="27" t="s">
        <v>101</v>
      </c>
      <c r="I3" s="25" t="s">
        <v>93</v>
      </c>
      <c r="J3" s="26" t="s">
        <v>94</v>
      </c>
      <c r="K3" s="26" t="s">
        <v>95</v>
      </c>
      <c r="L3" s="26" t="s">
        <v>96</v>
      </c>
    </row>
    <row r="4" spans="1:12" outlineLevel="1" x14ac:dyDescent="0.2">
      <c r="B4" s="40">
        <v>46268</v>
      </c>
      <c r="C4" s="23" t="s">
        <v>244</v>
      </c>
      <c r="D4" s="30" t="s">
        <v>87</v>
      </c>
      <c r="E4" s="23" t="s">
        <v>304</v>
      </c>
      <c r="F4" s="41">
        <v>3411585</v>
      </c>
      <c r="G4" s="41">
        <v>272927</v>
      </c>
      <c r="H4" s="41">
        <v>3684512</v>
      </c>
      <c r="I4" s="40">
        <v>46268</v>
      </c>
      <c r="J4" s="23" t="s">
        <v>364</v>
      </c>
      <c r="K4" s="23" t="s">
        <v>38</v>
      </c>
      <c r="L4" s="23" t="s">
        <v>39</v>
      </c>
    </row>
    <row r="5" spans="1:12" outlineLevel="1" x14ac:dyDescent="0.2">
      <c r="B5" s="40">
        <v>46268</v>
      </c>
      <c r="C5" s="23" t="s">
        <v>245</v>
      </c>
      <c r="D5" s="30" t="s">
        <v>87</v>
      </c>
      <c r="E5" s="23" t="s">
        <v>305</v>
      </c>
      <c r="F5" s="41">
        <v>1653200</v>
      </c>
      <c r="G5" s="41">
        <v>132256</v>
      </c>
      <c r="H5" s="41">
        <v>1785456</v>
      </c>
      <c r="I5" s="40">
        <v>46268</v>
      </c>
      <c r="J5" s="23" t="s">
        <v>365</v>
      </c>
      <c r="K5" s="23" t="s">
        <v>66</v>
      </c>
      <c r="L5" s="23" t="s">
        <v>67</v>
      </c>
    </row>
    <row r="6" spans="1:12" outlineLevel="1" x14ac:dyDescent="0.2">
      <c r="B6" s="40">
        <v>46268</v>
      </c>
      <c r="C6" s="23" t="s">
        <v>246</v>
      </c>
      <c r="D6" s="30" t="s">
        <v>87</v>
      </c>
      <c r="E6" s="23" t="s">
        <v>306</v>
      </c>
      <c r="F6" s="41">
        <v>583055</v>
      </c>
      <c r="G6" s="41">
        <v>46644</v>
      </c>
      <c r="H6" s="41">
        <v>629699</v>
      </c>
      <c r="I6" s="40">
        <v>46268</v>
      </c>
      <c r="J6" s="23" t="s">
        <v>366</v>
      </c>
      <c r="K6" s="23" t="s">
        <v>62</v>
      </c>
      <c r="L6" s="23" t="s">
        <v>63</v>
      </c>
    </row>
    <row r="7" spans="1:12" outlineLevel="1" x14ac:dyDescent="0.2">
      <c r="B7" s="40">
        <v>46268</v>
      </c>
      <c r="C7" s="23" t="s">
        <v>247</v>
      </c>
      <c r="D7" s="30" t="s">
        <v>87</v>
      </c>
      <c r="E7" s="23" t="s">
        <v>307</v>
      </c>
      <c r="F7" s="41">
        <v>1179260</v>
      </c>
      <c r="G7" s="41">
        <v>94341</v>
      </c>
      <c r="H7" s="41">
        <v>1273601</v>
      </c>
      <c r="I7" s="40">
        <v>46268</v>
      </c>
      <c r="J7" s="23" t="s">
        <v>367</v>
      </c>
      <c r="K7" s="23" t="s">
        <v>66</v>
      </c>
      <c r="L7" s="23" t="s">
        <v>67</v>
      </c>
    </row>
    <row r="8" spans="1:12" outlineLevel="1" x14ac:dyDescent="0.2">
      <c r="B8" s="40">
        <v>46268</v>
      </c>
      <c r="C8" s="23" t="s">
        <v>248</v>
      </c>
      <c r="D8" s="30" t="s">
        <v>87</v>
      </c>
      <c r="E8" s="23" t="s">
        <v>308</v>
      </c>
      <c r="F8" s="41">
        <v>1072790</v>
      </c>
      <c r="G8" s="41">
        <v>85823</v>
      </c>
      <c r="H8" s="41">
        <v>1158613</v>
      </c>
      <c r="I8" s="40">
        <v>46268</v>
      </c>
      <c r="J8" s="23" t="s">
        <v>368</v>
      </c>
      <c r="K8" s="23" t="s">
        <v>58</v>
      </c>
      <c r="L8" s="23" t="s">
        <v>59</v>
      </c>
    </row>
    <row r="9" spans="1:12" outlineLevel="1" x14ac:dyDescent="0.2">
      <c r="B9" s="40">
        <v>46268</v>
      </c>
      <c r="C9" s="23" t="s">
        <v>249</v>
      </c>
      <c r="D9" s="30" t="s">
        <v>87</v>
      </c>
      <c r="E9" s="23" t="s">
        <v>309</v>
      </c>
      <c r="F9" s="41">
        <v>1749165</v>
      </c>
      <c r="G9" s="41">
        <v>139933</v>
      </c>
      <c r="H9" s="41">
        <v>1889098</v>
      </c>
      <c r="I9" s="40">
        <v>46268</v>
      </c>
      <c r="J9" s="23" t="s">
        <v>369</v>
      </c>
      <c r="K9" s="23" t="s">
        <v>38</v>
      </c>
      <c r="L9" s="23" t="s">
        <v>39</v>
      </c>
    </row>
    <row r="10" spans="1:12" outlineLevel="1" x14ac:dyDescent="0.2">
      <c r="B10" s="40">
        <v>46269</v>
      </c>
      <c r="C10" s="23" t="s">
        <v>250</v>
      </c>
      <c r="D10" s="30" t="s">
        <v>87</v>
      </c>
      <c r="E10" s="23" t="s">
        <v>310</v>
      </c>
      <c r="F10" s="41">
        <v>1072790</v>
      </c>
      <c r="G10" s="41">
        <v>85823</v>
      </c>
      <c r="H10" s="41">
        <v>1158613</v>
      </c>
      <c r="I10" s="40">
        <v>46269</v>
      </c>
      <c r="J10" s="23" t="s">
        <v>370</v>
      </c>
      <c r="K10" s="23" t="s">
        <v>66</v>
      </c>
      <c r="L10" s="23" t="s">
        <v>67</v>
      </c>
    </row>
    <row r="11" spans="1:12" outlineLevel="1" x14ac:dyDescent="0.2">
      <c r="B11" s="40">
        <v>46269</v>
      </c>
      <c r="C11" s="23" t="s">
        <v>251</v>
      </c>
      <c r="D11" s="30" t="s">
        <v>87</v>
      </c>
      <c r="E11" s="23" t="s">
        <v>311</v>
      </c>
      <c r="F11" s="41">
        <v>1166110</v>
      </c>
      <c r="G11" s="41">
        <v>93289</v>
      </c>
      <c r="H11" s="41">
        <v>1259399</v>
      </c>
      <c r="I11" s="40">
        <v>46269</v>
      </c>
      <c r="J11" s="23" t="s">
        <v>371</v>
      </c>
      <c r="K11" s="23" t="s">
        <v>66</v>
      </c>
      <c r="L11" s="23" t="s">
        <v>67</v>
      </c>
    </row>
    <row r="12" spans="1:12" outlineLevel="1" x14ac:dyDescent="0.2">
      <c r="B12" s="40">
        <v>46269</v>
      </c>
      <c r="C12" s="23" t="s">
        <v>252</v>
      </c>
      <c r="D12" s="30" t="s">
        <v>87</v>
      </c>
      <c r="E12" s="23" t="s">
        <v>312</v>
      </c>
      <c r="F12" s="41">
        <v>1116805</v>
      </c>
      <c r="G12" s="41">
        <v>89344</v>
      </c>
      <c r="H12" s="41">
        <v>1206149</v>
      </c>
      <c r="I12" s="40">
        <v>46269</v>
      </c>
      <c r="J12" s="23" t="s">
        <v>372</v>
      </c>
      <c r="K12" s="23" t="s">
        <v>66</v>
      </c>
      <c r="L12" s="23" t="s">
        <v>67</v>
      </c>
    </row>
    <row r="13" spans="1:12" outlineLevel="1" x14ac:dyDescent="0.2">
      <c r="B13" s="40">
        <v>46270</v>
      </c>
      <c r="C13" s="23" t="s">
        <v>253</v>
      </c>
      <c r="D13" s="30" t="s">
        <v>87</v>
      </c>
      <c r="E13" s="23" t="s">
        <v>313</v>
      </c>
      <c r="F13" s="41">
        <v>1070145</v>
      </c>
      <c r="G13" s="41">
        <v>85612</v>
      </c>
      <c r="H13" s="41">
        <v>1155757</v>
      </c>
      <c r="I13" s="40">
        <v>46270</v>
      </c>
      <c r="J13" s="23" t="s">
        <v>373</v>
      </c>
      <c r="K13" s="23" t="s">
        <v>42</v>
      </c>
      <c r="L13" s="23" t="s">
        <v>43</v>
      </c>
    </row>
    <row r="14" spans="1:12" outlineLevel="1" x14ac:dyDescent="0.2">
      <c r="B14" s="40">
        <v>46270</v>
      </c>
      <c r="C14" s="23" t="s">
        <v>254</v>
      </c>
      <c r="D14" s="30" t="s">
        <v>87</v>
      </c>
      <c r="E14" s="23" t="s">
        <v>314</v>
      </c>
      <c r="F14" s="41">
        <v>1072790</v>
      </c>
      <c r="G14" s="41">
        <v>85823</v>
      </c>
      <c r="H14" s="41">
        <v>1158613</v>
      </c>
      <c r="I14" s="40">
        <v>46270</v>
      </c>
      <c r="J14" s="23" t="s">
        <v>374</v>
      </c>
      <c r="K14" s="23" t="s">
        <v>46</v>
      </c>
      <c r="L14" s="23" t="s">
        <v>47</v>
      </c>
    </row>
    <row r="15" spans="1:12" outlineLevel="1" x14ac:dyDescent="0.2">
      <c r="B15" s="53">
        <v>46270</v>
      </c>
      <c r="C15" s="42" t="s">
        <v>255</v>
      </c>
      <c r="D15" s="30" t="s">
        <v>87</v>
      </c>
      <c r="E15" s="42" t="s">
        <v>315</v>
      </c>
      <c r="F15" s="43">
        <v>1702505</v>
      </c>
      <c r="G15" s="43">
        <v>136200</v>
      </c>
      <c r="H15" s="43">
        <v>1838705</v>
      </c>
      <c r="I15" s="53">
        <v>46270</v>
      </c>
      <c r="J15" s="42" t="s">
        <v>375</v>
      </c>
      <c r="K15" s="42" t="s">
        <v>58</v>
      </c>
      <c r="L15" s="23" t="s">
        <v>59</v>
      </c>
    </row>
    <row r="16" spans="1:12" outlineLevel="1" x14ac:dyDescent="0.2">
      <c r="B16" s="40">
        <v>46270</v>
      </c>
      <c r="C16" s="23" t="s">
        <v>256</v>
      </c>
      <c r="D16" s="30" t="s">
        <v>87</v>
      </c>
      <c r="E16" s="23" t="s">
        <v>316</v>
      </c>
      <c r="F16" s="41">
        <v>3311690</v>
      </c>
      <c r="G16" s="41">
        <v>264935</v>
      </c>
      <c r="H16" s="41">
        <v>3576625</v>
      </c>
      <c r="I16" s="40">
        <v>46270</v>
      </c>
      <c r="J16" s="23" t="s">
        <v>376</v>
      </c>
      <c r="K16" s="23" t="s">
        <v>58</v>
      </c>
      <c r="L16" s="23" t="s">
        <v>59</v>
      </c>
    </row>
    <row r="17" spans="2:12" outlineLevel="1" x14ac:dyDescent="0.2">
      <c r="B17" s="40">
        <v>46273</v>
      </c>
      <c r="C17" s="23" t="s">
        <v>257</v>
      </c>
      <c r="D17" s="30" t="s">
        <v>87</v>
      </c>
      <c r="E17" s="23" t="s">
        <v>317</v>
      </c>
      <c r="F17" s="41">
        <v>2145580</v>
      </c>
      <c r="G17" s="41">
        <v>171646</v>
      </c>
      <c r="H17" s="41">
        <v>2317226</v>
      </c>
      <c r="I17" s="40">
        <v>46273</v>
      </c>
      <c r="J17" s="23" t="s">
        <v>377</v>
      </c>
      <c r="K17" s="23" t="s">
        <v>38</v>
      </c>
      <c r="L17" s="23" t="s">
        <v>39</v>
      </c>
    </row>
    <row r="18" spans="2:12" outlineLevel="1" x14ac:dyDescent="0.2">
      <c r="B18" s="40">
        <v>46273</v>
      </c>
      <c r="C18" s="23" t="s">
        <v>258</v>
      </c>
      <c r="D18" s="30" t="s">
        <v>87</v>
      </c>
      <c r="E18" s="23" t="s">
        <v>318</v>
      </c>
      <c r="F18" s="41">
        <v>1119450</v>
      </c>
      <c r="G18" s="41">
        <v>89556</v>
      </c>
      <c r="H18" s="41">
        <v>1209006</v>
      </c>
      <c r="I18" s="40">
        <v>46273</v>
      </c>
      <c r="J18" s="23" t="s">
        <v>378</v>
      </c>
      <c r="K18" s="23" t="s">
        <v>42</v>
      </c>
      <c r="L18" s="23" t="s">
        <v>43</v>
      </c>
    </row>
    <row r="19" spans="2:12" outlineLevel="1" x14ac:dyDescent="0.2">
      <c r="B19" s="53">
        <v>46273</v>
      </c>
      <c r="C19" s="42" t="s">
        <v>259</v>
      </c>
      <c r="D19" s="30" t="s">
        <v>87</v>
      </c>
      <c r="E19" s="42" t="s">
        <v>319</v>
      </c>
      <c r="F19" s="43">
        <v>1126025</v>
      </c>
      <c r="G19" s="43">
        <v>90082</v>
      </c>
      <c r="H19" s="43">
        <v>1216107</v>
      </c>
      <c r="I19" s="53">
        <v>46273</v>
      </c>
      <c r="J19" s="42" t="s">
        <v>379</v>
      </c>
      <c r="K19" s="42" t="s">
        <v>120</v>
      </c>
      <c r="L19" s="23" t="s">
        <v>67</v>
      </c>
    </row>
    <row r="20" spans="2:12" outlineLevel="1" x14ac:dyDescent="0.2">
      <c r="B20" s="40">
        <v>46273</v>
      </c>
      <c r="C20" s="23" t="s">
        <v>260</v>
      </c>
      <c r="D20" s="30" t="s">
        <v>87</v>
      </c>
      <c r="E20" s="23" t="s">
        <v>320</v>
      </c>
      <c r="F20" s="41">
        <v>1659775</v>
      </c>
      <c r="G20" s="41">
        <v>132782</v>
      </c>
      <c r="H20" s="41">
        <v>1792557</v>
      </c>
      <c r="I20" s="40">
        <v>46273</v>
      </c>
      <c r="J20" s="23" t="s">
        <v>380</v>
      </c>
      <c r="K20" s="23" t="s">
        <v>66</v>
      </c>
      <c r="L20" s="23" t="s">
        <v>67</v>
      </c>
    </row>
    <row r="21" spans="2:12" outlineLevel="1" x14ac:dyDescent="0.2">
      <c r="B21" s="40">
        <v>46273</v>
      </c>
      <c r="C21" s="23" t="s">
        <v>261</v>
      </c>
      <c r="D21" s="30" t="s">
        <v>87</v>
      </c>
      <c r="E21" s="23" t="s">
        <v>321</v>
      </c>
      <c r="F21" s="41">
        <v>1699860</v>
      </c>
      <c r="G21" s="41">
        <v>135989</v>
      </c>
      <c r="H21" s="41">
        <v>1835849</v>
      </c>
      <c r="I21" s="40">
        <v>46273</v>
      </c>
      <c r="J21" s="23" t="s">
        <v>381</v>
      </c>
      <c r="K21" s="23" t="s">
        <v>38</v>
      </c>
      <c r="L21" s="23" t="s">
        <v>39</v>
      </c>
    </row>
    <row r="22" spans="2:12" outlineLevel="1" x14ac:dyDescent="0.2">
      <c r="B22" s="40">
        <v>46273</v>
      </c>
      <c r="C22" s="23" t="s">
        <v>262</v>
      </c>
      <c r="D22" s="30" t="s">
        <v>87</v>
      </c>
      <c r="E22" s="23" t="s">
        <v>322</v>
      </c>
      <c r="F22" s="41">
        <v>1713010</v>
      </c>
      <c r="G22" s="41">
        <v>137041</v>
      </c>
      <c r="H22" s="41">
        <v>1850051</v>
      </c>
      <c r="I22" s="40">
        <v>46273</v>
      </c>
      <c r="J22" s="23" t="s">
        <v>382</v>
      </c>
      <c r="K22" s="23" t="s">
        <v>30</v>
      </c>
      <c r="L22" s="23" t="s">
        <v>31</v>
      </c>
    </row>
    <row r="23" spans="2:12" outlineLevel="1" x14ac:dyDescent="0.2">
      <c r="B23" s="40">
        <v>46273</v>
      </c>
      <c r="C23" s="23" t="s">
        <v>263</v>
      </c>
      <c r="D23" s="30" t="s">
        <v>87</v>
      </c>
      <c r="E23" s="23" t="s">
        <v>323</v>
      </c>
      <c r="F23" s="41">
        <v>1706435</v>
      </c>
      <c r="G23" s="41">
        <v>136515</v>
      </c>
      <c r="H23" s="41">
        <v>1842950</v>
      </c>
      <c r="I23" s="40">
        <v>46273</v>
      </c>
      <c r="J23" s="23" t="s">
        <v>383</v>
      </c>
      <c r="K23" s="23" t="s">
        <v>46</v>
      </c>
      <c r="L23" s="23" t="s">
        <v>47</v>
      </c>
    </row>
    <row r="24" spans="2:12" outlineLevel="1" x14ac:dyDescent="0.2">
      <c r="B24" s="40">
        <v>46273</v>
      </c>
      <c r="C24" s="23" t="s">
        <v>264</v>
      </c>
      <c r="D24" s="30" t="s">
        <v>87</v>
      </c>
      <c r="E24" s="23" t="s">
        <v>324</v>
      </c>
      <c r="F24" s="41">
        <v>4524460</v>
      </c>
      <c r="G24" s="41">
        <v>361957</v>
      </c>
      <c r="H24" s="41">
        <v>4886417</v>
      </c>
      <c r="I24" s="40">
        <v>46273</v>
      </c>
      <c r="J24" s="23" t="s">
        <v>384</v>
      </c>
      <c r="K24" s="23" t="s">
        <v>34</v>
      </c>
      <c r="L24" s="23" t="s">
        <v>35</v>
      </c>
    </row>
    <row r="25" spans="2:12" outlineLevel="1" x14ac:dyDescent="0.2">
      <c r="B25" s="40">
        <v>46274</v>
      </c>
      <c r="C25" s="23" t="s">
        <v>265</v>
      </c>
      <c r="D25" s="30" t="s">
        <v>87</v>
      </c>
      <c r="E25" s="23" t="s">
        <v>325</v>
      </c>
      <c r="F25" s="41">
        <v>1072790</v>
      </c>
      <c r="G25" s="41">
        <v>85823</v>
      </c>
      <c r="H25" s="41">
        <v>1158613</v>
      </c>
      <c r="I25" s="40">
        <v>46274</v>
      </c>
      <c r="J25" s="23" t="s">
        <v>385</v>
      </c>
      <c r="K25" s="23" t="s">
        <v>50</v>
      </c>
      <c r="L25" s="23" t="s">
        <v>51</v>
      </c>
    </row>
    <row r="26" spans="2:12" outlineLevel="1" x14ac:dyDescent="0.2">
      <c r="B26" s="40">
        <v>46275</v>
      </c>
      <c r="C26" s="23" t="s">
        <v>266</v>
      </c>
      <c r="D26" s="30" t="s">
        <v>87</v>
      </c>
      <c r="E26" s="23" t="s">
        <v>326</v>
      </c>
      <c r="F26" s="41">
        <v>1797160</v>
      </c>
      <c r="G26" s="41">
        <v>143773</v>
      </c>
      <c r="H26" s="41">
        <v>1940933</v>
      </c>
      <c r="I26" s="40">
        <v>46275</v>
      </c>
      <c r="J26" s="23" t="s">
        <v>386</v>
      </c>
      <c r="K26" s="23" t="s">
        <v>70</v>
      </c>
      <c r="L26" s="23" t="s">
        <v>71</v>
      </c>
    </row>
    <row r="27" spans="2:12" outlineLevel="1" x14ac:dyDescent="0.2">
      <c r="B27" s="40">
        <v>46276</v>
      </c>
      <c r="C27" s="23" t="s">
        <v>267</v>
      </c>
      <c r="D27" s="30" t="s">
        <v>87</v>
      </c>
      <c r="E27" s="23" t="s">
        <v>327</v>
      </c>
      <c r="F27" s="41">
        <v>1262100</v>
      </c>
      <c r="G27" s="41">
        <v>100968</v>
      </c>
      <c r="H27" s="41">
        <v>1363068</v>
      </c>
      <c r="I27" s="40">
        <v>46276</v>
      </c>
      <c r="J27" s="23" t="s">
        <v>387</v>
      </c>
      <c r="K27" s="23" t="s">
        <v>46</v>
      </c>
      <c r="L27" s="23" t="s">
        <v>47</v>
      </c>
    </row>
    <row r="28" spans="2:12" outlineLevel="1" x14ac:dyDescent="0.2">
      <c r="B28" s="40">
        <v>46276</v>
      </c>
      <c r="C28" s="23" t="s">
        <v>268</v>
      </c>
      <c r="D28" s="30" t="s">
        <v>87</v>
      </c>
      <c r="E28" s="23" t="s">
        <v>328</v>
      </c>
      <c r="F28" s="41">
        <v>1650555</v>
      </c>
      <c r="G28" s="41">
        <v>132044</v>
      </c>
      <c r="H28" s="41">
        <v>1782599</v>
      </c>
      <c r="I28" s="40">
        <v>46276</v>
      </c>
      <c r="J28" s="23" t="s">
        <v>388</v>
      </c>
      <c r="K28" s="23" t="s">
        <v>74</v>
      </c>
      <c r="L28" s="23" t="s">
        <v>75</v>
      </c>
    </row>
    <row r="29" spans="2:12" outlineLevel="1" x14ac:dyDescent="0.2">
      <c r="B29" s="40">
        <v>46276</v>
      </c>
      <c r="C29" s="23" t="s">
        <v>269</v>
      </c>
      <c r="D29" s="30" t="s">
        <v>87</v>
      </c>
      <c r="E29" s="23" t="s">
        <v>329</v>
      </c>
      <c r="F29" s="41">
        <v>583055</v>
      </c>
      <c r="G29" s="41">
        <v>46644</v>
      </c>
      <c r="H29" s="41">
        <v>629699</v>
      </c>
      <c r="I29" s="40">
        <v>46276</v>
      </c>
      <c r="J29" s="23" t="s">
        <v>389</v>
      </c>
      <c r="K29" s="23" t="s">
        <v>58</v>
      </c>
      <c r="L29" s="23" t="s">
        <v>59</v>
      </c>
    </row>
    <row r="30" spans="2:12" outlineLevel="1" x14ac:dyDescent="0.2">
      <c r="B30" s="40">
        <v>46277</v>
      </c>
      <c r="C30" s="23" t="s">
        <v>270</v>
      </c>
      <c r="D30" s="30" t="s">
        <v>87</v>
      </c>
      <c r="E30" s="23" t="s">
        <v>330</v>
      </c>
      <c r="F30" s="41">
        <v>1166110</v>
      </c>
      <c r="G30" s="41">
        <v>93289</v>
      </c>
      <c r="H30" s="41">
        <v>1259399</v>
      </c>
      <c r="I30" s="40">
        <v>46277</v>
      </c>
      <c r="J30" s="23" t="s">
        <v>390</v>
      </c>
      <c r="K30" s="23" t="s">
        <v>66</v>
      </c>
      <c r="L30" s="23" t="s">
        <v>67</v>
      </c>
    </row>
    <row r="31" spans="2:12" outlineLevel="1" x14ac:dyDescent="0.2">
      <c r="B31" s="40">
        <v>46277</v>
      </c>
      <c r="C31" s="23" t="s">
        <v>271</v>
      </c>
      <c r="D31" s="30" t="s">
        <v>87</v>
      </c>
      <c r="E31" s="23" t="s">
        <v>331</v>
      </c>
      <c r="F31" s="41">
        <v>1220680</v>
      </c>
      <c r="G31" s="41">
        <v>97654</v>
      </c>
      <c r="H31" s="41">
        <v>1318334</v>
      </c>
      <c r="I31" s="40">
        <v>46277</v>
      </c>
      <c r="J31" s="23" t="s">
        <v>391</v>
      </c>
      <c r="K31" s="23" t="s">
        <v>66</v>
      </c>
      <c r="L31" s="23" t="s">
        <v>67</v>
      </c>
    </row>
    <row r="32" spans="2:12" outlineLevel="1" x14ac:dyDescent="0.2">
      <c r="B32" s="40">
        <v>46277</v>
      </c>
      <c r="C32" s="23" t="s">
        <v>272</v>
      </c>
      <c r="D32" s="30" t="s">
        <v>87</v>
      </c>
      <c r="E32" s="23" t="s">
        <v>332</v>
      </c>
      <c r="F32" s="41">
        <v>1754430</v>
      </c>
      <c r="G32" s="41">
        <v>140354</v>
      </c>
      <c r="H32" s="41">
        <v>1894784</v>
      </c>
      <c r="I32" s="40">
        <v>46277</v>
      </c>
      <c r="J32" s="23" t="s">
        <v>392</v>
      </c>
      <c r="K32" s="23" t="s">
        <v>54</v>
      </c>
      <c r="L32" s="23" t="s">
        <v>55</v>
      </c>
    </row>
    <row r="33" spans="2:12" outlineLevel="1" x14ac:dyDescent="0.2">
      <c r="B33" s="40">
        <v>46279</v>
      </c>
      <c r="C33" s="23" t="s">
        <v>273</v>
      </c>
      <c r="D33" s="30" t="s">
        <v>87</v>
      </c>
      <c r="E33" s="23" t="s">
        <v>333</v>
      </c>
      <c r="F33" s="41">
        <v>1166110</v>
      </c>
      <c r="G33" s="41">
        <v>93289</v>
      </c>
      <c r="H33" s="41">
        <v>1259399</v>
      </c>
      <c r="I33" s="40">
        <v>46279</v>
      </c>
      <c r="J33" s="23" t="s">
        <v>393</v>
      </c>
      <c r="K33" s="23" t="s">
        <v>74</v>
      </c>
      <c r="L33" s="23" t="s">
        <v>75</v>
      </c>
    </row>
    <row r="34" spans="2:12" outlineLevel="1" x14ac:dyDescent="0.2">
      <c r="B34" s="40">
        <v>46280</v>
      </c>
      <c r="C34" s="23" t="s">
        <v>274</v>
      </c>
      <c r="D34" s="30" t="s">
        <v>87</v>
      </c>
      <c r="E34" s="23" t="s">
        <v>334</v>
      </c>
      <c r="F34" s="41">
        <v>1149925</v>
      </c>
      <c r="G34" s="41">
        <v>91994</v>
      </c>
      <c r="H34" s="41">
        <v>1241919</v>
      </c>
      <c r="I34" s="40">
        <v>46280</v>
      </c>
      <c r="J34" s="23" t="s">
        <v>394</v>
      </c>
      <c r="K34" s="23" t="s">
        <v>30</v>
      </c>
      <c r="L34" s="23" t="s">
        <v>31</v>
      </c>
    </row>
    <row r="35" spans="2:12" outlineLevel="1" x14ac:dyDescent="0.2">
      <c r="B35" s="40">
        <v>46280</v>
      </c>
      <c r="C35" s="23" t="s">
        <v>275</v>
      </c>
      <c r="D35" s="30" t="s">
        <v>87</v>
      </c>
      <c r="E35" s="23" t="s">
        <v>335</v>
      </c>
      <c r="F35" s="41">
        <v>1795850</v>
      </c>
      <c r="G35" s="41">
        <v>143668</v>
      </c>
      <c r="H35" s="41">
        <v>1939518</v>
      </c>
      <c r="I35" s="40">
        <v>46280</v>
      </c>
      <c r="J35" s="23" t="s">
        <v>395</v>
      </c>
      <c r="K35" s="23" t="s">
        <v>70</v>
      </c>
      <c r="L35" s="23" t="s">
        <v>71</v>
      </c>
    </row>
    <row r="36" spans="2:12" outlineLevel="1" x14ac:dyDescent="0.2">
      <c r="B36" s="40">
        <v>46280</v>
      </c>
      <c r="C36" s="23" t="s">
        <v>276</v>
      </c>
      <c r="D36" s="30" t="s">
        <v>87</v>
      </c>
      <c r="E36" s="23" t="s">
        <v>336</v>
      </c>
      <c r="F36" s="41">
        <v>1747855</v>
      </c>
      <c r="G36" s="41">
        <v>139828</v>
      </c>
      <c r="H36" s="41">
        <v>1887683</v>
      </c>
      <c r="I36" s="40">
        <v>46280</v>
      </c>
      <c r="J36" s="23" t="s">
        <v>396</v>
      </c>
      <c r="K36" s="23" t="s">
        <v>42</v>
      </c>
      <c r="L36" s="23" t="s">
        <v>43</v>
      </c>
    </row>
    <row r="37" spans="2:12" outlineLevel="1" x14ac:dyDescent="0.2">
      <c r="B37" s="40">
        <v>46282</v>
      </c>
      <c r="C37" s="23" t="s">
        <v>277</v>
      </c>
      <c r="D37" s="30" t="s">
        <v>87</v>
      </c>
      <c r="E37" s="23" t="s">
        <v>337</v>
      </c>
      <c r="F37" s="41">
        <v>1037750</v>
      </c>
      <c r="G37" s="41">
        <v>83020</v>
      </c>
      <c r="H37" s="41">
        <v>1120770</v>
      </c>
      <c r="I37" s="40">
        <v>46282</v>
      </c>
      <c r="J37" s="23" t="s">
        <v>397</v>
      </c>
      <c r="K37" s="23" t="s">
        <v>54</v>
      </c>
      <c r="L37" s="23" t="s">
        <v>55</v>
      </c>
    </row>
    <row r="38" spans="2:12" outlineLevel="1" x14ac:dyDescent="0.2">
      <c r="B38" s="40">
        <v>46282</v>
      </c>
      <c r="C38" s="23" t="s">
        <v>278</v>
      </c>
      <c r="D38" s="30" t="s">
        <v>87</v>
      </c>
      <c r="E38" s="23" t="s">
        <v>338</v>
      </c>
      <c r="F38" s="41">
        <v>2203860</v>
      </c>
      <c r="G38" s="41">
        <v>176309</v>
      </c>
      <c r="H38" s="41">
        <v>2380169</v>
      </c>
      <c r="I38" s="40">
        <v>46282</v>
      </c>
      <c r="J38" s="23" t="s">
        <v>178</v>
      </c>
      <c r="K38" s="23" t="s">
        <v>70</v>
      </c>
      <c r="L38" s="23" t="s">
        <v>71</v>
      </c>
    </row>
    <row r="39" spans="2:12" outlineLevel="1" x14ac:dyDescent="0.2">
      <c r="B39" s="40">
        <v>46283</v>
      </c>
      <c r="C39" s="23" t="s">
        <v>279</v>
      </c>
      <c r="D39" s="30" t="s">
        <v>87</v>
      </c>
      <c r="E39" s="23" t="s">
        <v>339</v>
      </c>
      <c r="F39" s="41">
        <v>583055</v>
      </c>
      <c r="G39" s="41">
        <v>46644</v>
      </c>
      <c r="H39" s="41">
        <v>629699</v>
      </c>
      <c r="I39" s="40">
        <v>46283</v>
      </c>
      <c r="J39" s="23" t="s">
        <v>398</v>
      </c>
      <c r="K39" s="23" t="s">
        <v>62</v>
      </c>
      <c r="L39" s="23" t="s">
        <v>63</v>
      </c>
    </row>
    <row r="40" spans="2:12" outlineLevel="1" x14ac:dyDescent="0.2">
      <c r="B40" s="40">
        <v>46283</v>
      </c>
      <c r="C40" s="23" t="s">
        <v>280</v>
      </c>
      <c r="D40" s="30" t="s">
        <v>87</v>
      </c>
      <c r="E40" s="23" t="s">
        <v>340</v>
      </c>
      <c r="F40" s="41">
        <v>1262100</v>
      </c>
      <c r="G40" s="41">
        <v>100968</v>
      </c>
      <c r="H40" s="41">
        <v>1363068</v>
      </c>
      <c r="I40" s="40">
        <v>46283</v>
      </c>
      <c r="J40" s="23" t="s">
        <v>399</v>
      </c>
      <c r="K40" s="23" t="s">
        <v>58</v>
      </c>
      <c r="L40" s="23" t="s">
        <v>59</v>
      </c>
    </row>
    <row r="41" spans="2:12" outlineLevel="1" x14ac:dyDescent="0.2">
      <c r="B41" s="40">
        <v>46283</v>
      </c>
      <c r="C41" s="23" t="s">
        <v>281</v>
      </c>
      <c r="D41" s="30" t="s">
        <v>87</v>
      </c>
      <c r="E41" s="23" t="s">
        <v>341</v>
      </c>
      <c r="F41" s="41">
        <v>1262100</v>
      </c>
      <c r="G41" s="41">
        <v>100968</v>
      </c>
      <c r="H41" s="41">
        <v>1363068</v>
      </c>
      <c r="I41" s="40">
        <v>46283</v>
      </c>
      <c r="J41" s="23" t="s">
        <v>400</v>
      </c>
      <c r="K41" s="23" t="s">
        <v>66</v>
      </c>
      <c r="L41" s="23" t="s">
        <v>67</v>
      </c>
    </row>
    <row r="42" spans="2:12" outlineLevel="1" x14ac:dyDescent="0.2">
      <c r="B42" s="40">
        <v>46283</v>
      </c>
      <c r="C42" s="23" t="s">
        <v>282</v>
      </c>
      <c r="D42" s="30" t="s">
        <v>87</v>
      </c>
      <c r="E42" s="23" t="s">
        <v>342</v>
      </c>
      <c r="F42" s="41">
        <v>631050</v>
      </c>
      <c r="G42" s="41">
        <v>50484</v>
      </c>
      <c r="H42" s="41">
        <v>681534</v>
      </c>
      <c r="I42" s="40">
        <v>46283</v>
      </c>
      <c r="J42" s="23" t="s">
        <v>401</v>
      </c>
      <c r="K42" s="23" t="s">
        <v>62</v>
      </c>
      <c r="L42" s="23" t="s">
        <v>63</v>
      </c>
    </row>
    <row r="43" spans="2:12" outlineLevel="1" x14ac:dyDescent="0.2">
      <c r="B43" s="40">
        <v>46283</v>
      </c>
      <c r="C43" s="23" t="s">
        <v>283</v>
      </c>
      <c r="D43" s="30" t="s">
        <v>87</v>
      </c>
      <c r="E43" s="23" t="s">
        <v>343</v>
      </c>
      <c r="F43" s="41">
        <v>2203860</v>
      </c>
      <c r="G43" s="41">
        <v>176309</v>
      </c>
      <c r="H43" s="41">
        <v>2380169</v>
      </c>
      <c r="I43" s="40">
        <v>46283</v>
      </c>
      <c r="J43" s="23" t="s">
        <v>402</v>
      </c>
      <c r="K43" s="23" t="s">
        <v>50</v>
      </c>
      <c r="L43" s="23" t="s">
        <v>51</v>
      </c>
    </row>
    <row r="44" spans="2:12" outlineLevel="1" x14ac:dyDescent="0.2">
      <c r="B44" s="40">
        <v>46283</v>
      </c>
      <c r="C44" s="23" t="s">
        <v>284</v>
      </c>
      <c r="D44" s="30" t="s">
        <v>87</v>
      </c>
      <c r="E44" s="23" t="s">
        <v>344</v>
      </c>
      <c r="F44" s="41">
        <v>1262100</v>
      </c>
      <c r="G44" s="41">
        <v>100968</v>
      </c>
      <c r="H44" s="41">
        <v>1363068</v>
      </c>
      <c r="I44" s="40">
        <v>46283</v>
      </c>
      <c r="J44" s="23" t="s">
        <v>403</v>
      </c>
      <c r="K44" s="23" t="s">
        <v>66</v>
      </c>
      <c r="L44" s="23" t="s">
        <v>67</v>
      </c>
    </row>
    <row r="45" spans="2:12" outlineLevel="1" x14ac:dyDescent="0.2">
      <c r="B45" s="40">
        <v>46283</v>
      </c>
      <c r="C45" s="23" t="s">
        <v>285</v>
      </c>
      <c r="D45" s="30" t="s">
        <v>87</v>
      </c>
      <c r="E45" s="23" t="s">
        <v>345</v>
      </c>
      <c r="F45" s="41">
        <v>1262100</v>
      </c>
      <c r="G45" s="41">
        <v>100968</v>
      </c>
      <c r="H45" s="41">
        <v>1363068</v>
      </c>
      <c r="I45" s="40">
        <v>46283</v>
      </c>
      <c r="J45" s="23" t="s">
        <v>404</v>
      </c>
      <c r="K45" s="23" t="s">
        <v>66</v>
      </c>
      <c r="L45" s="23" t="s">
        <v>67</v>
      </c>
    </row>
    <row r="46" spans="2:12" outlineLevel="1" x14ac:dyDescent="0.2">
      <c r="B46" s="40">
        <v>46284</v>
      </c>
      <c r="C46" s="23" t="s">
        <v>286</v>
      </c>
      <c r="D46" s="30" t="s">
        <v>87</v>
      </c>
      <c r="E46" s="23" t="s">
        <v>346</v>
      </c>
      <c r="F46" s="41">
        <v>2706550</v>
      </c>
      <c r="G46" s="41">
        <v>216524</v>
      </c>
      <c r="H46" s="41">
        <v>2923074</v>
      </c>
      <c r="I46" s="40">
        <v>46284</v>
      </c>
      <c r="J46" s="23" t="s">
        <v>405</v>
      </c>
      <c r="K46" s="23" t="s">
        <v>54</v>
      </c>
      <c r="L46" s="23" t="s">
        <v>55</v>
      </c>
    </row>
    <row r="47" spans="2:12" outlineLevel="1" x14ac:dyDescent="0.2">
      <c r="B47" s="40">
        <v>46284</v>
      </c>
      <c r="C47" s="23" t="s">
        <v>287</v>
      </c>
      <c r="D47" s="30" t="s">
        <v>87</v>
      </c>
      <c r="E47" s="23" t="s">
        <v>347</v>
      </c>
      <c r="F47" s="41">
        <v>2233610</v>
      </c>
      <c r="G47" s="41">
        <v>178689</v>
      </c>
      <c r="H47" s="41">
        <v>2412299</v>
      </c>
      <c r="I47" s="40">
        <v>46284</v>
      </c>
      <c r="J47" s="23" t="s">
        <v>406</v>
      </c>
      <c r="K47" s="23" t="s">
        <v>54</v>
      </c>
      <c r="L47" s="23" t="s">
        <v>55</v>
      </c>
    </row>
    <row r="48" spans="2:12" outlineLevel="1" x14ac:dyDescent="0.2">
      <c r="B48" s="40">
        <v>46287</v>
      </c>
      <c r="C48" s="23" t="s">
        <v>288</v>
      </c>
      <c r="D48" s="30" t="s">
        <v>87</v>
      </c>
      <c r="E48" s="23" t="s">
        <v>348</v>
      </c>
      <c r="F48" s="41">
        <v>3690310</v>
      </c>
      <c r="G48" s="41">
        <v>295225</v>
      </c>
      <c r="H48" s="41">
        <v>3985535</v>
      </c>
      <c r="I48" s="40">
        <v>46287</v>
      </c>
      <c r="J48" s="23" t="s">
        <v>407</v>
      </c>
      <c r="K48" s="23" t="s">
        <v>34</v>
      </c>
      <c r="L48" s="23" t="s">
        <v>35</v>
      </c>
    </row>
    <row r="49" spans="2:12" outlineLevel="1" x14ac:dyDescent="0.2">
      <c r="B49" s="40">
        <v>46287</v>
      </c>
      <c r="C49" s="23" t="s">
        <v>289</v>
      </c>
      <c r="D49" s="30" t="s">
        <v>87</v>
      </c>
      <c r="E49" s="23" t="s">
        <v>349</v>
      </c>
      <c r="F49" s="41">
        <v>2218735</v>
      </c>
      <c r="G49" s="41">
        <v>177499</v>
      </c>
      <c r="H49" s="41">
        <v>2396234</v>
      </c>
      <c r="I49" s="40">
        <v>46287</v>
      </c>
      <c r="J49" s="23" t="s">
        <v>408</v>
      </c>
      <c r="K49" s="23" t="s">
        <v>70</v>
      </c>
      <c r="L49" s="23" t="s">
        <v>71</v>
      </c>
    </row>
    <row r="50" spans="2:12" outlineLevel="1" x14ac:dyDescent="0.2">
      <c r="B50" s="40">
        <v>46287</v>
      </c>
      <c r="C50" s="23" t="s">
        <v>290</v>
      </c>
      <c r="D50" s="30" t="s">
        <v>87</v>
      </c>
      <c r="E50" s="23" t="s">
        <v>350</v>
      </c>
      <c r="F50" s="41">
        <v>1845155</v>
      </c>
      <c r="G50" s="41">
        <v>147612</v>
      </c>
      <c r="H50" s="41">
        <v>1992767</v>
      </c>
      <c r="I50" s="40">
        <v>46287</v>
      </c>
      <c r="J50" s="23" t="s">
        <v>409</v>
      </c>
      <c r="K50" s="23" t="s">
        <v>42</v>
      </c>
      <c r="L50" s="23" t="s">
        <v>43</v>
      </c>
    </row>
    <row r="51" spans="2:12" outlineLevel="1" x14ac:dyDescent="0.2">
      <c r="B51" s="40">
        <v>46287</v>
      </c>
      <c r="C51" s="23" t="s">
        <v>291</v>
      </c>
      <c r="D51" s="30" t="s">
        <v>87</v>
      </c>
      <c r="E51" s="23" t="s">
        <v>351</v>
      </c>
      <c r="F51" s="41">
        <v>1067500</v>
      </c>
      <c r="G51" s="41">
        <v>85400</v>
      </c>
      <c r="H51" s="41">
        <v>1152900</v>
      </c>
      <c r="I51" s="40">
        <v>46287</v>
      </c>
      <c r="J51" s="23" t="s">
        <v>410</v>
      </c>
      <c r="K51" s="23" t="s">
        <v>66</v>
      </c>
      <c r="L51" s="23" t="s">
        <v>67</v>
      </c>
    </row>
    <row r="52" spans="2:12" outlineLevel="1" x14ac:dyDescent="0.2">
      <c r="B52" s="40">
        <v>46287</v>
      </c>
      <c r="C52" s="23" t="s">
        <v>292</v>
      </c>
      <c r="D52" s="30" t="s">
        <v>87</v>
      </c>
      <c r="E52" s="23" t="s">
        <v>352</v>
      </c>
      <c r="F52" s="41">
        <v>2524200</v>
      </c>
      <c r="G52" s="41">
        <v>201936</v>
      </c>
      <c r="H52" s="41">
        <v>2726136</v>
      </c>
      <c r="I52" s="40">
        <v>46287</v>
      </c>
      <c r="J52" s="23" t="s">
        <v>411</v>
      </c>
      <c r="K52" s="23" t="s">
        <v>38</v>
      </c>
      <c r="L52" s="23" t="s">
        <v>39</v>
      </c>
    </row>
    <row r="53" spans="2:12" outlineLevel="1" x14ac:dyDescent="0.2">
      <c r="B53" s="40">
        <v>46287</v>
      </c>
      <c r="C53" s="23" t="s">
        <v>293</v>
      </c>
      <c r="D53" s="30" t="s">
        <v>87</v>
      </c>
      <c r="E53" s="23" t="s">
        <v>353</v>
      </c>
      <c r="F53" s="41">
        <v>1166110</v>
      </c>
      <c r="G53" s="41">
        <v>93289</v>
      </c>
      <c r="H53" s="41">
        <v>1259399</v>
      </c>
      <c r="I53" s="40">
        <v>46287</v>
      </c>
      <c r="J53" s="23" t="s">
        <v>412</v>
      </c>
      <c r="K53" s="23" t="s">
        <v>66</v>
      </c>
      <c r="L53" s="23" t="s">
        <v>67</v>
      </c>
    </row>
    <row r="54" spans="2:12" outlineLevel="1" x14ac:dyDescent="0.2">
      <c r="B54" s="40">
        <v>46288</v>
      </c>
      <c r="C54" s="23" t="s">
        <v>294</v>
      </c>
      <c r="D54" s="30" t="s">
        <v>87</v>
      </c>
      <c r="E54" s="23" t="s">
        <v>354</v>
      </c>
      <c r="F54" s="41">
        <v>2218735</v>
      </c>
      <c r="G54" s="41">
        <v>177499</v>
      </c>
      <c r="H54" s="41">
        <v>2396234</v>
      </c>
      <c r="I54" s="40">
        <v>46288</v>
      </c>
      <c r="J54" s="23" t="s">
        <v>413</v>
      </c>
      <c r="K54" s="23" t="s">
        <v>58</v>
      </c>
      <c r="L54" s="23" t="s">
        <v>59</v>
      </c>
    </row>
    <row r="55" spans="2:12" outlineLevel="1" x14ac:dyDescent="0.2">
      <c r="B55" s="40">
        <v>46288</v>
      </c>
      <c r="C55" s="23" t="s">
        <v>295</v>
      </c>
      <c r="D55" s="30" t="s">
        <v>87</v>
      </c>
      <c r="E55" s="23" t="s">
        <v>355</v>
      </c>
      <c r="F55" s="41">
        <v>583055</v>
      </c>
      <c r="G55" s="41">
        <v>46644</v>
      </c>
      <c r="H55" s="41">
        <v>629699</v>
      </c>
      <c r="I55" s="40">
        <v>46288</v>
      </c>
      <c r="J55" s="23" t="s">
        <v>414</v>
      </c>
      <c r="K55" s="23" t="s">
        <v>120</v>
      </c>
      <c r="L55" s="23" t="s">
        <v>67</v>
      </c>
    </row>
    <row r="56" spans="2:12" outlineLevel="1" x14ac:dyDescent="0.2">
      <c r="B56" s="40">
        <v>46288</v>
      </c>
      <c r="C56" s="23" t="s">
        <v>296</v>
      </c>
      <c r="D56" s="30" t="s">
        <v>87</v>
      </c>
      <c r="E56" s="23" t="s">
        <v>356</v>
      </c>
      <c r="F56" s="41">
        <v>1166110</v>
      </c>
      <c r="G56" s="41">
        <v>93289</v>
      </c>
      <c r="H56" s="41">
        <v>1259399</v>
      </c>
      <c r="I56" s="40">
        <v>46288</v>
      </c>
      <c r="J56" s="23" t="s">
        <v>415</v>
      </c>
      <c r="K56" s="23" t="s">
        <v>58</v>
      </c>
      <c r="L56" s="23" t="s">
        <v>59</v>
      </c>
    </row>
    <row r="57" spans="2:12" outlineLevel="1" x14ac:dyDescent="0.2">
      <c r="B57" s="40">
        <v>46289</v>
      </c>
      <c r="C57" s="23" t="s">
        <v>297</v>
      </c>
      <c r="D57" s="30" t="s">
        <v>87</v>
      </c>
      <c r="E57" s="23" t="s">
        <v>357</v>
      </c>
      <c r="F57" s="41">
        <v>1262100</v>
      </c>
      <c r="G57" s="41">
        <v>100968</v>
      </c>
      <c r="H57" s="41">
        <v>1363068</v>
      </c>
      <c r="I57" s="40">
        <v>46289</v>
      </c>
      <c r="J57" s="23" t="s">
        <v>416</v>
      </c>
      <c r="K57" s="23" t="s">
        <v>54</v>
      </c>
      <c r="L57" s="23" t="s">
        <v>55</v>
      </c>
    </row>
    <row r="58" spans="2:12" outlineLevel="1" x14ac:dyDescent="0.2">
      <c r="B58" s="40">
        <v>46289</v>
      </c>
      <c r="C58" s="23" t="s">
        <v>298</v>
      </c>
      <c r="D58" s="30" t="s">
        <v>87</v>
      </c>
      <c r="E58" s="23" t="s">
        <v>358</v>
      </c>
      <c r="F58" s="41">
        <v>2233610</v>
      </c>
      <c r="G58" s="41">
        <v>178689</v>
      </c>
      <c r="H58" s="41">
        <v>2412299</v>
      </c>
      <c r="I58" s="40">
        <v>46289</v>
      </c>
      <c r="J58" s="23" t="s">
        <v>417</v>
      </c>
      <c r="K58" s="23" t="s">
        <v>54</v>
      </c>
      <c r="L58" s="23" t="s">
        <v>55</v>
      </c>
    </row>
    <row r="59" spans="2:12" outlineLevel="1" x14ac:dyDescent="0.2">
      <c r="B59" s="40">
        <v>46290</v>
      </c>
      <c r="C59" s="23" t="s">
        <v>299</v>
      </c>
      <c r="D59" s="30" t="s">
        <v>87</v>
      </c>
      <c r="E59" s="23" t="s">
        <v>359</v>
      </c>
      <c r="F59" s="41">
        <v>2075500</v>
      </c>
      <c r="G59" s="41">
        <v>166040</v>
      </c>
      <c r="H59" s="41">
        <v>2241540</v>
      </c>
      <c r="I59" s="40">
        <v>46290</v>
      </c>
      <c r="J59" s="23" t="s">
        <v>418</v>
      </c>
      <c r="K59" s="23" t="s">
        <v>66</v>
      </c>
      <c r="L59" s="23" t="s">
        <v>67</v>
      </c>
    </row>
    <row r="60" spans="2:12" outlineLevel="1" x14ac:dyDescent="0.2">
      <c r="B60" s="53">
        <v>46290</v>
      </c>
      <c r="C60" s="42" t="s">
        <v>300</v>
      </c>
      <c r="D60" s="30" t="s">
        <v>87</v>
      </c>
      <c r="E60" s="42" t="s">
        <v>360</v>
      </c>
      <c r="F60" s="43">
        <v>1037750</v>
      </c>
      <c r="G60" s="43">
        <v>83020</v>
      </c>
      <c r="H60" s="43">
        <v>1120770</v>
      </c>
      <c r="I60" s="53">
        <v>46290</v>
      </c>
      <c r="J60" s="42" t="s">
        <v>419</v>
      </c>
      <c r="K60" s="42" t="s">
        <v>78</v>
      </c>
      <c r="L60" s="23" t="s">
        <v>79</v>
      </c>
    </row>
    <row r="61" spans="2:12" outlineLevel="1" x14ac:dyDescent="0.2">
      <c r="B61" s="40">
        <v>46290</v>
      </c>
      <c r="C61" s="23" t="s">
        <v>301</v>
      </c>
      <c r="D61" s="30" t="s">
        <v>87</v>
      </c>
      <c r="E61" s="23" t="s">
        <v>361</v>
      </c>
      <c r="F61" s="41">
        <v>1166110</v>
      </c>
      <c r="G61" s="41">
        <v>93289</v>
      </c>
      <c r="H61" s="41">
        <v>1259399</v>
      </c>
      <c r="I61" s="40">
        <v>46290</v>
      </c>
      <c r="J61" s="23" t="s">
        <v>420</v>
      </c>
      <c r="K61" s="23" t="s">
        <v>66</v>
      </c>
      <c r="L61" s="23" t="s">
        <v>67</v>
      </c>
    </row>
    <row r="62" spans="2:12" outlineLevel="1" x14ac:dyDescent="0.2">
      <c r="B62" s="53">
        <v>46294</v>
      </c>
      <c r="C62" s="42" t="s">
        <v>302</v>
      </c>
      <c r="D62" s="30" t="s">
        <v>87</v>
      </c>
      <c r="E62" s="42" t="s">
        <v>362</v>
      </c>
      <c r="F62" s="43">
        <v>1845155</v>
      </c>
      <c r="G62" s="43">
        <v>147612</v>
      </c>
      <c r="H62" s="43">
        <v>1992767</v>
      </c>
      <c r="I62" s="53">
        <v>46294</v>
      </c>
      <c r="J62" s="42" t="s">
        <v>421</v>
      </c>
      <c r="K62" s="42" t="s">
        <v>30</v>
      </c>
      <c r="L62" s="23" t="s">
        <v>31</v>
      </c>
    </row>
    <row r="63" spans="2:12" outlineLevel="1" x14ac:dyDescent="0.2">
      <c r="B63" s="53">
        <v>46294</v>
      </c>
      <c r="C63" s="42" t="s">
        <v>303</v>
      </c>
      <c r="D63" s="30" t="s">
        <v>87</v>
      </c>
      <c r="E63" s="42" t="s">
        <v>363</v>
      </c>
      <c r="F63" s="43">
        <v>1262100</v>
      </c>
      <c r="G63" s="43">
        <v>100968</v>
      </c>
      <c r="H63" s="43">
        <v>1363068</v>
      </c>
      <c r="I63" s="53">
        <v>46294</v>
      </c>
      <c r="J63" s="42" t="s">
        <v>422</v>
      </c>
      <c r="K63" s="42" t="s">
        <v>70</v>
      </c>
      <c r="L63" s="23" t="s">
        <v>71</v>
      </c>
    </row>
    <row r="64" spans="2:12" outlineLevel="1" x14ac:dyDescent="0.2">
      <c r="B64" s="40"/>
      <c r="C64" s="23"/>
      <c r="D64" s="30"/>
      <c r="E64" s="23"/>
      <c r="F64" s="41"/>
      <c r="G64" s="41"/>
      <c r="H64" s="41"/>
      <c r="I64" s="40"/>
      <c r="J64" s="23"/>
      <c r="K64" s="23"/>
      <c r="L64" s="23"/>
    </row>
    <row r="65" spans="2:12" outlineLevel="1" x14ac:dyDescent="0.2">
      <c r="B65" s="40"/>
      <c r="C65" s="23"/>
      <c r="D65" s="30"/>
      <c r="E65" s="23"/>
      <c r="F65" s="41"/>
      <c r="G65" s="41"/>
      <c r="H65" s="84">
        <v>96233475</v>
      </c>
      <c r="I65" s="40"/>
      <c r="J65" s="23"/>
      <c r="K65" s="23"/>
      <c r="L65" s="23"/>
    </row>
    <row r="66" spans="2:12" outlineLevel="1" x14ac:dyDescent="0.2">
      <c r="B66" s="53"/>
      <c r="C66" s="42"/>
      <c r="D66" s="30"/>
      <c r="E66" s="42"/>
      <c r="F66" s="43"/>
      <c r="G66" s="43"/>
      <c r="H66" s="43"/>
      <c r="I66" s="53"/>
      <c r="J66" s="42"/>
      <c r="K66" s="42"/>
      <c r="L66" s="23"/>
    </row>
    <row r="67" spans="2:12" outlineLevel="1" x14ac:dyDescent="0.2">
      <c r="B67" s="53"/>
      <c r="C67" s="42"/>
      <c r="D67" s="30"/>
      <c r="E67" s="42"/>
      <c r="F67" s="43"/>
      <c r="G67" s="43"/>
      <c r="H67" s="43"/>
      <c r="I67" s="53"/>
      <c r="J67" s="42"/>
      <c r="K67" s="42"/>
      <c r="L67" s="23"/>
    </row>
    <row r="68" spans="2:12" outlineLevel="1" x14ac:dyDescent="0.2">
      <c r="B68" s="53"/>
      <c r="C68" s="42"/>
      <c r="D68" s="30"/>
      <c r="E68" s="42"/>
      <c r="F68" s="43"/>
      <c r="G68" s="43"/>
      <c r="H68" s="43"/>
      <c r="I68" s="53"/>
      <c r="J68" s="42"/>
      <c r="K68" s="42"/>
      <c r="L68" s="23"/>
    </row>
    <row r="69" spans="2:12" outlineLevel="1" x14ac:dyDescent="0.2">
      <c r="B69" s="40"/>
      <c r="C69" s="23"/>
      <c r="D69" s="30"/>
      <c r="E69" s="23"/>
      <c r="F69" s="41"/>
      <c r="G69" s="41"/>
      <c r="H69" s="41"/>
      <c r="I69" s="40"/>
      <c r="J69" s="23"/>
      <c r="K69" s="23"/>
      <c r="L69" s="23"/>
    </row>
    <row r="70" spans="2:12" outlineLevel="1" x14ac:dyDescent="0.2">
      <c r="B70" s="40"/>
      <c r="C70" s="23"/>
      <c r="D70" s="30"/>
      <c r="E70" s="23"/>
      <c r="F70" s="41"/>
      <c r="G70" s="41"/>
      <c r="H70" s="41"/>
      <c r="I70" s="40"/>
      <c r="J70" s="23"/>
      <c r="K70" s="23"/>
      <c r="L70" s="23"/>
    </row>
    <row r="71" spans="2:12" outlineLevel="1" x14ac:dyDescent="0.2">
      <c r="B71" s="53"/>
      <c r="C71" s="42"/>
      <c r="D71" s="30"/>
      <c r="E71" s="42"/>
      <c r="F71" s="43"/>
      <c r="G71" s="43"/>
      <c r="H71" s="43"/>
      <c r="I71" s="53"/>
      <c r="J71" s="42"/>
      <c r="K71" s="42"/>
      <c r="L71" s="23"/>
    </row>
    <row r="72" spans="2:12" outlineLevel="1" x14ac:dyDescent="0.2">
      <c r="B72" s="40"/>
      <c r="C72" s="23"/>
      <c r="D72" s="30"/>
      <c r="E72" s="23"/>
      <c r="F72" s="41"/>
      <c r="G72" s="41"/>
      <c r="H72" s="41"/>
      <c r="I72" s="40"/>
      <c r="J72" s="23"/>
      <c r="K72" s="23"/>
      <c r="L72" s="30"/>
    </row>
    <row r="73" spans="2:12" outlineLevel="1" x14ac:dyDescent="0.2">
      <c r="B73" s="40"/>
      <c r="C73" s="23"/>
      <c r="D73" s="30"/>
      <c r="E73" s="23"/>
      <c r="F73" s="41"/>
      <c r="G73" s="41"/>
      <c r="H73" s="41"/>
      <c r="I73" s="40"/>
      <c r="J73" s="23"/>
      <c r="K73" s="23"/>
      <c r="L73" s="23"/>
    </row>
    <row r="74" spans="2:12" outlineLevel="1" x14ac:dyDescent="0.2">
      <c r="B74" s="40"/>
      <c r="C74" s="23"/>
      <c r="D74" s="30"/>
      <c r="E74" s="23"/>
      <c r="F74" s="41"/>
      <c r="G74" s="41"/>
      <c r="H74" s="41"/>
      <c r="I74" s="40"/>
      <c r="J74" s="23"/>
      <c r="K74" s="23"/>
      <c r="L74" s="23"/>
    </row>
    <row r="75" spans="2:12" outlineLevel="1" x14ac:dyDescent="0.2">
      <c r="B75" s="40"/>
      <c r="C75" s="23"/>
      <c r="D75" s="30"/>
      <c r="E75" s="23"/>
      <c r="F75" s="41"/>
      <c r="G75" s="41"/>
      <c r="H75" s="41"/>
      <c r="I75" s="40"/>
      <c r="J75" s="23"/>
      <c r="K75" s="23"/>
      <c r="L75" s="23"/>
    </row>
    <row r="76" spans="2:12" outlineLevel="1" x14ac:dyDescent="0.2">
      <c r="B76" s="40"/>
      <c r="C76" s="23"/>
      <c r="D76" s="30"/>
      <c r="E76" s="23"/>
      <c r="F76" s="41"/>
      <c r="G76" s="41"/>
      <c r="H76" s="41"/>
      <c r="I76" s="40"/>
      <c r="J76" s="23"/>
      <c r="K76" s="23"/>
      <c r="L76" s="23"/>
    </row>
    <row r="77" spans="2:12" outlineLevel="1" x14ac:dyDescent="0.2">
      <c r="B77" s="40"/>
      <c r="C77" s="23"/>
      <c r="D77" s="30"/>
      <c r="E77" s="23"/>
      <c r="F77" s="41"/>
      <c r="G77" s="41"/>
      <c r="H77" s="41"/>
      <c r="I77" s="40"/>
      <c r="J77" s="23"/>
      <c r="K77" s="23"/>
      <c r="L77" s="23"/>
    </row>
    <row r="78" spans="2:12" outlineLevel="1" x14ac:dyDescent="0.2">
      <c r="B78" s="40"/>
      <c r="C78" s="23"/>
      <c r="D78" s="30"/>
      <c r="E78" s="23"/>
      <c r="F78" s="41"/>
      <c r="G78" s="41"/>
      <c r="H78" s="41"/>
      <c r="I78" s="40"/>
      <c r="J78" s="23"/>
      <c r="K78" s="23"/>
      <c r="L78" s="23"/>
    </row>
    <row r="79" spans="2:12" outlineLevel="1" x14ac:dyDescent="0.2">
      <c r="B79" s="29"/>
      <c r="C79" s="30"/>
      <c r="D79" s="30"/>
      <c r="E79" s="30"/>
      <c r="F79" s="31">
        <f>SUM(F4:F78)</f>
        <v>96233475</v>
      </c>
      <c r="G79" s="31">
        <f>SUM(G4:G78)</f>
        <v>7698676</v>
      </c>
      <c r="H79" s="31">
        <f>SUM(H4:H78)</f>
        <v>200165626</v>
      </c>
      <c r="I79" s="29"/>
      <c r="J79" s="30"/>
      <c r="K79" s="30"/>
      <c r="L79" s="30"/>
    </row>
    <row r="80" spans="2:12" outlineLevel="1" x14ac:dyDescent="0.2">
      <c r="B80" s="29"/>
      <c r="C80" s="30"/>
      <c r="D80" s="30"/>
      <c r="E80" s="30"/>
      <c r="F80" s="31"/>
      <c r="G80" s="31"/>
      <c r="H80" s="31"/>
      <c r="I80" s="29"/>
      <c r="J80" s="30"/>
      <c r="K80" s="30"/>
      <c r="L80" s="30"/>
    </row>
    <row r="81" spans="2:12" outlineLevel="1" x14ac:dyDescent="0.2">
      <c r="B81" s="29"/>
      <c r="C81" s="30"/>
      <c r="D81" s="30"/>
      <c r="E81" s="30"/>
      <c r="F81" s="31"/>
      <c r="G81" s="31"/>
      <c r="H81" s="31"/>
      <c r="I81" s="29"/>
      <c r="J81" s="30"/>
      <c r="K81" s="30"/>
      <c r="L81" s="30"/>
    </row>
    <row r="82" spans="2:12" outlineLevel="1" x14ac:dyDescent="0.2">
      <c r="B82" s="29"/>
      <c r="C82" s="30"/>
      <c r="D82" s="30"/>
      <c r="E82" s="30"/>
      <c r="F82" s="31"/>
      <c r="G82" s="31"/>
      <c r="H82" s="31"/>
      <c r="I82" s="29"/>
      <c r="J82" s="30"/>
      <c r="K82" s="30"/>
      <c r="L82" s="30"/>
    </row>
    <row r="83" spans="2:12" ht="15" customHeight="1" x14ac:dyDescent="0.2">
      <c r="B83" s="53">
        <v>46246</v>
      </c>
      <c r="E83" s="42" t="s">
        <v>121</v>
      </c>
      <c r="F83" s="43">
        <v>-1009680</v>
      </c>
      <c r="G83" s="43">
        <v>-80774</v>
      </c>
      <c r="H83" s="43">
        <v>-1090454</v>
      </c>
      <c r="I83" s="53">
        <v>46221</v>
      </c>
      <c r="J83" s="42" t="s">
        <v>122</v>
      </c>
      <c r="K83" s="42" t="s">
        <v>120</v>
      </c>
      <c r="L83" s="23" t="s">
        <v>67</v>
      </c>
    </row>
  </sheetData>
  <autoFilter ref="A3:L83" xr:uid="{00000000-0009-0000-0000-000001000000}"/>
  <mergeCells count="2">
    <mergeCell ref="A1:K1"/>
    <mergeCell ref="A2:K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topLeftCell="A10" zoomScaleNormal="100" workbookViewId="0">
      <selection activeCell="I20" sqref="I2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439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TÂY HỒ</v>
      </c>
      <c r="D14" s="6"/>
      <c r="F14" s="8"/>
      <c r="G14" s="8"/>
      <c r="H14" s="8"/>
      <c r="J14" s="7" t="s">
        <v>77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0304741634-015</v>
      </c>
      <c r="D15" s="6"/>
      <c r="F15" s="8"/>
      <c r="G15" s="8"/>
      <c r="H15" s="8"/>
      <c r="J15" s="7" t="s">
        <v>108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B1, Lotte Mall Hà Nội, Số 272 Võ Chí Công, Phường Tây Hồ, Thành phố Hà Nội,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5.25" customHeight="1" x14ac:dyDescent="0.25">
      <c r="A20" s="14">
        <v>1</v>
      </c>
      <c r="B20" s="58" t="s">
        <v>300</v>
      </c>
      <c r="C20" s="14" t="s">
        <v>87</v>
      </c>
      <c r="D20" s="59">
        <v>46290</v>
      </c>
      <c r="E20" s="16" t="s">
        <v>78</v>
      </c>
      <c r="F20" s="60">
        <v>1037750</v>
      </c>
      <c r="G20" s="60">
        <v>83020</v>
      </c>
      <c r="H20" s="60">
        <f>F20+G20</f>
        <v>1120770</v>
      </c>
    </row>
    <row r="21" spans="1:10" ht="35.25" customHeight="1" x14ac:dyDescent="0.25">
      <c r="A21" s="14"/>
      <c r="B21" s="44"/>
      <c r="C21" s="14"/>
      <c r="D21" s="45"/>
      <c r="E21" s="16"/>
      <c r="F21" s="46"/>
      <c r="G21" s="46"/>
      <c r="H21" s="46">
        <f t="shared" ref="H21" si="0">F21+G21</f>
        <v>0</v>
      </c>
    </row>
    <row r="22" spans="1:10" s="19" customFormat="1" ht="35.25" customHeight="1" x14ac:dyDescent="0.25">
      <c r="A22" s="71" t="s">
        <v>22</v>
      </c>
      <c r="B22" s="71"/>
      <c r="C22" s="71"/>
      <c r="D22" s="71"/>
      <c r="E22" s="71"/>
      <c r="F22" s="18">
        <f>SUM(F20:F21)</f>
        <v>1037750</v>
      </c>
      <c r="G22" s="18">
        <f>SUM(G20:G21)</f>
        <v>83020</v>
      </c>
      <c r="H22" s="18">
        <f>SUM(H20:H21)</f>
        <v>1120770</v>
      </c>
      <c r="I22" s="86" t="s">
        <v>440</v>
      </c>
      <c r="J22" s="18">
        <f>ROUND(F22*0.05,0)</f>
        <v>51888</v>
      </c>
    </row>
    <row r="23" spans="1:10" s="19" customFormat="1" ht="35.25" customHeight="1" x14ac:dyDescent="0.2">
      <c r="A23" s="72" t="s">
        <v>123</v>
      </c>
      <c r="B23" s="73"/>
      <c r="C23" s="73"/>
      <c r="D23" s="73"/>
      <c r="E23" s="74"/>
      <c r="F23" s="18">
        <f>ROUND(F22*0.0725,0)</f>
        <v>75237</v>
      </c>
      <c r="G23" s="18">
        <f>ROUND(F23*0.08,0)</f>
        <v>6019</v>
      </c>
      <c r="H23" s="18">
        <f>F23+G23</f>
        <v>81256</v>
      </c>
      <c r="I23" s="87" t="s">
        <v>441</v>
      </c>
      <c r="J23" s="18">
        <f>ROUND(F22*0.015,0)</f>
        <v>15566</v>
      </c>
    </row>
    <row r="24" spans="1:10" x14ac:dyDescent="0.25">
      <c r="I24" s="86" t="s">
        <v>442</v>
      </c>
    </row>
    <row r="25" spans="1:10" s="1" customFormat="1" ht="16.5" x14ac:dyDescent="0.25">
      <c r="A25" s="75" t="s">
        <v>23</v>
      </c>
      <c r="B25" s="75"/>
      <c r="C25" s="75"/>
      <c r="D25" s="75"/>
      <c r="E25" s="75"/>
      <c r="F25" s="75"/>
      <c r="G25" s="75"/>
      <c r="H25" s="75"/>
    </row>
    <row r="26" spans="1:10" s="1" customFormat="1" ht="16.5" x14ac:dyDescent="0.25">
      <c r="D26" s="2"/>
      <c r="F26" s="3"/>
      <c r="G26" s="3"/>
      <c r="H26" s="3"/>
    </row>
    <row r="27" spans="1:10" s="1" customFormat="1" ht="16.5" x14ac:dyDescent="0.25">
      <c r="A27" s="4"/>
      <c r="B27" s="62" t="s">
        <v>24</v>
      </c>
      <c r="C27" s="62"/>
      <c r="D27" s="62"/>
      <c r="F27" s="66" t="s">
        <v>25</v>
      </c>
      <c r="G27" s="66"/>
      <c r="H27" s="66"/>
    </row>
    <row r="28" spans="1:10" s="1" customFormat="1" ht="16.5" x14ac:dyDescent="0.25">
      <c r="B28" s="67" t="s">
        <v>26</v>
      </c>
      <c r="C28" s="67"/>
      <c r="D28" s="67"/>
      <c r="F28" s="68" t="s">
        <v>26</v>
      </c>
      <c r="G28" s="68"/>
      <c r="H28" s="68"/>
    </row>
    <row r="29" spans="1:10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topLeftCell="A15" zoomScaleNormal="100" workbookViewId="0">
      <selection activeCell="E30" sqref="E30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438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VINH</v>
      </c>
      <c r="D14" s="6"/>
      <c r="F14" s="8"/>
      <c r="G14" s="8"/>
      <c r="H14" s="8"/>
      <c r="J14" s="7" t="s">
        <v>33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0304741634-013</v>
      </c>
      <c r="D15" s="6"/>
      <c r="F15" s="8"/>
      <c r="G15" s="8"/>
      <c r="H15" s="8"/>
      <c r="J15" s="7" t="s">
        <v>110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Đại lộ V.I.Lenin, Khối Yên Sơn, Phường Vinh Phú, Tỉnh Nghệ An,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7.5" customHeight="1" x14ac:dyDescent="0.25">
      <c r="A20" s="14">
        <v>1</v>
      </c>
      <c r="B20" s="44" t="s">
        <v>264</v>
      </c>
      <c r="C20" s="14" t="s">
        <v>87</v>
      </c>
      <c r="D20" s="45">
        <v>46273</v>
      </c>
      <c r="E20" s="16" t="s">
        <v>34</v>
      </c>
      <c r="F20" s="46">
        <v>4524460</v>
      </c>
      <c r="G20" s="46">
        <v>361957</v>
      </c>
      <c r="H20" s="46">
        <f>F20+G20</f>
        <v>4886417</v>
      </c>
    </row>
    <row r="21" spans="1:10" ht="37.5" customHeight="1" x14ac:dyDescent="0.25">
      <c r="A21" s="14">
        <v>2</v>
      </c>
      <c r="B21" s="44" t="s">
        <v>288</v>
      </c>
      <c r="C21" s="14" t="s">
        <v>87</v>
      </c>
      <c r="D21" s="45">
        <v>46287</v>
      </c>
      <c r="E21" s="16" t="s">
        <v>34</v>
      </c>
      <c r="F21" s="46">
        <v>3690310</v>
      </c>
      <c r="G21" s="46">
        <v>295225</v>
      </c>
      <c r="H21" s="46">
        <f t="shared" ref="H21" si="0">F21+G21</f>
        <v>3985535</v>
      </c>
    </row>
    <row r="22" spans="1:10" s="19" customFormat="1" ht="35.25" customHeight="1" x14ac:dyDescent="0.25">
      <c r="A22" s="81" t="s">
        <v>22</v>
      </c>
      <c r="B22" s="82"/>
      <c r="C22" s="82"/>
      <c r="D22" s="82"/>
      <c r="E22" s="83"/>
      <c r="F22" s="18">
        <f>SUM(F20:F21)</f>
        <v>8214770</v>
      </c>
      <c r="G22" s="18">
        <f>SUM(G20:G21)</f>
        <v>657182</v>
      </c>
      <c r="H22" s="18">
        <f>SUM(H20:H21)</f>
        <v>8871952</v>
      </c>
      <c r="I22" s="86" t="s">
        <v>440</v>
      </c>
      <c r="J22" s="18">
        <f>ROUND(F22*0.05,0)</f>
        <v>410739</v>
      </c>
    </row>
    <row r="23" spans="1:10" s="19" customFormat="1" ht="35.25" customHeight="1" x14ac:dyDescent="0.2">
      <c r="A23" s="72" t="s">
        <v>123</v>
      </c>
      <c r="B23" s="73"/>
      <c r="C23" s="73"/>
      <c r="D23" s="73"/>
      <c r="E23" s="74"/>
      <c r="F23" s="18">
        <f>ROUND(F22*0.0725,0)</f>
        <v>595571</v>
      </c>
      <c r="G23" s="18">
        <f>ROUND(F23*0.08,0)</f>
        <v>47646</v>
      </c>
      <c r="H23" s="18">
        <f>F23+G23</f>
        <v>643217</v>
      </c>
      <c r="I23" s="87" t="s">
        <v>441</v>
      </c>
      <c r="J23" s="18">
        <f>ROUND(F22*0.015,0)</f>
        <v>123222</v>
      </c>
    </row>
    <row r="24" spans="1:10" x14ac:dyDescent="0.25">
      <c r="I24" s="86" t="s">
        <v>442</v>
      </c>
    </row>
    <row r="25" spans="1:10" s="1" customFormat="1" ht="16.5" x14ac:dyDescent="0.25">
      <c r="A25" s="75" t="s">
        <v>23</v>
      </c>
      <c r="B25" s="75"/>
      <c r="C25" s="75"/>
      <c r="D25" s="75"/>
      <c r="E25" s="75"/>
      <c r="F25" s="75"/>
      <c r="G25" s="75"/>
      <c r="H25" s="75"/>
    </row>
    <row r="26" spans="1:10" s="1" customFormat="1" ht="16.5" x14ac:dyDescent="0.25">
      <c r="D26" s="2"/>
      <c r="F26" s="3"/>
      <c r="G26" s="3"/>
      <c r="H26" s="3"/>
    </row>
    <row r="27" spans="1:10" s="1" customFormat="1" ht="16.5" x14ac:dyDescent="0.25">
      <c r="A27" s="4"/>
      <c r="B27" s="62" t="s">
        <v>24</v>
      </c>
      <c r="C27" s="62"/>
      <c r="D27" s="62"/>
      <c r="F27" s="66" t="s">
        <v>25</v>
      </c>
      <c r="G27" s="66"/>
      <c r="H27" s="66"/>
    </row>
    <row r="28" spans="1:10" s="1" customFormat="1" ht="16.5" x14ac:dyDescent="0.25">
      <c r="B28" s="67" t="s">
        <v>26</v>
      </c>
      <c r="C28" s="67"/>
      <c r="D28" s="67"/>
      <c r="F28" s="68" t="s">
        <v>26</v>
      </c>
      <c r="G28" s="68"/>
      <c r="H28" s="68"/>
    </row>
    <row r="29" spans="1:10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topLeftCell="A17" zoomScaleNormal="100" workbookViewId="0">
      <selection activeCell="J22" sqref="J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6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437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NHA TRANG</v>
      </c>
      <c r="D14" s="6"/>
      <c r="F14" s="8"/>
      <c r="G14" s="8"/>
      <c r="H14" s="8"/>
      <c r="J14" s="7" t="s">
        <v>69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0304741634-011</v>
      </c>
      <c r="D15" s="6"/>
      <c r="F15" s="8"/>
      <c r="G15" s="8"/>
      <c r="H15" s="8"/>
      <c r="J15" s="7" t="s">
        <v>111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58 đường 23/10, Phường Tây Nha Trang, Tỉnh Khánh Hòa,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40.5" customHeight="1" x14ac:dyDescent="0.25">
      <c r="A20" s="14">
        <v>1</v>
      </c>
      <c r="B20" s="58" t="s">
        <v>266</v>
      </c>
      <c r="C20" s="14" t="s">
        <v>87</v>
      </c>
      <c r="D20" s="59">
        <v>46275</v>
      </c>
      <c r="E20" s="16" t="s">
        <v>70</v>
      </c>
      <c r="F20" s="60">
        <v>1797160</v>
      </c>
      <c r="G20" s="60">
        <v>143773</v>
      </c>
      <c r="H20" s="60">
        <f>F20+G20</f>
        <v>1940933</v>
      </c>
    </row>
    <row r="21" spans="1:10" ht="40.5" customHeight="1" x14ac:dyDescent="0.25">
      <c r="A21" s="14">
        <v>2</v>
      </c>
      <c r="B21" s="58" t="s">
        <v>275</v>
      </c>
      <c r="C21" s="14" t="s">
        <v>87</v>
      </c>
      <c r="D21" s="59">
        <v>46280</v>
      </c>
      <c r="E21" s="16" t="s">
        <v>70</v>
      </c>
      <c r="F21" s="60">
        <v>1795850</v>
      </c>
      <c r="G21" s="60">
        <v>143668</v>
      </c>
      <c r="H21" s="60">
        <f t="shared" ref="H21:H24" si="0">F21+G21</f>
        <v>1939518</v>
      </c>
    </row>
    <row r="22" spans="1:10" ht="40.5" customHeight="1" x14ac:dyDescent="0.25">
      <c r="A22" s="14">
        <v>3</v>
      </c>
      <c r="B22" s="58" t="s">
        <v>278</v>
      </c>
      <c r="C22" s="14" t="s">
        <v>87</v>
      </c>
      <c r="D22" s="59">
        <v>46282</v>
      </c>
      <c r="E22" s="16" t="s">
        <v>70</v>
      </c>
      <c r="F22" s="60">
        <v>2203860</v>
      </c>
      <c r="G22" s="60">
        <v>176309</v>
      </c>
      <c r="H22" s="60">
        <f t="shared" si="0"/>
        <v>2380169</v>
      </c>
    </row>
    <row r="23" spans="1:10" ht="40.5" customHeight="1" x14ac:dyDescent="0.25">
      <c r="A23" s="14">
        <v>4</v>
      </c>
      <c r="B23" s="58" t="s">
        <v>289</v>
      </c>
      <c r="C23" s="14" t="s">
        <v>87</v>
      </c>
      <c r="D23" s="59">
        <v>46287</v>
      </c>
      <c r="E23" s="16" t="s">
        <v>70</v>
      </c>
      <c r="F23" s="60">
        <v>2218735</v>
      </c>
      <c r="G23" s="60">
        <v>177499</v>
      </c>
      <c r="H23" s="60">
        <f t="shared" si="0"/>
        <v>2396234</v>
      </c>
    </row>
    <row r="24" spans="1:10" ht="40.5" customHeight="1" x14ac:dyDescent="0.25">
      <c r="A24" s="14">
        <v>5</v>
      </c>
      <c r="B24" s="58" t="s">
        <v>303</v>
      </c>
      <c r="C24" s="14" t="s">
        <v>87</v>
      </c>
      <c r="D24" s="59">
        <v>46294</v>
      </c>
      <c r="E24" s="16" t="s">
        <v>70</v>
      </c>
      <c r="F24" s="60">
        <v>1262100</v>
      </c>
      <c r="G24" s="60">
        <v>100968</v>
      </c>
      <c r="H24" s="60">
        <f t="shared" si="0"/>
        <v>1363068</v>
      </c>
    </row>
    <row r="25" spans="1:10" s="19" customFormat="1" ht="35.25" customHeight="1" x14ac:dyDescent="0.25">
      <c r="A25" s="81" t="s">
        <v>22</v>
      </c>
      <c r="B25" s="82"/>
      <c r="C25" s="82"/>
      <c r="D25" s="82"/>
      <c r="E25" s="83"/>
      <c r="F25" s="88">
        <f>SUM(F20:F24)</f>
        <v>9277705</v>
      </c>
      <c r="G25" s="88">
        <f>SUM(G20:G24)</f>
        <v>742217</v>
      </c>
      <c r="H25" s="88">
        <f>SUM(H20:H24)</f>
        <v>10019922</v>
      </c>
      <c r="I25" s="86" t="s">
        <v>440</v>
      </c>
      <c r="J25" s="18">
        <f>ROUND(F25*0.05,0)</f>
        <v>463885</v>
      </c>
    </row>
    <row r="26" spans="1:10" s="19" customFormat="1" ht="35.25" customHeight="1" x14ac:dyDescent="0.2">
      <c r="A26" s="72" t="s">
        <v>123</v>
      </c>
      <c r="B26" s="73"/>
      <c r="C26" s="73"/>
      <c r="D26" s="73"/>
      <c r="E26" s="74"/>
      <c r="F26" s="18">
        <f>ROUND(F25*0.0725,0)</f>
        <v>672634</v>
      </c>
      <c r="G26" s="18">
        <f>ROUND(F26*0.08,0)</f>
        <v>53811</v>
      </c>
      <c r="H26" s="18">
        <f>F26+G26</f>
        <v>726445</v>
      </c>
      <c r="I26" s="87" t="s">
        <v>441</v>
      </c>
      <c r="J26" s="18">
        <f>ROUND(F25*0.015,0)</f>
        <v>139166</v>
      </c>
    </row>
    <row r="27" spans="1:10" x14ac:dyDescent="0.25">
      <c r="I27" s="86" t="s">
        <v>442</v>
      </c>
    </row>
    <row r="28" spans="1:10" s="1" customFormat="1" ht="16.5" x14ac:dyDescent="0.25">
      <c r="A28" s="75" t="s">
        <v>23</v>
      </c>
      <c r="B28" s="75"/>
      <c r="C28" s="75"/>
      <c r="D28" s="75"/>
      <c r="E28" s="75"/>
      <c r="F28" s="75"/>
      <c r="G28" s="75"/>
      <c r="H28" s="75"/>
    </row>
    <row r="29" spans="1:10" s="1" customFormat="1" ht="16.5" x14ac:dyDescent="0.25">
      <c r="D29" s="2"/>
      <c r="F29" s="3"/>
      <c r="G29" s="3"/>
      <c r="H29" s="3"/>
    </row>
    <row r="30" spans="1:10" s="1" customFormat="1" ht="16.5" x14ac:dyDescent="0.25">
      <c r="A30" s="4"/>
      <c r="B30" s="62" t="s">
        <v>24</v>
      </c>
      <c r="C30" s="62"/>
      <c r="D30" s="62"/>
      <c r="F30" s="66" t="s">
        <v>25</v>
      </c>
      <c r="G30" s="66"/>
      <c r="H30" s="66"/>
    </row>
    <row r="31" spans="1:10" s="1" customFormat="1" ht="16.5" x14ac:dyDescent="0.25">
      <c r="B31" s="67" t="s">
        <v>26</v>
      </c>
      <c r="C31" s="67"/>
      <c r="D31" s="67"/>
      <c r="F31" s="68" t="s">
        <v>26</v>
      </c>
      <c r="G31" s="68"/>
      <c r="H31" s="68"/>
    </row>
    <row r="32" spans="1:10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5" bottom="0.5" header="0.3" footer="0.3"/>
  <pageSetup paperSize="9" scale="5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4"/>
  <sheetViews>
    <sheetView topLeftCell="A17" zoomScaleNormal="100" workbookViewId="0">
      <selection activeCell="J23" sqref="J23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436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GÒ VẤP</v>
      </c>
      <c r="D14" s="6"/>
      <c r="F14" s="8"/>
      <c r="G14" s="8"/>
      <c r="H14" s="8"/>
      <c r="J14" s="7" t="s">
        <v>57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0304741634-010</v>
      </c>
      <c r="D15" s="6"/>
      <c r="F15" s="8"/>
      <c r="G15" s="8"/>
      <c r="H15" s="8"/>
      <c r="J15" s="7" t="s">
        <v>119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18, Đường Phan Văn Trị, Phường Gò Vấp, Thành phố Hồ Chí Minh,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48" customHeight="1" x14ac:dyDescent="0.25">
      <c r="A20" s="14">
        <v>1</v>
      </c>
      <c r="B20" s="58" t="s">
        <v>248</v>
      </c>
      <c r="C20" s="14" t="s">
        <v>87</v>
      </c>
      <c r="D20" s="59">
        <v>46268</v>
      </c>
      <c r="E20" s="16" t="s">
        <v>58</v>
      </c>
      <c r="F20" s="60">
        <v>1072790</v>
      </c>
      <c r="G20" s="60">
        <v>85823</v>
      </c>
      <c r="H20" s="60">
        <f>F20+G20</f>
        <v>1158613</v>
      </c>
    </row>
    <row r="21" spans="1:10" ht="48" customHeight="1" x14ac:dyDescent="0.25">
      <c r="A21" s="14">
        <v>2</v>
      </c>
      <c r="B21" s="58" t="s">
        <v>255</v>
      </c>
      <c r="C21" s="14" t="s">
        <v>87</v>
      </c>
      <c r="D21" s="59">
        <v>46270</v>
      </c>
      <c r="E21" s="16" t="s">
        <v>58</v>
      </c>
      <c r="F21" s="60">
        <v>1702505</v>
      </c>
      <c r="G21" s="60">
        <v>136200</v>
      </c>
      <c r="H21" s="60">
        <f t="shared" ref="H21:H26" si="0">F21+G21</f>
        <v>1838705</v>
      </c>
    </row>
    <row r="22" spans="1:10" ht="48" customHeight="1" x14ac:dyDescent="0.25">
      <c r="A22" s="14">
        <v>3</v>
      </c>
      <c r="B22" s="58" t="s">
        <v>256</v>
      </c>
      <c r="C22" s="14" t="s">
        <v>87</v>
      </c>
      <c r="D22" s="59">
        <v>46270</v>
      </c>
      <c r="E22" s="16" t="s">
        <v>58</v>
      </c>
      <c r="F22" s="60">
        <v>3311690</v>
      </c>
      <c r="G22" s="60">
        <v>264935</v>
      </c>
      <c r="H22" s="60">
        <f t="shared" si="0"/>
        <v>3576625</v>
      </c>
    </row>
    <row r="23" spans="1:10" ht="48" customHeight="1" x14ac:dyDescent="0.25">
      <c r="A23" s="14">
        <v>4</v>
      </c>
      <c r="B23" s="58" t="s">
        <v>269</v>
      </c>
      <c r="C23" s="14" t="s">
        <v>87</v>
      </c>
      <c r="D23" s="59">
        <v>46276</v>
      </c>
      <c r="E23" s="16" t="s">
        <v>58</v>
      </c>
      <c r="F23" s="60">
        <v>583055</v>
      </c>
      <c r="G23" s="60">
        <v>46644</v>
      </c>
      <c r="H23" s="60">
        <f t="shared" si="0"/>
        <v>629699</v>
      </c>
    </row>
    <row r="24" spans="1:10" ht="48" customHeight="1" x14ac:dyDescent="0.25">
      <c r="A24" s="14">
        <v>5</v>
      </c>
      <c r="B24" s="58" t="s">
        <v>280</v>
      </c>
      <c r="C24" s="14" t="s">
        <v>87</v>
      </c>
      <c r="D24" s="59">
        <v>46283</v>
      </c>
      <c r="E24" s="16" t="s">
        <v>58</v>
      </c>
      <c r="F24" s="60">
        <v>1262100</v>
      </c>
      <c r="G24" s="60">
        <v>100968</v>
      </c>
      <c r="H24" s="60">
        <f t="shared" si="0"/>
        <v>1363068</v>
      </c>
    </row>
    <row r="25" spans="1:10" ht="48" customHeight="1" x14ac:dyDescent="0.25">
      <c r="A25" s="14">
        <v>6</v>
      </c>
      <c r="B25" s="58" t="s">
        <v>294</v>
      </c>
      <c r="C25" s="14" t="s">
        <v>87</v>
      </c>
      <c r="D25" s="59">
        <v>46288</v>
      </c>
      <c r="E25" s="16" t="s">
        <v>58</v>
      </c>
      <c r="F25" s="60">
        <v>2218735</v>
      </c>
      <c r="G25" s="60">
        <v>177499</v>
      </c>
      <c r="H25" s="60">
        <f t="shared" si="0"/>
        <v>2396234</v>
      </c>
    </row>
    <row r="26" spans="1:10" ht="48" customHeight="1" x14ac:dyDescent="0.25">
      <c r="A26" s="14">
        <v>7</v>
      </c>
      <c r="B26" s="58" t="s">
        <v>296</v>
      </c>
      <c r="C26" s="14" t="s">
        <v>87</v>
      </c>
      <c r="D26" s="59">
        <v>46288</v>
      </c>
      <c r="E26" s="16" t="s">
        <v>58</v>
      </c>
      <c r="F26" s="60">
        <v>1166110</v>
      </c>
      <c r="G26" s="60">
        <v>93289</v>
      </c>
      <c r="H26" s="60">
        <f t="shared" si="0"/>
        <v>1259399</v>
      </c>
    </row>
    <row r="27" spans="1:10" s="19" customFormat="1" ht="35.25" customHeight="1" x14ac:dyDescent="0.25">
      <c r="A27" s="81" t="s">
        <v>22</v>
      </c>
      <c r="B27" s="82"/>
      <c r="C27" s="82"/>
      <c r="D27" s="82"/>
      <c r="E27" s="83"/>
      <c r="F27" s="18">
        <f>SUM(F20:F26)</f>
        <v>11316985</v>
      </c>
      <c r="G27" s="18">
        <f>SUM(G20:G26)</f>
        <v>905358</v>
      </c>
      <c r="H27" s="18">
        <f>SUM(H20:H26)</f>
        <v>12222343</v>
      </c>
      <c r="I27" s="86" t="s">
        <v>440</v>
      </c>
      <c r="J27" s="18">
        <f>ROUND(F27*0.05,0)</f>
        <v>565849</v>
      </c>
    </row>
    <row r="28" spans="1:10" s="19" customFormat="1" ht="35.25" customHeight="1" x14ac:dyDescent="0.2">
      <c r="A28" s="72" t="s">
        <v>123</v>
      </c>
      <c r="B28" s="73"/>
      <c r="C28" s="73"/>
      <c r="D28" s="73"/>
      <c r="E28" s="74"/>
      <c r="F28" s="18">
        <f>ROUND(F27*0.0725,0)</f>
        <v>820481</v>
      </c>
      <c r="G28" s="18">
        <f>ROUND(F28*0.08,0)</f>
        <v>65638</v>
      </c>
      <c r="H28" s="18">
        <f>F28+G28</f>
        <v>886119</v>
      </c>
      <c r="I28" s="87" t="s">
        <v>441</v>
      </c>
      <c r="J28" s="18">
        <f>ROUND(F27*0.015,0)</f>
        <v>169755</v>
      </c>
    </row>
    <row r="29" spans="1:10" x14ac:dyDescent="0.25">
      <c r="I29" s="86" t="s">
        <v>442</v>
      </c>
    </row>
    <row r="30" spans="1:10" s="1" customFormat="1" ht="16.5" x14ac:dyDescent="0.25">
      <c r="A30" s="75" t="s">
        <v>23</v>
      </c>
      <c r="B30" s="75"/>
      <c r="C30" s="75"/>
      <c r="D30" s="75"/>
      <c r="E30" s="75"/>
      <c r="F30" s="75"/>
      <c r="G30" s="75"/>
      <c r="H30" s="75"/>
    </row>
    <row r="31" spans="1:10" s="1" customFormat="1" ht="16.5" x14ac:dyDescent="0.25">
      <c r="D31" s="2"/>
      <c r="F31" s="3"/>
      <c r="G31" s="3"/>
      <c r="H31" s="3"/>
    </row>
    <row r="32" spans="1:10" s="1" customFormat="1" ht="16.5" x14ac:dyDescent="0.25">
      <c r="A32" s="4"/>
      <c r="B32" s="62" t="s">
        <v>24</v>
      </c>
      <c r="C32" s="62"/>
      <c r="D32" s="62"/>
      <c r="F32" s="66" t="s">
        <v>25</v>
      </c>
      <c r="G32" s="66"/>
      <c r="H32" s="66"/>
    </row>
    <row r="33" spans="2:8" s="1" customFormat="1" ht="16.5" x14ac:dyDescent="0.25">
      <c r="B33" s="67" t="s">
        <v>26</v>
      </c>
      <c r="C33" s="67"/>
      <c r="D33" s="67"/>
      <c r="F33" s="68" t="s">
        <v>26</v>
      </c>
      <c r="G33" s="68"/>
      <c r="H33" s="68"/>
    </row>
    <row r="34" spans="2:8" s="1" customFormat="1" ht="16.5" x14ac:dyDescent="0.25">
      <c r="D34" s="2"/>
      <c r="F34" s="3"/>
      <c r="G34" s="3"/>
      <c r="H34" s="3"/>
    </row>
  </sheetData>
  <mergeCells count="16">
    <mergeCell ref="B32:D32"/>
    <mergeCell ref="F32:H32"/>
    <mergeCell ref="B33:D33"/>
    <mergeCell ref="F33:H33"/>
    <mergeCell ref="A7:H7"/>
    <mergeCell ref="C17:D17"/>
    <mergeCell ref="E17:F17"/>
    <mergeCell ref="A27:E27"/>
    <mergeCell ref="A28:E28"/>
    <mergeCell ref="A30:H30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0"/>
  <sheetViews>
    <sheetView topLeftCell="A13" zoomScaleNormal="100" workbookViewId="0">
      <selection activeCell="F29" sqref="F29:H2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0" width="10.75" style="13" bestFit="1" customWidth="1"/>
    <col min="11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435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CẦN THƠ</v>
      </c>
      <c r="D14" s="6"/>
      <c r="F14" s="8"/>
      <c r="G14" s="8"/>
      <c r="H14" s="8"/>
      <c r="J14" s="7" t="s">
        <v>12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0304741634-007</v>
      </c>
      <c r="D15" s="6"/>
      <c r="F15" s="8"/>
      <c r="G15" s="8"/>
      <c r="H15" s="8"/>
      <c r="J15" s="7" t="s">
        <v>112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84, Mậu Thân, Phường Cái Khế, Thành phố Cần Thơ,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1.5" x14ac:dyDescent="0.25">
      <c r="A20" s="14">
        <v>1</v>
      </c>
      <c r="B20" s="44" t="s">
        <v>262</v>
      </c>
      <c r="C20" s="14" t="s">
        <v>87</v>
      </c>
      <c r="D20" s="45">
        <v>46273</v>
      </c>
      <c r="E20" s="16" t="s">
        <v>30</v>
      </c>
      <c r="F20" s="46">
        <v>1713010</v>
      </c>
      <c r="G20" s="46">
        <v>137041</v>
      </c>
      <c r="H20" s="46">
        <f>F20+G20</f>
        <v>1850051</v>
      </c>
    </row>
    <row r="21" spans="1:10" ht="33" customHeight="1" x14ac:dyDescent="0.25">
      <c r="A21" s="14">
        <v>2</v>
      </c>
      <c r="B21" s="44" t="s">
        <v>274</v>
      </c>
      <c r="C21" s="14" t="s">
        <v>87</v>
      </c>
      <c r="D21" s="45">
        <v>46280</v>
      </c>
      <c r="E21" s="16" t="s">
        <v>30</v>
      </c>
      <c r="F21" s="46">
        <v>1149925</v>
      </c>
      <c r="G21" s="46">
        <v>91994</v>
      </c>
      <c r="H21" s="46">
        <f t="shared" ref="H21:H22" si="0">F21+G21</f>
        <v>1241919</v>
      </c>
    </row>
    <row r="22" spans="1:10" ht="33" customHeight="1" x14ac:dyDescent="0.25">
      <c r="A22" s="14">
        <v>3</v>
      </c>
      <c r="B22" s="54" t="s">
        <v>302</v>
      </c>
      <c r="C22" s="14" t="s">
        <v>87</v>
      </c>
      <c r="D22" s="55">
        <v>46294</v>
      </c>
      <c r="E22" s="16" t="s">
        <v>30</v>
      </c>
      <c r="F22" s="56">
        <v>1845155</v>
      </c>
      <c r="G22" s="56">
        <v>147612</v>
      </c>
      <c r="H22" s="46">
        <f t="shared" si="0"/>
        <v>1992767</v>
      </c>
    </row>
    <row r="23" spans="1:10" s="19" customFormat="1" ht="35.25" customHeight="1" x14ac:dyDescent="0.25">
      <c r="A23" s="81" t="s">
        <v>22</v>
      </c>
      <c r="B23" s="82"/>
      <c r="C23" s="82"/>
      <c r="D23" s="82"/>
      <c r="E23" s="83"/>
      <c r="F23" s="18">
        <f>SUM(F20:F22)</f>
        <v>4708090</v>
      </c>
      <c r="G23" s="18">
        <f>SUM(G20:G22)</f>
        <v>376647</v>
      </c>
      <c r="H23" s="18">
        <f>SUM(H20:H22)</f>
        <v>5084737</v>
      </c>
      <c r="I23" s="86" t="s">
        <v>440</v>
      </c>
      <c r="J23" s="18">
        <f>ROUND(F23*0.05,0)</f>
        <v>235405</v>
      </c>
    </row>
    <row r="24" spans="1:10" s="19" customFormat="1" ht="35.25" customHeight="1" x14ac:dyDescent="0.2">
      <c r="A24" s="72" t="s">
        <v>123</v>
      </c>
      <c r="B24" s="73"/>
      <c r="C24" s="73"/>
      <c r="D24" s="73"/>
      <c r="E24" s="74"/>
      <c r="F24" s="18">
        <f>ROUND(F23*0.0725,0)</f>
        <v>341337</v>
      </c>
      <c r="G24" s="18">
        <f>ROUND(F24*0.08,0)</f>
        <v>27307</v>
      </c>
      <c r="H24" s="18">
        <f>F24+G24</f>
        <v>368644</v>
      </c>
      <c r="I24" s="87" t="s">
        <v>441</v>
      </c>
      <c r="J24" s="18">
        <f>ROUND(F23*0.015,0)</f>
        <v>70621</v>
      </c>
    </row>
    <row r="25" spans="1:10" x14ac:dyDescent="0.25">
      <c r="I25" s="86" t="s">
        <v>442</v>
      </c>
    </row>
    <row r="26" spans="1:10" s="1" customFormat="1" ht="16.5" x14ac:dyDescent="0.25">
      <c r="A26" s="75" t="s">
        <v>23</v>
      </c>
      <c r="B26" s="75"/>
      <c r="C26" s="75"/>
      <c r="D26" s="75"/>
      <c r="E26" s="75"/>
      <c r="F26" s="75"/>
      <c r="G26" s="75"/>
      <c r="H26" s="75"/>
    </row>
    <row r="27" spans="1:10" s="1" customFormat="1" ht="16.5" x14ac:dyDescent="0.25">
      <c r="D27" s="2"/>
      <c r="F27" s="3"/>
      <c r="G27" s="3"/>
      <c r="H27" s="3"/>
    </row>
    <row r="28" spans="1:10" s="1" customFormat="1" ht="16.5" x14ac:dyDescent="0.25">
      <c r="A28" s="4"/>
      <c r="B28" s="62" t="s">
        <v>24</v>
      </c>
      <c r="C28" s="62"/>
      <c r="D28" s="62"/>
      <c r="F28" s="66" t="s">
        <v>25</v>
      </c>
      <c r="G28" s="66"/>
      <c r="H28" s="66"/>
    </row>
    <row r="29" spans="1:10" s="1" customFormat="1" ht="16.5" x14ac:dyDescent="0.25">
      <c r="B29" s="67" t="s">
        <v>26</v>
      </c>
      <c r="C29" s="67"/>
      <c r="D29" s="67"/>
      <c r="F29" s="68" t="s">
        <v>26</v>
      </c>
      <c r="G29" s="68"/>
      <c r="H29" s="68"/>
    </row>
    <row r="30" spans="1:10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0"/>
  <sheetViews>
    <sheetView topLeftCell="A10" zoomScaleNormal="100" workbookViewId="0">
      <selection activeCell="F20" sqref="F20:F22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434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TÂN BÌNH</v>
      </c>
      <c r="D14" s="6"/>
      <c r="F14" s="8"/>
      <c r="G14" s="8"/>
      <c r="H14" s="8"/>
      <c r="J14" s="7" t="s">
        <v>61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0304741634-006</v>
      </c>
      <c r="D15" s="6"/>
      <c r="F15" s="8"/>
      <c r="G15" s="8"/>
      <c r="H15" s="8"/>
      <c r="J15" s="7" t="s">
        <v>113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20, đường Cộng Hòa, Phường Bảy Hiền, Thành phố Hồ Chí Minh,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6.75" customHeight="1" x14ac:dyDescent="0.25">
      <c r="A20" s="14">
        <v>1</v>
      </c>
      <c r="B20" s="44" t="s">
        <v>246</v>
      </c>
      <c r="C20" s="14" t="s">
        <v>87</v>
      </c>
      <c r="D20" s="45">
        <v>46268</v>
      </c>
      <c r="E20" s="16" t="s">
        <v>62</v>
      </c>
      <c r="F20" s="46">
        <v>583055</v>
      </c>
      <c r="G20" s="46">
        <v>46644</v>
      </c>
      <c r="H20" s="46">
        <f>F20+G20</f>
        <v>629699</v>
      </c>
    </row>
    <row r="21" spans="1:10" ht="36.75" customHeight="1" x14ac:dyDescent="0.25">
      <c r="A21" s="14">
        <v>2</v>
      </c>
      <c r="B21" s="44" t="s">
        <v>279</v>
      </c>
      <c r="C21" s="14" t="s">
        <v>87</v>
      </c>
      <c r="D21" s="45">
        <v>46283</v>
      </c>
      <c r="E21" s="16" t="s">
        <v>62</v>
      </c>
      <c r="F21" s="46">
        <v>583055</v>
      </c>
      <c r="G21" s="46">
        <v>46644</v>
      </c>
      <c r="H21" s="46">
        <f t="shared" ref="H21:H22" si="0">F21+G21</f>
        <v>629699</v>
      </c>
    </row>
    <row r="22" spans="1:10" ht="36.75" customHeight="1" x14ac:dyDescent="0.25">
      <c r="A22" s="14">
        <v>3</v>
      </c>
      <c r="B22" s="44" t="s">
        <v>282</v>
      </c>
      <c r="C22" s="14" t="s">
        <v>87</v>
      </c>
      <c r="D22" s="45">
        <v>46283</v>
      </c>
      <c r="E22" s="16" t="s">
        <v>62</v>
      </c>
      <c r="F22" s="46">
        <v>631050</v>
      </c>
      <c r="G22" s="46">
        <v>50484</v>
      </c>
      <c r="H22" s="46">
        <f t="shared" si="0"/>
        <v>681534</v>
      </c>
    </row>
    <row r="23" spans="1:10" s="19" customFormat="1" ht="35.25" customHeight="1" x14ac:dyDescent="0.25">
      <c r="A23" s="81" t="s">
        <v>22</v>
      </c>
      <c r="B23" s="82"/>
      <c r="C23" s="82"/>
      <c r="D23" s="82"/>
      <c r="E23" s="83"/>
      <c r="F23" s="18">
        <f>SUM(F20:F22)</f>
        <v>1797160</v>
      </c>
      <c r="G23" s="18">
        <f t="shared" ref="G23:H23" si="1">SUM(G20:G22)</f>
        <v>143772</v>
      </c>
      <c r="H23" s="18">
        <f t="shared" si="1"/>
        <v>1940932</v>
      </c>
      <c r="I23" s="86" t="s">
        <v>440</v>
      </c>
      <c r="J23" s="18">
        <f>ROUND(F23*0.05,0)</f>
        <v>89858</v>
      </c>
    </row>
    <row r="24" spans="1:10" s="19" customFormat="1" ht="35.25" customHeight="1" x14ac:dyDescent="0.2">
      <c r="A24" s="72" t="s">
        <v>123</v>
      </c>
      <c r="B24" s="73"/>
      <c r="C24" s="73"/>
      <c r="D24" s="73"/>
      <c r="E24" s="74"/>
      <c r="F24" s="18">
        <f>ROUND(F23*0.0725,0)</f>
        <v>130294</v>
      </c>
      <c r="G24" s="18">
        <f>ROUND(F24*0.08,0)</f>
        <v>10424</v>
      </c>
      <c r="H24" s="18">
        <f>F24+G24</f>
        <v>140718</v>
      </c>
      <c r="I24" s="87" t="s">
        <v>441</v>
      </c>
      <c r="J24" s="18">
        <f>ROUND(F23*0.015,0)</f>
        <v>26957</v>
      </c>
    </row>
    <row r="25" spans="1:10" x14ac:dyDescent="0.25">
      <c r="I25" s="86" t="s">
        <v>442</v>
      </c>
    </row>
    <row r="26" spans="1:10" s="1" customFormat="1" ht="16.5" x14ac:dyDescent="0.25">
      <c r="A26" s="75" t="s">
        <v>23</v>
      </c>
      <c r="B26" s="75"/>
      <c r="C26" s="75"/>
      <c r="D26" s="75"/>
      <c r="E26" s="75"/>
      <c r="F26" s="75"/>
      <c r="G26" s="75"/>
      <c r="H26" s="75"/>
    </row>
    <row r="27" spans="1:10" s="1" customFormat="1" ht="16.5" x14ac:dyDescent="0.25">
      <c r="D27" s="2"/>
      <c r="F27" s="3"/>
      <c r="G27" s="3"/>
      <c r="H27" s="3"/>
    </row>
    <row r="28" spans="1:10" s="1" customFormat="1" ht="16.5" x14ac:dyDescent="0.25">
      <c r="A28" s="4"/>
      <c r="B28" s="62" t="s">
        <v>24</v>
      </c>
      <c r="C28" s="62"/>
      <c r="D28" s="62"/>
      <c r="F28" s="66" t="s">
        <v>25</v>
      </c>
      <c r="G28" s="66"/>
      <c r="H28" s="66"/>
    </row>
    <row r="29" spans="1:10" s="1" customFormat="1" ht="16.5" x14ac:dyDescent="0.25">
      <c r="B29" s="67" t="s">
        <v>26</v>
      </c>
      <c r="C29" s="67"/>
      <c r="D29" s="67"/>
      <c r="F29" s="68" t="s">
        <v>26</v>
      </c>
      <c r="G29" s="68"/>
      <c r="H29" s="68"/>
    </row>
    <row r="30" spans="1:10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2"/>
  <sheetViews>
    <sheetView topLeftCell="A15" zoomScaleNormal="100" workbookViewId="0">
      <selection activeCell="F26" sqref="F2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433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432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BÀ RỊA VŨNG TÀU</v>
      </c>
      <c r="D14" s="6"/>
      <c r="F14" s="8"/>
      <c r="G14" s="8"/>
      <c r="H14" s="8"/>
      <c r="J14" s="7" t="s">
        <v>37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0304741634-005</v>
      </c>
      <c r="D15" s="6"/>
      <c r="F15" s="8"/>
      <c r="G15" s="8"/>
      <c r="H15" s="8"/>
      <c r="J15" s="7" t="s">
        <v>114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Góc đường 3 tháng 2 và đường Thi Sách, Phường Tam Thắng, TP. Hồ Chí Minh,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6" customHeight="1" x14ac:dyDescent="0.25">
      <c r="A20" s="14">
        <v>1</v>
      </c>
      <c r="B20" s="44" t="s">
        <v>244</v>
      </c>
      <c r="C20" s="14" t="s">
        <v>87</v>
      </c>
      <c r="D20" s="45">
        <v>46268</v>
      </c>
      <c r="E20" s="16" t="s">
        <v>38</v>
      </c>
      <c r="F20" s="46">
        <v>3411585</v>
      </c>
      <c r="G20" s="46">
        <v>272927</v>
      </c>
      <c r="H20" s="46">
        <f>F20+G20</f>
        <v>3684512</v>
      </c>
    </row>
    <row r="21" spans="1:10" ht="36" customHeight="1" x14ac:dyDescent="0.25">
      <c r="A21" s="14">
        <v>2</v>
      </c>
      <c r="B21" s="44" t="s">
        <v>249</v>
      </c>
      <c r="C21" s="14" t="s">
        <v>87</v>
      </c>
      <c r="D21" s="45">
        <v>46268</v>
      </c>
      <c r="E21" s="16" t="s">
        <v>38</v>
      </c>
      <c r="F21" s="46">
        <v>1749165</v>
      </c>
      <c r="G21" s="46">
        <v>139933</v>
      </c>
      <c r="H21" s="46">
        <f t="shared" ref="H21:H24" si="0">F21+G21</f>
        <v>1889098</v>
      </c>
    </row>
    <row r="22" spans="1:10" ht="36" customHeight="1" x14ac:dyDescent="0.25">
      <c r="A22" s="14">
        <v>3</v>
      </c>
      <c r="B22" s="44" t="s">
        <v>257</v>
      </c>
      <c r="C22" s="14" t="s">
        <v>87</v>
      </c>
      <c r="D22" s="45">
        <v>46273</v>
      </c>
      <c r="E22" s="16" t="s">
        <v>38</v>
      </c>
      <c r="F22" s="46">
        <v>2145580</v>
      </c>
      <c r="G22" s="46">
        <v>171646</v>
      </c>
      <c r="H22" s="46">
        <f t="shared" si="0"/>
        <v>2317226</v>
      </c>
    </row>
    <row r="23" spans="1:10" ht="36" customHeight="1" x14ac:dyDescent="0.25">
      <c r="A23" s="14">
        <v>4</v>
      </c>
      <c r="B23" s="44" t="s">
        <v>261</v>
      </c>
      <c r="C23" s="14" t="s">
        <v>87</v>
      </c>
      <c r="D23" s="45">
        <v>46273</v>
      </c>
      <c r="E23" s="16" t="s">
        <v>38</v>
      </c>
      <c r="F23" s="46">
        <v>1699860</v>
      </c>
      <c r="G23" s="46">
        <v>135989</v>
      </c>
      <c r="H23" s="46">
        <f t="shared" si="0"/>
        <v>1835849</v>
      </c>
    </row>
    <row r="24" spans="1:10" ht="36" customHeight="1" x14ac:dyDescent="0.25">
      <c r="A24" s="14">
        <v>5</v>
      </c>
      <c r="B24" s="44" t="s">
        <v>292</v>
      </c>
      <c r="C24" s="14" t="s">
        <v>87</v>
      </c>
      <c r="D24" s="45">
        <v>46287</v>
      </c>
      <c r="E24" s="16" t="s">
        <v>38</v>
      </c>
      <c r="F24" s="46">
        <v>2524200</v>
      </c>
      <c r="G24" s="46">
        <v>201936</v>
      </c>
      <c r="H24" s="46">
        <f t="shared" si="0"/>
        <v>2726136</v>
      </c>
    </row>
    <row r="25" spans="1:10" s="19" customFormat="1" ht="35.25" customHeight="1" x14ac:dyDescent="0.25">
      <c r="A25" s="81" t="s">
        <v>22</v>
      </c>
      <c r="B25" s="82"/>
      <c r="C25" s="82"/>
      <c r="D25" s="82"/>
      <c r="E25" s="83"/>
      <c r="F25" s="18">
        <f>SUM(F20:F24)</f>
        <v>11530390</v>
      </c>
      <c r="G25" s="18">
        <f>SUM(G20:G24)</f>
        <v>922431</v>
      </c>
      <c r="H25" s="18">
        <f>SUM(H20:H24)</f>
        <v>12452821</v>
      </c>
      <c r="I25" s="86" t="s">
        <v>440</v>
      </c>
      <c r="J25" s="18">
        <f>ROUND(F25*0.05,0)</f>
        <v>576520</v>
      </c>
    </row>
    <row r="26" spans="1:10" s="19" customFormat="1" ht="35.25" customHeight="1" x14ac:dyDescent="0.2">
      <c r="A26" s="72" t="s">
        <v>123</v>
      </c>
      <c r="B26" s="73"/>
      <c r="C26" s="73"/>
      <c r="D26" s="73"/>
      <c r="E26" s="74"/>
      <c r="F26" s="18">
        <f>ROUND(F25*0.0725,0)</f>
        <v>835953</v>
      </c>
      <c r="G26" s="18">
        <f>ROUND(F26*0.08,0)</f>
        <v>66876</v>
      </c>
      <c r="H26" s="18">
        <f>F26+G26</f>
        <v>902829</v>
      </c>
      <c r="I26" s="87" t="s">
        <v>441</v>
      </c>
      <c r="J26" s="18">
        <f>ROUND(F25*0.015,0)</f>
        <v>172956</v>
      </c>
    </row>
    <row r="27" spans="1:10" x14ac:dyDescent="0.25">
      <c r="I27" s="86" t="s">
        <v>442</v>
      </c>
    </row>
    <row r="28" spans="1:10" s="1" customFormat="1" ht="16.5" x14ac:dyDescent="0.25">
      <c r="A28" s="75" t="s">
        <v>23</v>
      </c>
      <c r="B28" s="75"/>
      <c r="C28" s="75"/>
      <c r="D28" s="75"/>
      <c r="E28" s="75"/>
      <c r="F28" s="75"/>
      <c r="G28" s="75"/>
      <c r="H28" s="75"/>
    </row>
    <row r="29" spans="1:10" s="1" customFormat="1" ht="16.5" x14ac:dyDescent="0.25">
      <c r="D29" s="2"/>
      <c r="F29" s="3"/>
      <c r="G29" s="3"/>
      <c r="H29" s="3"/>
    </row>
    <row r="30" spans="1:10" s="1" customFormat="1" ht="16.5" x14ac:dyDescent="0.25">
      <c r="A30" s="4"/>
      <c r="B30" s="62" t="s">
        <v>24</v>
      </c>
      <c r="C30" s="62"/>
      <c r="D30" s="62"/>
      <c r="F30" s="66" t="s">
        <v>25</v>
      </c>
      <c r="G30" s="66"/>
      <c r="H30" s="66"/>
    </row>
    <row r="31" spans="1:10" s="1" customFormat="1" ht="16.5" x14ac:dyDescent="0.25">
      <c r="B31" s="67" t="s">
        <v>26</v>
      </c>
      <c r="C31" s="67"/>
      <c r="D31" s="67"/>
      <c r="F31" s="68" t="s">
        <v>26</v>
      </c>
      <c r="G31" s="68"/>
      <c r="H31" s="68"/>
    </row>
    <row r="32" spans="1:10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topLeftCell="A10" zoomScaleNormal="100" workbookViewId="0">
      <selection activeCell="A25" sqref="A25:H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431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BA ĐÌNH</v>
      </c>
      <c r="D14" s="6"/>
      <c r="F14" s="8"/>
      <c r="G14" s="8"/>
      <c r="H14" s="8"/>
      <c r="J14" s="7" t="s">
        <v>73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0304741634-008</v>
      </c>
      <c r="D15" s="6"/>
      <c r="F15" s="8"/>
      <c r="G15" s="8"/>
      <c r="H15" s="8"/>
      <c r="J15" s="7" t="s">
        <v>109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Tầng hầm 1 (B1), Trung tâm Lotte Hà Nội, số 54, đường Liễu Giai, Phường Giảng Võ, Thành phố Hà Nội,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3" customHeight="1" x14ac:dyDescent="0.25">
      <c r="A20" s="14">
        <v>1</v>
      </c>
      <c r="B20" s="58" t="s">
        <v>268</v>
      </c>
      <c r="C20" s="14" t="s">
        <v>87</v>
      </c>
      <c r="D20" s="59">
        <v>46276</v>
      </c>
      <c r="E20" s="16" t="s">
        <v>74</v>
      </c>
      <c r="F20" s="60">
        <v>1650555</v>
      </c>
      <c r="G20" s="60">
        <v>132044</v>
      </c>
      <c r="H20" s="60">
        <f>F20+G20</f>
        <v>1782599</v>
      </c>
    </row>
    <row r="21" spans="1:10" ht="33" customHeight="1" x14ac:dyDescent="0.25">
      <c r="A21" s="14">
        <v>2</v>
      </c>
      <c r="B21" s="58" t="s">
        <v>273</v>
      </c>
      <c r="C21" s="14" t="s">
        <v>87</v>
      </c>
      <c r="D21" s="59">
        <v>46279</v>
      </c>
      <c r="E21" s="16" t="s">
        <v>74</v>
      </c>
      <c r="F21" s="60">
        <v>1166110</v>
      </c>
      <c r="G21" s="60">
        <v>93289</v>
      </c>
      <c r="H21" s="60">
        <f t="shared" ref="H21" si="0">F21+G21</f>
        <v>1259399</v>
      </c>
    </row>
    <row r="22" spans="1:10" s="19" customFormat="1" ht="35.25" customHeight="1" x14ac:dyDescent="0.25">
      <c r="A22" s="71" t="s">
        <v>22</v>
      </c>
      <c r="B22" s="71"/>
      <c r="C22" s="71"/>
      <c r="D22" s="71"/>
      <c r="E22" s="71"/>
      <c r="F22" s="88">
        <f>SUM(F20:F21)</f>
        <v>2816665</v>
      </c>
      <c r="G22" s="88">
        <f>SUM(G20:G21)</f>
        <v>225333</v>
      </c>
      <c r="H22" s="88">
        <f>SUM(H20:H21)</f>
        <v>3041998</v>
      </c>
      <c r="I22" s="86" t="s">
        <v>440</v>
      </c>
      <c r="J22" s="18">
        <f>ROUND(F22*0.05,0)</f>
        <v>140833</v>
      </c>
    </row>
    <row r="23" spans="1:10" s="19" customFormat="1" ht="35.25" customHeight="1" x14ac:dyDescent="0.2">
      <c r="A23" s="72" t="s">
        <v>123</v>
      </c>
      <c r="B23" s="73"/>
      <c r="C23" s="73"/>
      <c r="D23" s="73"/>
      <c r="E23" s="74"/>
      <c r="F23" s="18">
        <f>ROUND(F22*0.0725,0)</f>
        <v>204208</v>
      </c>
      <c r="G23" s="18">
        <f>ROUND(F23*0.08,0)</f>
        <v>16337</v>
      </c>
      <c r="H23" s="18">
        <f>F23+G23</f>
        <v>220545</v>
      </c>
      <c r="I23" s="87" t="s">
        <v>441</v>
      </c>
      <c r="J23" s="18">
        <f>ROUND(F22*0.015,0)</f>
        <v>42250</v>
      </c>
    </row>
    <row r="24" spans="1:10" x14ac:dyDescent="0.25">
      <c r="I24" s="86" t="s">
        <v>442</v>
      </c>
    </row>
    <row r="25" spans="1:10" s="1" customFormat="1" ht="16.5" x14ac:dyDescent="0.25">
      <c r="A25" s="75" t="s">
        <v>23</v>
      </c>
      <c r="B25" s="75"/>
      <c r="C25" s="75"/>
      <c r="D25" s="75"/>
      <c r="E25" s="75"/>
      <c r="F25" s="75"/>
      <c r="G25" s="75"/>
      <c r="H25" s="75"/>
    </row>
    <row r="26" spans="1:10" s="1" customFormat="1" ht="16.5" x14ac:dyDescent="0.25">
      <c r="D26" s="2"/>
      <c r="F26" s="3"/>
      <c r="G26" s="3"/>
      <c r="H26" s="3"/>
    </row>
    <row r="27" spans="1:10" s="1" customFormat="1" ht="16.5" x14ac:dyDescent="0.25">
      <c r="A27" s="4"/>
      <c r="B27" s="62" t="s">
        <v>24</v>
      </c>
      <c r="C27" s="62"/>
      <c r="D27" s="62"/>
      <c r="F27" s="66" t="s">
        <v>25</v>
      </c>
      <c r="G27" s="66"/>
      <c r="H27" s="66"/>
    </row>
    <row r="28" spans="1:10" s="1" customFormat="1" ht="16.5" x14ac:dyDescent="0.25">
      <c r="B28" s="67" t="s">
        <v>26</v>
      </c>
      <c r="C28" s="67"/>
      <c r="D28" s="67"/>
      <c r="F28" s="68" t="s">
        <v>26</v>
      </c>
      <c r="G28" s="68"/>
      <c r="H28" s="68"/>
    </row>
    <row r="29" spans="1:10" s="1" customFormat="1" ht="16.5" x14ac:dyDescent="0.25">
      <c r="D29" s="2"/>
      <c r="F29" s="3"/>
      <c r="G29" s="3"/>
      <c r="H29" s="3"/>
    </row>
  </sheetData>
  <mergeCells count="16">
    <mergeCell ref="B27:D27"/>
    <mergeCell ref="F27:H27"/>
    <mergeCell ref="B28:D28"/>
    <mergeCell ref="F28:H28"/>
    <mergeCell ref="A7:H7"/>
    <mergeCell ref="C17:D17"/>
    <mergeCell ref="E17:F17"/>
    <mergeCell ref="A22:E22"/>
    <mergeCell ref="A23:E23"/>
    <mergeCell ref="A25:H25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2"/>
  <sheetViews>
    <sheetView topLeftCell="A10" zoomScaleNormal="100" workbookViewId="0">
      <selection activeCell="I25" sqref="I25:J27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430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THUẬN</v>
      </c>
      <c r="D14" s="6"/>
      <c r="F14" s="8"/>
      <c r="G14" s="8"/>
      <c r="H14" s="8"/>
      <c r="J14" s="7" t="s">
        <v>41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0304741634-002</v>
      </c>
      <c r="D15" s="6"/>
      <c r="F15" s="8"/>
      <c r="G15" s="8"/>
      <c r="H15" s="8"/>
      <c r="J15" s="7" t="s">
        <v>115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dân cư Hùng Vương I, Phường Phú Thủy, Tỉnh Lâm Đồng,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7.5" customHeight="1" x14ac:dyDescent="0.25">
      <c r="A20" s="14">
        <v>1</v>
      </c>
      <c r="B20" s="44" t="s">
        <v>253</v>
      </c>
      <c r="C20" s="14" t="s">
        <v>87</v>
      </c>
      <c r="D20" s="45">
        <v>46270</v>
      </c>
      <c r="E20" s="16" t="s">
        <v>42</v>
      </c>
      <c r="F20" s="46">
        <v>1070145</v>
      </c>
      <c r="G20" s="46">
        <v>85612</v>
      </c>
      <c r="H20" s="46">
        <f>F20+G20</f>
        <v>1155757</v>
      </c>
    </row>
    <row r="21" spans="1:10" ht="37.5" customHeight="1" x14ac:dyDescent="0.25">
      <c r="A21" s="14">
        <v>2</v>
      </c>
      <c r="B21" s="44" t="s">
        <v>258</v>
      </c>
      <c r="C21" s="14" t="s">
        <v>87</v>
      </c>
      <c r="D21" s="45">
        <v>46273</v>
      </c>
      <c r="E21" s="16" t="s">
        <v>42</v>
      </c>
      <c r="F21" s="46">
        <v>1119450</v>
      </c>
      <c r="G21" s="46">
        <v>89556</v>
      </c>
      <c r="H21" s="46">
        <f t="shared" ref="H21:H23" si="0">F21+G21</f>
        <v>1209006</v>
      </c>
    </row>
    <row r="22" spans="1:10" ht="37.5" customHeight="1" x14ac:dyDescent="0.25">
      <c r="A22" s="14">
        <v>3</v>
      </c>
      <c r="B22" s="44" t="s">
        <v>276</v>
      </c>
      <c r="C22" s="14" t="s">
        <v>87</v>
      </c>
      <c r="D22" s="45">
        <v>46280</v>
      </c>
      <c r="E22" s="16" t="s">
        <v>42</v>
      </c>
      <c r="F22" s="46">
        <v>1747855</v>
      </c>
      <c r="G22" s="46">
        <v>139828</v>
      </c>
      <c r="H22" s="46">
        <f t="shared" si="0"/>
        <v>1887683</v>
      </c>
    </row>
    <row r="23" spans="1:10" ht="37.5" customHeight="1" x14ac:dyDescent="0.25">
      <c r="A23" s="14">
        <v>4</v>
      </c>
      <c r="B23" s="44" t="s">
        <v>290</v>
      </c>
      <c r="C23" s="14" t="s">
        <v>87</v>
      </c>
      <c r="D23" s="45">
        <v>46287</v>
      </c>
      <c r="E23" s="16" t="s">
        <v>42</v>
      </c>
      <c r="F23" s="46">
        <v>1845155</v>
      </c>
      <c r="G23" s="46">
        <v>147612</v>
      </c>
      <c r="H23" s="46">
        <f t="shared" si="0"/>
        <v>1992767</v>
      </c>
    </row>
    <row r="24" spans="1:10" ht="30" customHeight="1" x14ac:dyDescent="0.25">
      <c r="A24" s="14"/>
      <c r="B24" s="44"/>
      <c r="C24" s="14"/>
      <c r="D24" s="45"/>
      <c r="E24" s="16"/>
      <c r="F24" s="46"/>
      <c r="G24" s="46"/>
      <c r="H24" s="46"/>
    </row>
    <row r="25" spans="1:10" s="19" customFormat="1" ht="35.25" customHeight="1" x14ac:dyDescent="0.25">
      <c r="A25" s="81" t="s">
        <v>22</v>
      </c>
      <c r="B25" s="82"/>
      <c r="C25" s="82"/>
      <c r="D25" s="82"/>
      <c r="E25" s="83"/>
      <c r="F25" s="18">
        <f>SUM(F20:F24)</f>
        <v>5782605</v>
      </c>
      <c r="G25" s="18">
        <f>SUM(G20:G24)</f>
        <v>462608</v>
      </c>
      <c r="H25" s="18">
        <f>SUM(H20:H24)</f>
        <v>6245213</v>
      </c>
      <c r="I25" s="86" t="s">
        <v>440</v>
      </c>
      <c r="J25" s="18">
        <f>ROUND(F25*0.05,0)</f>
        <v>289130</v>
      </c>
    </row>
    <row r="26" spans="1:10" s="19" customFormat="1" ht="35.25" customHeight="1" x14ac:dyDescent="0.2">
      <c r="A26" s="72" t="s">
        <v>123</v>
      </c>
      <c r="B26" s="73"/>
      <c r="C26" s="73"/>
      <c r="D26" s="73"/>
      <c r="E26" s="74"/>
      <c r="F26" s="18">
        <f>ROUND(F25*0.0725,0)</f>
        <v>419239</v>
      </c>
      <c r="G26" s="18">
        <f>ROUND(F26*0.08,0)</f>
        <v>33539</v>
      </c>
      <c r="H26" s="18">
        <f>F26+G26</f>
        <v>452778</v>
      </c>
      <c r="I26" s="87" t="s">
        <v>441</v>
      </c>
      <c r="J26" s="18">
        <f>ROUND(F25*0.015,0)</f>
        <v>86739</v>
      </c>
    </row>
    <row r="27" spans="1:10" x14ac:dyDescent="0.25">
      <c r="I27" s="86" t="s">
        <v>442</v>
      </c>
    </row>
    <row r="28" spans="1:10" s="1" customFormat="1" ht="16.5" x14ac:dyDescent="0.25">
      <c r="A28" s="75" t="s">
        <v>23</v>
      </c>
      <c r="B28" s="75"/>
      <c r="C28" s="75"/>
      <c r="D28" s="75"/>
      <c r="E28" s="75"/>
      <c r="F28" s="75"/>
      <c r="G28" s="75"/>
      <c r="H28" s="75"/>
    </row>
    <row r="29" spans="1:10" s="1" customFormat="1" ht="16.5" x14ac:dyDescent="0.25">
      <c r="D29" s="2"/>
      <c r="F29" s="3"/>
      <c r="G29" s="3"/>
      <c r="H29" s="3"/>
    </row>
    <row r="30" spans="1:10" s="1" customFormat="1" ht="16.5" x14ac:dyDescent="0.25">
      <c r="A30" s="4"/>
      <c r="B30" s="62" t="s">
        <v>24</v>
      </c>
      <c r="C30" s="62"/>
      <c r="D30" s="62"/>
      <c r="F30" s="66" t="s">
        <v>25</v>
      </c>
      <c r="G30" s="66"/>
      <c r="H30" s="66"/>
    </row>
    <row r="31" spans="1:10" s="1" customFormat="1" ht="16.5" x14ac:dyDescent="0.25">
      <c r="B31" s="67" t="s">
        <v>26</v>
      </c>
      <c r="C31" s="67"/>
      <c r="D31" s="67"/>
      <c r="F31" s="68" t="s">
        <v>26</v>
      </c>
      <c r="G31" s="68"/>
      <c r="H31" s="68"/>
    </row>
    <row r="32" spans="1:10" s="1" customFormat="1" ht="16.5" x14ac:dyDescent="0.25">
      <c r="D32" s="2"/>
      <c r="F32" s="3"/>
      <c r="G32" s="3"/>
      <c r="H32" s="3"/>
    </row>
  </sheetData>
  <mergeCells count="16">
    <mergeCell ref="B30:D30"/>
    <mergeCell ref="F30:H30"/>
    <mergeCell ref="B31:D31"/>
    <mergeCell ref="F31:H31"/>
    <mergeCell ref="A7:H7"/>
    <mergeCell ref="C17:D17"/>
    <mergeCell ref="E17:F17"/>
    <mergeCell ref="A25:E25"/>
    <mergeCell ref="A26:E26"/>
    <mergeCell ref="A28:H2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1"/>
  <sheetViews>
    <sheetView topLeftCell="A13" zoomScaleNormal="100" workbookViewId="0">
      <selection activeCell="I24" sqref="I24:J26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429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BÌNH DƯƠNG</v>
      </c>
      <c r="D14" s="6"/>
      <c r="F14" s="8"/>
      <c r="G14" s="8"/>
      <c r="H14" s="8"/>
      <c r="J14" s="7" t="s">
        <v>45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0304741634-003</v>
      </c>
      <c r="D15" s="6"/>
      <c r="F15" s="8"/>
      <c r="G15" s="8"/>
      <c r="H15" s="8"/>
      <c r="J15" s="7" t="s">
        <v>116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Khu đô thị The Seasons Bình Dương, Phường Lái Thiêu, TP. Hồ Chí Minh,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3" customHeight="1" x14ac:dyDescent="0.25">
      <c r="A20" s="14">
        <v>1</v>
      </c>
      <c r="B20" s="44" t="s">
        <v>254</v>
      </c>
      <c r="C20" s="14" t="s">
        <v>87</v>
      </c>
      <c r="D20" s="45">
        <v>46270</v>
      </c>
      <c r="E20" s="16" t="s">
        <v>46</v>
      </c>
      <c r="F20" s="46">
        <v>1072790</v>
      </c>
      <c r="G20" s="46">
        <v>85823</v>
      </c>
      <c r="H20" s="46">
        <f>F20+G20</f>
        <v>1158613</v>
      </c>
    </row>
    <row r="21" spans="1:10" ht="33" customHeight="1" x14ac:dyDescent="0.25">
      <c r="A21" s="14">
        <v>2</v>
      </c>
      <c r="B21" s="44" t="s">
        <v>263</v>
      </c>
      <c r="C21" s="14" t="s">
        <v>87</v>
      </c>
      <c r="D21" s="45">
        <v>46273</v>
      </c>
      <c r="E21" s="16" t="s">
        <v>46</v>
      </c>
      <c r="F21" s="46">
        <v>1706435</v>
      </c>
      <c r="G21" s="46">
        <v>136515</v>
      </c>
      <c r="H21" s="46">
        <f t="shared" ref="H21:H23" si="0">F21+G21</f>
        <v>1842950</v>
      </c>
    </row>
    <row r="22" spans="1:10" ht="33" customHeight="1" x14ac:dyDescent="0.25">
      <c r="A22" s="14">
        <v>3</v>
      </c>
      <c r="B22" s="44" t="s">
        <v>267</v>
      </c>
      <c r="C22" s="14" t="s">
        <v>87</v>
      </c>
      <c r="D22" s="45">
        <v>46276</v>
      </c>
      <c r="E22" s="16" t="s">
        <v>46</v>
      </c>
      <c r="F22" s="46">
        <v>1262100</v>
      </c>
      <c r="G22" s="46">
        <v>100968</v>
      </c>
      <c r="H22" s="46">
        <f t="shared" si="0"/>
        <v>1363068</v>
      </c>
    </row>
    <row r="23" spans="1:10" ht="33" customHeight="1" x14ac:dyDescent="0.25">
      <c r="A23" s="14"/>
      <c r="B23" s="44"/>
      <c r="C23" s="14"/>
      <c r="D23" s="45"/>
      <c r="E23" s="16"/>
      <c r="F23" s="46"/>
      <c r="G23" s="46"/>
      <c r="H23" s="46"/>
    </row>
    <row r="24" spans="1:10" s="19" customFormat="1" ht="35.25" customHeight="1" x14ac:dyDescent="0.25">
      <c r="A24" s="81" t="s">
        <v>22</v>
      </c>
      <c r="B24" s="82"/>
      <c r="C24" s="82"/>
      <c r="D24" s="82"/>
      <c r="E24" s="83"/>
      <c r="F24" s="18">
        <f>SUM(F20:F23)</f>
        <v>4041325</v>
      </c>
      <c r="G24" s="18">
        <f>SUM(G20:G23)</f>
        <v>323306</v>
      </c>
      <c r="H24" s="18">
        <f>SUM(H20:H23)</f>
        <v>4364631</v>
      </c>
      <c r="I24" s="86" t="s">
        <v>440</v>
      </c>
      <c r="J24" s="18">
        <f>ROUND(F24*0.05,0)</f>
        <v>202066</v>
      </c>
    </row>
    <row r="25" spans="1:10" s="19" customFormat="1" ht="35.25" customHeight="1" x14ac:dyDescent="0.2">
      <c r="A25" s="72" t="s">
        <v>123</v>
      </c>
      <c r="B25" s="73"/>
      <c r="C25" s="73"/>
      <c r="D25" s="73"/>
      <c r="E25" s="74"/>
      <c r="F25" s="18">
        <f>ROUND(F24*0.0725,0)</f>
        <v>292996</v>
      </c>
      <c r="G25" s="18">
        <f>ROUND(F25*0.08,0)</f>
        <v>23440</v>
      </c>
      <c r="H25" s="18">
        <f>F25+G25</f>
        <v>316436</v>
      </c>
      <c r="I25" s="87" t="s">
        <v>441</v>
      </c>
      <c r="J25" s="18">
        <f>ROUND(F24*0.015,0)</f>
        <v>60620</v>
      </c>
    </row>
    <row r="26" spans="1:10" x14ac:dyDescent="0.25">
      <c r="I26" s="86" t="s">
        <v>442</v>
      </c>
    </row>
    <row r="27" spans="1:10" s="1" customFormat="1" ht="16.5" x14ac:dyDescent="0.25">
      <c r="A27" s="75" t="s">
        <v>23</v>
      </c>
      <c r="B27" s="75"/>
      <c r="C27" s="75"/>
      <c r="D27" s="75"/>
      <c r="E27" s="75"/>
      <c r="F27" s="75"/>
      <c r="G27" s="75"/>
      <c r="H27" s="75"/>
    </row>
    <row r="28" spans="1:10" s="1" customFormat="1" ht="16.5" x14ac:dyDescent="0.25">
      <c r="D28" s="2"/>
      <c r="F28" s="3"/>
      <c r="G28" s="3"/>
      <c r="H28" s="3"/>
    </row>
    <row r="29" spans="1:10" s="1" customFormat="1" ht="16.5" x14ac:dyDescent="0.25">
      <c r="A29" s="4"/>
      <c r="B29" s="62" t="s">
        <v>24</v>
      </c>
      <c r="C29" s="62"/>
      <c r="D29" s="62"/>
      <c r="F29" s="66" t="s">
        <v>25</v>
      </c>
      <c r="G29" s="66"/>
      <c r="H29" s="66"/>
    </row>
    <row r="30" spans="1:10" s="1" customFormat="1" ht="16.5" x14ac:dyDescent="0.25">
      <c r="B30" s="67" t="s">
        <v>26</v>
      </c>
      <c r="C30" s="67"/>
      <c r="D30" s="67"/>
      <c r="F30" s="68" t="s">
        <v>26</v>
      </c>
      <c r="G30" s="68"/>
      <c r="H30" s="68"/>
    </row>
    <row r="31" spans="1:10" s="1" customFormat="1" ht="16.5" x14ac:dyDescent="0.25">
      <c r="D31" s="2"/>
      <c r="F31" s="3"/>
      <c r="G31" s="3"/>
      <c r="H31" s="3"/>
    </row>
  </sheetData>
  <mergeCells count="16">
    <mergeCell ref="B29:D29"/>
    <mergeCell ref="F29:H29"/>
    <mergeCell ref="B30:D30"/>
    <mergeCell ref="F30:H30"/>
    <mergeCell ref="A7:H7"/>
    <mergeCell ref="C17:D17"/>
    <mergeCell ref="E17:F17"/>
    <mergeCell ref="A24:E24"/>
    <mergeCell ref="A25:E25"/>
    <mergeCell ref="A27:H27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3"/>
  <sheetViews>
    <sheetView topLeftCell="A13" zoomScaleNormal="100" workbookViewId="0">
      <selection activeCell="I26" sqref="I26:J28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428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ĐÀ NẴNG</v>
      </c>
      <c r="D14" s="6"/>
      <c r="F14" s="8"/>
      <c r="G14" s="8"/>
      <c r="H14" s="8"/>
      <c r="J14" s="7" t="s">
        <v>53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0304741634-009</v>
      </c>
      <c r="D15" s="6"/>
      <c r="F15" s="8"/>
      <c r="G15" s="8"/>
      <c r="H15" s="8"/>
    </row>
    <row r="16" spans="1:10" s="7" customFormat="1" ht="22.5" customHeight="1" x14ac:dyDescent="0.2">
      <c r="A16" s="7" t="s">
        <v>8</v>
      </c>
      <c r="C16" s="9" t="str">
        <f>+VLOOKUP(J14,'Danh sách CN'!A:D,4,0)</f>
        <v>số 06 đường Nại Nam, Phường Hòa Cường, Thành phố Đà Nẵng,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3" customHeight="1" x14ac:dyDescent="0.25">
      <c r="A20" s="14">
        <v>1</v>
      </c>
      <c r="B20" s="44" t="s">
        <v>272</v>
      </c>
      <c r="C20" s="14" t="s">
        <v>87</v>
      </c>
      <c r="D20" s="45">
        <v>46277</v>
      </c>
      <c r="E20" s="16" t="s">
        <v>54</v>
      </c>
      <c r="F20" s="46">
        <v>1754430</v>
      </c>
      <c r="G20" s="46">
        <v>140354</v>
      </c>
      <c r="H20" s="46">
        <f>F20+G20</f>
        <v>1894784</v>
      </c>
    </row>
    <row r="21" spans="1:10" ht="33" customHeight="1" x14ac:dyDescent="0.25">
      <c r="A21" s="14">
        <v>2</v>
      </c>
      <c r="B21" s="44" t="s">
        <v>277</v>
      </c>
      <c r="C21" s="14" t="s">
        <v>87</v>
      </c>
      <c r="D21" s="45">
        <v>46282</v>
      </c>
      <c r="E21" s="16" t="s">
        <v>54</v>
      </c>
      <c r="F21" s="46">
        <v>1037750</v>
      </c>
      <c r="G21" s="46">
        <v>83020</v>
      </c>
      <c r="H21" s="46">
        <f t="shared" ref="H21:H25" si="0">F21+G21</f>
        <v>1120770</v>
      </c>
    </row>
    <row r="22" spans="1:10" ht="33" customHeight="1" x14ac:dyDescent="0.25">
      <c r="A22" s="14">
        <v>3</v>
      </c>
      <c r="B22" s="44" t="s">
        <v>286</v>
      </c>
      <c r="C22" s="14" t="s">
        <v>87</v>
      </c>
      <c r="D22" s="45">
        <v>46284</v>
      </c>
      <c r="E22" s="16" t="s">
        <v>54</v>
      </c>
      <c r="F22" s="46">
        <v>2706550</v>
      </c>
      <c r="G22" s="46">
        <v>216524</v>
      </c>
      <c r="H22" s="46">
        <f t="shared" si="0"/>
        <v>2923074</v>
      </c>
    </row>
    <row r="23" spans="1:10" ht="33" customHeight="1" x14ac:dyDescent="0.25">
      <c r="A23" s="14">
        <v>4</v>
      </c>
      <c r="B23" s="44" t="s">
        <v>287</v>
      </c>
      <c r="C23" s="14" t="s">
        <v>87</v>
      </c>
      <c r="D23" s="45">
        <v>46284</v>
      </c>
      <c r="E23" s="16" t="s">
        <v>54</v>
      </c>
      <c r="F23" s="46">
        <v>2233610</v>
      </c>
      <c r="G23" s="46">
        <v>178689</v>
      </c>
      <c r="H23" s="46">
        <f t="shared" si="0"/>
        <v>2412299</v>
      </c>
    </row>
    <row r="24" spans="1:10" ht="33" customHeight="1" x14ac:dyDescent="0.25">
      <c r="A24" s="14">
        <v>5</v>
      </c>
      <c r="B24" s="44" t="s">
        <v>297</v>
      </c>
      <c r="C24" s="14" t="s">
        <v>87</v>
      </c>
      <c r="D24" s="45">
        <v>46289</v>
      </c>
      <c r="E24" s="16" t="s">
        <v>54</v>
      </c>
      <c r="F24" s="46">
        <v>1262100</v>
      </c>
      <c r="G24" s="46">
        <v>100968</v>
      </c>
      <c r="H24" s="46">
        <f t="shared" si="0"/>
        <v>1363068</v>
      </c>
    </row>
    <row r="25" spans="1:10" ht="33" customHeight="1" x14ac:dyDescent="0.25">
      <c r="A25" s="14">
        <v>6</v>
      </c>
      <c r="B25" s="44" t="s">
        <v>298</v>
      </c>
      <c r="C25" s="14" t="s">
        <v>87</v>
      </c>
      <c r="D25" s="45">
        <v>46289</v>
      </c>
      <c r="E25" s="16" t="s">
        <v>54</v>
      </c>
      <c r="F25" s="46">
        <v>2233610</v>
      </c>
      <c r="G25" s="46">
        <v>178689</v>
      </c>
      <c r="H25" s="46">
        <f t="shared" si="0"/>
        <v>2412299</v>
      </c>
    </row>
    <row r="26" spans="1:10" s="19" customFormat="1" ht="35.25" customHeight="1" x14ac:dyDescent="0.25">
      <c r="A26" s="71" t="s">
        <v>22</v>
      </c>
      <c r="B26" s="71"/>
      <c r="C26" s="71"/>
      <c r="D26" s="71"/>
      <c r="E26" s="71"/>
      <c r="F26" s="18">
        <f>SUM(F20:F25)</f>
        <v>11228050</v>
      </c>
      <c r="G26" s="18">
        <f t="shared" ref="G26:H26" si="1">SUM(G20:G25)</f>
        <v>898244</v>
      </c>
      <c r="H26" s="18">
        <f t="shared" si="1"/>
        <v>12126294</v>
      </c>
      <c r="I26" s="86" t="s">
        <v>440</v>
      </c>
      <c r="J26" s="18">
        <f>ROUND(F26*0.05,0)</f>
        <v>561403</v>
      </c>
    </row>
    <row r="27" spans="1:10" s="19" customFormat="1" ht="35.25" customHeight="1" x14ac:dyDescent="0.2">
      <c r="A27" s="72" t="s">
        <v>123</v>
      </c>
      <c r="B27" s="73"/>
      <c r="C27" s="73"/>
      <c r="D27" s="73"/>
      <c r="E27" s="74"/>
      <c r="F27" s="18">
        <f>ROUND(F26*0.0725,0)</f>
        <v>814034</v>
      </c>
      <c r="G27" s="18">
        <f>ROUND(F27*0.08,0)</f>
        <v>65123</v>
      </c>
      <c r="H27" s="18">
        <f>F27+G27</f>
        <v>879157</v>
      </c>
      <c r="I27" s="87" t="s">
        <v>441</v>
      </c>
      <c r="J27" s="18">
        <f>ROUND(F26*0.015,0)</f>
        <v>168421</v>
      </c>
    </row>
    <row r="28" spans="1:10" x14ac:dyDescent="0.25">
      <c r="I28" s="86" t="s">
        <v>442</v>
      </c>
    </row>
    <row r="29" spans="1:10" s="1" customFormat="1" ht="16.5" x14ac:dyDescent="0.25">
      <c r="A29" s="75" t="s">
        <v>23</v>
      </c>
      <c r="B29" s="75"/>
      <c r="C29" s="75"/>
      <c r="D29" s="75"/>
      <c r="E29" s="75"/>
      <c r="F29" s="75"/>
      <c r="G29" s="75"/>
      <c r="H29" s="75"/>
    </row>
    <row r="30" spans="1:10" s="1" customFormat="1" ht="16.5" x14ac:dyDescent="0.25">
      <c r="D30" s="2"/>
      <c r="F30" s="3"/>
      <c r="G30" s="3"/>
      <c r="H30" s="3"/>
    </row>
    <row r="31" spans="1:10" s="1" customFormat="1" ht="16.5" x14ac:dyDescent="0.25">
      <c r="A31" s="4"/>
      <c r="B31" s="62" t="s">
        <v>24</v>
      </c>
      <c r="C31" s="62"/>
      <c r="D31" s="62"/>
      <c r="F31" s="66" t="s">
        <v>25</v>
      </c>
      <c r="G31" s="66"/>
      <c r="H31" s="66"/>
    </row>
    <row r="32" spans="1:10" s="1" customFormat="1" ht="16.5" x14ac:dyDescent="0.25">
      <c r="B32" s="67" t="s">
        <v>26</v>
      </c>
      <c r="C32" s="67"/>
      <c r="D32" s="67"/>
      <c r="F32" s="68" t="s">
        <v>26</v>
      </c>
      <c r="G32" s="68"/>
      <c r="H32" s="68"/>
    </row>
    <row r="33" spans="4:8" s="1" customFormat="1" ht="16.5" x14ac:dyDescent="0.25">
      <c r="D33" s="2"/>
      <c r="F33" s="3"/>
      <c r="G33" s="3"/>
      <c r="H33" s="3"/>
    </row>
  </sheetData>
  <mergeCells count="16">
    <mergeCell ref="A6:H6"/>
    <mergeCell ref="B1:D1"/>
    <mergeCell ref="E1:H1"/>
    <mergeCell ref="B2:D2"/>
    <mergeCell ref="E2:H2"/>
    <mergeCell ref="E4:H4"/>
    <mergeCell ref="B31:D31"/>
    <mergeCell ref="F31:H31"/>
    <mergeCell ref="B32:D32"/>
    <mergeCell ref="F32:H32"/>
    <mergeCell ref="A7:H7"/>
    <mergeCell ref="C17:D17"/>
    <mergeCell ref="E17:F17"/>
    <mergeCell ref="A26:E26"/>
    <mergeCell ref="A27:E27"/>
    <mergeCell ref="A29:H29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0"/>
  <sheetViews>
    <sheetView topLeftCell="A10" zoomScaleNormal="100" workbookViewId="0">
      <selection activeCell="I23" sqref="I23:I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50.87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A4" s="36"/>
      <c r="B4" s="36"/>
      <c r="C4" s="36"/>
      <c r="D4" s="37"/>
      <c r="E4" s="79" t="s">
        <v>423</v>
      </c>
      <c r="F4" s="79"/>
      <c r="G4" s="79"/>
      <c r="H4" s="79"/>
      <c r="I4" s="36"/>
      <c r="J4" s="36"/>
    </row>
    <row r="5" spans="1:10" s="1" customFormat="1" ht="16.5" x14ac:dyDescent="0.25">
      <c r="A5" s="36"/>
      <c r="B5" s="36"/>
      <c r="C5" s="36"/>
      <c r="D5" s="37"/>
      <c r="E5" s="36"/>
      <c r="F5" s="38"/>
      <c r="G5" s="38"/>
      <c r="H5" s="38"/>
      <c r="I5" s="36"/>
      <c r="J5" s="36"/>
    </row>
    <row r="6" spans="1:10" s="1" customFormat="1" ht="16.5" x14ac:dyDescent="0.25">
      <c r="A6" s="78" t="s">
        <v>425</v>
      </c>
      <c r="B6" s="78"/>
      <c r="C6" s="78"/>
      <c r="D6" s="78"/>
      <c r="E6" s="78"/>
      <c r="F6" s="78"/>
      <c r="G6" s="78"/>
      <c r="H6" s="78"/>
      <c r="I6" s="36"/>
      <c r="J6" s="36"/>
    </row>
    <row r="7" spans="1:10" s="4" customFormat="1" ht="18.75" customHeight="1" x14ac:dyDescent="0.3">
      <c r="A7" s="80" t="s">
        <v>427</v>
      </c>
      <c r="B7" s="80"/>
      <c r="C7" s="80"/>
      <c r="D7" s="80"/>
      <c r="E7" s="80"/>
      <c r="F7" s="80"/>
      <c r="G7" s="80"/>
      <c r="H7" s="80"/>
      <c r="I7" s="39"/>
      <c r="J7" s="3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</row>
    <row r="13" spans="1:10" s="7" customFormat="1" ht="22.5" customHeight="1" x14ac:dyDescent="0.2">
      <c r="A13" s="5"/>
      <c r="B13" s="5"/>
      <c r="C13" s="5"/>
      <c r="D13" s="6"/>
      <c r="F13" s="8"/>
      <c r="G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 - CHI NHÁNH ĐỒNG NAI</v>
      </c>
      <c r="D14" s="6"/>
      <c r="F14" s="8"/>
      <c r="G14" s="8"/>
      <c r="J14" s="7" t="s">
        <v>49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0304741634-001</v>
      </c>
      <c r="D15" s="6"/>
      <c r="F15" s="8"/>
      <c r="G15" s="8"/>
      <c r="J15" s="7" t="s">
        <v>117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Lô B-03 Khu thương mại Amata, Quốc lộ 1A, Phường Long Bình, Tỉnh Đồng Nai, Việt Nam</v>
      </c>
      <c r="D16" s="6"/>
      <c r="F16" s="8"/>
      <c r="G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3.75" customHeight="1" x14ac:dyDescent="0.25">
      <c r="A20" s="14">
        <v>1</v>
      </c>
      <c r="B20" s="44" t="s">
        <v>265</v>
      </c>
      <c r="C20" s="14" t="s">
        <v>87</v>
      </c>
      <c r="D20" s="45">
        <v>46274</v>
      </c>
      <c r="E20" s="16" t="s">
        <v>50</v>
      </c>
      <c r="F20" s="46">
        <v>1072790</v>
      </c>
      <c r="G20" s="46">
        <v>85823</v>
      </c>
      <c r="H20" s="46">
        <f>F20+G20</f>
        <v>1158613</v>
      </c>
    </row>
    <row r="21" spans="1:10" ht="33.75" customHeight="1" x14ac:dyDescent="0.25">
      <c r="A21" s="14">
        <v>2</v>
      </c>
      <c r="B21" s="44" t="s">
        <v>283</v>
      </c>
      <c r="C21" s="14" t="s">
        <v>87</v>
      </c>
      <c r="D21" s="45">
        <v>46283</v>
      </c>
      <c r="E21" s="16" t="s">
        <v>50</v>
      </c>
      <c r="F21" s="46">
        <v>2203860</v>
      </c>
      <c r="G21" s="46">
        <v>176309</v>
      </c>
      <c r="H21" s="46">
        <f>F21+G21</f>
        <v>2380169</v>
      </c>
    </row>
    <row r="22" spans="1:10" x14ac:dyDescent="0.25">
      <c r="A22" s="47"/>
      <c r="B22" s="51"/>
      <c r="C22" s="48"/>
      <c r="D22" s="49"/>
      <c r="E22" s="50"/>
      <c r="F22" s="17"/>
      <c r="G22" s="17"/>
      <c r="H22" s="17"/>
    </row>
    <row r="23" spans="1:10" s="19" customFormat="1" ht="35.25" customHeight="1" x14ac:dyDescent="0.25">
      <c r="A23" s="81" t="s">
        <v>22</v>
      </c>
      <c r="B23" s="82"/>
      <c r="C23" s="82"/>
      <c r="D23" s="82"/>
      <c r="E23" s="83"/>
      <c r="F23" s="18">
        <f>SUM(F20:F21)</f>
        <v>3276650</v>
      </c>
      <c r="G23" s="18">
        <f>SUM(G20:G21)</f>
        <v>262132</v>
      </c>
      <c r="H23" s="18">
        <f>SUM(H20:H21)</f>
        <v>3538782</v>
      </c>
      <c r="I23" s="86" t="s">
        <v>440</v>
      </c>
      <c r="J23" s="18">
        <f>ROUND(F23*0.05,0)</f>
        <v>163833</v>
      </c>
    </row>
    <row r="24" spans="1:10" s="19" customFormat="1" ht="35.25" customHeight="1" x14ac:dyDescent="0.2">
      <c r="A24" s="72" t="s">
        <v>123</v>
      </c>
      <c r="B24" s="73"/>
      <c r="C24" s="73"/>
      <c r="D24" s="73"/>
      <c r="E24" s="74"/>
      <c r="F24" s="18">
        <f>ROUND(F23*0.0725,0)</f>
        <v>237557</v>
      </c>
      <c r="G24" s="18">
        <f>ROUND(F24*0.08,0)</f>
        <v>19005</v>
      </c>
      <c r="H24" s="18">
        <f>F24+G24</f>
        <v>256562</v>
      </c>
      <c r="I24" s="87" t="s">
        <v>441</v>
      </c>
      <c r="J24" s="18">
        <f>ROUND(F23*0.015,0)</f>
        <v>49150</v>
      </c>
    </row>
    <row r="25" spans="1:10" x14ac:dyDescent="0.25">
      <c r="I25" s="86" t="s">
        <v>442</v>
      </c>
    </row>
    <row r="26" spans="1:10" s="1" customFormat="1" ht="16.5" x14ac:dyDescent="0.25">
      <c r="A26" s="75" t="s">
        <v>23</v>
      </c>
      <c r="B26" s="75"/>
      <c r="C26" s="75"/>
      <c r="D26" s="75"/>
      <c r="E26" s="75"/>
      <c r="F26" s="75"/>
      <c r="G26" s="75"/>
      <c r="H26" s="75"/>
    </row>
    <row r="27" spans="1:10" s="1" customFormat="1" ht="16.5" x14ac:dyDescent="0.25">
      <c r="D27" s="2"/>
      <c r="F27" s="3"/>
      <c r="G27" s="3"/>
      <c r="H27" s="3"/>
    </row>
    <row r="28" spans="1:10" s="1" customFormat="1" ht="16.5" x14ac:dyDescent="0.25">
      <c r="A28" s="4"/>
      <c r="B28" s="62" t="s">
        <v>24</v>
      </c>
      <c r="C28" s="62"/>
      <c r="D28" s="62"/>
      <c r="F28" s="66" t="s">
        <v>25</v>
      </c>
      <c r="G28" s="66"/>
      <c r="H28" s="66"/>
    </row>
    <row r="29" spans="1:10" s="1" customFormat="1" ht="16.5" x14ac:dyDescent="0.25">
      <c r="B29" s="67" t="s">
        <v>26</v>
      </c>
      <c r="C29" s="67"/>
      <c r="D29" s="67"/>
      <c r="F29" s="68" t="s">
        <v>26</v>
      </c>
      <c r="G29" s="68"/>
      <c r="H29" s="68"/>
    </row>
    <row r="30" spans="1:10" s="1" customFormat="1" ht="16.5" x14ac:dyDescent="0.25">
      <c r="D30" s="2"/>
      <c r="F30" s="3"/>
      <c r="G30" s="3"/>
      <c r="H30" s="3"/>
    </row>
  </sheetData>
  <mergeCells count="16">
    <mergeCell ref="A6:H6"/>
    <mergeCell ref="B1:D1"/>
    <mergeCell ref="E1:H1"/>
    <mergeCell ref="B2:D2"/>
    <mergeCell ref="E2:H2"/>
    <mergeCell ref="E4:H4"/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</mergeCells>
  <printOptions horizontalCentered="1"/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0"/>
  <sheetViews>
    <sheetView topLeftCell="A13" zoomScaleNormal="100" workbookViewId="0">
      <selection activeCell="I23" sqref="I23:J25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27" customHeight="1" x14ac:dyDescent="0.25">
      <c r="D3" s="2"/>
      <c r="F3" s="3"/>
      <c r="G3" s="3"/>
      <c r="H3" s="3"/>
    </row>
    <row r="4" spans="1:10" s="1" customFormat="1" ht="16.5" x14ac:dyDescent="0.25">
      <c r="D4" s="2"/>
      <c r="E4" s="65" t="s">
        <v>423</v>
      </c>
      <c r="F4" s="65"/>
      <c r="G4" s="65"/>
      <c r="H4" s="65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62" t="s">
        <v>425</v>
      </c>
      <c r="B6" s="62"/>
      <c r="C6" s="62"/>
      <c r="D6" s="62"/>
      <c r="E6" s="62"/>
      <c r="F6" s="62"/>
      <c r="G6" s="62"/>
      <c r="H6" s="62"/>
    </row>
    <row r="7" spans="1:10" s="4" customFormat="1" ht="18.75" customHeight="1" x14ac:dyDescent="0.3">
      <c r="A7" s="69" t="s">
        <v>426</v>
      </c>
      <c r="B7" s="69"/>
      <c r="C7" s="69"/>
      <c r="D7" s="69"/>
      <c r="E7" s="69"/>
      <c r="F7" s="69"/>
      <c r="G7" s="69"/>
      <c r="H7" s="69"/>
    </row>
    <row r="8" spans="1:10" s="1" customFormat="1" ht="16.5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22.5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10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9" spans="1:10" ht="44.25" customHeight="1" x14ac:dyDescent="0.25">
      <c r="A19" s="10" t="s">
        <v>14</v>
      </c>
      <c r="B19" s="10" t="s">
        <v>15</v>
      </c>
      <c r="C19" s="10" t="s">
        <v>16</v>
      </c>
      <c r="D19" s="11" t="s">
        <v>17</v>
      </c>
      <c r="E19" s="10" t="s">
        <v>18</v>
      </c>
      <c r="F19" s="12" t="s">
        <v>19</v>
      </c>
      <c r="G19" s="12" t="s">
        <v>20</v>
      </c>
      <c r="H19" s="12" t="s">
        <v>21</v>
      </c>
    </row>
    <row r="20" spans="1:10" ht="35.25" customHeight="1" x14ac:dyDescent="0.25">
      <c r="A20" s="14">
        <v>1</v>
      </c>
      <c r="B20" s="58" t="s">
        <v>259</v>
      </c>
      <c r="C20" s="14" t="s">
        <v>87</v>
      </c>
      <c r="D20" s="85">
        <v>46273</v>
      </c>
      <c r="E20" s="16" t="s">
        <v>66</v>
      </c>
      <c r="F20" s="60">
        <v>1126025</v>
      </c>
      <c r="G20" s="60">
        <v>90082</v>
      </c>
      <c r="H20" s="60">
        <f>F20+G20</f>
        <v>1216107</v>
      </c>
    </row>
    <row r="21" spans="1:10" ht="35.25" customHeight="1" x14ac:dyDescent="0.25">
      <c r="A21" s="14">
        <v>2</v>
      </c>
      <c r="B21" s="58" t="s">
        <v>295</v>
      </c>
      <c r="C21" s="14" t="s">
        <v>87</v>
      </c>
      <c r="D21" s="85">
        <v>46288</v>
      </c>
      <c r="E21" s="16" t="s">
        <v>66</v>
      </c>
      <c r="F21" s="60">
        <v>583055</v>
      </c>
      <c r="G21" s="60">
        <v>46644</v>
      </c>
      <c r="H21" s="60">
        <f t="shared" ref="H21" si="0">F21+G21</f>
        <v>629699</v>
      </c>
    </row>
    <row r="22" spans="1:10" ht="35.25" customHeight="1" x14ac:dyDescent="0.25">
      <c r="A22" s="14"/>
      <c r="B22" s="15"/>
      <c r="C22" s="14"/>
      <c r="D22" s="55"/>
      <c r="E22" s="16"/>
      <c r="F22" s="56"/>
      <c r="G22" s="56"/>
      <c r="H22" s="46"/>
      <c r="I22" s="61"/>
    </row>
    <row r="23" spans="1:10" s="19" customFormat="1" ht="35.25" customHeight="1" x14ac:dyDescent="0.25">
      <c r="A23" s="81" t="s">
        <v>22</v>
      </c>
      <c r="B23" s="82"/>
      <c r="C23" s="82"/>
      <c r="D23" s="82"/>
      <c r="E23" s="83"/>
      <c r="F23" s="18">
        <f>SUM(F20:F21)</f>
        <v>1709080</v>
      </c>
      <c r="G23" s="18">
        <f>SUM(G20:G21)</f>
        <v>136726</v>
      </c>
      <c r="H23" s="18">
        <f>SUM(H20:H22)</f>
        <v>1845806</v>
      </c>
      <c r="I23" s="86" t="s">
        <v>440</v>
      </c>
      <c r="J23" s="18">
        <f>ROUND(F23*0.05,0)</f>
        <v>85454</v>
      </c>
    </row>
    <row r="24" spans="1:10" s="19" customFormat="1" ht="35.25" customHeight="1" x14ac:dyDescent="0.2">
      <c r="A24" s="72" t="s">
        <v>123</v>
      </c>
      <c r="B24" s="73"/>
      <c r="C24" s="73"/>
      <c r="D24" s="73"/>
      <c r="E24" s="74"/>
      <c r="F24" s="18">
        <f>ROUND(F23*0.0725,0)</f>
        <v>123908</v>
      </c>
      <c r="G24" s="18">
        <f>ROUND(F24*0.08,0)</f>
        <v>9913</v>
      </c>
      <c r="H24" s="18">
        <f>F24+G24</f>
        <v>133821</v>
      </c>
      <c r="I24" s="87" t="s">
        <v>441</v>
      </c>
      <c r="J24" s="18">
        <f>ROUND(F23*0.015,0)</f>
        <v>25636</v>
      </c>
    </row>
    <row r="25" spans="1:10" x14ac:dyDescent="0.25">
      <c r="I25" s="86" t="s">
        <v>442</v>
      </c>
    </row>
    <row r="26" spans="1:10" s="1" customFormat="1" ht="16.5" x14ac:dyDescent="0.25">
      <c r="A26" s="75" t="s">
        <v>23</v>
      </c>
      <c r="B26" s="75"/>
      <c r="C26" s="75"/>
      <c r="D26" s="75"/>
      <c r="E26" s="75"/>
      <c r="F26" s="75"/>
      <c r="G26" s="75"/>
      <c r="H26" s="75"/>
    </row>
    <row r="27" spans="1:10" s="1" customFormat="1" ht="16.5" x14ac:dyDescent="0.25">
      <c r="D27" s="2"/>
      <c r="F27" s="3"/>
      <c r="G27" s="3"/>
      <c r="H27" s="3"/>
    </row>
    <row r="28" spans="1:10" s="1" customFormat="1" ht="16.5" x14ac:dyDescent="0.25">
      <c r="A28" s="4"/>
      <c r="B28" s="62" t="s">
        <v>24</v>
      </c>
      <c r="C28" s="62"/>
      <c r="D28" s="62"/>
      <c r="F28" s="66" t="s">
        <v>25</v>
      </c>
      <c r="G28" s="66"/>
      <c r="H28" s="66"/>
    </row>
    <row r="29" spans="1:10" s="1" customFormat="1" ht="16.5" x14ac:dyDescent="0.25">
      <c r="B29" s="67" t="s">
        <v>26</v>
      </c>
      <c r="C29" s="67"/>
      <c r="D29" s="67"/>
      <c r="F29" s="68" t="s">
        <v>26</v>
      </c>
      <c r="G29" s="68"/>
      <c r="H29" s="68"/>
    </row>
    <row r="30" spans="1:10" s="1" customFormat="1" ht="16.5" x14ac:dyDescent="0.25">
      <c r="D30" s="2"/>
      <c r="F30" s="3"/>
      <c r="G30" s="3"/>
      <c r="H30" s="3"/>
    </row>
  </sheetData>
  <mergeCells count="16">
    <mergeCell ref="B28:D28"/>
    <mergeCell ref="F28:H28"/>
    <mergeCell ref="B29:D29"/>
    <mergeCell ref="F29:H29"/>
    <mergeCell ref="A7:H7"/>
    <mergeCell ref="C17:D17"/>
    <mergeCell ref="E17:F17"/>
    <mergeCell ref="A23:E23"/>
    <mergeCell ref="A24:E24"/>
    <mergeCell ref="A26:H26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8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42"/>
  <sheetViews>
    <sheetView topLeftCell="A23" zoomScaleNormal="100" workbookViewId="0">
      <selection activeCell="M29" sqref="M29"/>
    </sheetView>
  </sheetViews>
  <sheetFormatPr defaultColWidth="9.125" defaultRowHeight="15.75" x14ac:dyDescent="0.25"/>
  <cols>
    <col min="1" max="1" width="6.125" style="13" customWidth="1"/>
    <col min="2" max="2" width="13" style="13" customWidth="1"/>
    <col min="3" max="3" width="14.375" style="13" customWidth="1"/>
    <col min="4" max="4" width="15.875" style="20" customWidth="1"/>
    <col min="5" max="5" width="48.125" style="13" customWidth="1"/>
    <col min="6" max="6" width="17.75" style="21" customWidth="1"/>
    <col min="7" max="7" width="15" style="21" customWidth="1"/>
    <col min="8" max="8" width="18.75" style="21" customWidth="1"/>
    <col min="9" max="9" width="23.75" style="13" customWidth="1"/>
    <col min="10" max="10" width="13.625" style="13" customWidth="1"/>
    <col min="11" max="16384" width="9.125" style="13"/>
  </cols>
  <sheetData>
    <row r="1" spans="1:10" s="1" customFormat="1" ht="16.5" x14ac:dyDescent="0.25">
      <c r="B1" s="63" t="s">
        <v>0</v>
      </c>
      <c r="C1" s="63"/>
      <c r="D1" s="63"/>
      <c r="E1" s="64" t="s">
        <v>1</v>
      </c>
      <c r="F1" s="64"/>
      <c r="G1" s="64"/>
      <c r="H1" s="64"/>
    </row>
    <row r="2" spans="1:10" s="1" customFormat="1" ht="16.5" x14ac:dyDescent="0.25">
      <c r="B2" s="63" t="s">
        <v>2</v>
      </c>
      <c r="C2" s="63"/>
      <c r="D2" s="63"/>
      <c r="E2" s="64" t="s">
        <v>3</v>
      </c>
      <c r="F2" s="64"/>
      <c r="G2" s="64"/>
      <c r="H2" s="64"/>
    </row>
    <row r="3" spans="1:10" s="1" customFormat="1" ht="16.5" customHeight="1" x14ac:dyDescent="0.25">
      <c r="D3" s="2"/>
      <c r="F3" s="3"/>
      <c r="G3" s="3"/>
      <c r="H3" s="3"/>
    </row>
    <row r="4" spans="1:10" s="1" customFormat="1" ht="16.5" x14ac:dyDescent="0.25">
      <c r="D4" s="2"/>
      <c r="E4" s="65" t="s">
        <v>423</v>
      </c>
      <c r="F4" s="65"/>
      <c r="G4" s="65"/>
      <c r="H4" s="65"/>
    </row>
    <row r="5" spans="1:10" s="1" customFormat="1" ht="11.25" customHeight="1" x14ac:dyDescent="0.25">
      <c r="D5" s="2"/>
      <c r="F5" s="3"/>
      <c r="G5" s="3"/>
      <c r="H5" s="3"/>
    </row>
    <row r="6" spans="1:10" s="1" customFormat="1" ht="16.5" x14ac:dyDescent="0.25">
      <c r="A6" s="62" t="s">
        <v>425</v>
      </c>
      <c r="B6" s="62"/>
      <c r="C6" s="62"/>
      <c r="D6" s="62"/>
      <c r="E6" s="62"/>
      <c r="F6" s="62"/>
      <c r="G6" s="62"/>
      <c r="H6" s="62"/>
    </row>
    <row r="7" spans="1:10" s="4" customFormat="1" ht="18.75" customHeight="1" x14ac:dyDescent="0.3">
      <c r="A7" s="69" t="s">
        <v>424</v>
      </c>
      <c r="B7" s="69"/>
      <c r="C7" s="69"/>
      <c r="D7" s="69"/>
      <c r="E7" s="69"/>
      <c r="F7" s="69"/>
      <c r="G7" s="69"/>
      <c r="H7" s="69"/>
    </row>
    <row r="8" spans="1:10" s="1" customFormat="1" ht="9.75" customHeight="1" x14ac:dyDescent="0.25">
      <c r="D8" s="2"/>
      <c r="F8" s="3"/>
      <c r="G8" s="3"/>
      <c r="H8" s="3"/>
    </row>
    <row r="9" spans="1:10" s="7" customFormat="1" ht="22.5" customHeight="1" x14ac:dyDescent="0.2">
      <c r="A9" s="5" t="s">
        <v>4</v>
      </c>
      <c r="B9" s="5"/>
      <c r="C9" s="5" t="s">
        <v>5</v>
      </c>
      <c r="D9" s="6"/>
      <c r="F9" s="8"/>
      <c r="G9" s="8"/>
      <c r="H9" s="8"/>
    </row>
    <row r="10" spans="1:10" s="7" customFormat="1" ht="22.5" customHeight="1" x14ac:dyDescent="0.2">
      <c r="A10" s="7" t="s">
        <v>6</v>
      </c>
      <c r="C10" s="9" t="s">
        <v>7</v>
      </c>
      <c r="D10" s="6"/>
      <c r="F10" s="8"/>
      <c r="G10" s="8"/>
      <c r="H10" s="8"/>
    </row>
    <row r="11" spans="1:10" s="7" customFormat="1" ht="22.5" customHeight="1" x14ac:dyDescent="0.2">
      <c r="A11" s="7" t="s">
        <v>8</v>
      </c>
      <c r="C11" s="7" t="s">
        <v>85</v>
      </c>
      <c r="D11" s="6"/>
      <c r="F11" s="8"/>
      <c r="G11" s="8"/>
      <c r="H11" s="8"/>
    </row>
    <row r="12" spans="1:10" s="7" customFormat="1" ht="22.5" customHeight="1" x14ac:dyDescent="0.2">
      <c r="A12" s="7" t="s">
        <v>9</v>
      </c>
      <c r="C12" s="7" t="s">
        <v>10</v>
      </c>
      <c r="D12" s="6"/>
      <c r="E12" s="24" t="s">
        <v>86</v>
      </c>
      <c r="F12" s="8"/>
      <c r="G12" s="8"/>
      <c r="H12" s="8"/>
    </row>
    <row r="13" spans="1:10" s="7" customFormat="1" ht="12" customHeight="1" x14ac:dyDescent="0.2">
      <c r="A13" s="5"/>
      <c r="B13" s="5"/>
      <c r="C13" s="5"/>
      <c r="D13" s="6"/>
      <c r="F13" s="8"/>
      <c r="G13" s="8"/>
      <c r="H13" s="8"/>
    </row>
    <row r="14" spans="1:10" s="7" customFormat="1" ht="22.5" customHeight="1" x14ac:dyDescent="0.2">
      <c r="A14" s="5" t="s">
        <v>11</v>
      </c>
      <c r="B14" s="5"/>
      <c r="C14" s="5" t="str">
        <f>+VLOOKUP(J14,'Danh sách CN'!A:D,2,0)</f>
        <v>CÔNG TY CỔ PHẦN TRUNG TÂM THƯƠNG MẠI LOTTE VIỆT NAM</v>
      </c>
      <c r="D14" s="6"/>
      <c r="F14" s="8"/>
      <c r="G14" s="8"/>
      <c r="H14" s="8"/>
      <c r="J14" s="7" t="s">
        <v>65</v>
      </c>
    </row>
    <row r="15" spans="1:10" s="7" customFormat="1" ht="22.5" customHeight="1" x14ac:dyDescent="0.2">
      <c r="A15" s="7" t="s">
        <v>6</v>
      </c>
      <c r="C15" s="9" t="str">
        <f>+VLOOKUP(J14,'Danh sách CN'!A:D,3,0)</f>
        <v>0304741634</v>
      </c>
      <c r="D15" s="6"/>
      <c r="F15" s="8"/>
      <c r="G15" s="8"/>
      <c r="H15" s="8"/>
      <c r="J15" s="7" t="s">
        <v>118</v>
      </c>
    </row>
    <row r="16" spans="1:10" s="7" customFormat="1" ht="22.5" customHeight="1" x14ac:dyDescent="0.2">
      <c r="A16" s="7" t="s">
        <v>8</v>
      </c>
      <c r="C16" s="9" t="str">
        <f>+VLOOKUP(J14,'Danh sách CN'!A:D,4,0)</f>
        <v>Số 469, Đường Nguyễn Hữu Thọ, Phường Tân Hưng, Thành phố Hồ Chí Minh, Việt Nam</v>
      </c>
      <c r="D16" s="6"/>
      <c r="F16" s="8"/>
      <c r="G16" s="8"/>
      <c r="H16" s="8"/>
    </row>
    <row r="17" spans="1:9" s="7" customFormat="1" ht="22.5" customHeight="1" x14ac:dyDescent="0.2">
      <c r="A17" s="7" t="s">
        <v>9</v>
      </c>
      <c r="C17" s="70"/>
      <c r="D17" s="70"/>
      <c r="E17" s="70" t="s">
        <v>13</v>
      </c>
      <c r="F17" s="70"/>
      <c r="G17" s="8"/>
      <c r="H17" s="8"/>
    </row>
    <row r="18" spans="1:9" ht="40.5" customHeight="1" x14ac:dyDescent="0.25">
      <c r="A18" s="10" t="s">
        <v>14</v>
      </c>
      <c r="B18" s="10" t="s">
        <v>15</v>
      </c>
      <c r="C18" s="10" t="s">
        <v>16</v>
      </c>
      <c r="D18" s="11" t="s">
        <v>17</v>
      </c>
      <c r="E18" s="10" t="s">
        <v>18</v>
      </c>
      <c r="F18" s="12" t="s">
        <v>19</v>
      </c>
      <c r="G18" s="12" t="s">
        <v>20</v>
      </c>
      <c r="H18" s="12" t="s">
        <v>21</v>
      </c>
    </row>
    <row r="19" spans="1:9" ht="35.25" customHeight="1" x14ac:dyDescent="0.25">
      <c r="A19" s="14">
        <v>1</v>
      </c>
      <c r="B19" s="44" t="s">
        <v>245</v>
      </c>
      <c r="C19" s="14" t="s">
        <v>87</v>
      </c>
      <c r="D19" s="45">
        <v>46268</v>
      </c>
      <c r="E19" s="16" t="s">
        <v>66</v>
      </c>
      <c r="F19" s="46">
        <v>1653200</v>
      </c>
      <c r="G19" s="46">
        <v>132256</v>
      </c>
      <c r="H19" s="46">
        <f>F19+G19</f>
        <v>1785456</v>
      </c>
    </row>
    <row r="20" spans="1:9" ht="35.25" customHeight="1" x14ac:dyDescent="0.25">
      <c r="A20" s="14">
        <v>2</v>
      </c>
      <c r="B20" s="44" t="s">
        <v>247</v>
      </c>
      <c r="C20" s="14" t="s">
        <v>87</v>
      </c>
      <c r="D20" s="45">
        <v>46268</v>
      </c>
      <c r="E20" s="16" t="s">
        <v>66</v>
      </c>
      <c r="F20" s="46">
        <v>1179260</v>
      </c>
      <c r="G20" s="46">
        <v>94341</v>
      </c>
      <c r="H20" s="46">
        <f t="shared" ref="H20:H34" si="0">F20+G20</f>
        <v>1273601</v>
      </c>
    </row>
    <row r="21" spans="1:9" ht="35.25" customHeight="1" x14ac:dyDescent="0.25">
      <c r="A21" s="14">
        <v>3</v>
      </c>
      <c r="B21" s="44" t="s">
        <v>250</v>
      </c>
      <c r="C21" s="14" t="s">
        <v>87</v>
      </c>
      <c r="D21" s="45">
        <v>46269</v>
      </c>
      <c r="E21" s="16" t="s">
        <v>66</v>
      </c>
      <c r="F21" s="46">
        <v>1072790</v>
      </c>
      <c r="G21" s="46">
        <v>85823</v>
      </c>
      <c r="H21" s="46">
        <f t="shared" si="0"/>
        <v>1158613</v>
      </c>
    </row>
    <row r="22" spans="1:9" ht="35.25" customHeight="1" x14ac:dyDescent="0.25">
      <c r="A22" s="14">
        <v>4</v>
      </c>
      <c r="B22" s="44" t="s">
        <v>251</v>
      </c>
      <c r="C22" s="14" t="s">
        <v>87</v>
      </c>
      <c r="D22" s="45">
        <v>46269</v>
      </c>
      <c r="E22" s="16" t="s">
        <v>66</v>
      </c>
      <c r="F22" s="46">
        <v>1166110</v>
      </c>
      <c r="G22" s="46">
        <v>93289</v>
      </c>
      <c r="H22" s="46">
        <f t="shared" si="0"/>
        <v>1259399</v>
      </c>
    </row>
    <row r="23" spans="1:9" ht="35.25" customHeight="1" x14ac:dyDescent="0.25">
      <c r="A23" s="14">
        <v>5</v>
      </c>
      <c r="B23" s="44" t="s">
        <v>252</v>
      </c>
      <c r="C23" s="14" t="s">
        <v>87</v>
      </c>
      <c r="D23" s="45">
        <v>46269</v>
      </c>
      <c r="E23" s="16" t="s">
        <v>66</v>
      </c>
      <c r="F23" s="46">
        <v>1116805</v>
      </c>
      <c r="G23" s="46">
        <v>89344</v>
      </c>
      <c r="H23" s="46">
        <f t="shared" si="0"/>
        <v>1206149</v>
      </c>
    </row>
    <row r="24" spans="1:9" ht="35.25" customHeight="1" x14ac:dyDescent="0.25">
      <c r="A24" s="14">
        <v>6</v>
      </c>
      <c r="B24" s="44" t="s">
        <v>260</v>
      </c>
      <c r="C24" s="14" t="s">
        <v>87</v>
      </c>
      <c r="D24" s="45">
        <v>46273</v>
      </c>
      <c r="E24" s="16" t="s">
        <v>66</v>
      </c>
      <c r="F24" s="46">
        <v>1659775</v>
      </c>
      <c r="G24" s="46">
        <v>132782</v>
      </c>
      <c r="H24" s="46">
        <f t="shared" si="0"/>
        <v>1792557</v>
      </c>
    </row>
    <row r="25" spans="1:9" ht="35.25" customHeight="1" x14ac:dyDescent="0.25">
      <c r="A25" s="14">
        <v>7</v>
      </c>
      <c r="B25" s="44" t="s">
        <v>270</v>
      </c>
      <c r="C25" s="14" t="s">
        <v>87</v>
      </c>
      <c r="D25" s="45">
        <v>46277</v>
      </c>
      <c r="E25" s="16" t="s">
        <v>66</v>
      </c>
      <c r="F25" s="46">
        <v>1166110</v>
      </c>
      <c r="G25" s="46">
        <v>93289</v>
      </c>
      <c r="H25" s="46">
        <f t="shared" si="0"/>
        <v>1259399</v>
      </c>
    </row>
    <row r="26" spans="1:9" ht="35.25" customHeight="1" x14ac:dyDescent="0.25">
      <c r="A26" s="14">
        <v>8</v>
      </c>
      <c r="B26" s="44" t="s">
        <v>271</v>
      </c>
      <c r="C26" s="14" t="s">
        <v>87</v>
      </c>
      <c r="D26" s="45">
        <v>46277</v>
      </c>
      <c r="E26" s="16" t="s">
        <v>66</v>
      </c>
      <c r="F26" s="46">
        <v>1220680</v>
      </c>
      <c r="G26" s="46">
        <v>97654</v>
      </c>
      <c r="H26" s="46">
        <f t="shared" si="0"/>
        <v>1318334</v>
      </c>
      <c r="I26" s="21"/>
    </row>
    <row r="27" spans="1:9" ht="35.25" customHeight="1" x14ac:dyDescent="0.25">
      <c r="A27" s="14">
        <v>9</v>
      </c>
      <c r="B27" s="44" t="s">
        <v>281</v>
      </c>
      <c r="C27" s="14" t="s">
        <v>87</v>
      </c>
      <c r="D27" s="45">
        <v>46283</v>
      </c>
      <c r="E27" s="16" t="s">
        <v>66</v>
      </c>
      <c r="F27" s="46">
        <v>1262100</v>
      </c>
      <c r="G27" s="46">
        <v>100968</v>
      </c>
      <c r="H27" s="46">
        <f t="shared" si="0"/>
        <v>1363068</v>
      </c>
    </row>
    <row r="28" spans="1:9" ht="35.25" customHeight="1" x14ac:dyDescent="0.25">
      <c r="A28" s="14">
        <v>10</v>
      </c>
      <c r="B28" s="44" t="s">
        <v>284</v>
      </c>
      <c r="C28" s="14" t="s">
        <v>87</v>
      </c>
      <c r="D28" s="45">
        <v>46283</v>
      </c>
      <c r="E28" s="16" t="s">
        <v>66</v>
      </c>
      <c r="F28" s="46">
        <v>1262100</v>
      </c>
      <c r="G28" s="46">
        <v>100968</v>
      </c>
      <c r="H28" s="46">
        <f t="shared" si="0"/>
        <v>1363068</v>
      </c>
    </row>
    <row r="29" spans="1:9" ht="35.25" customHeight="1" x14ac:dyDescent="0.25">
      <c r="A29" s="14">
        <v>11</v>
      </c>
      <c r="B29" s="44" t="s">
        <v>285</v>
      </c>
      <c r="C29" s="14" t="s">
        <v>87</v>
      </c>
      <c r="D29" s="45">
        <v>46283</v>
      </c>
      <c r="E29" s="16" t="s">
        <v>66</v>
      </c>
      <c r="F29" s="46">
        <v>1262100</v>
      </c>
      <c r="G29" s="46">
        <v>100968</v>
      </c>
      <c r="H29" s="46">
        <f t="shared" si="0"/>
        <v>1363068</v>
      </c>
    </row>
    <row r="30" spans="1:9" ht="35.25" customHeight="1" x14ac:dyDescent="0.25">
      <c r="A30" s="14">
        <v>12</v>
      </c>
      <c r="B30" s="44" t="s">
        <v>291</v>
      </c>
      <c r="C30" s="14" t="s">
        <v>87</v>
      </c>
      <c r="D30" s="45">
        <v>46287</v>
      </c>
      <c r="E30" s="16" t="s">
        <v>66</v>
      </c>
      <c r="F30" s="46">
        <v>1067500</v>
      </c>
      <c r="G30" s="46">
        <v>85400</v>
      </c>
      <c r="H30" s="46">
        <f t="shared" si="0"/>
        <v>1152900</v>
      </c>
    </row>
    <row r="31" spans="1:9" ht="35.25" customHeight="1" x14ac:dyDescent="0.25">
      <c r="A31" s="14">
        <v>13</v>
      </c>
      <c r="B31" s="44" t="s">
        <v>293</v>
      </c>
      <c r="C31" s="14" t="s">
        <v>87</v>
      </c>
      <c r="D31" s="45">
        <v>46287</v>
      </c>
      <c r="E31" s="16" t="s">
        <v>66</v>
      </c>
      <c r="F31" s="46">
        <v>1166110</v>
      </c>
      <c r="G31" s="46">
        <v>93289</v>
      </c>
      <c r="H31" s="46">
        <f t="shared" si="0"/>
        <v>1259399</v>
      </c>
    </row>
    <row r="32" spans="1:9" ht="35.25" customHeight="1" x14ac:dyDescent="0.25">
      <c r="A32" s="14">
        <v>14</v>
      </c>
      <c r="B32" s="44" t="s">
        <v>299</v>
      </c>
      <c r="C32" s="14" t="s">
        <v>87</v>
      </c>
      <c r="D32" s="45">
        <v>46290</v>
      </c>
      <c r="E32" s="16" t="s">
        <v>66</v>
      </c>
      <c r="F32" s="46">
        <v>2075500</v>
      </c>
      <c r="G32" s="46">
        <v>166040</v>
      </c>
      <c r="H32" s="46">
        <f t="shared" si="0"/>
        <v>2241540</v>
      </c>
    </row>
    <row r="33" spans="1:10" ht="35.25" customHeight="1" x14ac:dyDescent="0.25">
      <c r="A33" s="14">
        <v>15</v>
      </c>
      <c r="B33" s="44" t="s">
        <v>301</v>
      </c>
      <c r="C33" s="14" t="s">
        <v>87</v>
      </c>
      <c r="D33" s="45">
        <v>46290</v>
      </c>
      <c r="E33" s="16" t="s">
        <v>66</v>
      </c>
      <c r="F33" s="46">
        <v>1166110</v>
      </c>
      <c r="G33" s="46">
        <v>93289</v>
      </c>
      <c r="H33" s="46">
        <f t="shared" si="0"/>
        <v>1259399</v>
      </c>
    </row>
    <row r="34" spans="1:10" ht="35.25" customHeight="1" x14ac:dyDescent="0.25">
      <c r="A34" s="14"/>
      <c r="B34" s="54"/>
      <c r="C34" s="14"/>
      <c r="D34" s="55"/>
      <c r="E34" s="16"/>
      <c r="F34" s="56"/>
      <c r="G34" s="56"/>
      <c r="H34" s="46"/>
    </row>
    <row r="35" spans="1:10" s="19" customFormat="1" ht="30" customHeight="1" x14ac:dyDescent="0.25">
      <c r="A35" s="71" t="s">
        <v>22</v>
      </c>
      <c r="B35" s="71"/>
      <c r="C35" s="71"/>
      <c r="D35" s="71"/>
      <c r="E35" s="71"/>
      <c r="F35" s="18">
        <f>SUM(F19:F34)</f>
        <v>19496250</v>
      </c>
      <c r="G35" s="18">
        <f>SUM(G19:G34)</f>
        <v>1559700</v>
      </c>
      <c r="H35" s="18">
        <f>SUM(H19:H34)</f>
        <v>21055950</v>
      </c>
      <c r="I35" s="86" t="s">
        <v>440</v>
      </c>
      <c r="J35" s="18">
        <f>ROUND(F35*0.05,0)</f>
        <v>974813</v>
      </c>
    </row>
    <row r="36" spans="1:10" s="19" customFormat="1" ht="30" customHeight="1" x14ac:dyDescent="0.2">
      <c r="A36" s="72" t="s">
        <v>123</v>
      </c>
      <c r="B36" s="73"/>
      <c r="C36" s="73"/>
      <c r="D36" s="73"/>
      <c r="E36" s="74"/>
      <c r="F36" s="18">
        <f>ROUND(F35*0.0725,0)</f>
        <v>1413478</v>
      </c>
      <c r="G36" s="18">
        <f>ROUND(F36*0.08,0)</f>
        <v>113078</v>
      </c>
      <c r="H36" s="18">
        <f>F36+G36</f>
        <v>1526556</v>
      </c>
      <c r="I36" s="87" t="s">
        <v>441</v>
      </c>
      <c r="J36" s="18">
        <f>ROUND(F35*0.015,0)</f>
        <v>292444</v>
      </c>
    </row>
    <row r="37" spans="1:10" ht="19.5" customHeight="1" x14ac:dyDescent="0.25">
      <c r="F37" s="52"/>
      <c r="I37" s="86" t="s">
        <v>442</v>
      </c>
    </row>
    <row r="38" spans="1:10" s="1" customFormat="1" ht="16.5" x14ac:dyDescent="0.25">
      <c r="A38" s="75" t="s">
        <v>23</v>
      </c>
      <c r="B38" s="75"/>
      <c r="C38" s="75"/>
      <c r="D38" s="75"/>
      <c r="E38" s="75"/>
      <c r="F38" s="75"/>
      <c r="G38" s="75"/>
      <c r="H38" s="75"/>
    </row>
    <row r="39" spans="1:10" s="1" customFormat="1" ht="12" customHeight="1" x14ac:dyDescent="0.25">
      <c r="D39" s="2"/>
      <c r="F39" s="3"/>
      <c r="G39" s="3"/>
      <c r="H39" s="3"/>
    </row>
    <row r="40" spans="1:10" s="1" customFormat="1" ht="16.5" x14ac:dyDescent="0.25">
      <c r="A40" s="4"/>
      <c r="B40" s="62" t="s">
        <v>24</v>
      </c>
      <c r="C40" s="62"/>
      <c r="D40" s="62"/>
      <c r="F40" s="66" t="s">
        <v>25</v>
      </c>
      <c r="G40" s="66"/>
      <c r="H40" s="66"/>
    </row>
    <row r="41" spans="1:10" s="1" customFormat="1" ht="16.5" x14ac:dyDescent="0.25">
      <c r="B41" s="67" t="s">
        <v>26</v>
      </c>
      <c r="C41" s="67"/>
      <c r="D41" s="67"/>
      <c r="F41" s="68" t="s">
        <v>26</v>
      </c>
      <c r="G41" s="68"/>
      <c r="H41" s="68"/>
    </row>
    <row r="42" spans="1:10" s="1" customFormat="1" ht="16.5" x14ac:dyDescent="0.25">
      <c r="D42" s="2"/>
      <c r="F42" s="3"/>
      <c r="G42" s="3"/>
      <c r="H42" s="3"/>
    </row>
  </sheetData>
  <mergeCells count="16">
    <mergeCell ref="B40:D40"/>
    <mergeCell ref="F40:H40"/>
    <mergeCell ref="B41:D41"/>
    <mergeCell ref="F41:H41"/>
    <mergeCell ref="A7:H7"/>
    <mergeCell ref="C17:D17"/>
    <mergeCell ref="E17:F17"/>
    <mergeCell ref="A35:E35"/>
    <mergeCell ref="A36:E36"/>
    <mergeCell ref="A38:H38"/>
    <mergeCell ref="A6:H6"/>
    <mergeCell ref="B1:D1"/>
    <mergeCell ref="E1:H1"/>
    <mergeCell ref="B2:D2"/>
    <mergeCell ref="E2:H2"/>
    <mergeCell ref="E4:H4"/>
  </mergeCells>
  <printOptions horizontalCentered="1"/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27</vt:i4>
      </vt:variant>
    </vt:vector>
  </HeadingPairs>
  <TitlesOfParts>
    <vt:vector size="51" baseType="lpstr">
      <vt:lpstr>Sheet7</vt:lpstr>
      <vt:lpstr>Danh sách CN</vt:lpstr>
      <vt:lpstr>Detail1</vt:lpstr>
      <vt:lpstr>Detail2</vt:lpstr>
      <vt:lpstr>Detail3</vt:lpstr>
      <vt:lpstr>Detail4</vt:lpstr>
      <vt:lpstr>Detail5</vt:lpstr>
      <vt:lpstr>Detail6</vt:lpstr>
      <vt:lpstr>Detail7</vt:lpstr>
      <vt:lpstr>Báo cáo</vt:lpstr>
      <vt:lpstr>TÂY HỒ</vt:lpstr>
      <vt:lpstr>VINH</vt:lpstr>
      <vt:lpstr>NHA TRANG</vt:lpstr>
      <vt:lpstr>GÒ VẤP</vt:lpstr>
      <vt:lpstr>CẦN THƠ</vt:lpstr>
      <vt:lpstr>TÂN BÌNH</vt:lpstr>
      <vt:lpstr>VŨNG TÀU</vt:lpstr>
      <vt:lpstr>BA ĐÌNH</vt:lpstr>
      <vt:lpstr>BÌNH THUẬN</vt:lpstr>
      <vt:lpstr>BÌNH DƯƠNG</vt:lpstr>
      <vt:lpstr>ĐÀ NẴNG</vt:lpstr>
      <vt:lpstr>ĐỒNG NAI</vt:lpstr>
      <vt:lpstr>PHÚ THỌ</vt:lpstr>
      <vt:lpstr>NAM SÀI GÒN</vt:lpstr>
      <vt:lpstr>'BA ĐÌNH'!Print_Area</vt:lpstr>
      <vt:lpstr>'BÌNH DƯƠNG'!Print_Area</vt:lpstr>
      <vt:lpstr>'BÌNH THUẬN'!Print_Area</vt:lpstr>
      <vt:lpstr>'CẦN THƠ'!Print_Area</vt:lpstr>
      <vt:lpstr>'ĐÀ NẴNG'!Print_Area</vt:lpstr>
      <vt:lpstr>'ĐỒNG NAI'!Print_Area</vt:lpstr>
      <vt:lpstr>'GÒ VẤP'!Print_Area</vt:lpstr>
      <vt:lpstr>'NAM SÀI GÒN'!Print_Area</vt:lpstr>
      <vt:lpstr>'NHA TRANG'!Print_Area</vt:lpstr>
      <vt:lpstr>'PHÚ THỌ'!Print_Area</vt:lpstr>
      <vt:lpstr>'TÂN BÌNH'!Print_Area</vt:lpstr>
      <vt:lpstr>'TÂY HỒ'!Print_Area</vt:lpstr>
      <vt:lpstr>VINH!Print_Area</vt:lpstr>
      <vt:lpstr>'VŨNG TÀU'!Print_Area</vt:lpstr>
      <vt:lpstr>'BA ĐÌNH'!Print_Titles</vt:lpstr>
      <vt:lpstr>'BÌNH DƯƠNG'!Print_Titles</vt:lpstr>
      <vt:lpstr>'BÌNH THUẬN'!Print_Titles</vt:lpstr>
      <vt:lpstr>'CẦN THƠ'!Print_Titles</vt:lpstr>
      <vt:lpstr>'ĐÀ NẴNG'!Print_Titles</vt:lpstr>
      <vt:lpstr>'ĐỒNG NAI'!Print_Titles</vt:lpstr>
      <vt:lpstr>'GÒ VẤP'!Print_Titles</vt:lpstr>
      <vt:lpstr>'NHA TRANG'!Print_Titles</vt:lpstr>
      <vt:lpstr>'PHÚ THỌ'!Print_Titles</vt:lpstr>
      <vt:lpstr>'TÂN BÌNH'!Print_Titles</vt:lpstr>
      <vt:lpstr>'TÂY HỒ'!Print_Titles</vt:lpstr>
      <vt:lpstr>VINH!Print_Titles</vt:lpstr>
      <vt:lpstr>'VŨNG TÀU'!Print_Titles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2026-09-07T06:36:25Z</cp:lastPrinted>
  <dcterms:created xsi:type="dcterms:W3CDTF">2025-08-25T10:30:23Z</dcterms:created>
  <dcterms:modified xsi:type="dcterms:W3CDTF">2026-09-29T09:24:06Z</dcterms:modified>
</cp:coreProperties>
</file>