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998B7BD9-1007-47BD-9C35-DC5ABD9ECC06}" xr6:coauthVersionLast="47" xr6:coauthVersionMax="47" xr10:uidLastSave="{00000000-0000-0000-0000-000000000000}"/>
  <bookViews>
    <workbookView xWindow="-120" yWindow="-120" windowWidth="29040" windowHeight="15720" tabRatio="969" activeTab="2" xr2:uid="{00000000-000D-0000-FFFF-FFFF00000000}"/>
  </bookViews>
  <sheets>
    <sheet name="Danh sách CN" sheetId="2" r:id="rId1"/>
    <sheet name="Sheet7" sheetId="22" r:id="rId2"/>
    <sheet name="Báo cáo" sheetId="16" r:id="rId3"/>
    <sheet name="TÂY HỒ" sheetId="13" r:id="rId4"/>
    <sheet name="VINH" sheetId="12" r:id="rId5"/>
    <sheet name="NHA TRANG" sheetId="11" r:id="rId6"/>
    <sheet name="GÒ VẤP" sheetId="10" r:id="rId7"/>
    <sheet name="CẦN THƠ" sheetId="9" r:id="rId8"/>
    <sheet name="TÂN BÌNH" sheetId="8" r:id="rId9"/>
    <sheet name="VŨNG TÀU" sheetId="7" r:id="rId10"/>
    <sheet name="BA ĐÌNH" sheetId="6" r:id="rId11"/>
    <sheet name="BÌNH THUẬN" sheetId="5" r:id="rId12"/>
    <sheet name="BÌNH DƯƠNG" sheetId="4" r:id="rId13"/>
    <sheet name="ĐÀ NẴNG" sheetId="15" r:id="rId14"/>
    <sheet name="ĐỒNG NAI" sheetId="14" r:id="rId15"/>
    <sheet name="PHÚ THỌ" sheetId="3" r:id="rId16"/>
    <sheet name="NAM SÀI GÒN" sheetId="1" r:id="rId17"/>
  </sheets>
  <definedNames>
    <definedName name="_xlnm._FilterDatabase" localSheetId="10" hidden="1">'BA ĐÌNH'!$A$19:$H$25</definedName>
    <definedName name="_xlnm._FilterDatabase" localSheetId="2" hidden="1">'Báo cáo'!$A$3:$L$78</definedName>
    <definedName name="_xlnm._FilterDatabase" localSheetId="12" hidden="1">'BÌNH DƯƠNG'!$A$19:$H$28</definedName>
    <definedName name="_xlnm._FilterDatabase" localSheetId="11" hidden="1">'BÌNH THUẬN'!$A$19:$H$29</definedName>
    <definedName name="_xlnm._FilterDatabase" localSheetId="7" hidden="1">'CẦN THƠ'!$A$19:$H$25</definedName>
    <definedName name="_xlnm._FilterDatabase" localSheetId="13" hidden="1">'ĐÀ NẴNG'!$A$19:$H$34</definedName>
    <definedName name="_xlnm._FilterDatabase" localSheetId="14" hidden="1">'ĐỒNG NAI'!$A$19:$H$25</definedName>
    <definedName name="_xlnm._FilterDatabase" localSheetId="6" hidden="1">'GÒ VẤP'!$A$19:$H$26</definedName>
    <definedName name="_xlnm._FilterDatabase" localSheetId="16" hidden="1">'NAM SÀI GÒN'!$A$19:$H$31</definedName>
    <definedName name="_xlnm._FilterDatabase" localSheetId="5" hidden="1">'NHA TRANG'!$A$19:$H$25</definedName>
    <definedName name="_xlnm._FilterDatabase" localSheetId="15" hidden="1">'PHÚ THỌ'!$A$19:$H$23</definedName>
    <definedName name="_xlnm._FilterDatabase" localSheetId="8" hidden="1">'TÂN BÌNH'!$A$19:$H$23</definedName>
    <definedName name="_xlnm._FilterDatabase" localSheetId="3" hidden="1">'TÂY HỒ'!$A$19:$H$26</definedName>
    <definedName name="_xlnm._FilterDatabase" localSheetId="4" hidden="1">VINH!$A$19:$H$25</definedName>
    <definedName name="_xlnm._FilterDatabase" localSheetId="9" hidden="1">'VŨNG TÀU'!$A$19:$H$25</definedName>
    <definedName name="_xlnm.Print_Area" localSheetId="10">'BA ĐÌNH'!$A$1:$H$41</definedName>
    <definedName name="_xlnm.Print_Area" localSheetId="12">'BÌNH DƯƠNG'!$A$1:$H$42</definedName>
    <definedName name="_xlnm.Print_Area" localSheetId="11">'BÌNH THUẬN'!$A$1:$H$43</definedName>
    <definedName name="_xlnm.Print_Area" localSheetId="7">'CẦN THƠ'!$A$1:$H$41</definedName>
    <definedName name="_xlnm.Print_Area" localSheetId="13">'ĐÀ NẴNG'!$A$1:$H$47</definedName>
    <definedName name="_xlnm.Print_Area" localSheetId="14">'ĐỒNG NAI'!$A$1:$H$39</definedName>
    <definedName name="_xlnm.Print_Area" localSheetId="6">'GÒ VẤP'!$A$1:$H$43</definedName>
    <definedName name="_xlnm.Print_Area" localSheetId="16">'NAM SÀI GÒN'!$A$1:$H$42</definedName>
    <definedName name="_xlnm.Print_Area" localSheetId="5">'NHA TRANG'!$A$1:$H$42</definedName>
    <definedName name="_xlnm.Print_Area" localSheetId="15">'PHÚ THỌ'!$A$1:$H$37</definedName>
    <definedName name="_xlnm.Print_Area" localSheetId="8">'TÂN BÌNH'!$A$1:$H$38</definedName>
    <definedName name="_xlnm.Print_Area" localSheetId="3">'TÂY HỒ'!$A$1:$H$44</definedName>
    <definedName name="_xlnm.Print_Area" localSheetId="4">VINH!$A$1:$H$40</definedName>
    <definedName name="_xlnm.Print_Area" localSheetId="9">'VŨNG TÀU'!$A$1:$H$40</definedName>
    <definedName name="_xlnm.Print_Titles" localSheetId="10">'BA ĐÌNH'!$19:$19</definedName>
    <definedName name="_xlnm.Print_Titles" localSheetId="12">'BÌNH DƯƠNG'!$19:$19</definedName>
    <definedName name="_xlnm.Print_Titles" localSheetId="11">'BÌNH THUẬN'!$19:$19</definedName>
    <definedName name="_xlnm.Print_Titles" localSheetId="7">'CẦN THƠ'!$19:$19</definedName>
    <definedName name="_xlnm.Print_Titles" localSheetId="13">'ĐÀ NẴNG'!$19:$19</definedName>
    <definedName name="_xlnm.Print_Titles" localSheetId="14">'ĐỒNG NAI'!$19:$19</definedName>
    <definedName name="_xlnm.Print_Titles" localSheetId="6">'GÒ VẤP'!$19:$19</definedName>
    <definedName name="_xlnm.Print_Titles" localSheetId="16">'NAM SÀI GÒN'!$19:$19</definedName>
    <definedName name="_xlnm.Print_Titles" localSheetId="5">'NHA TRANG'!$19:$19</definedName>
    <definedName name="_xlnm.Print_Titles" localSheetId="15">'PHÚ THỌ'!$19:$19</definedName>
    <definedName name="_xlnm.Print_Titles" localSheetId="8">'TÂN BÌNH'!$19:$19</definedName>
    <definedName name="_xlnm.Print_Titles" localSheetId="3">'TÂY HỒ'!$19:$19</definedName>
    <definedName name="_xlnm.Print_Titles" localSheetId="4">VINH!$19:$19</definedName>
    <definedName name="_xlnm.Print_Titles" localSheetId="9">'VŨNG TÀU'!$19:$19</definedName>
  </definedNames>
  <calcPr calcId="191029"/>
  <pivotCaches>
    <pivotCache cacheId="0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1" l="1"/>
  <c r="H21" i="6"/>
  <c r="H22" i="6"/>
  <c r="H23" i="6"/>
  <c r="H22" i="5"/>
  <c r="H23" i="5"/>
  <c r="H24" i="5"/>
  <c r="H25" i="5"/>
  <c r="H26" i="5"/>
  <c r="H27" i="5"/>
  <c r="H21" i="4"/>
  <c r="H22" i="4"/>
  <c r="H23" i="4"/>
  <c r="H24" i="4"/>
  <c r="H25" i="4"/>
  <c r="H26" i="4"/>
  <c r="H24" i="15"/>
  <c r="H25" i="15"/>
  <c r="H26" i="15"/>
  <c r="H27" i="15"/>
  <c r="H28" i="15"/>
  <c r="H29" i="15"/>
  <c r="H30" i="15"/>
  <c r="H31" i="15"/>
  <c r="H27" i="1" l="1"/>
  <c r="F23" i="3" l="1"/>
  <c r="G76" i="16"/>
  <c r="H76" i="16"/>
  <c r="F76" i="16"/>
  <c r="F79" i="16" s="1"/>
  <c r="H21" i="12"/>
  <c r="H22" i="12"/>
  <c r="F25" i="10" l="1"/>
  <c r="F26" i="10" s="1"/>
  <c r="H21" i="7"/>
  <c r="H22" i="7"/>
  <c r="H23" i="7"/>
  <c r="H21" i="14"/>
  <c r="H22" i="14"/>
  <c r="F24" i="6"/>
  <c r="F24" i="14"/>
  <c r="F25" i="14" s="1"/>
  <c r="K17" i="22"/>
  <c r="K18" i="22"/>
  <c r="K19" i="22"/>
  <c r="K20" i="22"/>
  <c r="K21" i="22"/>
  <c r="K22" i="22"/>
  <c r="F4" i="22"/>
  <c r="G24" i="6"/>
  <c r="J5" i="22" l="1"/>
  <c r="K5" i="22" s="1"/>
  <c r="F25" i="6"/>
  <c r="G24" i="12"/>
  <c r="H23" i="12"/>
  <c r="F24" i="12"/>
  <c r="F25" i="12" s="1"/>
  <c r="H23" i="1"/>
  <c r="H24" i="1"/>
  <c r="H25" i="1"/>
  <c r="H26" i="1"/>
  <c r="H28" i="1"/>
  <c r="H29" i="1"/>
  <c r="H21" i="3"/>
  <c r="J16" i="22" l="1"/>
  <c r="K16" i="22" s="1"/>
  <c r="F5" i="22"/>
  <c r="F6" i="22"/>
  <c r="F7" i="22"/>
  <c r="F8" i="22"/>
  <c r="F9" i="22"/>
  <c r="F10" i="22"/>
  <c r="F11" i="22"/>
  <c r="F12" i="22"/>
  <c r="F13" i="22"/>
  <c r="F14" i="22"/>
  <c r="F15" i="22"/>
  <c r="F16" i="22"/>
  <c r="H22" i="13" l="1"/>
  <c r="H23" i="13"/>
  <c r="H24" i="13"/>
  <c r="H21" i="15"/>
  <c r="H22" i="15"/>
  <c r="H23" i="15"/>
  <c r="F30" i="1"/>
  <c r="F31" i="1" s="1"/>
  <c r="G30" i="1"/>
  <c r="H21" i="9"/>
  <c r="H22" i="9"/>
  <c r="H21" i="8"/>
  <c r="H20" i="6"/>
  <c r="G22" i="3"/>
  <c r="F22" i="3"/>
  <c r="G25" i="13"/>
  <c r="F25" i="13"/>
  <c r="F26" i="13" s="1"/>
  <c r="H24" i="10"/>
  <c r="H21" i="5"/>
  <c r="H21" i="11"/>
  <c r="H22" i="11"/>
  <c r="H23" i="11"/>
  <c r="G24" i="7"/>
  <c r="F24" i="7"/>
  <c r="G33" i="15"/>
  <c r="F33" i="15"/>
  <c r="H32" i="15"/>
  <c r="H21" i="13"/>
  <c r="H23" i="9"/>
  <c r="J6" i="22" l="1"/>
  <c r="K6" i="22" s="1"/>
  <c r="F25" i="7"/>
  <c r="J10" i="22"/>
  <c r="K10" i="22" s="1"/>
  <c r="F34" i="15"/>
  <c r="H24" i="6"/>
  <c r="G23" i="3"/>
  <c r="H23" i="3" s="1"/>
  <c r="J23" i="22"/>
  <c r="K23" i="22" s="1"/>
  <c r="F33" i="13"/>
  <c r="J15" i="22"/>
  <c r="K15" i="22" s="1"/>
  <c r="G31" i="1"/>
  <c r="J4" i="22"/>
  <c r="K4" i="22" s="1"/>
  <c r="H31" i="1" l="1"/>
  <c r="C16" i="15"/>
  <c r="H20" i="15"/>
  <c r="H33" i="15" s="1"/>
  <c r="C16" i="14"/>
  <c r="G24" i="14"/>
  <c r="H20" i="14"/>
  <c r="G25" i="14" l="1"/>
  <c r="H25" i="14" s="1"/>
  <c r="J11" i="22"/>
  <c r="K11" i="22" s="1"/>
  <c r="H24" i="14"/>
  <c r="C14" i="15"/>
  <c r="C15" i="15"/>
  <c r="G34" i="15"/>
  <c r="H34" i="15" s="1"/>
  <c r="C14" i="14"/>
  <c r="C15" i="14"/>
  <c r="C15" i="13" l="1"/>
  <c r="H20" i="13"/>
  <c r="H20" i="12"/>
  <c r="H24" i="12" s="1"/>
  <c r="C16" i="12"/>
  <c r="C15" i="12"/>
  <c r="C14" i="12"/>
  <c r="C16" i="11"/>
  <c r="G24" i="11"/>
  <c r="F25" i="11"/>
  <c r="H20" i="11"/>
  <c r="C15" i="10"/>
  <c r="G25" i="10"/>
  <c r="H23" i="10"/>
  <c r="H22" i="10"/>
  <c r="H21" i="10"/>
  <c r="H20" i="10"/>
  <c r="C16" i="9"/>
  <c r="G24" i="9"/>
  <c r="F24" i="9"/>
  <c r="F25" i="9" s="1"/>
  <c r="H20" i="9"/>
  <c r="C16" i="8"/>
  <c r="G22" i="8"/>
  <c r="F22" i="8"/>
  <c r="F23" i="8" s="1"/>
  <c r="H20" i="8"/>
  <c r="C15" i="7"/>
  <c r="H20" i="7"/>
  <c r="H24" i="7" s="1"/>
  <c r="C16" i="6"/>
  <c r="C16" i="5"/>
  <c r="G28" i="5"/>
  <c r="F28" i="5"/>
  <c r="F29" i="5" s="1"/>
  <c r="H20" i="5"/>
  <c r="C15" i="4"/>
  <c r="G27" i="4"/>
  <c r="F27" i="4"/>
  <c r="F28" i="4" s="1"/>
  <c r="H20" i="4"/>
  <c r="H20" i="3"/>
  <c r="H22" i="3" s="1"/>
  <c r="C16" i="3"/>
  <c r="C15" i="3"/>
  <c r="C14" i="3"/>
  <c r="H22" i="1"/>
  <c r="H21" i="1"/>
  <c r="H20" i="1"/>
  <c r="C16" i="1"/>
  <c r="C15" i="1"/>
  <c r="C14" i="1"/>
  <c r="G25" i="11" l="1"/>
  <c r="H25" i="11" s="1"/>
  <c r="J13" i="22"/>
  <c r="K13" i="22" s="1"/>
  <c r="G26" i="10"/>
  <c r="H26" i="10" s="1"/>
  <c r="J12" i="22"/>
  <c r="K12" i="22" s="1"/>
  <c r="G25" i="9"/>
  <c r="J9" i="22"/>
  <c r="K9" i="22" s="1"/>
  <c r="G23" i="8"/>
  <c r="H23" i="8" s="1"/>
  <c r="J14" i="22"/>
  <c r="K14" i="22" s="1"/>
  <c r="J8" i="22"/>
  <c r="K8" i="22" s="1"/>
  <c r="G28" i="4"/>
  <c r="H28" i="4" s="1"/>
  <c r="J7" i="22"/>
  <c r="K7" i="22" s="1"/>
  <c r="H30" i="1"/>
  <c r="H25" i="13"/>
  <c r="C16" i="13"/>
  <c r="C14" i="13"/>
  <c r="G26" i="13"/>
  <c r="H26" i="13" s="1"/>
  <c r="G25" i="12"/>
  <c r="H25" i="12" s="1"/>
  <c r="H24" i="11"/>
  <c r="C14" i="11"/>
  <c r="C15" i="11"/>
  <c r="H25" i="10"/>
  <c r="C16" i="10"/>
  <c r="C14" i="10"/>
  <c r="H24" i="9"/>
  <c r="C14" i="9"/>
  <c r="C15" i="9"/>
  <c r="H22" i="8"/>
  <c r="C14" i="8"/>
  <c r="C15" i="8"/>
  <c r="C14" i="7"/>
  <c r="C16" i="7"/>
  <c r="G25" i="7"/>
  <c r="H25" i="7" s="1"/>
  <c r="C14" i="6"/>
  <c r="C15" i="6"/>
  <c r="G25" i="6"/>
  <c r="H25" i="6" s="1"/>
  <c r="H28" i="5"/>
  <c r="C14" i="5"/>
  <c r="C15" i="5"/>
  <c r="G29" i="5"/>
  <c r="H29" i="5" s="1"/>
  <c r="C14" i="4"/>
  <c r="C16" i="4"/>
  <c r="H27" i="4"/>
  <c r="H25" i="9" l="1"/>
</calcChain>
</file>

<file path=xl/sharedStrings.xml><?xml version="1.0" encoding="utf-8"?>
<sst xmlns="http://schemas.openxmlformats.org/spreadsheetml/2006/main" count="1305" uniqueCount="369">
  <si>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</si>
  <si>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</si>
  <si>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</si>
  <si>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</si>
  <si>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</si>
  <si>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</si>
  <si>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</si>
  <si>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</si>
  <si>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</si>
  <si>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</si>
  <si>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</si>
  <si>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</si>
  <si>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</si>
  <si>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</si>
  <si>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</si>
  <si>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</si>
  <si>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</si>
  <si>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</si>
  <si>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</si>
  <si>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</si>
  <si>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</si>
  <si>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</si>
  <si>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</si>
  <si>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</si>
  <si>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</si>
  <si>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</si>
  <si>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</si>
  <si>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</si>
  <si>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</si>
  <si>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</si>
  <si>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</si>
  <si>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</si>
  <si>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</si>
  <si>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</si>
  <si>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</si>
  <si>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</si>
  <si>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</si>
  <si>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</si>
  <si>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</si>
  <si>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</si>
  <si>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</si>
  <si>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</si>
  <si>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</si>
  <si>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</si>
  <si>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</si>
  <si>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</si>
  <si>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</si>
  <si>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</si>
  <si>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</si>
  <si>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</si>
  <si>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</si>
  <si>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</si>
  <si>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</si>
  <si>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</si>
  <si>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</si>
  <si>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</si>
  <si>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</si>
  <si>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</si>
  <si>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</si>
  <si>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</si>
  <si>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</si>
  <si>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</si>
  <si>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</si>
  <si>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</si>
  <si>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</si>
  <si>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</si>
  <si>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</si>
  <si>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</si>
  <si>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</si>
  <si>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</si>
  <si>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</si>
  <si>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</si>
  <si>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</si>
  <si>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</si>
  <si>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</si>
  <si>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</si>
  <si>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</si>
  <si>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</si>
  <si>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</si>
  <si>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</si>
  <si>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</si>
  <si>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</si>
  <si>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</si>
  <si>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</si>
  <si>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</si>
  <si>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12/14/18 Đường 49, Khu phố 69, Phường Hiệp Bình, TP. Hồ Chí Minh, Việt Nam</t>
  </si>
  <si>
    <t xml:space="preserve">                     Chức vụ: Phó Giám đốc</t>
  </si>
  <si>
    <t>1C26TTN</t>
  </si>
  <si>
    <t>BẢNG KÊ HÓA ĐƠN, CHỨNG TỪ HÀNG HÓA, DỊCH VỤ BÁN RA (MẪU QUẢN TRỊ)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</si>
  <si>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</si>
  <si>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</si>
  <si>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</si>
  <si>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</si>
  <si>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</si>
  <si>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</si>
  <si>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</si>
  <si>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</si>
  <si>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</si>
  <si>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</si>
  <si>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</si>
  <si>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</si>
  <si>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</si>
  <si>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</si>
  <si>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>ok</t>
  </si>
  <si>
    <t xml:space="preserve">nha trang </t>
  </si>
  <si>
    <t>Nha Trang Gold Coast</t>
  </si>
  <si>
    <t>Nha trang</t>
  </si>
  <si>
    <t>phan thiế</t>
  </si>
  <si>
    <t>Phu Tho</t>
  </si>
  <si>
    <t>Nam Sai Gon</t>
  </si>
  <si>
    <t>TP Hồ Chí Minh, ngày 18 tháng 06 năm 2026</t>
  </si>
  <si>
    <t>BẢNG KÊ HÓA ĐƠN THÁNG 04/2026</t>
  </si>
  <si>
    <t>Số: 12042026/BKHD/NT-LOTTE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</si>
  <si>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</si>
  <si>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</si>
  <si>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</si>
  <si>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</si>
  <si>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</si>
  <si>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</si>
  <si>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</si>
  <si>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</si>
  <si>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</si>
  <si>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</si>
  <si>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</si>
  <si>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</si>
  <si>
    <t>LOTTE NHA TRANG GOLD COAST</t>
  </si>
  <si>
    <t>LOTTEMART PHÚ THỌ</t>
  </si>
  <si>
    <t>TP Hồ Chí Minh, ngày 08 tháng 09 năm 2026</t>
  </si>
  <si>
    <t>BẢNG KÊ HÓA ĐƠN THÁNG 05/2026</t>
  </si>
  <si>
    <t>BẢNG KÊ HÓA ĐƠN THÁNG 06/2026</t>
  </si>
  <si>
    <t>Số: 14052026/BKHD/NT-LOTTE</t>
  </si>
  <si>
    <t>Tháng 6 năm 2026</t>
  </si>
  <si>
    <t>2805LOTTE002</t>
  </si>
  <si>
    <t>020626LOTTE013</t>
  </si>
  <si>
    <t>ĐÃ KIỂM TRA - HÀNG TRẢ - CÔNG TY CỔ PHẦN TRUNG TÂM THƯƠNG MẠI LOTTE VIỆT NAM - CHI NHÁNH BÌNH THUẬN - PHIẾU SỐ: 2805LOTTE002 - PHIẾU NGÀY: 28/05/2026 -LOTTE-BTN-00-002</t>
  </si>
  <si>
    <t>ĐÃ KIỂM TRA - HÀNG TRẢ - CÔNG TY CỔ PHẦN TRUNG TÂM THƯƠNG MẠI LOTTE VIỆT NAM - CHI NHÁNH VINH - SỐ PHIẾU: 0206LOTTE013 - PHIẾU NGÀY: 02/06/2026 -LOTTE-NAN-01-013</t>
  </si>
  <si>
    <t>00040981</t>
  </si>
  <si>
    <t>00038067</t>
  </si>
  <si>
    <t>00039754</t>
  </si>
  <si>
    <t>00042691</t>
  </si>
  <si>
    <t>00038069</t>
  </si>
  <si>
    <t>00040980</t>
  </si>
  <si>
    <t>00038068</t>
  </si>
  <si>
    <t>00043651</t>
  </si>
  <si>
    <t>00039569</t>
  </si>
  <si>
    <t>00041141</t>
  </si>
  <si>
    <t>00041944</t>
  </si>
  <si>
    <t>00041140</t>
  </si>
  <si>
    <t>00041943</t>
  </si>
  <si>
    <t>00044574</t>
  </si>
  <si>
    <t>00043652</t>
  </si>
  <si>
    <t>00042512</t>
  </si>
  <si>
    <t>00040552</t>
  </si>
  <si>
    <t>00039007</t>
  </si>
  <si>
    <t>00041331</t>
  </si>
  <si>
    <t>00039671</t>
  </si>
  <si>
    <t>00039670</t>
  </si>
  <si>
    <t>00039006</t>
  </si>
  <si>
    <t>00042633</t>
  </si>
  <si>
    <t>00040549</t>
  </si>
  <si>
    <t>00041941</t>
  </si>
  <si>
    <t>00041138</t>
  </si>
  <si>
    <t>00041942</t>
  </si>
  <si>
    <t>00040548</t>
  </si>
  <si>
    <t>00044571</t>
  </si>
  <si>
    <t>00044471</t>
  </si>
  <si>
    <t>00044470</t>
  </si>
  <si>
    <t>00042634</t>
  </si>
  <si>
    <t>00044572</t>
  </si>
  <si>
    <t>00041139</t>
  </si>
  <si>
    <t>00039489</t>
  </si>
  <si>
    <t>00038004</t>
  </si>
  <si>
    <t>00041125</t>
  </si>
  <si>
    <t>00041293</t>
  </si>
  <si>
    <t>00042526</t>
  </si>
  <si>
    <t>00044508</t>
  </si>
  <si>
    <t>00042521</t>
  </si>
  <si>
    <t>00039615</t>
  </si>
  <si>
    <t>00038140</t>
  </si>
  <si>
    <t>00044477</t>
  </si>
  <si>
    <t>00041959</t>
  </si>
  <si>
    <t>00041132</t>
  </si>
  <si>
    <t>00041124</t>
  </si>
  <si>
    <t>00039616</t>
  </si>
  <si>
    <t>00041960</t>
  </si>
  <si>
    <t>00038141</t>
  </si>
  <si>
    <t>00039479</t>
  </si>
  <si>
    <t>00044507</t>
  </si>
  <si>
    <t>00039625</t>
  </si>
  <si>
    <t>00039626</t>
  </si>
  <si>
    <t>00042598</t>
  </si>
  <si>
    <t>00044535</t>
  </si>
  <si>
    <t>00042432</t>
  </si>
  <si>
    <t>00039506</t>
  </si>
  <si>
    <t>00040594</t>
  </si>
  <si>
    <t>00040593</t>
  </si>
  <si>
    <t>00042431</t>
  </si>
  <si>
    <t>00044575</t>
  </si>
  <si>
    <t>00040551</t>
  </si>
  <si>
    <t>00041940</t>
  </si>
  <si>
    <t>00042513</t>
  </si>
  <si>
    <t>00042632</t>
  </si>
  <si>
    <t>00044576</t>
  </si>
  <si>
    <t>00040550</t>
  </si>
  <si>
    <t>00041228</t>
  </si>
  <si>
    <t>00038037</t>
  </si>
  <si>
    <t>00042631</t>
  </si>
  <si>
    <t>00044573</t>
  </si>
  <si>
    <t>260528-01012-00145</t>
  </si>
  <si>
    <t>TC260529-01009-00039</t>
  </si>
  <si>
    <t>260530-01005-00036</t>
  </si>
  <si>
    <t>260601-01005-00057</t>
  </si>
  <si>
    <t>260601-01005-00237</t>
  </si>
  <si>
    <t>260602-01001-00227</t>
  </si>
  <si>
    <t>260529-01001-00200</t>
  </si>
  <si>
    <t>TC260601-01004-00162</t>
  </si>
  <si>
    <t>TC260603-01011-00059</t>
  </si>
  <si>
    <t>260604-01010-00059</t>
  </si>
  <si>
    <t>260604-01012-00175</t>
  </si>
  <si>
    <t>Bán hàng CÔNG TY CỔ PHẦN TRUNG TÂM THƯƠNG MẠI LOTTE VIỆT NAM - CHI NHÁNH TÂY HỒ theo hóa đơn 00039506 ( đơn đặt ngày 1-6 )</t>
  </si>
  <si>
    <t>TC260604-01006-00056</t>
  </si>
  <si>
    <t>Bán hàng CÔNG TY CỔ PHẦN TRUNG TÂM THƯƠNG MẠI LOTTE VIỆT NAM - CHI NHÁNH BA ĐÌNH theo hóa đơn 00039626</t>
  </si>
  <si>
    <t>Bán hàng CÔNG TY CỔ PHẦN TRUNG TÂM THƯƠNG MẠI LOTTE VIỆT NAM - CHI NHÁNH BA ĐÌNH theo hóa đơn 00039625</t>
  </si>
  <si>
    <t>260605-01001-00299</t>
  </si>
  <si>
    <t>260604-01001-00516</t>
  </si>
  <si>
    <t>260604-01003-00055</t>
  </si>
  <si>
    <t>260607-01003-00017</t>
  </si>
  <si>
    <t>260608-01005-00280</t>
  </si>
  <si>
    <t>TC260608-01004-00168</t>
  </si>
  <si>
    <t>TC260610-01016-00009</t>
  </si>
  <si>
    <t>Bán hàng CÔNG TY CỔ PHẦN TRUNG TÂM THƯƠNG MẠI LOTTE VIỆT NAM - CHI NHÁNH TÂY HỒ theo hóa đơn 00040593</t>
  </si>
  <si>
    <t>Bán hàng CÔNG TY CỔ PHẦN TRUNG TÂM THƯƠNG MẠI LOTTE VIỆT NAM - CHI NHÁNH TÂY HỒ theo hóa đơn 00040594</t>
  </si>
  <si>
    <t>TC260608-01004-00491</t>
  </si>
  <si>
    <t>TC260610-01011-00051</t>
  </si>
  <si>
    <t>TC260610-01013-00091</t>
  </si>
  <si>
    <t>260611-01005-00061</t>
  </si>
  <si>
    <t>260611-01005-00062</t>
  </si>
  <si>
    <t>260610-01012-00077</t>
  </si>
  <si>
    <t>TC260611-01004-00155</t>
  </si>
  <si>
    <t>TC260611-01006-00024</t>
  </si>
  <si>
    <t>260612-01001-00235</t>
  </si>
  <si>
    <t>TC260611-01006-00159</t>
  </si>
  <si>
    <t>TC260611-01004-00036</t>
  </si>
  <si>
    <t>260609-01001-00238</t>
  </si>
  <si>
    <t>260615-01012-00325</t>
  </si>
  <si>
    <t>TC260612-01009-00117</t>
  </si>
  <si>
    <t>260615-01003-00042</t>
  </si>
  <si>
    <t>TC260615-01006-00119</t>
  </si>
  <si>
    <t>260615-01001-00385</t>
  </si>
  <si>
    <t>TC260615-01006-00267</t>
  </si>
  <si>
    <t>Bán hàng CÔNG TY CỔ PHẦN TRUNG TÂM THƯƠNG MẠI LOTTE VIỆT NAM - CHI NHÁNH TÂY HỒ theo hóa đơn 00042431</t>
  </si>
  <si>
    <t>TC260615-01004-00481</t>
  </si>
  <si>
    <t>Bán hàng CÔNG TY CỔ PHẦN TRUNG TÂM THƯƠNG MẠI LOTTE VIỆT NAM - CHI NHÁNH TÂY HỒ theo hóa đơn 00042432</t>
  </si>
  <si>
    <t>260617-01001-00235</t>
  </si>
  <si>
    <t>TC260615-01004-00142</t>
  </si>
  <si>
    <t>TC260616-01013-00161</t>
  </si>
  <si>
    <t>260618-01012-00046</t>
  </si>
  <si>
    <t>TC260617-01011-00031</t>
  </si>
  <si>
    <t>TC260619-01013-00049</t>
  </si>
  <si>
    <t>260618-01001-00045</t>
  </si>
  <si>
    <t>Bán hàng CÔNG TY CỔ PHẦN TRUNG TÂM THƯƠNG MẠI LOTTE VIỆT NAM - CHI NHÁNH BA ĐÌNH theo hóa đơn 00042598</t>
  </si>
  <si>
    <t>TC260620-01009-00022</t>
  </si>
  <si>
    <t>TC260622-01004-00139</t>
  </si>
  <si>
    <t>260622-01005-00339</t>
  </si>
  <si>
    <t>TC260622-01004-00138</t>
  </si>
  <si>
    <t>TC260622-01016-00053</t>
  </si>
  <si>
    <t>TC260622-01011-00419</t>
  </si>
  <si>
    <t>TC260622-01006-00051</t>
  </si>
  <si>
    <t>260625-01010-00152</t>
  </si>
  <si>
    <t>TC260625-01004-00083</t>
  </si>
  <si>
    <t>TC260625-01004-00082</t>
  </si>
  <si>
    <t>260625-01001-00508</t>
  </si>
  <si>
    <t>260625-01002-00202-LOTTEMART PHÚ THỌ</t>
  </si>
  <si>
    <t>Bán hàng CÔNG TY CỔ PHẦN TRUNG TÂM THƯƠNG MẠI LOTTE VIỆT NAM - CHI NHÁNH BA ĐÌNH theo hóa đơn 00044535</t>
  </si>
  <si>
    <t>TC260628-01006-00009</t>
  </si>
  <si>
    <t>TC260629-01015-00125 - LOTTE NHA TRANG GOLD COAST</t>
  </si>
  <si>
    <t>TC260629-01016-00056</t>
  </si>
  <si>
    <t>TC260629-01004-00160</t>
  </si>
  <si>
    <t>TC260629-01004-00159</t>
  </si>
  <si>
    <t>TC260626-01009-00086</t>
  </si>
  <si>
    <t>BH15330</t>
  </si>
  <si>
    <t>BH15335</t>
  </si>
  <si>
    <t>BH15370</t>
  </si>
  <si>
    <t>BH15372</t>
  </si>
  <si>
    <t>BH15371</t>
  </si>
  <si>
    <t>BH15669</t>
  </si>
  <si>
    <t>BH15668</t>
  </si>
  <si>
    <t>BH15705</t>
  </si>
  <si>
    <t>BH15706</t>
  </si>
  <si>
    <t>BH15774</t>
  </si>
  <si>
    <t>BH15783</t>
  </si>
  <si>
    <t>BH34313</t>
  </si>
  <si>
    <t>BH15806</t>
  </si>
  <si>
    <t>BH34560</t>
  </si>
  <si>
    <t>BH34559</t>
  </si>
  <si>
    <t>BH15933</t>
  </si>
  <si>
    <t>BH15932</t>
  </si>
  <si>
    <t>BH15967</t>
  </si>
  <si>
    <t>BH15966</t>
  </si>
  <si>
    <t>BH16067</t>
  </si>
  <si>
    <t>BH16297</t>
  </si>
  <si>
    <t>BH16299</t>
  </si>
  <si>
    <t>BH34859</t>
  </si>
  <si>
    <t>BH34860</t>
  </si>
  <si>
    <t>BH16298</t>
  </si>
  <si>
    <t>BH16301</t>
  </si>
  <si>
    <t>BH16300</t>
  </si>
  <si>
    <t>BH16396</t>
  </si>
  <si>
    <t>BH16395</t>
  </si>
  <si>
    <t>BH16408</t>
  </si>
  <si>
    <t>BH16417</t>
  </si>
  <si>
    <t>BH16418</t>
  </si>
  <si>
    <t>BH16406</t>
  </si>
  <si>
    <t>BH16419</t>
  </si>
  <si>
    <t>BH16416</t>
  </si>
  <si>
    <t>BH16407</t>
  </si>
  <si>
    <t>BH16651</t>
  </si>
  <si>
    <t>BH16599</t>
  </si>
  <si>
    <t>BH16678</t>
  </si>
  <si>
    <t>BH16705</t>
  </si>
  <si>
    <t>BH16724</t>
  </si>
  <si>
    <t>BH16706</t>
  </si>
  <si>
    <t>BH36136</t>
  </si>
  <si>
    <t>BH16704</t>
  </si>
  <si>
    <t>BH36137</t>
  </si>
  <si>
    <t>BH16723</t>
  </si>
  <si>
    <t>BH16703</t>
  </si>
  <si>
    <t>BH16702</t>
  </si>
  <si>
    <t>BH17211</t>
  </si>
  <si>
    <t>BH17204</t>
  </si>
  <si>
    <t>BH17205</t>
  </si>
  <si>
    <t>BH17210</t>
  </si>
  <si>
    <t>BH36536</t>
  </si>
  <si>
    <t>BH17349</t>
  </si>
  <si>
    <t>BH17353</t>
  </si>
  <si>
    <t>BH17409</t>
  </si>
  <si>
    <t>BH17352</t>
  </si>
  <si>
    <t>BH17351</t>
  </si>
  <si>
    <t>BH17690</t>
  </si>
  <si>
    <t>BH17350</t>
  </si>
  <si>
    <t>BH18032</t>
  </si>
  <si>
    <t>BH17968</t>
  </si>
  <si>
    <t>BH17967</t>
  </si>
  <si>
    <t>BH17975</t>
  </si>
  <si>
    <t>BH18033</t>
  </si>
  <si>
    <t>BH37748</t>
  </si>
  <si>
    <t>BH18125</t>
  </si>
  <si>
    <t>BH18126</t>
  </si>
  <si>
    <t>BH18127</t>
  </si>
  <si>
    <t>BH18123</t>
  </si>
  <si>
    <t>BH18122</t>
  </si>
  <si>
    <t>BH18124</t>
  </si>
  <si>
    <t>LOTTE-KHA-00-01015</t>
  </si>
  <si>
    <t>LOTTE-HCM-Q11-940</t>
  </si>
  <si>
    <t>TP Hồ Chí Minh, ngày 09 tháng 09 năm 2026</t>
  </si>
  <si>
    <t>Số: 02062026/BKHD/NT-LOTTE</t>
  </si>
  <si>
    <t>Số: 01062026/BKHD/NT-LOTTE</t>
  </si>
  <si>
    <t>Tổng chiết khấu (tỷ lệ 7.25%)</t>
  </si>
  <si>
    <t>Số: 04062026/BKHD/NT-LOTTE</t>
  </si>
  <si>
    <t>Số: 05062026/BKHD/NT-LOTTE</t>
  </si>
  <si>
    <t>Số: 07062026/BKHD/NT-LOTTE</t>
  </si>
  <si>
    <t>Số: 06062026/BKHD/NT-LOTTE</t>
  </si>
  <si>
    <t>Số: 08062026/BKHD/NT-LOTTE</t>
  </si>
  <si>
    <t>Số: 10062026/BKHD/NT-LOTTE</t>
  </si>
  <si>
    <t>Số: 11062026/BKHD/NT-LOTTE</t>
  </si>
  <si>
    <t>Chưa tính</t>
  </si>
  <si>
    <t>Số: 13062026/BKHD/NT-LOTTE</t>
  </si>
  <si>
    <t>Số: 03062026/BKHD/NT-LOTTE</t>
  </si>
  <si>
    <t>Số: 09062026/BKHD/NT-LOTTE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</si>
</sst>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₫_-;\-* #,##0\ _₫_-;_-* &quot;-&quot;\ _₫_-;_-@_-"/>
    <numFmt numFmtId="165" formatCode="_-* #,##0_-;\-* #,##0_-;_-* &quot;-&quot;??_-;_-@_-"/>
  </numFmts>
  <fonts count="25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8"/>
      <color rgb="FF008000"/>
      <name val="Microsoft Sans Serif"/>
      <family val="2"/>
    </font>
    <font>
      <sz val="12"/>
      <name val="Times New Roman"/>
      <family val="1"/>
      <charset val="163"/>
    </font>
    <font>
      <sz val="12"/>
      <color rgb="FF000000"/>
      <name val="Microsoft Sans Serif"/>
      <family val="2"/>
      <charset val="163"/>
    </font>
    <font>
      <sz val="12"/>
      <color rgb="FF000000"/>
      <name val="Times New Roman"/>
      <family val="1"/>
      <scheme val="major"/>
    </font>
    <font>
      <sz val="12"/>
      <name val="Times New Roman"/>
      <family val="1"/>
      <scheme val="maj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8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8" fontId="7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8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38" fontId="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3" fillId="0" borderId="0" xfId="0" applyFont="1"/>
    <xf numFmtId="14" fontId="13" fillId="0" borderId="0" xfId="0" applyNumberFormat="1" applyFont="1"/>
    <xf numFmtId="38" fontId="13" fillId="0" borderId="0" xfId="0" applyNumberFormat="1" applyFont="1"/>
    <xf numFmtId="0" fontId="15" fillId="0" borderId="0" xfId="0" applyFont="1"/>
    <xf numFmtId="38" fontId="7" fillId="4" borderId="1" xfId="0" applyNumberFormat="1" applyFont="1" applyFill="1" applyBorder="1" applyAlignment="1">
      <alignment vertical="center"/>
    </xf>
    <xf numFmtId="0" fontId="0" fillId="4" borderId="0" xfId="0" applyFill="1"/>
    <xf numFmtId="0" fontId="18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38" fontId="18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/>
    </xf>
    <xf numFmtId="14" fontId="19" fillId="0" borderId="1" xfId="0" applyNumberFormat="1" applyFont="1" applyBorder="1" applyAlignment="1">
      <alignment horizontal="center" vertical="center"/>
    </xf>
    <xf numFmtId="38" fontId="19" fillId="0" borderId="1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38" fontId="5" fillId="0" borderId="8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/>
    </xf>
    <xf numFmtId="38" fontId="17" fillId="0" borderId="2" xfId="0" applyNumberFormat="1" applyFont="1" applyBorder="1" applyAlignment="1">
      <alignment horizontal="right" vertical="center"/>
    </xf>
    <xf numFmtId="14" fontId="8" fillId="0" borderId="2" xfId="0" applyNumberFormat="1" applyFont="1" applyBorder="1" applyAlignment="1">
      <alignment horizontal="center" vertical="center"/>
    </xf>
    <xf numFmtId="38" fontId="12" fillId="3" borderId="2" xfId="0" applyNumberFormat="1" applyFont="1" applyFill="1" applyBorder="1" applyAlignment="1">
      <alignment horizontal="right" vertical="center"/>
    </xf>
    <xf numFmtId="38" fontId="8" fillId="0" borderId="2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38" fontId="20" fillId="0" borderId="2" xfId="0" applyNumberFormat="1" applyFont="1" applyBorder="1" applyAlignment="1">
      <alignment horizontal="right" vertical="center"/>
    </xf>
    <xf numFmtId="38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38" fontId="23" fillId="0" borderId="1" xfId="0" applyNumberFormat="1" applyFont="1" applyBorder="1" applyAlignment="1">
      <alignment horizontal="right" vertical="center"/>
    </xf>
    <xf numFmtId="38" fontId="22" fillId="0" borderId="1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horizontal="left" vertical="center"/>
    </xf>
    <xf numFmtId="14" fontId="24" fillId="0" borderId="1" xfId="0" applyNumberFormat="1" applyFont="1" applyBorder="1" applyAlignment="1">
      <alignment horizontal="center" vertical="center"/>
    </xf>
    <xf numFmtId="38" fontId="24" fillId="0" borderId="1" xfId="0" applyNumberFormat="1" applyFont="1" applyBorder="1" applyAlignment="1">
      <alignment horizontal="right" vertical="center"/>
    </xf>
    <xf numFmtId="38" fontId="23" fillId="4" borderId="1" xfId="0" applyNumberFormat="1" applyFont="1" applyFill="1" applyBorder="1" applyAlignment="1">
      <alignment horizontal="right" vertical="center"/>
    </xf>
    <xf numFmtId="38" fontId="22" fillId="4" borderId="1" xfId="0" applyNumberFormat="1" applyFont="1" applyFill="1" applyBorder="1" applyAlignment="1">
      <alignment horizontal="right" vertical="center" wrapText="1"/>
    </xf>
    <xf numFmtId="165" fontId="6" fillId="0" borderId="0" xfId="2" applyNumberFormat="1" applyFont="1" applyAlignment="1">
      <alignment vertical="center"/>
    </xf>
    <xf numFmtId="165" fontId="6" fillId="4" borderId="0" xfId="2" applyNumberFormat="1" applyFont="1" applyFill="1" applyAlignment="1">
      <alignment vertical="center"/>
    </xf>
    <xf numFmtId="165" fontId="0" fillId="4" borderId="0" xfId="2" applyNumberFormat="1" applyFont="1" applyFill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38" fontId="7" fillId="0" borderId="3" xfId="0" applyNumberFormat="1" applyFont="1" applyBorder="1" applyAlignment="1">
      <alignment horizontal="right" vertical="center"/>
    </xf>
    <xf numFmtId="38" fontId="7" fillId="0" borderId="4" xfId="0" applyNumberFormat="1" applyFont="1" applyBorder="1" applyAlignment="1">
      <alignment horizontal="right" vertical="center"/>
    </xf>
    <xf numFmtId="38" fontId="7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3">
    <cellStyle name="Comma" xfId="2" builtinId="3"/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76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4"/>
  <sheetViews>
    <sheetView workbookViewId="0">
      <selection activeCell="B28" sqref="B28"/>
    </sheetView>
  </sheetViews>
  <sheetFormatPr defaultRowHeight="14.25" x14ac:dyDescent="0.2"/>
  <cols>
    <col min="1" max="1" width="26.625" customWidth="1"/>
    <col min="2" max="2" width="74.125" bestFit="1" customWidth="1"/>
    <col min="3" max="3" width="12.625" bestFit="1" customWidth="1"/>
    <col min="4" max="4" width="80.875" bestFit="1" customWidth="1"/>
    <col min="5" max="5" width="14.875" customWidth="1"/>
  </cols>
  <sheetData>
    <row r="1" spans="1:4" x14ac:dyDescent="0.2">
      <c r="A1" s="18" t="s">
        <v>27</v>
      </c>
      <c r="B1" s="18" t="s">
        <v>18</v>
      </c>
      <c r="C1" s="18" t="s">
        <v>28</v>
      </c>
      <c r="D1" s="18" t="s">
        <v>29</v>
      </c>
    </row>
    <row r="2" spans="1:4" x14ac:dyDescent="0.2">
      <c r="A2" s="19" t="s">
        <v>12</v>
      </c>
      <c r="B2" s="19" t="s">
        <v>30</v>
      </c>
      <c r="C2" s="19" t="s">
        <v>31</v>
      </c>
      <c r="D2" s="19" t="s">
        <v>32</v>
      </c>
    </row>
    <row r="3" spans="1:4" x14ac:dyDescent="0.2">
      <c r="A3" s="19" t="s">
        <v>33</v>
      </c>
      <c r="B3" s="19" t="s">
        <v>34</v>
      </c>
      <c r="C3" s="19" t="s">
        <v>35</v>
      </c>
      <c r="D3" s="19" t="s">
        <v>36</v>
      </c>
    </row>
    <row r="4" spans="1:4" x14ac:dyDescent="0.2">
      <c r="A4" s="19" t="s">
        <v>37</v>
      </c>
      <c r="B4" s="19" t="s">
        <v>38</v>
      </c>
      <c r="C4" s="19" t="s">
        <v>39</v>
      </c>
      <c r="D4" s="19" t="s">
        <v>40</v>
      </c>
    </row>
    <row r="5" spans="1:4" x14ac:dyDescent="0.2">
      <c r="A5" s="19" t="s">
        <v>41</v>
      </c>
      <c r="B5" s="19" t="s">
        <v>42</v>
      </c>
      <c r="C5" s="19" t="s">
        <v>43</v>
      </c>
      <c r="D5" s="19" t="s">
        <v>44</v>
      </c>
    </row>
    <row r="6" spans="1:4" x14ac:dyDescent="0.2">
      <c r="A6" s="19" t="s">
        <v>45</v>
      </c>
      <c r="B6" s="19" t="s">
        <v>46</v>
      </c>
      <c r="C6" s="19" t="s">
        <v>47</v>
      </c>
      <c r="D6" s="19" t="s">
        <v>48</v>
      </c>
    </row>
    <row r="7" spans="1:4" x14ac:dyDescent="0.2">
      <c r="A7" s="19" t="s">
        <v>49</v>
      </c>
      <c r="B7" s="19" t="s">
        <v>50</v>
      </c>
      <c r="C7" s="19" t="s">
        <v>51</v>
      </c>
      <c r="D7" s="19" t="s">
        <v>52</v>
      </c>
    </row>
    <row r="8" spans="1:4" x14ac:dyDescent="0.2">
      <c r="A8" s="19" t="s">
        <v>53</v>
      </c>
      <c r="B8" s="19" t="s">
        <v>54</v>
      </c>
      <c r="C8" s="19" t="s">
        <v>55</v>
      </c>
      <c r="D8" s="19" t="s">
        <v>56</v>
      </c>
    </row>
    <row r="9" spans="1:4" x14ac:dyDescent="0.2">
      <c r="A9" s="19" t="s">
        <v>57</v>
      </c>
      <c r="B9" s="19" t="s">
        <v>58</v>
      </c>
      <c r="C9" s="19" t="s">
        <v>59</v>
      </c>
      <c r="D9" s="19" t="s">
        <v>60</v>
      </c>
    </row>
    <row r="10" spans="1:4" x14ac:dyDescent="0.2">
      <c r="A10" s="19" t="s">
        <v>61</v>
      </c>
      <c r="B10" s="19" t="s">
        <v>62</v>
      </c>
      <c r="C10" s="19" t="s">
        <v>63</v>
      </c>
      <c r="D10" s="19" t="s">
        <v>64</v>
      </c>
    </row>
    <row r="11" spans="1:4" x14ac:dyDescent="0.2">
      <c r="A11" s="19" t="s">
        <v>65</v>
      </c>
      <c r="B11" s="19" t="s">
        <v>66</v>
      </c>
      <c r="C11" s="19" t="s">
        <v>67</v>
      </c>
      <c r="D11" s="19" t="s">
        <v>68</v>
      </c>
    </row>
    <row r="12" spans="1:4" x14ac:dyDescent="0.2">
      <c r="A12" s="19" t="s">
        <v>69</v>
      </c>
      <c r="B12" s="19" t="s">
        <v>70</v>
      </c>
      <c r="C12" s="52" t="s">
        <v>71</v>
      </c>
      <c r="D12" s="19" t="s">
        <v>72</v>
      </c>
    </row>
    <row r="13" spans="1:4" x14ac:dyDescent="0.2">
      <c r="A13" s="19" t="s">
        <v>73</v>
      </c>
      <c r="B13" s="19" t="s">
        <v>74</v>
      </c>
      <c r="C13" s="19" t="s">
        <v>75</v>
      </c>
      <c r="D13" s="19" t="s">
        <v>76</v>
      </c>
    </row>
    <row r="14" spans="1:4" x14ac:dyDescent="0.2">
      <c r="A14" s="19" t="s">
        <v>77</v>
      </c>
      <c r="B14" s="19" t="s">
        <v>78</v>
      </c>
      <c r="C14" s="19" t="s">
        <v>79</v>
      </c>
      <c r="D14" s="19" t="s">
        <v>80</v>
      </c>
    </row>
    <row r="15" spans="1:4" x14ac:dyDescent="0.2">
      <c r="A15" s="19" t="s">
        <v>81</v>
      </c>
      <c r="B15" s="19" t="s">
        <v>82</v>
      </c>
      <c r="C15" s="19" t="s">
        <v>83</v>
      </c>
      <c r="D15" s="19" t="s">
        <v>84</v>
      </c>
    </row>
    <row r="23" spans="1:3" x14ac:dyDescent="0.2">
      <c r="A23" s="19" t="s">
        <v>352</v>
      </c>
      <c r="B23" s="19" t="s">
        <v>125</v>
      </c>
      <c r="C23" s="52" t="s">
        <v>71</v>
      </c>
    </row>
    <row r="24" spans="1:3" x14ac:dyDescent="0.2">
      <c r="A24" t="s">
        <v>353</v>
      </c>
      <c r="B24" s="19" t="s">
        <v>126</v>
      </c>
      <c r="C24">
        <v>304741634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4"/>
  <sheetViews>
    <sheetView workbookViewId="0">
      <selection activeCell="J4" sqref="J4:J24"/>
    </sheetView>
  </sheetViews>
  <sheetFormatPr defaultRowHeight="14.25" x14ac:dyDescent="0.2"/>
  <cols>
    <col min="1" max="1" width="85.875" customWidth="1"/>
    <col min="2" max="2" width="24" hidden="1" customWidth="1"/>
    <col min="3" max="3" width="17.625" hidden="1" customWidth="1"/>
    <col min="4" max="4" width="0.375" customWidth="1"/>
    <col min="5" max="5" width="13.5" hidden="1" customWidth="1"/>
    <col min="6" max="6" width="11.75" hidden="1" customWidth="1"/>
    <col min="10" max="10" width="9.875" bestFit="1" customWidth="1"/>
    <col min="11" max="11" width="10.25" customWidth="1"/>
  </cols>
  <sheetData>
    <row r="3" spans="1:11" x14ac:dyDescent="0.2">
      <c r="A3" s="28" t="s">
        <v>98</v>
      </c>
      <c r="B3" t="s">
        <v>99</v>
      </c>
      <c r="C3" t="s">
        <v>100</v>
      </c>
      <c r="D3" t="s">
        <v>102</v>
      </c>
    </row>
    <row r="4" spans="1:11" x14ac:dyDescent="0.2">
      <c r="A4" s="29" t="s">
        <v>66</v>
      </c>
      <c r="B4">
        <v>26810770</v>
      </c>
      <c r="C4">
        <v>2144861</v>
      </c>
      <c r="D4">
        <v>28955631</v>
      </c>
      <c r="E4">
        <v>26810770</v>
      </c>
      <c r="F4" s="30">
        <f>E4*7%</f>
        <v>1876753.9000000001</v>
      </c>
      <c r="G4" t="s">
        <v>103</v>
      </c>
      <c r="I4" s="36"/>
      <c r="J4" s="27">
        <f>'NAM SÀI GÒN'!F30</f>
        <v>32603290</v>
      </c>
      <c r="K4">
        <f>J4*7.25%</f>
        <v>2363738.5249999999</v>
      </c>
    </row>
    <row r="5" spans="1:11" x14ac:dyDescent="0.2">
      <c r="A5" s="29" t="s">
        <v>74</v>
      </c>
      <c r="B5">
        <v>3789700</v>
      </c>
      <c r="C5">
        <v>303176</v>
      </c>
      <c r="D5">
        <v>4092876</v>
      </c>
      <c r="E5">
        <v>3789700</v>
      </c>
      <c r="F5" s="30">
        <f t="shared" ref="F5:F16" si="0">E5*7%</f>
        <v>265279</v>
      </c>
      <c r="G5" t="s">
        <v>103</v>
      </c>
      <c r="I5" s="36"/>
      <c r="J5" s="27">
        <f>'BA ĐÌNH'!F24</f>
        <v>10610775</v>
      </c>
      <c r="K5">
        <f t="shared" ref="K5:K16" si="1">J5*7.25%</f>
        <v>769281.1875</v>
      </c>
    </row>
    <row r="6" spans="1:11" x14ac:dyDescent="0.2">
      <c r="A6" s="29" t="s">
        <v>38</v>
      </c>
      <c r="B6">
        <v>2248160</v>
      </c>
      <c r="C6">
        <v>179852</v>
      </c>
      <c r="D6">
        <v>2428012</v>
      </c>
      <c r="E6">
        <v>2248160</v>
      </c>
      <c r="F6" s="30">
        <f t="shared" si="0"/>
        <v>157371.20000000001</v>
      </c>
      <c r="G6" t="s">
        <v>103</v>
      </c>
      <c r="I6" s="36"/>
      <c r="J6" s="27">
        <f>'VŨNG TÀU'!F24</f>
        <v>10976870</v>
      </c>
      <c r="K6">
        <f t="shared" si="1"/>
        <v>795823.07499999995</v>
      </c>
    </row>
    <row r="7" spans="1:11" x14ac:dyDescent="0.2">
      <c r="A7" s="29" t="s">
        <v>46</v>
      </c>
      <c r="B7">
        <v>7879495</v>
      </c>
      <c r="C7">
        <v>630359</v>
      </c>
      <c r="D7">
        <v>8509854</v>
      </c>
      <c r="E7">
        <v>7879495</v>
      </c>
      <c r="F7" s="30">
        <f t="shared" si="0"/>
        <v>551564.65</v>
      </c>
      <c r="G7" t="s">
        <v>103</v>
      </c>
      <c r="I7" s="36"/>
      <c r="J7" s="27">
        <f>'BÌNH DƯƠNG'!F27</f>
        <v>6429485</v>
      </c>
      <c r="K7">
        <f t="shared" si="1"/>
        <v>466137.66249999998</v>
      </c>
    </row>
    <row r="8" spans="1:11" x14ac:dyDescent="0.2">
      <c r="A8" s="29" t="s">
        <v>42</v>
      </c>
      <c r="B8">
        <v>5935252</v>
      </c>
      <c r="C8">
        <v>474820</v>
      </c>
      <c r="D8">
        <v>6410072</v>
      </c>
      <c r="E8">
        <v>5935252</v>
      </c>
      <c r="F8" s="30">
        <f t="shared" si="0"/>
        <v>415467.64</v>
      </c>
      <c r="G8" t="s">
        <v>103</v>
      </c>
      <c r="H8" t="s">
        <v>107</v>
      </c>
      <c r="I8" s="36"/>
      <c r="J8" s="27">
        <f>'BÌNH THUẬN'!F28</f>
        <v>6401838</v>
      </c>
      <c r="K8">
        <f t="shared" si="1"/>
        <v>464133.25499999995</v>
      </c>
    </row>
    <row r="9" spans="1:11" x14ac:dyDescent="0.2">
      <c r="A9" s="29" t="s">
        <v>30</v>
      </c>
      <c r="B9">
        <v>7542480</v>
      </c>
      <c r="C9">
        <v>603398</v>
      </c>
      <c r="D9">
        <v>8145878</v>
      </c>
      <c r="E9">
        <v>7542480</v>
      </c>
      <c r="F9" s="30">
        <f t="shared" si="0"/>
        <v>527973.60000000009</v>
      </c>
      <c r="G9" t="s">
        <v>103</v>
      </c>
      <c r="I9" s="36"/>
      <c r="J9" s="27">
        <f>'CẦN THƠ'!F24</f>
        <v>7937190</v>
      </c>
      <c r="K9">
        <f t="shared" si="1"/>
        <v>575446.27499999991</v>
      </c>
    </row>
    <row r="10" spans="1:11" x14ac:dyDescent="0.2">
      <c r="A10" s="29" t="s">
        <v>54</v>
      </c>
      <c r="B10">
        <v>7932865</v>
      </c>
      <c r="C10">
        <v>634628</v>
      </c>
      <c r="D10">
        <v>8567493</v>
      </c>
      <c r="E10">
        <v>7932865</v>
      </c>
      <c r="F10" s="30">
        <f t="shared" si="0"/>
        <v>555300.55000000005</v>
      </c>
      <c r="G10" t="s">
        <v>103</v>
      </c>
      <c r="I10" s="36"/>
      <c r="J10" s="27">
        <f>'ĐÀ NẴNG'!F33</f>
        <v>11294955</v>
      </c>
      <c r="K10">
        <f t="shared" si="1"/>
        <v>818884.23749999993</v>
      </c>
    </row>
    <row r="11" spans="1:11" x14ac:dyDescent="0.2">
      <c r="A11" s="29" t="s">
        <v>50</v>
      </c>
      <c r="B11">
        <v>1714410</v>
      </c>
      <c r="C11">
        <v>137153</v>
      </c>
      <c r="D11">
        <v>1851563</v>
      </c>
      <c r="E11">
        <v>1714410</v>
      </c>
      <c r="F11" s="30">
        <f t="shared" si="0"/>
        <v>120008.70000000001</v>
      </c>
      <c r="G11" t="s">
        <v>103</v>
      </c>
      <c r="I11" s="36"/>
      <c r="J11" s="27">
        <f>'ĐỒNG NAI'!F24</f>
        <v>6009365</v>
      </c>
      <c r="K11">
        <f t="shared" si="1"/>
        <v>435678.96249999997</v>
      </c>
    </row>
    <row r="12" spans="1:11" x14ac:dyDescent="0.2">
      <c r="A12" s="29" t="s">
        <v>58</v>
      </c>
      <c r="B12">
        <v>18243090</v>
      </c>
      <c r="C12">
        <v>1459447</v>
      </c>
      <c r="D12">
        <v>19702537</v>
      </c>
      <c r="E12">
        <v>18243090</v>
      </c>
      <c r="F12" s="30">
        <f t="shared" si="0"/>
        <v>1277016.3</v>
      </c>
      <c r="G12" t="s">
        <v>103</v>
      </c>
      <c r="I12" s="36"/>
      <c r="J12" s="27">
        <f>'GÒ VẤP'!F25</f>
        <v>23111790</v>
      </c>
      <c r="K12">
        <f t="shared" si="1"/>
        <v>1675604.7749999999</v>
      </c>
    </row>
    <row r="13" spans="1:11" x14ac:dyDescent="0.2">
      <c r="A13" s="29" t="s">
        <v>70</v>
      </c>
      <c r="B13">
        <v>11536920</v>
      </c>
      <c r="C13">
        <v>922955</v>
      </c>
      <c r="D13">
        <v>12459875</v>
      </c>
      <c r="E13">
        <v>11536920</v>
      </c>
      <c r="F13" s="30">
        <f t="shared" si="0"/>
        <v>807584.4</v>
      </c>
      <c r="G13" t="s">
        <v>103</v>
      </c>
      <c r="I13" s="36"/>
      <c r="J13" s="27">
        <f>'NHA TRANG'!F24</f>
        <v>4756675</v>
      </c>
      <c r="K13">
        <f t="shared" si="1"/>
        <v>344858.9375</v>
      </c>
    </row>
    <row r="14" spans="1:11" x14ac:dyDescent="0.2">
      <c r="A14" s="29" t="s">
        <v>62</v>
      </c>
      <c r="B14">
        <v>1178385</v>
      </c>
      <c r="C14">
        <v>94270</v>
      </c>
      <c r="D14">
        <v>1272655</v>
      </c>
      <c r="E14">
        <v>1178385</v>
      </c>
      <c r="F14" s="30">
        <f t="shared" si="0"/>
        <v>82486.950000000012</v>
      </c>
      <c r="G14" t="s">
        <v>103</v>
      </c>
      <c r="I14" s="36"/>
      <c r="J14" s="27">
        <f>'TÂN BÌNH'!F22</f>
        <v>1126645</v>
      </c>
      <c r="K14">
        <f t="shared" si="1"/>
        <v>81681.762499999997</v>
      </c>
    </row>
    <row r="15" spans="1:11" x14ac:dyDescent="0.2">
      <c r="A15" s="29" t="s">
        <v>78</v>
      </c>
      <c r="B15">
        <v>10402000</v>
      </c>
      <c r="C15">
        <v>832160</v>
      </c>
      <c r="D15">
        <v>11234160</v>
      </c>
      <c r="E15">
        <v>10402000</v>
      </c>
      <c r="F15" s="30">
        <f t="shared" si="0"/>
        <v>728140.00000000012</v>
      </c>
      <c r="G15" t="s">
        <v>103</v>
      </c>
      <c r="I15" s="36"/>
      <c r="J15" s="27">
        <f>'TÂY HỒ'!F25</f>
        <v>10089855</v>
      </c>
      <c r="K15">
        <f t="shared" si="1"/>
        <v>731514.48749999993</v>
      </c>
    </row>
    <row r="16" spans="1:11" x14ac:dyDescent="0.2">
      <c r="A16" s="29" t="s">
        <v>34</v>
      </c>
      <c r="B16">
        <v>11129600</v>
      </c>
      <c r="C16">
        <v>890368</v>
      </c>
      <c r="D16">
        <v>12019968</v>
      </c>
      <c r="E16">
        <v>11129600</v>
      </c>
      <c r="F16" s="30">
        <f t="shared" si="0"/>
        <v>779072.00000000012</v>
      </c>
      <c r="G16" t="s">
        <v>103</v>
      </c>
      <c r="I16" s="36"/>
      <c r="J16" s="27">
        <f>VINH!F24</f>
        <v>16515657</v>
      </c>
      <c r="K16">
        <f t="shared" si="1"/>
        <v>1197385.1324999998</v>
      </c>
    </row>
    <row r="17" spans="1:11" x14ac:dyDescent="0.2">
      <c r="A17" s="29" t="s">
        <v>97</v>
      </c>
      <c r="B17">
        <v>116343127</v>
      </c>
      <c r="C17">
        <v>9307447</v>
      </c>
      <c r="D17">
        <v>125650574</v>
      </c>
      <c r="K17">
        <f t="shared" ref="K17:K23" si="2">J17*7%</f>
        <v>0</v>
      </c>
    </row>
    <row r="18" spans="1:11" x14ac:dyDescent="0.2">
      <c r="K18">
        <f t="shared" si="2"/>
        <v>0</v>
      </c>
    </row>
    <row r="19" spans="1:11" x14ac:dyDescent="0.2">
      <c r="A19" s="29" t="s">
        <v>104</v>
      </c>
      <c r="K19">
        <f t="shared" si="2"/>
        <v>0</v>
      </c>
    </row>
    <row r="20" spans="1:11" x14ac:dyDescent="0.2">
      <c r="A20" t="s">
        <v>105</v>
      </c>
      <c r="F20">
        <v>-81628</v>
      </c>
      <c r="K20">
        <f t="shared" si="2"/>
        <v>0</v>
      </c>
    </row>
    <row r="21" spans="1:11" x14ac:dyDescent="0.2">
      <c r="A21" t="s">
        <v>106</v>
      </c>
      <c r="F21">
        <v>-725957</v>
      </c>
      <c r="K21">
        <f t="shared" si="2"/>
        <v>0</v>
      </c>
    </row>
    <row r="22" spans="1:11" x14ac:dyDescent="0.2">
      <c r="A22" t="s">
        <v>66</v>
      </c>
      <c r="K22">
        <f t="shared" si="2"/>
        <v>0</v>
      </c>
    </row>
    <row r="23" spans="1:11" x14ac:dyDescent="0.2">
      <c r="A23" t="s">
        <v>108</v>
      </c>
      <c r="F23">
        <v>-200777</v>
      </c>
      <c r="J23" s="27">
        <f>'PHÚ THỌ'!F22</f>
        <v>631050</v>
      </c>
      <c r="K23">
        <f t="shared" si="2"/>
        <v>44173.500000000007</v>
      </c>
    </row>
    <row r="24" spans="1:11" x14ac:dyDescent="0.2">
      <c r="A24" t="s">
        <v>109</v>
      </c>
      <c r="F24">
        <v>-1675977</v>
      </c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79"/>
  <sheetViews>
    <sheetView tabSelected="1" zoomScaleNormal="100" workbookViewId="0">
      <pane ySplit="3" topLeftCell="A24" activePane="bottomLeft" state="frozen"/>
      <selection activeCell="C3" sqref="C3"/>
      <selection pane="bottomLeft" activeCell="H92" sqref="H92"/>
    </sheetView>
  </sheetViews>
  <sheetFormatPr defaultColWidth="9.125" defaultRowHeight="14.25" outlineLevelRow="1" x14ac:dyDescent="0.2"/>
  <cols>
    <col min="1" max="1" width="1.25" customWidth="1"/>
    <col min="2" max="2" width="10.375" style="24" customWidth="1"/>
    <col min="3" max="3" width="9" customWidth="1"/>
    <col min="4" max="4" width="9.125" customWidth="1"/>
    <col min="5" max="5" width="30.375" customWidth="1"/>
    <col min="6" max="6" width="15" style="27" customWidth="1"/>
    <col min="7" max="8" width="14.25" style="27" customWidth="1"/>
    <col min="9" max="9" width="14.25" style="24" customWidth="1"/>
    <col min="10" max="10" width="14.25" customWidth="1"/>
    <col min="11" max="11" width="64.25" customWidth="1"/>
    <col min="12" max="12" width="21.375" customWidth="1"/>
  </cols>
  <sheetData>
    <row r="1" spans="1:12" ht="24.75" customHeight="1" x14ac:dyDescent="0.3">
      <c r="A1" s="90" t="s">
        <v>88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2" ht="15.75" customHeight="1" x14ac:dyDescent="0.2">
      <c r="A2" s="91" t="s">
        <v>131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2" ht="24.75" customHeight="1" x14ac:dyDescent="0.2">
      <c r="B3" s="21" t="s">
        <v>17</v>
      </c>
      <c r="C3" s="22" t="s">
        <v>15</v>
      </c>
      <c r="D3" s="22" t="s">
        <v>89</v>
      </c>
      <c r="E3" s="22" t="s">
        <v>90</v>
      </c>
      <c r="F3" s="23" t="s">
        <v>91</v>
      </c>
      <c r="G3" s="23" t="s">
        <v>92</v>
      </c>
      <c r="H3" s="23" t="s">
        <v>101</v>
      </c>
      <c r="I3" s="21" t="s">
        <v>93</v>
      </c>
      <c r="J3" s="22" t="s">
        <v>94</v>
      </c>
      <c r="K3" s="22" t="s">
        <v>95</v>
      </c>
      <c r="L3" s="22" t="s">
        <v>96</v>
      </c>
    </row>
    <row r="4" spans="1:12" outlineLevel="1" x14ac:dyDescent="0.2">
      <c r="B4" s="49">
        <v>46174</v>
      </c>
      <c r="C4" s="19" t="s">
        <v>171</v>
      </c>
      <c r="D4" s="26" t="s">
        <v>87</v>
      </c>
      <c r="E4" s="19" t="s">
        <v>208</v>
      </c>
      <c r="F4" s="51">
        <v>1262100</v>
      </c>
      <c r="G4" s="51">
        <v>100968</v>
      </c>
      <c r="H4" s="51">
        <v>1363068</v>
      </c>
      <c r="I4" s="49">
        <v>46174</v>
      </c>
      <c r="J4" s="19" t="s">
        <v>280</v>
      </c>
      <c r="K4" s="19" t="s">
        <v>58</v>
      </c>
      <c r="L4" s="19" t="s">
        <v>59</v>
      </c>
    </row>
    <row r="5" spans="1:12" outlineLevel="1" x14ac:dyDescent="0.2">
      <c r="B5" s="49">
        <v>46175</v>
      </c>
      <c r="C5" s="19" t="s">
        <v>205</v>
      </c>
      <c r="D5" s="26" t="s">
        <v>87</v>
      </c>
      <c r="E5" s="19" t="s">
        <v>209</v>
      </c>
      <c r="F5" s="51">
        <v>1565845</v>
      </c>
      <c r="G5" s="51">
        <v>125268</v>
      </c>
      <c r="H5" s="51">
        <v>1691113</v>
      </c>
      <c r="I5" s="49">
        <v>46175</v>
      </c>
      <c r="J5" s="19" t="s">
        <v>281</v>
      </c>
      <c r="K5" s="19" t="s">
        <v>38</v>
      </c>
      <c r="L5" s="19" t="s">
        <v>39</v>
      </c>
    </row>
    <row r="6" spans="1:12" outlineLevel="1" x14ac:dyDescent="0.2">
      <c r="B6" s="49">
        <v>46175</v>
      </c>
      <c r="C6" s="19" t="s">
        <v>137</v>
      </c>
      <c r="D6" s="26" t="s">
        <v>87</v>
      </c>
      <c r="E6" s="19" t="s">
        <v>210</v>
      </c>
      <c r="F6" s="51">
        <v>1262100</v>
      </c>
      <c r="G6" s="51">
        <v>100968</v>
      </c>
      <c r="H6" s="51">
        <v>1363068</v>
      </c>
      <c r="I6" s="49">
        <v>46175</v>
      </c>
      <c r="J6" s="19" t="s">
        <v>282</v>
      </c>
      <c r="K6" s="19" t="s">
        <v>46</v>
      </c>
      <c r="L6" s="19" t="s">
        <v>47</v>
      </c>
    </row>
    <row r="7" spans="1:12" outlineLevel="1" x14ac:dyDescent="0.2">
      <c r="B7" s="49">
        <v>46175</v>
      </c>
      <c r="C7" s="19" t="s">
        <v>140</v>
      </c>
      <c r="D7" s="26" t="s">
        <v>87</v>
      </c>
      <c r="E7" s="19" t="s">
        <v>211</v>
      </c>
      <c r="F7" s="51">
        <v>982790</v>
      </c>
      <c r="G7" s="51">
        <v>78623</v>
      </c>
      <c r="H7" s="51">
        <v>1061413</v>
      </c>
      <c r="I7" s="49">
        <v>46175</v>
      </c>
      <c r="J7" s="19" t="s">
        <v>283</v>
      </c>
      <c r="K7" s="19" t="s">
        <v>46</v>
      </c>
      <c r="L7" s="19" t="s">
        <v>47</v>
      </c>
    </row>
    <row r="8" spans="1:12" outlineLevel="1" x14ac:dyDescent="0.2">
      <c r="B8" s="49">
        <v>46175</v>
      </c>
      <c r="C8" s="19" t="s">
        <v>142</v>
      </c>
      <c r="D8" s="26" t="s">
        <v>87</v>
      </c>
      <c r="E8" s="19" t="s">
        <v>212</v>
      </c>
      <c r="F8" s="51">
        <v>631050</v>
      </c>
      <c r="G8" s="51">
        <v>50484</v>
      </c>
      <c r="H8" s="51">
        <v>681534</v>
      </c>
      <c r="I8" s="49">
        <v>46175</v>
      </c>
      <c r="J8" s="19" t="s">
        <v>284</v>
      </c>
      <c r="K8" s="19" t="s">
        <v>46</v>
      </c>
      <c r="L8" s="19" t="s">
        <v>47</v>
      </c>
    </row>
    <row r="9" spans="1:12" outlineLevel="1" x14ac:dyDescent="0.2">
      <c r="B9" s="49">
        <v>46176</v>
      </c>
      <c r="C9" s="19" t="s">
        <v>185</v>
      </c>
      <c r="D9" s="26" t="s">
        <v>87</v>
      </c>
      <c r="E9" s="19" t="s">
        <v>213</v>
      </c>
      <c r="F9" s="51">
        <v>1262100</v>
      </c>
      <c r="G9" s="51">
        <v>100968</v>
      </c>
      <c r="H9" s="51">
        <v>1363068</v>
      </c>
      <c r="I9" s="49">
        <v>46176</v>
      </c>
      <c r="J9" s="19" t="s">
        <v>285</v>
      </c>
      <c r="K9" s="19" t="s">
        <v>66</v>
      </c>
      <c r="L9" s="19" t="s">
        <v>67</v>
      </c>
    </row>
    <row r="10" spans="1:12" outlineLevel="1" x14ac:dyDescent="0.2">
      <c r="B10" s="49">
        <v>46176</v>
      </c>
      <c r="C10" s="19" t="s">
        <v>178</v>
      </c>
      <c r="D10" s="26" t="s">
        <v>87</v>
      </c>
      <c r="E10" s="19" t="s">
        <v>214</v>
      </c>
      <c r="F10" s="51">
        <v>1262100</v>
      </c>
      <c r="G10" s="51">
        <v>100968</v>
      </c>
      <c r="H10" s="51">
        <v>1363068</v>
      </c>
      <c r="I10" s="49">
        <v>46176</v>
      </c>
      <c r="J10" s="19" t="s">
        <v>286</v>
      </c>
      <c r="K10" s="19" t="s">
        <v>66</v>
      </c>
      <c r="L10" s="19" t="s">
        <v>67</v>
      </c>
    </row>
    <row r="11" spans="1:12" outlineLevel="1" x14ac:dyDescent="0.2">
      <c r="B11" s="49">
        <v>46177</v>
      </c>
      <c r="C11" s="19" t="s">
        <v>157</v>
      </c>
      <c r="D11" s="26" t="s">
        <v>87</v>
      </c>
      <c r="E11" s="19" t="s">
        <v>215</v>
      </c>
      <c r="F11" s="51">
        <v>982790</v>
      </c>
      <c r="G11" s="51">
        <v>78623</v>
      </c>
      <c r="H11" s="51">
        <v>1061413</v>
      </c>
      <c r="I11" s="49">
        <v>46177</v>
      </c>
      <c r="J11" s="19" t="s">
        <v>287</v>
      </c>
      <c r="K11" s="19" t="s">
        <v>54</v>
      </c>
      <c r="L11" s="19" t="s">
        <v>55</v>
      </c>
    </row>
    <row r="12" spans="1:12" outlineLevel="1" x14ac:dyDescent="0.2">
      <c r="B12" s="49">
        <v>46177</v>
      </c>
      <c r="C12" s="19" t="s">
        <v>153</v>
      </c>
      <c r="D12" s="26" t="s">
        <v>87</v>
      </c>
      <c r="E12" s="19" t="s">
        <v>216</v>
      </c>
      <c r="F12" s="51">
        <v>1029345</v>
      </c>
      <c r="G12" s="51">
        <v>82348</v>
      </c>
      <c r="H12" s="51">
        <v>1111693</v>
      </c>
      <c r="I12" s="49">
        <v>46177</v>
      </c>
      <c r="J12" s="19" t="s">
        <v>288</v>
      </c>
      <c r="K12" s="19" t="s">
        <v>30</v>
      </c>
      <c r="L12" s="19" t="s">
        <v>31</v>
      </c>
    </row>
    <row r="13" spans="1:12" outlineLevel="1" x14ac:dyDescent="0.2">
      <c r="B13" s="49">
        <v>46178</v>
      </c>
      <c r="C13" s="19" t="s">
        <v>186</v>
      </c>
      <c r="D13" s="26" t="s">
        <v>87</v>
      </c>
      <c r="E13" s="19" t="s">
        <v>217</v>
      </c>
      <c r="F13" s="51">
        <v>495595</v>
      </c>
      <c r="G13" s="51">
        <v>39648</v>
      </c>
      <c r="H13" s="51">
        <v>535243</v>
      </c>
      <c r="I13" s="49">
        <v>46178</v>
      </c>
      <c r="J13" s="19" t="s">
        <v>289</v>
      </c>
      <c r="K13" s="19" t="s">
        <v>62</v>
      </c>
      <c r="L13" s="19" t="s">
        <v>63</v>
      </c>
    </row>
    <row r="14" spans="1:12" outlineLevel="1" x14ac:dyDescent="0.2">
      <c r="B14" s="49">
        <v>46178</v>
      </c>
      <c r="C14" s="19" t="s">
        <v>170</v>
      </c>
      <c r="D14" s="26" t="s">
        <v>87</v>
      </c>
      <c r="E14" s="19" t="s">
        <v>218</v>
      </c>
      <c r="F14" s="51">
        <v>1262100</v>
      </c>
      <c r="G14" s="51">
        <v>100968</v>
      </c>
      <c r="H14" s="51">
        <v>1363068</v>
      </c>
      <c r="I14" s="49">
        <v>46178</v>
      </c>
      <c r="J14" s="19" t="s">
        <v>290</v>
      </c>
      <c r="K14" s="19" t="s">
        <v>58</v>
      </c>
      <c r="L14" s="19" t="s">
        <v>59</v>
      </c>
    </row>
    <row r="15" spans="1:12" outlineLevel="1" x14ac:dyDescent="0.2">
      <c r="B15" s="49">
        <v>46178</v>
      </c>
      <c r="C15" s="19" t="s">
        <v>193</v>
      </c>
      <c r="D15" s="26" t="s">
        <v>87</v>
      </c>
      <c r="E15" s="19" t="s">
        <v>219</v>
      </c>
      <c r="F15" s="51">
        <v>2338795</v>
      </c>
      <c r="G15" s="51">
        <v>187104</v>
      </c>
      <c r="H15" s="51">
        <v>2525899</v>
      </c>
      <c r="I15" s="49">
        <v>46178</v>
      </c>
      <c r="J15" s="19" t="s">
        <v>291</v>
      </c>
      <c r="K15" s="19" t="s">
        <v>78</v>
      </c>
      <c r="L15" s="19" t="s">
        <v>79</v>
      </c>
    </row>
    <row r="16" spans="1:12" outlineLevel="1" x14ac:dyDescent="0.2">
      <c r="B16" s="49">
        <v>46179</v>
      </c>
      <c r="C16" s="19" t="s">
        <v>144</v>
      </c>
      <c r="D16" s="26" t="s">
        <v>87</v>
      </c>
      <c r="E16" s="19" t="s">
        <v>220</v>
      </c>
      <c r="F16" s="51">
        <v>1046840</v>
      </c>
      <c r="G16" s="51">
        <v>83747</v>
      </c>
      <c r="H16" s="51">
        <v>1130587</v>
      </c>
      <c r="I16" s="49">
        <v>46179</v>
      </c>
      <c r="J16" s="19" t="s">
        <v>292</v>
      </c>
      <c r="K16" s="19" t="s">
        <v>42</v>
      </c>
      <c r="L16" s="19" t="s">
        <v>43</v>
      </c>
    </row>
    <row r="17" spans="2:12" outlineLevel="1" x14ac:dyDescent="0.2">
      <c r="B17" s="49">
        <v>46181</v>
      </c>
      <c r="C17" s="19" t="s">
        <v>189</v>
      </c>
      <c r="D17" s="26" t="s">
        <v>87</v>
      </c>
      <c r="E17" s="19" t="s">
        <v>221</v>
      </c>
      <c r="F17" s="51">
        <v>3450045</v>
      </c>
      <c r="G17" s="51">
        <v>276004</v>
      </c>
      <c r="H17" s="51">
        <v>3726049</v>
      </c>
      <c r="I17" s="49">
        <v>46181</v>
      </c>
      <c r="J17" s="19" t="s">
        <v>293</v>
      </c>
      <c r="K17" s="19" t="s">
        <v>74</v>
      </c>
      <c r="L17" s="19" t="s">
        <v>75</v>
      </c>
    </row>
    <row r="18" spans="2:12" outlineLevel="1" x14ac:dyDescent="0.2">
      <c r="B18" s="49">
        <v>46181</v>
      </c>
      <c r="C18" s="19" t="s">
        <v>188</v>
      </c>
      <c r="D18" s="26" t="s">
        <v>87</v>
      </c>
      <c r="E18" s="19" t="s">
        <v>222</v>
      </c>
      <c r="F18" s="51">
        <v>2911060</v>
      </c>
      <c r="G18" s="51">
        <v>232885</v>
      </c>
      <c r="H18" s="51">
        <v>3143945</v>
      </c>
      <c r="I18" s="49">
        <v>46181</v>
      </c>
      <c r="J18" s="19" t="s">
        <v>294</v>
      </c>
      <c r="K18" s="19" t="s">
        <v>74</v>
      </c>
      <c r="L18" s="19" t="s">
        <v>75</v>
      </c>
    </row>
    <row r="19" spans="2:12" outlineLevel="1" x14ac:dyDescent="0.2">
      <c r="B19" s="49">
        <v>46181</v>
      </c>
      <c r="C19" s="19" t="s">
        <v>183</v>
      </c>
      <c r="D19" s="26" t="s">
        <v>87</v>
      </c>
      <c r="E19" s="19" t="s">
        <v>223</v>
      </c>
      <c r="F19" s="51">
        <v>1262100</v>
      </c>
      <c r="G19" s="51">
        <v>100968</v>
      </c>
      <c r="H19" s="51">
        <v>1363068</v>
      </c>
      <c r="I19" s="49">
        <v>46181</v>
      </c>
      <c r="J19" s="19" t="s">
        <v>295</v>
      </c>
      <c r="K19" s="19" t="s">
        <v>66</v>
      </c>
      <c r="L19" s="19" t="s">
        <v>67</v>
      </c>
    </row>
    <row r="20" spans="2:12" outlineLevel="1" x14ac:dyDescent="0.2">
      <c r="B20" s="49">
        <v>46181</v>
      </c>
      <c r="C20" s="19" t="s">
        <v>177</v>
      </c>
      <c r="D20" s="26" t="s">
        <v>87</v>
      </c>
      <c r="E20" s="19" t="s">
        <v>224</v>
      </c>
      <c r="F20" s="51">
        <v>9254610</v>
      </c>
      <c r="G20" s="51">
        <v>740369</v>
      </c>
      <c r="H20" s="51">
        <v>9994979</v>
      </c>
      <c r="I20" s="49">
        <v>46181</v>
      </c>
      <c r="J20" s="19" t="s">
        <v>296</v>
      </c>
      <c r="K20" s="19" t="s">
        <v>66</v>
      </c>
      <c r="L20" s="19" t="s">
        <v>67</v>
      </c>
    </row>
    <row r="21" spans="2:12" outlineLevel="1" x14ac:dyDescent="0.2">
      <c r="B21" s="49">
        <v>46182</v>
      </c>
      <c r="C21" s="19" t="s">
        <v>155</v>
      </c>
      <c r="D21" s="26" t="s">
        <v>87</v>
      </c>
      <c r="E21" s="19" t="s">
        <v>225</v>
      </c>
      <c r="F21" s="51">
        <v>1893150</v>
      </c>
      <c r="G21" s="51">
        <v>151452</v>
      </c>
      <c r="H21" s="51">
        <v>2044602</v>
      </c>
      <c r="I21" s="49">
        <v>46182</v>
      </c>
      <c r="J21" s="19" t="s">
        <v>297</v>
      </c>
      <c r="K21" s="19" t="s">
        <v>50</v>
      </c>
      <c r="L21" s="19" t="s">
        <v>51</v>
      </c>
    </row>
    <row r="22" spans="2:12" outlineLevel="1" x14ac:dyDescent="0.2">
      <c r="B22" s="49">
        <v>46182</v>
      </c>
      <c r="C22" s="19" t="s">
        <v>156</v>
      </c>
      <c r="D22" s="26" t="s">
        <v>87</v>
      </c>
      <c r="E22" s="19" t="s">
        <v>226</v>
      </c>
      <c r="F22" s="51">
        <v>1851730</v>
      </c>
      <c r="G22" s="51">
        <v>148138</v>
      </c>
      <c r="H22" s="51">
        <v>1999868</v>
      </c>
      <c r="I22" s="49">
        <v>46182</v>
      </c>
      <c r="J22" s="19" t="s">
        <v>298</v>
      </c>
      <c r="K22" s="19" t="s">
        <v>50</v>
      </c>
      <c r="L22" s="19" t="s">
        <v>51</v>
      </c>
    </row>
    <row r="23" spans="2:12" outlineLevel="1" x14ac:dyDescent="0.2">
      <c r="B23" s="49">
        <v>46183</v>
      </c>
      <c r="C23" s="19" t="s">
        <v>138</v>
      </c>
      <c r="D23" s="26" t="s">
        <v>87</v>
      </c>
      <c r="E23" s="19" t="s">
        <v>227</v>
      </c>
      <c r="F23" s="51">
        <v>1262100</v>
      </c>
      <c r="G23" s="51">
        <v>100968</v>
      </c>
      <c r="H23" s="51">
        <v>1363068</v>
      </c>
      <c r="I23" s="49">
        <v>46183</v>
      </c>
      <c r="J23" s="19" t="s">
        <v>299</v>
      </c>
      <c r="K23" s="19" t="s">
        <v>46</v>
      </c>
      <c r="L23" s="19" t="s">
        <v>47</v>
      </c>
    </row>
    <row r="24" spans="2:12" outlineLevel="1" x14ac:dyDescent="0.2">
      <c r="B24" s="49">
        <v>46184</v>
      </c>
      <c r="C24" s="19" t="s">
        <v>163</v>
      </c>
      <c r="D24" s="26" t="s">
        <v>87</v>
      </c>
      <c r="E24" s="19" t="s">
        <v>228</v>
      </c>
      <c r="F24" s="51">
        <v>513090</v>
      </c>
      <c r="G24" s="51">
        <v>41047</v>
      </c>
      <c r="H24" s="51">
        <v>554137</v>
      </c>
      <c r="I24" s="49">
        <v>46184</v>
      </c>
      <c r="J24" s="19" t="s">
        <v>300</v>
      </c>
      <c r="K24" s="19" t="s">
        <v>54</v>
      </c>
      <c r="L24" s="19" t="s">
        <v>55</v>
      </c>
    </row>
    <row r="25" spans="2:12" outlineLevel="1" x14ac:dyDescent="0.2">
      <c r="B25" s="49">
        <v>46184</v>
      </c>
      <c r="C25" s="19" t="s">
        <v>203</v>
      </c>
      <c r="D25" s="26" t="s">
        <v>87</v>
      </c>
      <c r="E25" s="19" t="s">
        <v>229</v>
      </c>
      <c r="F25" s="51">
        <v>6080970</v>
      </c>
      <c r="G25" s="51">
        <v>486478</v>
      </c>
      <c r="H25" s="51">
        <v>6567448</v>
      </c>
      <c r="I25" s="49">
        <v>46184</v>
      </c>
      <c r="J25" s="19" t="s">
        <v>301</v>
      </c>
      <c r="K25" s="19" t="s">
        <v>34</v>
      </c>
      <c r="L25" s="19" t="s">
        <v>35</v>
      </c>
    </row>
    <row r="26" spans="2:12" outlineLevel="1" x14ac:dyDescent="0.2">
      <c r="B26" s="49">
        <v>46184</v>
      </c>
      <c r="C26" s="19" t="s">
        <v>195</v>
      </c>
      <c r="D26" s="26" t="s">
        <v>87</v>
      </c>
      <c r="E26" s="19" t="s">
        <v>230</v>
      </c>
      <c r="F26" s="51">
        <v>1757695</v>
      </c>
      <c r="G26" s="51">
        <v>140616</v>
      </c>
      <c r="H26" s="51">
        <v>1898311</v>
      </c>
      <c r="I26" s="49">
        <v>46184</v>
      </c>
      <c r="J26" s="19" t="s">
        <v>302</v>
      </c>
      <c r="K26" s="19" t="s">
        <v>78</v>
      </c>
      <c r="L26" s="19" t="s">
        <v>79</v>
      </c>
    </row>
    <row r="27" spans="2:12" outlineLevel="1" x14ac:dyDescent="0.2">
      <c r="B27" s="49">
        <v>46184</v>
      </c>
      <c r="C27" s="19" t="s">
        <v>194</v>
      </c>
      <c r="D27" s="26" t="s">
        <v>87</v>
      </c>
      <c r="E27" s="19" t="s">
        <v>231</v>
      </c>
      <c r="F27" s="51">
        <v>1262100</v>
      </c>
      <c r="G27" s="51">
        <v>100968</v>
      </c>
      <c r="H27" s="51">
        <v>1363068</v>
      </c>
      <c r="I27" s="49">
        <v>46184</v>
      </c>
      <c r="J27" s="19" t="s">
        <v>303</v>
      </c>
      <c r="K27" s="19" t="s">
        <v>78</v>
      </c>
      <c r="L27" s="19" t="s">
        <v>79</v>
      </c>
    </row>
    <row r="28" spans="2:12" outlineLevel="1" x14ac:dyDescent="0.2">
      <c r="B28" s="49">
        <v>46184</v>
      </c>
      <c r="C28" s="19" t="s">
        <v>159</v>
      </c>
      <c r="D28" s="26" t="s">
        <v>87</v>
      </c>
      <c r="E28" s="19" t="s">
        <v>232</v>
      </c>
      <c r="F28" s="51">
        <v>589630</v>
      </c>
      <c r="G28" s="51">
        <v>47170</v>
      </c>
      <c r="H28" s="51">
        <v>636800</v>
      </c>
      <c r="I28" s="49">
        <v>46184</v>
      </c>
      <c r="J28" s="19" t="s">
        <v>304</v>
      </c>
      <c r="K28" s="19" t="s">
        <v>54</v>
      </c>
      <c r="L28" s="19" t="s">
        <v>55</v>
      </c>
    </row>
    <row r="29" spans="2:12" outlineLevel="1" x14ac:dyDescent="0.2">
      <c r="B29" s="49">
        <v>46184</v>
      </c>
      <c r="C29" s="19" t="s">
        <v>152</v>
      </c>
      <c r="D29" s="26" t="s">
        <v>87</v>
      </c>
      <c r="E29" s="19" t="s">
        <v>233</v>
      </c>
      <c r="F29" s="51">
        <v>1893150</v>
      </c>
      <c r="G29" s="51">
        <v>151452</v>
      </c>
      <c r="H29" s="51">
        <v>2044602</v>
      </c>
      <c r="I29" s="49">
        <v>46184</v>
      </c>
      <c r="J29" s="19" t="s">
        <v>305</v>
      </c>
      <c r="K29" s="19" t="s">
        <v>30</v>
      </c>
      <c r="L29" s="19" t="s">
        <v>31</v>
      </c>
    </row>
    <row r="30" spans="2:12" outlineLevel="1" x14ac:dyDescent="0.2">
      <c r="B30" s="49">
        <v>46184</v>
      </c>
      <c r="C30" s="19" t="s">
        <v>198</v>
      </c>
      <c r="D30" s="26" t="s">
        <v>87</v>
      </c>
      <c r="E30" s="19" t="s">
        <v>234</v>
      </c>
      <c r="F30" s="51">
        <v>1618975</v>
      </c>
      <c r="G30" s="51">
        <v>129518</v>
      </c>
      <c r="H30" s="51">
        <v>1748493</v>
      </c>
      <c r="I30" s="49">
        <v>46184</v>
      </c>
      <c r="J30" s="19" t="s">
        <v>306</v>
      </c>
      <c r="K30" s="19" t="s">
        <v>70</v>
      </c>
      <c r="L30" s="19" t="s">
        <v>71</v>
      </c>
    </row>
    <row r="31" spans="2:12" outlineLevel="1" x14ac:dyDescent="0.2">
      <c r="B31" s="49">
        <v>46185</v>
      </c>
      <c r="C31" s="19" t="s">
        <v>136</v>
      </c>
      <c r="D31" s="26" t="s">
        <v>87</v>
      </c>
      <c r="E31" s="19" t="s">
        <v>235</v>
      </c>
      <c r="F31" s="51">
        <v>495595</v>
      </c>
      <c r="G31" s="51">
        <v>39648</v>
      </c>
      <c r="H31" s="51">
        <v>535243</v>
      </c>
      <c r="I31" s="49">
        <v>46185</v>
      </c>
      <c r="J31" s="19" t="s">
        <v>307</v>
      </c>
      <c r="K31" s="19" t="s">
        <v>46</v>
      </c>
      <c r="L31" s="19" t="s">
        <v>47</v>
      </c>
    </row>
    <row r="32" spans="2:12" outlineLevel="1" x14ac:dyDescent="0.2">
      <c r="B32" s="49">
        <v>46185</v>
      </c>
      <c r="C32" s="19" t="s">
        <v>141</v>
      </c>
      <c r="D32" s="26" t="s">
        <v>87</v>
      </c>
      <c r="E32" s="19" t="s">
        <v>236</v>
      </c>
      <c r="F32" s="51">
        <v>533750</v>
      </c>
      <c r="G32" s="51">
        <v>42700</v>
      </c>
      <c r="H32" s="51">
        <v>576450</v>
      </c>
      <c r="I32" s="49">
        <v>46185</v>
      </c>
      <c r="J32" s="19" t="s">
        <v>308</v>
      </c>
      <c r="K32" s="19" t="s">
        <v>46</v>
      </c>
      <c r="L32" s="19" t="s">
        <v>47</v>
      </c>
    </row>
    <row r="33" spans="2:12" outlineLevel="1" x14ac:dyDescent="0.2">
      <c r="B33" s="49">
        <v>46186</v>
      </c>
      <c r="C33" s="19" t="s">
        <v>172</v>
      </c>
      <c r="D33" s="26" t="s">
        <v>87</v>
      </c>
      <c r="E33" s="19" t="s">
        <v>237</v>
      </c>
      <c r="F33" s="51">
        <v>7543600</v>
      </c>
      <c r="G33" s="51">
        <v>603488</v>
      </c>
      <c r="H33" s="51">
        <v>8147088</v>
      </c>
      <c r="I33" s="49">
        <v>46186</v>
      </c>
      <c r="J33" s="19" t="s">
        <v>309</v>
      </c>
      <c r="K33" s="19" t="s">
        <v>58</v>
      </c>
      <c r="L33" s="19" t="s">
        <v>59</v>
      </c>
    </row>
    <row r="34" spans="2:12" outlineLevel="1" x14ac:dyDescent="0.2">
      <c r="B34" s="49">
        <v>46186</v>
      </c>
      <c r="C34" s="19" t="s">
        <v>169</v>
      </c>
      <c r="D34" s="26" t="s">
        <v>87</v>
      </c>
      <c r="E34" s="19" t="s">
        <v>238</v>
      </c>
      <c r="F34" s="51">
        <v>1220680</v>
      </c>
      <c r="G34" s="51">
        <v>97654</v>
      </c>
      <c r="H34" s="51">
        <v>1318334</v>
      </c>
      <c r="I34" s="49">
        <v>46186</v>
      </c>
      <c r="J34" s="19" t="s">
        <v>310</v>
      </c>
      <c r="K34" s="19" t="s">
        <v>54</v>
      </c>
      <c r="L34" s="19" t="s">
        <v>55</v>
      </c>
    </row>
    <row r="35" spans="2:12" outlineLevel="1" x14ac:dyDescent="0.2">
      <c r="B35" s="49">
        <v>46186</v>
      </c>
      <c r="C35" s="19" t="s">
        <v>147</v>
      </c>
      <c r="D35" s="26" t="s">
        <v>87</v>
      </c>
      <c r="E35" s="19" t="s">
        <v>239</v>
      </c>
      <c r="F35" s="51">
        <v>631050</v>
      </c>
      <c r="G35" s="51">
        <v>50484</v>
      </c>
      <c r="H35" s="51">
        <v>681534</v>
      </c>
      <c r="I35" s="49">
        <v>46186</v>
      </c>
      <c r="J35" s="19" t="s">
        <v>311</v>
      </c>
      <c r="K35" s="19" t="s">
        <v>42</v>
      </c>
      <c r="L35" s="19" t="s">
        <v>43</v>
      </c>
    </row>
    <row r="36" spans="2:12" outlineLevel="1" x14ac:dyDescent="0.2">
      <c r="B36" s="49">
        <v>46186</v>
      </c>
      <c r="C36" s="19" t="s">
        <v>181</v>
      </c>
      <c r="D36" s="26" t="s">
        <v>87</v>
      </c>
      <c r="E36" s="19" t="s">
        <v>240</v>
      </c>
      <c r="F36" s="51">
        <v>1262100</v>
      </c>
      <c r="G36" s="51">
        <v>100968</v>
      </c>
      <c r="H36" s="51">
        <v>1363068</v>
      </c>
      <c r="I36" s="49">
        <v>46186</v>
      </c>
      <c r="J36" s="19" t="s">
        <v>312</v>
      </c>
      <c r="K36" s="19" t="s">
        <v>66</v>
      </c>
      <c r="L36" s="19" t="s">
        <v>67</v>
      </c>
    </row>
    <row r="37" spans="2:12" outlineLevel="1" x14ac:dyDescent="0.2">
      <c r="B37" s="49">
        <v>46186</v>
      </c>
      <c r="C37" s="19" t="s">
        <v>145</v>
      </c>
      <c r="D37" s="26" t="s">
        <v>87</v>
      </c>
      <c r="E37" s="19" t="s">
        <v>241</v>
      </c>
      <c r="F37" s="51">
        <v>589630</v>
      </c>
      <c r="G37" s="51">
        <v>47170</v>
      </c>
      <c r="H37" s="51">
        <v>636800</v>
      </c>
      <c r="I37" s="49">
        <v>46186</v>
      </c>
      <c r="J37" s="19" t="s">
        <v>313</v>
      </c>
      <c r="K37" s="19" t="s">
        <v>42</v>
      </c>
      <c r="L37" s="19" t="s">
        <v>43</v>
      </c>
    </row>
    <row r="38" spans="2:12" outlineLevel="1" x14ac:dyDescent="0.2">
      <c r="B38" s="49">
        <v>46186</v>
      </c>
      <c r="C38" s="19" t="s">
        <v>161</v>
      </c>
      <c r="D38" s="26" t="s">
        <v>87</v>
      </c>
      <c r="E38" s="19" t="s">
        <v>242</v>
      </c>
      <c r="F38" s="51">
        <v>513090</v>
      </c>
      <c r="G38" s="51">
        <v>41047</v>
      </c>
      <c r="H38" s="51">
        <v>554137</v>
      </c>
      <c r="I38" s="49">
        <v>46186</v>
      </c>
      <c r="J38" s="19" t="s">
        <v>314</v>
      </c>
      <c r="K38" s="19" t="s">
        <v>54</v>
      </c>
      <c r="L38" s="19" t="s">
        <v>55</v>
      </c>
    </row>
    <row r="39" spans="2:12" outlineLevel="1" x14ac:dyDescent="0.2">
      <c r="B39" s="49">
        <v>46186</v>
      </c>
      <c r="C39" s="19" t="s">
        <v>182</v>
      </c>
      <c r="D39" s="26" t="s">
        <v>87</v>
      </c>
      <c r="E39" s="19" t="s">
        <v>243</v>
      </c>
      <c r="F39" s="51">
        <v>1262100</v>
      </c>
      <c r="G39" s="51">
        <v>100968</v>
      </c>
      <c r="H39" s="51">
        <v>1363068</v>
      </c>
      <c r="I39" s="49">
        <v>46186</v>
      </c>
      <c r="J39" s="19" t="s">
        <v>315</v>
      </c>
      <c r="K39" s="19" t="s">
        <v>66</v>
      </c>
      <c r="L39" s="19" t="s">
        <v>67</v>
      </c>
    </row>
    <row r="40" spans="2:12" s="36" customFormat="1" outlineLevel="1" x14ac:dyDescent="0.2">
      <c r="B40" s="49">
        <v>46189</v>
      </c>
      <c r="C40" s="19" t="s">
        <v>173</v>
      </c>
      <c r="D40" s="26" t="s">
        <v>87</v>
      </c>
      <c r="E40" s="19" t="s">
        <v>244</v>
      </c>
      <c r="F40" s="51">
        <v>1893150</v>
      </c>
      <c r="G40" s="51">
        <v>151452</v>
      </c>
      <c r="H40" s="51">
        <v>2044602</v>
      </c>
      <c r="I40" s="49">
        <v>46189</v>
      </c>
      <c r="J40" s="19" t="s">
        <v>316</v>
      </c>
      <c r="K40" s="19" t="s">
        <v>58</v>
      </c>
      <c r="L40" s="19" t="s">
        <v>59</v>
      </c>
    </row>
    <row r="41" spans="2:12" outlineLevel="1" x14ac:dyDescent="0.2">
      <c r="B41" s="49">
        <v>46189</v>
      </c>
      <c r="C41" s="19" t="s">
        <v>204</v>
      </c>
      <c r="D41" s="26" t="s">
        <v>87</v>
      </c>
      <c r="E41" s="19" t="s">
        <v>245</v>
      </c>
      <c r="F41" s="51">
        <v>2524200</v>
      </c>
      <c r="G41" s="51">
        <v>201936</v>
      </c>
      <c r="H41" s="51">
        <v>2726136</v>
      </c>
      <c r="I41" s="49">
        <v>46189</v>
      </c>
      <c r="J41" s="19" t="s">
        <v>317</v>
      </c>
      <c r="K41" s="19" t="s">
        <v>38</v>
      </c>
      <c r="L41" s="19" t="s">
        <v>39</v>
      </c>
    </row>
    <row r="42" spans="2:12" outlineLevel="1" x14ac:dyDescent="0.2">
      <c r="B42" s="49">
        <v>46190</v>
      </c>
      <c r="C42" s="19" t="s">
        <v>154</v>
      </c>
      <c r="D42" s="26" t="s">
        <v>87</v>
      </c>
      <c r="E42" s="19" t="s">
        <v>246</v>
      </c>
      <c r="F42" s="51">
        <v>2264485</v>
      </c>
      <c r="G42" s="51">
        <v>181159</v>
      </c>
      <c r="H42" s="51">
        <v>2445644</v>
      </c>
      <c r="I42" s="49">
        <v>46190</v>
      </c>
      <c r="J42" s="19" t="s">
        <v>318</v>
      </c>
      <c r="K42" s="19" t="s">
        <v>50</v>
      </c>
      <c r="L42" s="19" t="s">
        <v>51</v>
      </c>
    </row>
    <row r="43" spans="2:12" outlineLevel="1" x14ac:dyDescent="0.2">
      <c r="B43" s="49">
        <v>46191</v>
      </c>
      <c r="C43" s="19" t="s">
        <v>148</v>
      </c>
      <c r="D43" s="26" t="s">
        <v>87</v>
      </c>
      <c r="E43" s="19" t="s">
        <v>247</v>
      </c>
      <c r="F43" s="51">
        <v>495595</v>
      </c>
      <c r="G43" s="51">
        <v>39648</v>
      </c>
      <c r="H43" s="51">
        <v>535243</v>
      </c>
      <c r="I43" s="49">
        <v>46191</v>
      </c>
      <c r="J43" s="19" t="s">
        <v>319</v>
      </c>
      <c r="K43" s="19" t="s">
        <v>42</v>
      </c>
      <c r="L43" s="19" t="s">
        <v>43</v>
      </c>
    </row>
    <row r="44" spans="2:12" outlineLevel="1" x14ac:dyDescent="0.2">
      <c r="B44" s="49">
        <v>46191</v>
      </c>
      <c r="C44" s="19" t="s">
        <v>184</v>
      </c>
      <c r="D44" s="26" t="s">
        <v>87</v>
      </c>
      <c r="E44" s="19" t="s">
        <v>248</v>
      </c>
      <c r="F44" s="51">
        <v>3703460</v>
      </c>
      <c r="G44" s="51">
        <v>296277</v>
      </c>
      <c r="H44" s="51">
        <v>3999737</v>
      </c>
      <c r="I44" s="49">
        <v>46191</v>
      </c>
      <c r="J44" s="19" t="s">
        <v>320</v>
      </c>
      <c r="K44" s="19" t="s">
        <v>66</v>
      </c>
      <c r="L44" s="19" t="s">
        <v>67</v>
      </c>
    </row>
    <row r="45" spans="2:12" outlineLevel="1" x14ac:dyDescent="0.2">
      <c r="B45" s="49">
        <v>46191</v>
      </c>
      <c r="C45" s="19" t="s">
        <v>146</v>
      </c>
      <c r="D45" s="26" t="s">
        <v>87</v>
      </c>
      <c r="E45" s="19" t="s">
        <v>249</v>
      </c>
      <c r="F45" s="51">
        <v>631050</v>
      </c>
      <c r="G45" s="51">
        <v>50484</v>
      </c>
      <c r="H45" s="51">
        <v>681534</v>
      </c>
      <c r="I45" s="49">
        <v>46191</v>
      </c>
      <c r="J45" s="19" t="s">
        <v>321</v>
      </c>
      <c r="K45" s="19" t="s">
        <v>42</v>
      </c>
      <c r="L45" s="19" t="s">
        <v>43</v>
      </c>
    </row>
    <row r="46" spans="2:12" outlineLevel="1" x14ac:dyDescent="0.2">
      <c r="B46" s="49">
        <v>46191</v>
      </c>
      <c r="C46" s="19" t="s">
        <v>196</v>
      </c>
      <c r="D46" s="26" t="s">
        <v>87</v>
      </c>
      <c r="E46" s="19" t="s">
        <v>250</v>
      </c>
      <c r="F46" s="51">
        <v>3244480</v>
      </c>
      <c r="G46" s="51">
        <v>259558</v>
      </c>
      <c r="H46" s="51">
        <v>3504038</v>
      </c>
      <c r="I46" s="49">
        <v>46191</v>
      </c>
      <c r="J46" s="19" t="s">
        <v>322</v>
      </c>
      <c r="K46" s="19" t="s">
        <v>78</v>
      </c>
      <c r="L46" s="19" t="s">
        <v>79</v>
      </c>
    </row>
    <row r="47" spans="2:12" outlineLevel="1" x14ac:dyDescent="0.2">
      <c r="B47" s="49">
        <v>46191</v>
      </c>
      <c r="C47" s="19" t="s">
        <v>162</v>
      </c>
      <c r="D47" s="26" t="s">
        <v>87</v>
      </c>
      <c r="E47" s="19" t="s">
        <v>251</v>
      </c>
      <c r="F47" s="51">
        <v>1220680</v>
      </c>
      <c r="G47" s="51">
        <v>97654</v>
      </c>
      <c r="H47" s="51">
        <v>1318334</v>
      </c>
      <c r="I47" s="49">
        <v>46191</v>
      </c>
      <c r="J47" s="19" t="s">
        <v>323</v>
      </c>
      <c r="K47" s="19" t="s">
        <v>54</v>
      </c>
      <c r="L47" s="19" t="s">
        <v>55</v>
      </c>
    </row>
    <row r="48" spans="2:12" outlineLevel="1" x14ac:dyDescent="0.2">
      <c r="B48" s="49">
        <v>46191</v>
      </c>
      <c r="C48" s="19" t="s">
        <v>192</v>
      </c>
      <c r="D48" s="26" t="s">
        <v>87</v>
      </c>
      <c r="E48" s="19" t="s">
        <v>252</v>
      </c>
      <c r="F48" s="51">
        <v>1486785</v>
      </c>
      <c r="G48" s="51">
        <v>118943</v>
      </c>
      <c r="H48" s="51">
        <v>1605728</v>
      </c>
      <c r="I48" s="49">
        <v>46191</v>
      </c>
      <c r="J48" s="19" t="s">
        <v>324</v>
      </c>
      <c r="K48" s="19" t="s">
        <v>78</v>
      </c>
      <c r="L48" s="19" t="s">
        <v>79</v>
      </c>
    </row>
    <row r="49" spans="2:12" outlineLevel="1" x14ac:dyDescent="0.2">
      <c r="B49" s="49">
        <v>46191</v>
      </c>
      <c r="C49" s="19" t="s">
        <v>180</v>
      </c>
      <c r="D49" s="26" t="s">
        <v>87</v>
      </c>
      <c r="E49" s="19" t="s">
        <v>253</v>
      </c>
      <c r="F49" s="51">
        <v>1262100</v>
      </c>
      <c r="G49" s="51">
        <v>100968</v>
      </c>
      <c r="H49" s="51">
        <v>1363068</v>
      </c>
      <c r="I49" s="49">
        <v>46191</v>
      </c>
      <c r="J49" s="19" t="s">
        <v>325</v>
      </c>
      <c r="K49" s="19" t="s">
        <v>66</v>
      </c>
      <c r="L49" s="19" t="s">
        <v>67</v>
      </c>
    </row>
    <row r="50" spans="2:12" outlineLevel="1" x14ac:dyDescent="0.2">
      <c r="B50" s="49">
        <v>46191</v>
      </c>
      <c r="C50" s="19" t="s">
        <v>160</v>
      </c>
      <c r="D50" s="26" t="s">
        <v>87</v>
      </c>
      <c r="E50" s="19" t="s">
        <v>254</v>
      </c>
      <c r="F50" s="51">
        <v>513090</v>
      </c>
      <c r="G50" s="51">
        <v>41047</v>
      </c>
      <c r="H50" s="51">
        <v>554137</v>
      </c>
      <c r="I50" s="49">
        <v>46191</v>
      </c>
      <c r="J50" s="19" t="s">
        <v>326</v>
      </c>
      <c r="K50" s="19" t="s">
        <v>54</v>
      </c>
      <c r="L50" s="19" t="s">
        <v>55</v>
      </c>
    </row>
    <row r="51" spans="2:12" outlineLevel="1" x14ac:dyDescent="0.2">
      <c r="B51" s="49">
        <v>46191</v>
      </c>
      <c r="C51" s="19" t="s">
        <v>199</v>
      </c>
      <c r="D51" s="26" t="s">
        <v>87</v>
      </c>
      <c r="E51" s="19" t="s">
        <v>255</v>
      </c>
      <c r="F51" s="51">
        <v>1639735</v>
      </c>
      <c r="G51" s="51">
        <v>131179</v>
      </c>
      <c r="H51" s="51">
        <v>1770914</v>
      </c>
      <c r="I51" s="49">
        <v>46191</v>
      </c>
      <c r="J51" s="19" t="s">
        <v>327</v>
      </c>
      <c r="K51" s="19" t="s">
        <v>70</v>
      </c>
      <c r="L51" s="19" t="s">
        <v>71</v>
      </c>
    </row>
    <row r="52" spans="2:12" outlineLevel="1" x14ac:dyDescent="0.2">
      <c r="B52" s="49">
        <v>46193</v>
      </c>
      <c r="C52" s="19" t="s">
        <v>174</v>
      </c>
      <c r="D52" s="26" t="s">
        <v>87</v>
      </c>
      <c r="E52" s="19" t="s">
        <v>256</v>
      </c>
      <c r="F52" s="51">
        <v>11150840</v>
      </c>
      <c r="G52" s="51">
        <v>892067</v>
      </c>
      <c r="H52" s="51">
        <v>12042907</v>
      </c>
      <c r="I52" s="49">
        <v>46193</v>
      </c>
      <c r="J52" s="19" t="s">
        <v>328</v>
      </c>
      <c r="K52" s="19" t="s">
        <v>58</v>
      </c>
      <c r="L52" s="19" t="s">
        <v>59</v>
      </c>
    </row>
    <row r="53" spans="2:12" outlineLevel="1" x14ac:dyDescent="0.2">
      <c r="B53" s="49">
        <v>46193</v>
      </c>
      <c r="C53" s="19" t="s">
        <v>151</v>
      </c>
      <c r="D53" s="26" t="s">
        <v>87</v>
      </c>
      <c r="E53" s="19" t="s">
        <v>257</v>
      </c>
      <c r="F53" s="51">
        <v>2847525</v>
      </c>
      <c r="G53" s="51">
        <v>227802</v>
      </c>
      <c r="H53" s="51">
        <v>3075327</v>
      </c>
      <c r="I53" s="49">
        <v>46193</v>
      </c>
      <c r="J53" s="19" t="s">
        <v>329</v>
      </c>
      <c r="K53" s="19" t="s">
        <v>30</v>
      </c>
      <c r="L53" s="19" t="s">
        <v>31</v>
      </c>
    </row>
    <row r="54" spans="2:12" outlineLevel="1" x14ac:dyDescent="0.2">
      <c r="B54" s="49">
        <v>46193</v>
      </c>
      <c r="C54" s="19" t="s">
        <v>200</v>
      </c>
      <c r="D54" s="26" t="s">
        <v>87</v>
      </c>
      <c r="E54" s="19" t="s">
        <v>258</v>
      </c>
      <c r="F54" s="51">
        <v>1497965</v>
      </c>
      <c r="G54" s="51">
        <v>119837</v>
      </c>
      <c r="H54" s="51">
        <v>1617802</v>
      </c>
      <c r="I54" s="49">
        <v>46193</v>
      </c>
      <c r="J54" s="19" t="s">
        <v>330</v>
      </c>
      <c r="K54" s="19" t="s">
        <v>70</v>
      </c>
      <c r="L54" s="19" t="s">
        <v>71</v>
      </c>
    </row>
    <row r="55" spans="2:12" s="36" customFormat="1" outlineLevel="1" x14ac:dyDescent="0.2">
      <c r="B55" s="49">
        <v>46193</v>
      </c>
      <c r="C55" s="19" t="s">
        <v>176</v>
      </c>
      <c r="D55" s="26" t="s">
        <v>87</v>
      </c>
      <c r="E55" s="19" t="s">
        <v>259</v>
      </c>
      <c r="F55" s="51">
        <v>9583465</v>
      </c>
      <c r="G55" s="51">
        <v>766677</v>
      </c>
      <c r="H55" s="51">
        <v>10350142</v>
      </c>
      <c r="I55" s="49">
        <v>46193</v>
      </c>
      <c r="J55" s="19" t="s">
        <v>331</v>
      </c>
      <c r="K55" s="19" t="s">
        <v>66</v>
      </c>
      <c r="L55" s="19" t="s">
        <v>67</v>
      </c>
    </row>
    <row r="56" spans="2:12" outlineLevel="1" x14ac:dyDescent="0.2">
      <c r="B56" s="49">
        <v>46195</v>
      </c>
      <c r="C56" s="19" t="s">
        <v>190</v>
      </c>
      <c r="D56" s="26" t="s">
        <v>87</v>
      </c>
      <c r="E56" s="19" t="s">
        <v>260</v>
      </c>
      <c r="F56" s="51">
        <v>2589275</v>
      </c>
      <c r="G56" s="51">
        <v>207142</v>
      </c>
      <c r="H56" s="51">
        <v>2796417</v>
      </c>
      <c r="I56" s="49">
        <v>46195</v>
      </c>
      <c r="J56" s="19" t="s">
        <v>332</v>
      </c>
      <c r="K56" s="19" t="s">
        <v>74</v>
      </c>
      <c r="L56" s="19" t="s">
        <v>75</v>
      </c>
    </row>
    <row r="57" spans="2:12" outlineLevel="1" x14ac:dyDescent="0.2">
      <c r="B57" s="49">
        <v>46196</v>
      </c>
      <c r="C57" s="19" t="s">
        <v>206</v>
      </c>
      <c r="D57" s="26" t="s">
        <v>87</v>
      </c>
      <c r="E57" s="19" t="s">
        <v>261</v>
      </c>
      <c r="F57" s="51">
        <v>3731575</v>
      </c>
      <c r="G57" s="51">
        <v>298526</v>
      </c>
      <c r="H57" s="51">
        <v>4030101</v>
      </c>
      <c r="I57" s="49">
        <v>46196</v>
      </c>
      <c r="J57" s="19" t="s">
        <v>333</v>
      </c>
      <c r="K57" s="19" t="s">
        <v>38</v>
      </c>
      <c r="L57" s="19" t="s">
        <v>39</v>
      </c>
    </row>
    <row r="58" spans="2:12" outlineLevel="1" x14ac:dyDescent="0.2">
      <c r="B58" s="49">
        <v>46196</v>
      </c>
      <c r="C58" s="19" t="s">
        <v>167</v>
      </c>
      <c r="D58" s="26" t="s">
        <v>87</v>
      </c>
      <c r="E58" s="19" t="s">
        <v>262</v>
      </c>
      <c r="F58" s="51">
        <v>583055</v>
      </c>
      <c r="G58" s="51">
        <v>46644</v>
      </c>
      <c r="H58" s="51">
        <v>629699</v>
      </c>
      <c r="I58" s="49">
        <v>46196</v>
      </c>
      <c r="J58" s="19" t="s">
        <v>334</v>
      </c>
      <c r="K58" s="19" t="s">
        <v>54</v>
      </c>
      <c r="L58" s="19" t="s">
        <v>55</v>
      </c>
    </row>
    <row r="59" spans="2:12" outlineLevel="1" x14ac:dyDescent="0.2">
      <c r="B59" s="49">
        <v>46196</v>
      </c>
      <c r="C59" s="19" t="s">
        <v>139</v>
      </c>
      <c r="D59" s="26" t="s">
        <v>87</v>
      </c>
      <c r="E59" s="19" t="s">
        <v>263</v>
      </c>
      <c r="F59" s="51">
        <v>1262100</v>
      </c>
      <c r="G59" s="51">
        <v>100968</v>
      </c>
      <c r="H59" s="51">
        <v>1363068</v>
      </c>
      <c r="I59" s="49">
        <v>46196</v>
      </c>
      <c r="J59" s="19" t="s">
        <v>335</v>
      </c>
      <c r="K59" s="19" t="s">
        <v>46</v>
      </c>
      <c r="L59" s="19" t="s">
        <v>47</v>
      </c>
    </row>
    <row r="60" spans="2:12" outlineLevel="1" x14ac:dyDescent="0.2">
      <c r="B60" s="49">
        <v>46196</v>
      </c>
      <c r="C60" s="19" t="s">
        <v>158</v>
      </c>
      <c r="D60" s="26" t="s">
        <v>87</v>
      </c>
      <c r="E60" s="19" t="s">
        <v>264</v>
      </c>
      <c r="F60" s="51">
        <v>1503555</v>
      </c>
      <c r="G60" s="51">
        <v>120284</v>
      </c>
      <c r="H60" s="51">
        <v>1623839</v>
      </c>
      <c r="I60" s="49">
        <v>46196</v>
      </c>
      <c r="J60" s="19" t="s">
        <v>336</v>
      </c>
      <c r="K60" s="19" t="s">
        <v>54</v>
      </c>
      <c r="L60" s="19" t="s">
        <v>55</v>
      </c>
    </row>
    <row r="61" spans="2:12" outlineLevel="1" x14ac:dyDescent="0.2">
      <c r="B61" s="49">
        <v>46196</v>
      </c>
      <c r="C61" s="19" t="s">
        <v>201</v>
      </c>
      <c r="D61" s="26" t="s">
        <v>87</v>
      </c>
      <c r="E61" s="19" t="s">
        <v>265</v>
      </c>
      <c r="F61" s="51">
        <v>7925980</v>
      </c>
      <c r="G61" s="51">
        <v>634078</v>
      </c>
      <c r="H61" s="51">
        <v>8560058</v>
      </c>
      <c r="I61" s="49">
        <v>46196</v>
      </c>
      <c r="J61" s="19" t="s">
        <v>337</v>
      </c>
      <c r="K61" s="19" t="s">
        <v>34</v>
      </c>
      <c r="L61" s="19" t="s">
        <v>35</v>
      </c>
    </row>
    <row r="62" spans="2:12" outlineLevel="1" x14ac:dyDescent="0.2">
      <c r="B62" s="49">
        <v>46198</v>
      </c>
      <c r="C62" s="19" t="s">
        <v>150</v>
      </c>
      <c r="D62" s="26" t="s">
        <v>87</v>
      </c>
      <c r="E62" s="19" t="s">
        <v>266</v>
      </c>
      <c r="F62" s="51">
        <v>2167170</v>
      </c>
      <c r="G62" s="51">
        <v>173374</v>
      </c>
      <c r="H62" s="51">
        <v>2340544</v>
      </c>
      <c r="I62" s="49">
        <v>46198</v>
      </c>
      <c r="J62" s="19" t="s">
        <v>338</v>
      </c>
      <c r="K62" s="19" t="s">
        <v>30</v>
      </c>
      <c r="L62" s="19" t="s">
        <v>31</v>
      </c>
    </row>
    <row r="63" spans="2:12" outlineLevel="1" x14ac:dyDescent="0.2">
      <c r="B63" s="49">
        <v>46198</v>
      </c>
      <c r="C63" s="19" t="s">
        <v>143</v>
      </c>
      <c r="D63" s="26" t="s">
        <v>87</v>
      </c>
      <c r="E63" s="19" t="s">
        <v>267</v>
      </c>
      <c r="F63" s="51">
        <v>1503555</v>
      </c>
      <c r="G63" s="51">
        <v>120284</v>
      </c>
      <c r="H63" s="51">
        <v>1623839</v>
      </c>
      <c r="I63" s="49">
        <v>46198</v>
      </c>
      <c r="J63" s="19" t="s">
        <v>339</v>
      </c>
      <c r="K63" s="19" t="s">
        <v>42</v>
      </c>
      <c r="L63" s="19" t="s">
        <v>43</v>
      </c>
    </row>
    <row r="64" spans="2:12" s="36" customFormat="1" outlineLevel="1" x14ac:dyDescent="0.2">
      <c r="B64" s="49">
        <v>46200</v>
      </c>
      <c r="C64" s="19" t="s">
        <v>187</v>
      </c>
      <c r="D64" s="26" t="s">
        <v>87</v>
      </c>
      <c r="E64" s="19" t="s">
        <v>268</v>
      </c>
      <c r="F64" s="51">
        <v>631050</v>
      </c>
      <c r="G64" s="51">
        <v>50484</v>
      </c>
      <c r="H64" s="51">
        <v>681534</v>
      </c>
      <c r="I64" s="49">
        <v>46200</v>
      </c>
      <c r="J64" s="19" t="s">
        <v>340</v>
      </c>
      <c r="K64" s="19" t="s">
        <v>62</v>
      </c>
      <c r="L64" s="19" t="s">
        <v>63</v>
      </c>
    </row>
    <row r="65" spans="2:12" outlineLevel="1" x14ac:dyDescent="0.2">
      <c r="B65" s="49">
        <v>46200</v>
      </c>
      <c r="C65" s="19" t="s">
        <v>165</v>
      </c>
      <c r="D65" s="26" t="s">
        <v>87</v>
      </c>
      <c r="E65" s="19" t="s">
        <v>269</v>
      </c>
      <c r="F65" s="51">
        <v>533750</v>
      </c>
      <c r="G65" s="51">
        <v>42700</v>
      </c>
      <c r="H65" s="51">
        <v>576450</v>
      </c>
      <c r="I65" s="49">
        <v>46200</v>
      </c>
      <c r="J65" s="19" t="s">
        <v>341</v>
      </c>
      <c r="K65" s="19" t="s">
        <v>54</v>
      </c>
      <c r="L65" s="19" t="s">
        <v>55</v>
      </c>
    </row>
    <row r="66" spans="2:12" outlineLevel="1" x14ac:dyDescent="0.2">
      <c r="B66" s="49">
        <v>46200</v>
      </c>
      <c r="C66" s="19" t="s">
        <v>166</v>
      </c>
      <c r="D66" s="26" t="s">
        <v>87</v>
      </c>
      <c r="E66" s="19" t="s">
        <v>270</v>
      </c>
      <c r="F66" s="51">
        <v>1002370</v>
      </c>
      <c r="G66" s="51">
        <v>80190</v>
      </c>
      <c r="H66" s="51">
        <v>1082560</v>
      </c>
      <c r="I66" s="49">
        <v>46200</v>
      </c>
      <c r="J66" s="19" t="s">
        <v>342</v>
      </c>
      <c r="K66" s="19" t="s">
        <v>54</v>
      </c>
      <c r="L66" s="19" t="s">
        <v>55</v>
      </c>
    </row>
    <row r="67" spans="2:12" outlineLevel="1" x14ac:dyDescent="0.2">
      <c r="B67" s="49">
        <v>46200</v>
      </c>
      <c r="C67" s="19" t="s">
        <v>179</v>
      </c>
      <c r="D67" s="26" t="s">
        <v>87</v>
      </c>
      <c r="E67" s="19" t="s">
        <v>271</v>
      </c>
      <c r="F67" s="51">
        <v>2489155</v>
      </c>
      <c r="G67" s="51">
        <v>199132</v>
      </c>
      <c r="H67" s="51">
        <v>2688287</v>
      </c>
      <c r="I67" s="49">
        <v>46200</v>
      </c>
      <c r="J67" s="19" t="s">
        <v>343</v>
      </c>
      <c r="K67" s="19" t="s">
        <v>66</v>
      </c>
      <c r="L67" s="19" t="s">
        <v>67</v>
      </c>
    </row>
    <row r="68" spans="2:12" outlineLevel="1" x14ac:dyDescent="0.2">
      <c r="B68" s="49">
        <v>46200</v>
      </c>
      <c r="C68" s="19" t="s">
        <v>175</v>
      </c>
      <c r="D68" s="26" t="s">
        <v>87</v>
      </c>
      <c r="E68" s="19" t="s">
        <v>272</v>
      </c>
      <c r="F68" s="51">
        <v>631050</v>
      </c>
      <c r="G68" s="51">
        <v>50484</v>
      </c>
      <c r="H68" s="51">
        <v>681534</v>
      </c>
      <c r="I68" s="49">
        <v>46200</v>
      </c>
      <c r="J68" s="19" t="s">
        <v>344</v>
      </c>
      <c r="K68" s="19" t="s">
        <v>126</v>
      </c>
      <c r="L68" s="19">
        <v>304741634</v>
      </c>
    </row>
    <row r="69" spans="2:12" outlineLevel="1" x14ac:dyDescent="0.2">
      <c r="B69" s="49">
        <v>46202</v>
      </c>
      <c r="C69" s="19" t="s">
        <v>191</v>
      </c>
      <c r="D69" s="26" t="s">
        <v>87</v>
      </c>
      <c r="E69" s="19" t="s">
        <v>273</v>
      </c>
      <c r="F69" s="51">
        <v>1660395</v>
      </c>
      <c r="G69" s="51">
        <v>132832</v>
      </c>
      <c r="H69" s="51">
        <v>1793227</v>
      </c>
      <c r="I69" s="49">
        <v>46202</v>
      </c>
      <c r="J69" s="19" t="s">
        <v>345</v>
      </c>
      <c r="K69" s="19" t="s">
        <v>74</v>
      </c>
      <c r="L69" s="19" t="s">
        <v>75</v>
      </c>
    </row>
    <row r="70" spans="2:12" outlineLevel="1" x14ac:dyDescent="0.2">
      <c r="B70" s="49">
        <v>46203</v>
      </c>
      <c r="C70" s="19" t="s">
        <v>149</v>
      </c>
      <c r="D70" s="26" t="s">
        <v>87</v>
      </c>
      <c r="E70" s="19" t="s">
        <v>274</v>
      </c>
      <c r="F70" s="51">
        <v>2329600</v>
      </c>
      <c r="G70" s="51">
        <v>186368</v>
      </c>
      <c r="H70" s="51">
        <v>2515968</v>
      </c>
      <c r="I70" s="49">
        <v>46203</v>
      </c>
      <c r="J70" s="19" t="s">
        <v>346</v>
      </c>
      <c r="K70" s="19" t="s">
        <v>42</v>
      </c>
      <c r="L70" s="19" t="s">
        <v>43</v>
      </c>
    </row>
    <row r="71" spans="2:12" outlineLevel="1" x14ac:dyDescent="0.2">
      <c r="B71" s="49">
        <v>46203</v>
      </c>
      <c r="C71" s="19" t="s">
        <v>197</v>
      </c>
      <c r="D71" s="26" t="s">
        <v>87</v>
      </c>
      <c r="E71" s="19" t="s">
        <v>275</v>
      </c>
      <c r="F71" s="51">
        <v>1166110</v>
      </c>
      <c r="G71" s="51">
        <v>93289</v>
      </c>
      <c r="H71" s="51">
        <v>1259399</v>
      </c>
      <c r="I71" s="49">
        <v>46203</v>
      </c>
      <c r="J71" s="19" t="s">
        <v>347</v>
      </c>
      <c r="K71" s="19" t="s">
        <v>125</v>
      </c>
      <c r="L71" s="19" t="s">
        <v>71</v>
      </c>
    </row>
    <row r="72" spans="2:12" outlineLevel="1" x14ac:dyDescent="0.2">
      <c r="B72" s="49">
        <v>46203</v>
      </c>
      <c r="C72" s="19" t="s">
        <v>202</v>
      </c>
      <c r="D72" s="26" t="s">
        <v>87</v>
      </c>
      <c r="E72" s="19" t="s">
        <v>276</v>
      </c>
      <c r="F72" s="51">
        <v>2984750</v>
      </c>
      <c r="G72" s="51">
        <v>238780</v>
      </c>
      <c r="H72" s="51">
        <v>3223530</v>
      </c>
      <c r="I72" s="49">
        <v>46203</v>
      </c>
      <c r="J72" s="19" t="s">
        <v>348</v>
      </c>
      <c r="K72" s="19" t="s">
        <v>34</v>
      </c>
      <c r="L72" s="19" t="s">
        <v>35</v>
      </c>
    </row>
    <row r="73" spans="2:12" outlineLevel="1" x14ac:dyDescent="0.2">
      <c r="B73" s="49">
        <v>46203</v>
      </c>
      <c r="C73" s="19" t="s">
        <v>168</v>
      </c>
      <c r="D73" s="26" t="s">
        <v>87</v>
      </c>
      <c r="E73" s="19" t="s">
        <v>277</v>
      </c>
      <c r="F73" s="51">
        <v>1116805</v>
      </c>
      <c r="G73" s="51">
        <v>89344</v>
      </c>
      <c r="H73" s="51">
        <v>1206149</v>
      </c>
      <c r="I73" s="49">
        <v>46203</v>
      </c>
      <c r="J73" s="19" t="s">
        <v>349</v>
      </c>
      <c r="K73" s="19" t="s">
        <v>54</v>
      </c>
      <c r="L73" s="19" t="s">
        <v>55</v>
      </c>
    </row>
    <row r="74" spans="2:12" outlineLevel="1" x14ac:dyDescent="0.2">
      <c r="B74" s="49">
        <v>46203</v>
      </c>
      <c r="C74" s="19" t="s">
        <v>164</v>
      </c>
      <c r="D74" s="26" t="s">
        <v>87</v>
      </c>
      <c r="E74" s="19" t="s">
        <v>278</v>
      </c>
      <c r="F74" s="51">
        <v>1002370</v>
      </c>
      <c r="G74" s="51">
        <v>80190</v>
      </c>
      <c r="H74" s="51">
        <v>1082560</v>
      </c>
      <c r="I74" s="49">
        <v>46203</v>
      </c>
      <c r="J74" s="19" t="s">
        <v>350</v>
      </c>
      <c r="K74" s="19" t="s">
        <v>54</v>
      </c>
      <c r="L74" s="19" t="s">
        <v>55</v>
      </c>
    </row>
    <row r="75" spans="2:12" outlineLevel="1" x14ac:dyDescent="0.2">
      <c r="B75" s="49">
        <v>46203</v>
      </c>
      <c r="C75" s="19" t="s">
        <v>207</v>
      </c>
      <c r="D75" s="26" t="s">
        <v>87</v>
      </c>
      <c r="E75" s="19" t="s">
        <v>279</v>
      </c>
      <c r="F75" s="51">
        <v>3155250</v>
      </c>
      <c r="G75" s="51">
        <v>252420</v>
      </c>
      <c r="H75" s="51">
        <v>3407670</v>
      </c>
      <c r="I75" s="49">
        <v>46203</v>
      </c>
      <c r="J75" s="19" t="s">
        <v>351</v>
      </c>
      <c r="K75" s="19" t="s">
        <v>38</v>
      </c>
      <c r="L75" s="19" t="s">
        <v>39</v>
      </c>
    </row>
    <row r="76" spans="2:12" outlineLevel="1" x14ac:dyDescent="0.2">
      <c r="B76" s="25"/>
      <c r="F76" s="50">
        <f>SUM(F4:F75)</f>
        <v>150963075</v>
      </c>
      <c r="G76" s="50">
        <f t="shared" ref="G76:H76" si="0">SUM(G4:G75)</f>
        <v>12077046</v>
      </c>
      <c r="H76" s="50">
        <f t="shared" si="0"/>
        <v>163040121</v>
      </c>
      <c r="I76" s="50"/>
    </row>
    <row r="77" spans="2:12" x14ac:dyDescent="0.2">
      <c r="B77" s="47">
        <v>46183</v>
      </c>
      <c r="C77" s="38"/>
      <c r="E77" s="38" t="s">
        <v>134</v>
      </c>
      <c r="F77" s="48">
        <v>-825482</v>
      </c>
      <c r="G77" s="48">
        <v>-66039</v>
      </c>
      <c r="H77" s="48">
        <v>-891521</v>
      </c>
      <c r="I77" s="47">
        <v>46170</v>
      </c>
      <c r="J77" s="38" t="s">
        <v>132</v>
      </c>
      <c r="K77" s="38" t="s">
        <v>42</v>
      </c>
      <c r="L77" s="19" t="s">
        <v>43</v>
      </c>
    </row>
    <row r="78" spans="2:12" x14ac:dyDescent="0.2">
      <c r="B78" s="47">
        <v>46175</v>
      </c>
      <c r="C78" s="19"/>
      <c r="E78" s="38" t="s">
        <v>135</v>
      </c>
      <c r="F78" s="48">
        <v>-476043</v>
      </c>
      <c r="G78" s="48">
        <v>-38084</v>
      </c>
      <c r="H78" s="48">
        <v>-514127</v>
      </c>
      <c r="I78" s="47">
        <v>46175</v>
      </c>
      <c r="J78" s="38" t="s">
        <v>133</v>
      </c>
      <c r="K78" s="38" t="s">
        <v>34</v>
      </c>
      <c r="L78" s="19" t="s">
        <v>35</v>
      </c>
    </row>
    <row r="79" spans="2:12" x14ac:dyDescent="0.2">
      <c r="F79" s="27">
        <f>F76+F77+F78</f>
        <v>149661550</v>
      </c>
    </row>
  </sheetData>
  <autoFilter ref="A3:L78" xr:uid="{00000000-0009-0000-0000-000001000000}"/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topLeftCell="A10" zoomScaleNormal="100" workbookViewId="0">
      <selection activeCell="F20" sqref="F20:G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16384" width="9.125" style="13"/>
  </cols>
  <sheetData>
    <row r="1" spans="1:9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9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9" s="1" customFormat="1" ht="27" customHeight="1" x14ac:dyDescent="0.25">
      <c r="D3" s="2"/>
      <c r="F3" s="3"/>
      <c r="G3" s="3"/>
      <c r="H3" s="3"/>
    </row>
    <row r="4" spans="1:9" s="1" customFormat="1" ht="16.5" x14ac:dyDescent="0.25">
      <c r="A4" s="31"/>
      <c r="B4" s="31"/>
      <c r="C4" s="31"/>
      <c r="D4" s="32"/>
      <c r="E4" s="76" t="s">
        <v>127</v>
      </c>
      <c r="F4" s="76"/>
      <c r="G4" s="76"/>
      <c r="H4" s="76"/>
      <c r="I4" s="31"/>
    </row>
    <row r="5" spans="1:9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</row>
    <row r="6" spans="1:9" s="1" customFormat="1" ht="16.5" x14ac:dyDescent="0.25">
      <c r="A6" s="73" t="s">
        <v>128</v>
      </c>
      <c r="B6" s="73"/>
      <c r="C6" s="73"/>
      <c r="D6" s="73"/>
      <c r="E6" s="73"/>
      <c r="F6" s="73"/>
      <c r="G6" s="73"/>
      <c r="H6" s="73"/>
      <c r="I6" s="31"/>
    </row>
    <row r="7" spans="1:9" s="4" customFormat="1" ht="18.75" customHeight="1" x14ac:dyDescent="0.3">
      <c r="A7" s="81" t="s">
        <v>130</v>
      </c>
      <c r="B7" s="81"/>
      <c r="C7" s="81"/>
      <c r="D7" s="81"/>
      <c r="E7" s="81"/>
      <c r="F7" s="81"/>
      <c r="G7" s="81"/>
      <c r="H7" s="81"/>
      <c r="I7" s="34"/>
    </row>
    <row r="8" spans="1:9" s="1" customFormat="1" ht="16.5" x14ac:dyDescent="0.25">
      <c r="D8" s="2"/>
      <c r="F8" s="3"/>
      <c r="G8" s="3"/>
      <c r="H8" s="3"/>
    </row>
    <row r="9" spans="1:9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9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9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9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9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9" s="7" customFormat="1" ht="22.5" customHeight="1" x14ac:dyDescent="0.2">
      <c r="A14" s="5" t="s">
        <v>11</v>
      </c>
      <c r="B14" s="5"/>
      <c r="C14" s="5" t="str">
        <f>+VLOOKUP(I14,'Danh sách CN'!A:D,2,0)</f>
        <v>CÔNG TY CỔ PHẦN TRUNG TÂM THƯƠNG MẠI LOTTE VIỆT NAM - CHI NHÁNH TÂY HỒ</v>
      </c>
      <c r="D14" s="6"/>
      <c r="F14" s="8"/>
      <c r="G14" s="8"/>
      <c r="H14" s="8"/>
      <c r="I14" s="7" t="s">
        <v>77</v>
      </c>
    </row>
    <row r="15" spans="1:9" s="7" customFormat="1" ht="22.5" customHeight="1" x14ac:dyDescent="0.2">
      <c r="A15" s="7" t="s">
        <v>6</v>
      </c>
      <c r="C15" s="9" t="str">
        <f>+VLOOKUP(I14,'Danh sách CN'!A:D,3,0)</f>
        <v>0304741634-015</v>
      </c>
      <c r="D15" s="6"/>
      <c r="F15" s="8"/>
      <c r="G15" s="8"/>
      <c r="H15" s="8"/>
      <c r="I15" s="7" t="s">
        <v>113</v>
      </c>
    </row>
    <row r="16" spans="1:9" s="7" customFormat="1" ht="22.5" customHeight="1" x14ac:dyDescent="0.2">
      <c r="A16" s="7" t="s">
        <v>8</v>
      </c>
      <c r="C16" s="9" t="str">
        <f>+VLOOKUP(I14,'Danh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44" t="s">
        <v>14</v>
      </c>
      <c r="B19" s="44" t="s">
        <v>15</v>
      </c>
      <c r="C19" s="44" t="s">
        <v>16</v>
      </c>
      <c r="D19" s="45" t="s">
        <v>17</v>
      </c>
      <c r="E19" s="44" t="s">
        <v>18</v>
      </c>
      <c r="F19" s="46" t="s">
        <v>19</v>
      </c>
      <c r="G19" s="46" t="s">
        <v>20</v>
      </c>
      <c r="H19" s="46" t="s">
        <v>21</v>
      </c>
    </row>
    <row r="20" spans="1:8" ht="31.5" x14ac:dyDescent="0.25">
      <c r="A20" s="59">
        <v>1</v>
      </c>
      <c r="B20" s="60" t="s">
        <v>193</v>
      </c>
      <c r="C20" s="59" t="s">
        <v>87</v>
      </c>
      <c r="D20" s="61">
        <v>46178</v>
      </c>
      <c r="E20" s="62" t="s">
        <v>78</v>
      </c>
      <c r="F20" s="63">
        <v>2338795</v>
      </c>
      <c r="G20" s="63">
        <v>187104</v>
      </c>
      <c r="H20" s="64">
        <f>+F20+G20</f>
        <v>2525899</v>
      </c>
    </row>
    <row r="21" spans="1:8" ht="31.5" x14ac:dyDescent="0.25">
      <c r="A21" s="59">
        <v>2</v>
      </c>
      <c r="B21" s="60" t="s">
        <v>195</v>
      </c>
      <c r="C21" s="59" t="s">
        <v>87</v>
      </c>
      <c r="D21" s="61">
        <v>46184</v>
      </c>
      <c r="E21" s="62" t="s">
        <v>78</v>
      </c>
      <c r="F21" s="63">
        <v>1757695</v>
      </c>
      <c r="G21" s="63">
        <v>140616</v>
      </c>
      <c r="H21" s="64">
        <f t="shared" ref="H21" si="0">+F21+G21</f>
        <v>1898311</v>
      </c>
    </row>
    <row r="22" spans="1:8" ht="31.5" x14ac:dyDescent="0.25">
      <c r="A22" s="59">
        <v>3</v>
      </c>
      <c r="B22" s="60" t="s">
        <v>194</v>
      </c>
      <c r="C22" s="59" t="s">
        <v>87</v>
      </c>
      <c r="D22" s="61">
        <v>46184</v>
      </c>
      <c r="E22" s="62" t="s">
        <v>78</v>
      </c>
      <c r="F22" s="63">
        <v>1262100</v>
      </c>
      <c r="G22" s="63">
        <v>100968</v>
      </c>
      <c r="H22" s="64">
        <f t="shared" ref="H22:H24" si="1">+F22+G22</f>
        <v>1363068</v>
      </c>
    </row>
    <row r="23" spans="1:8" ht="31.5" x14ac:dyDescent="0.25">
      <c r="A23" s="59">
        <v>4</v>
      </c>
      <c r="B23" s="60" t="s">
        <v>196</v>
      </c>
      <c r="C23" s="59" t="s">
        <v>87</v>
      </c>
      <c r="D23" s="61">
        <v>46191</v>
      </c>
      <c r="E23" s="62" t="s">
        <v>78</v>
      </c>
      <c r="F23" s="63">
        <v>3244480</v>
      </c>
      <c r="G23" s="63">
        <v>259558</v>
      </c>
      <c r="H23" s="64">
        <f t="shared" si="1"/>
        <v>3504038</v>
      </c>
    </row>
    <row r="24" spans="1:8" ht="31.5" x14ac:dyDescent="0.25">
      <c r="A24" s="59">
        <v>5</v>
      </c>
      <c r="B24" s="60" t="s">
        <v>192</v>
      </c>
      <c r="C24" s="59" t="s">
        <v>87</v>
      </c>
      <c r="D24" s="61">
        <v>46191</v>
      </c>
      <c r="E24" s="62" t="s">
        <v>78</v>
      </c>
      <c r="F24" s="63">
        <v>1486785</v>
      </c>
      <c r="G24" s="63">
        <v>118943</v>
      </c>
      <c r="H24" s="64">
        <f t="shared" si="1"/>
        <v>1605728</v>
      </c>
    </row>
    <row r="25" spans="1:8" s="15" customFormat="1" ht="35.25" customHeight="1" x14ac:dyDescent="0.2">
      <c r="A25" s="92" t="s">
        <v>22</v>
      </c>
      <c r="B25" s="92"/>
      <c r="C25" s="92"/>
      <c r="D25" s="92"/>
      <c r="E25" s="92"/>
      <c r="F25" s="14">
        <f>SUM(F20:F24)</f>
        <v>10089855</v>
      </c>
      <c r="G25" s="14">
        <f>SUM(G20:G24)</f>
        <v>807189</v>
      </c>
      <c r="H25" s="14">
        <f>SUM(H20:H24)</f>
        <v>10897044</v>
      </c>
    </row>
    <row r="26" spans="1:8" s="15" customFormat="1" ht="35.25" customHeight="1" x14ac:dyDescent="0.2">
      <c r="A26" s="86" t="s">
        <v>357</v>
      </c>
      <c r="B26" s="87"/>
      <c r="C26" s="87"/>
      <c r="D26" s="87"/>
      <c r="E26" s="88"/>
      <c r="F26" s="14">
        <f>ROUND(F25*0.0725,0)</f>
        <v>731514</v>
      </c>
      <c r="G26" s="14">
        <f>ROUND(F26*0.08,0)</f>
        <v>58521</v>
      </c>
      <c r="H26" s="14">
        <f>F26+G26</f>
        <v>790035</v>
      </c>
    </row>
    <row r="27" spans="1:8" x14ac:dyDescent="0.25">
      <c r="F27" s="14"/>
    </row>
    <row r="28" spans="1:8" s="1" customFormat="1" ht="16.5" x14ac:dyDescent="0.25">
      <c r="A28" s="89" t="s">
        <v>23</v>
      </c>
      <c r="B28" s="89"/>
      <c r="C28" s="89"/>
      <c r="D28" s="89"/>
      <c r="E28" s="89"/>
      <c r="F28" s="89"/>
      <c r="G28" s="89"/>
      <c r="H28" s="89"/>
    </row>
    <row r="29" spans="1:8" s="1" customFormat="1" ht="16.5" x14ac:dyDescent="0.25">
      <c r="D29" s="2"/>
      <c r="F29" s="3"/>
      <c r="G29" s="3"/>
      <c r="H29" s="3"/>
    </row>
    <row r="30" spans="1:8" s="1" customFormat="1" ht="16.5" x14ac:dyDescent="0.25">
      <c r="A30" s="4"/>
      <c r="B30" s="77" t="s">
        <v>24</v>
      </c>
      <c r="C30" s="77"/>
      <c r="D30" s="77"/>
      <c r="F30" s="78" t="s">
        <v>25</v>
      </c>
      <c r="G30" s="78"/>
      <c r="H30" s="78"/>
    </row>
    <row r="31" spans="1:8" s="1" customFormat="1" ht="16.5" x14ac:dyDescent="0.25">
      <c r="B31" s="79" t="s">
        <v>26</v>
      </c>
      <c r="C31" s="79"/>
      <c r="D31" s="79"/>
      <c r="F31" s="80" t="s">
        <v>26</v>
      </c>
      <c r="G31" s="80"/>
      <c r="H31" s="80"/>
    </row>
    <row r="32" spans="1:8" s="1" customFormat="1" ht="16.5" x14ac:dyDescent="0.25">
      <c r="D32" s="2"/>
      <c r="F32" s="3"/>
      <c r="G32" s="3"/>
      <c r="H32" s="3"/>
    </row>
    <row r="33" spans="6:6" x14ac:dyDescent="0.25">
      <c r="F33" s="14">
        <f>ROUND(F25*0.015,0)</f>
        <v>151348</v>
      </c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1"/>
  <sheetViews>
    <sheetView topLeftCell="A10" zoomScaleNormal="100" workbookViewId="0">
      <selection activeCell="F20" sqref="F20:G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366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115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7.5" customHeight="1" x14ac:dyDescent="0.25">
      <c r="A20" s="59">
        <v>1</v>
      </c>
      <c r="B20" s="60" t="s">
        <v>203</v>
      </c>
      <c r="C20" s="59" t="s">
        <v>87</v>
      </c>
      <c r="D20" s="61">
        <v>46184</v>
      </c>
      <c r="E20" s="62" t="s">
        <v>34</v>
      </c>
      <c r="F20" s="63">
        <v>6080970</v>
      </c>
      <c r="G20" s="63">
        <v>486478</v>
      </c>
      <c r="H20" s="64">
        <f>+F20+G20</f>
        <v>6567448</v>
      </c>
    </row>
    <row r="21" spans="1:8" ht="37.5" customHeight="1" x14ac:dyDescent="0.25">
      <c r="A21" s="59">
        <v>2</v>
      </c>
      <c r="B21" s="60" t="s">
        <v>201</v>
      </c>
      <c r="C21" s="59" t="s">
        <v>87</v>
      </c>
      <c r="D21" s="61">
        <v>46196</v>
      </c>
      <c r="E21" s="62" t="s">
        <v>34</v>
      </c>
      <c r="F21" s="63">
        <v>7925980</v>
      </c>
      <c r="G21" s="63">
        <v>634078</v>
      </c>
      <c r="H21" s="64">
        <f t="shared" ref="H21:H22" si="0">+F21+G21</f>
        <v>8560058</v>
      </c>
    </row>
    <row r="22" spans="1:8" ht="37.5" customHeight="1" x14ac:dyDescent="0.25">
      <c r="A22" s="59">
        <v>3</v>
      </c>
      <c r="B22" s="60" t="s">
        <v>202</v>
      </c>
      <c r="C22" s="59" t="s">
        <v>87</v>
      </c>
      <c r="D22" s="61">
        <v>46203</v>
      </c>
      <c r="E22" s="62" t="s">
        <v>34</v>
      </c>
      <c r="F22" s="63">
        <v>2984750</v>
      </c>
      <c r="G22" s="63">
        <v>238780</v>
      </c>
      <c r="H22" s="64">
        <f t="shared" si="0"/>
        <v>3223530</v>
      </c>
    </row>
    <row r="23" spans="1:8" ht="37.5" customHeight="1" x14ac:dyDescent="0.25">
      <c r="A23" s="59">
        <v>4</v>
      </c>
      <c r="B23" s="60"/>
      <c r="C23" s="59"/>
      <c r="D23" s="66">
        <v>46175</v>
      </c>
      <c r="E23" s="62" t="s">
        <v>34</v>
      </c>
      <c r="F23" s="67">
        <v>-476043</v>
      </c>
      <c r="G23" s="67">
        <v>-38084</v>
      </c>
      <c r="H23" s="64">
        <f>+F23+G23</f>
        <v>-514127</v>
      </c>
    </row>
    <row r="24" spans="1:8" s="15" customFormat="1" ht="35.25" customHeight="1" x14ac:dyDescent="0.2">
      <c r="A24" s="83" t="s">
        <v>22</v>
      </c>
      <c r="B24" s="84"/>
      <c r="C24" s="84"/>
      <c r="D24" s="84"/>
      <c r="E24" s="85"/>
      <c r="F24" s="14">
        <f>SUM(F20:F23)</f>
        <v>16515657</v>
      </c>
      <c r="G24" s="14">
        <f>SUM(G20:G23)</f>
        <v>1321252</v>
      </c>
      <c r="H24" s="14">
        <f>SUM(H20:H23)</f>
        <v>17836909</v>
      </c>
    </row>
    <row r="25" spans="1:8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1197385</v>
      </c>
      <c r="G25" s="14">
        <f>ROUND(F25*0.08,0)</f>
        <v>95791</v>
      </c>
      <c r="H25" s="14">
        <f>F25+G25</f>
        <v>1293176</v>
      </c>
    </row>
    <row r="27" spans="1:8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8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8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1"/>
  <sheetViews>
    <sheetView topLeftCell="A15" zoomScaleNormal="100" workbookViewId="0">
      <selection activeCell="H20" sqref="H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6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110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111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112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116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40.5" customHeight="1" x14ac:dyDescent="0.25">
      <c r="A20" s="59">
        <v>1</v>
      </c>
      <c r="B20" s="60" t="s">
        <v>198</v>
      </c>
      <c r="C20" s="59" t="s">
        <v>87</v>
      </c>
      <c r="D20" s="61">
        <v>46184</v>
      </c>
      <c r="E20" s="62" t="s">
        <v>70</v>
      </c>
      <c r="F20" s="63">
        <v>1618975</v>
      </c>
      <c r="G20" s="63">
        <v>129518</v>
      </c>
      <c r="H20" s="64">
        <f>+F20+G20</f>
        <v>1748493</v>
      </c>
    </row>
    <row r="21" spans="1:9" ht="40.5" customHeight="1" x14ac:dyDescent="0.25">
      <c r="A21" s="59">
        <v>2</v>
      </c>
      <c r="B21" s="60" t="s">
        <v>199</v>
      </c>
      <c r="C21" s="59" t="s">
        <v>87</v>
      </c>
      <c r="D21" s="61">
        <v>46191</v>
      </c>
      <c r="E21" s="62" t="s">
        <v>70</v>
      </c>
      <c r="F21" s="63">
        <v>1639735</v>
      </c>
      <c r="G21" s="63">
        <v>131179</v>
      </c>
      <c r="H21" s="64">
        <f t="shared" ref="H21:H23" si="0">+F21+G21</f>
        <v>1770914</v>
      </c>
    </row>
    <row r="22" spans="1:9" ht="40.5" customHeight="1" x14ac:dyDescent="0.25">
      <c r="A22" s="59">
        <v>3</v>
      </c>
      <c r="B22" s="60" t="s">
        <v>200</v>
      </c>
      <c r="C22" s="59" t="s">
        <v>87</v>
      </c>
      <c r="D22" s="61">
        <v>46193</v>
      </c>
      <c r="E22" s="62" t="s">
        <v>70</v>
      </c>
      <c r="F22" s="63">
        <v>1497965</v>
      </c>
      <c r="G22" s="63">
        <v>119837</v>
      </c>
      <c r="H22" s="64">
        <f t="shared" si="0"/>
        <v>1617802</v>
      </c>
    </row>
    <row r="23" spans="1:9" ht="40.5" customHeight="1" x14ac:dyDescent="0.25">
      <c r="A23" s="59">
        <v>4</v>
      </c>
      <c r="B23" s="60" t="s">
        <v>197</v>
      </c>
      <c r="C23" s="59" t="s">
        <v>87</v>
      </c>
      <c r="D23" s="61">
        <v>46203</v>
      </c>
      <c r="E23" s="62" t="s">
        <v>70</v>
      </c>
      <c r="F23" s="68">
        <v>1166110</v>
      </c>
      <c r="G23" s="68">
        <v>93289</v>
      </c>
      <c r="H23" s="69">
        <f t="shared" si="0"/>
        <v>1259399</v>
      </c>
      <c r="I23" s="13" t="s">
        <v>365</v>
      </c>
    </row>
    <row r="24" spans="1:9" s="15" customFormat="1" ht="35.25" customHeight="1" x14ac:dyDescent="0.2">
      <c r="A24" s="83" t="s">
        <v>22</v>
      </c>
      <c r="B24" s="84"/>
      <c r="C24" s="84"/>
      <c r="D24" s="84"/>
      <c r="E24" s="85"/>
      <c r="F24" s="14">
        <f>SUM(F20:F22)</f>
        <v>4756675</v>
      </c>
      <c r="G24" s="14">
        <f>SUM(G20:G23)</f>
        <v>473823</v>
      </c>
      <c r="H24" s="14">
        <f>SUM(H20:H23)</f>
        <v>6396608</v>
      </c>
    </row>
    <row r="25" spans="1:9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344859</v>
      </c>
      <c r="G25" s="14">
        <f>ROUND(F25*0.08,0)</f>
        <v>27589</v>
      </c>
      <c r="H25" s="14">
        <f>F25+G25</f>
        <v>372448</v>
      </c>
    </row>
    <row r="27" spans="1:9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9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9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2"/>
  <sheetViews>
    <sheetView topLeftCell="A8" zoomScale="95" zoomScaleNormal="95" workbookViewId="0">
      <selection activeCell="F20" sqref="F20:G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364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124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8" customHeight="1" x14ac:dyDescent="0.25">
      <c r="A20" s="59">
        <v>1</v>
      </c>
      <c r="B20" s="60" t="s">
        <v>171</v>
      </c>
      <c r="C20" s="59" t="s">
        <v>87</v>
      </c>
      <c r="D20" s="61">
        <v>46174</v>
      </c>
      <c r="E20" s="62" t="s">
        <v>58</v>
      </c>
      <c r="F20" s="63">
        <v>1262100</v>
      </c>
      <c r="G20" s="63">
        <v>100968</v>
      </c>
      <c r="H20" s="64">
        <f>+F20+G20</f>
        <v>1363068</v>
      </c>
    </row>
    <row r="21" spans="1:8" ht="48" customHeight="1" x14ac:dyDescent="0.25">
      <c r="A21" s="59">
        <v>2</v>
      </c>
      <c r="B21" s="60" t="s">
        <v>170</v>
      </c>
      <c r="C21" s="59" t="s">
        <v>87</v>
      </c>
      <c r="D21" s="61">
        <v>46178</v>
      </c>
      <c r="E21" s="62" t="s">
        <v>58</v>
      </c>
      <c r="F21" s="63">
        <v>1262100</v>
      </c>
      <c r="G21" s="63">
        <v>100968</v>
      </c>
      <c r="H21" s="64">
        <f t="shared" ref="H21:H23" si="0">+F21+G21</f>
        <v>1363068</v>
      </c>
    </row>
    <row r="22" spans="1:8" ht="48" customHeight="1" x14ac:dyDescent="0.25">
      <c r="A22" s="59">
        <v>3</v>
      </c>
      <c r="B22" s="60" t="s">
        <v>172</v>
      </c>
      <c r="C22" s="59" t="s">
        <v>87</v>
      </c>
      <c r="D22" s="61">
        <v>46186</v>
      </c>
      <c r="E22" s="62" t="s">
        <v>58</v>
      </c>
      <c r="F22" s="63">
        <v>7543600</v>
      </c>
      <c r="G22" s="63">
        <v>603488</v>
      </c>
      <c r="H22" s="64">
        <f t="shared" si="0"/>
        <v>8147088</v>
      </c>
    </row>
    <row r="23" spans="1:8" ht="48" customHeight="1" x14ac:dyDescent="0.25">
      <c r="A23" s="59">
        <v>4</v>
      </c>
      <c r="B23" s="60" t="s">
        <v>173</v>
      </c>
      <c r="C23" s="59" t="s">
        <v>87</v>
      </c>
      <c r="D23" s="61">
        <v>46189</v>
      </c>
      <c r="E23" s="62" t="s">
        <v>58</v>
      </c>
      <c r="F23" s="63">
        <v>1893150</v>
      </c>
      <c r="G23" s="63">
        <v>151452</v>
      </c>
      <c r="H23" s="64">
        <f t="shared" si="0"/>
        <v>2044602</v>
      </c>
    </row>
    <row r="24" spans="1:8" ht="48" customHeight="1" x14ac:dyDescent="0.25">
      <c r="A24" s="59">
        <v>5</v>
      </c>
      <c r="B24" s="60" t="s">
        <v>174</v>
      </c>
      <c r="C24" s="59" t="s">
        <v>87</v>
      </c>
      <c r="D24" s="61">
        <v>46193</v>
      </c>
      <c r="E24" s="62" t="s">
        <v>58</v>
      </c>
      <c r="F24" s="63">
        <v>11150840</v>
      </c>
      <c r="G24" s="63">
        <v>892067</v>
      </c>
      <c r="H24" s="64">
        <f t="shared" ref="H24" si="1">+F24+G24</f>
        <v>12042907</v>
      </c>
    </row>
    <row r="25" spans="1:8" s="15" customFormat="1" ht="35.25" customHeight="1" x14ac:dyDescent="0.2">
      <c r="A25" s="83" t="s">
        <v>22</v>
      </c>
      <c r="B25" s="84"/>
      <c r="C25" s="84"/>
      <c r="D25" s="84"/>
      <c r="E25" s="85"/>
      <c r="F25" s="14">
        <f>SUM(F20:F24)</f>
        <v>23111790</v>
      </c>
      <c r="G25" s="14">
        <f>SUM(G20:G24)</f>
        <v>1848943</v>
      </c>
      <c r="H25" s="14">
        <f>SUM(H20:H24)</f>
        <v>24960733</v>
      </c>
    </row>
    <row r="26" spans="1:8" s="15" customFormat="1" ht="35.25" customHeight="1" x14ac:dyDescent="0.2">
      <c r="A26" s="86" t="s">
        <v>357</v>
      </c>
      <c r="B26" s="87"/>
      <c r="C26" s="87"/>
      <c r="D26" s="87"/>
      <c r="E26" s="88"/>
      <c r="F26" s="14">
        <f>ROUND(F25*0.0725,0)</f>
        <v>1675605</v>
      </c>
      <c r="G26" s="14">
        <f>ROUND(F26*0.08,0)</f>
        <v>134048</v>
      </c>
      <c r="H26" s="14">
        <f>F26+G26</f>
        <v>1809653</v>
      </c>
    </row>
    <row r="28" spans="1:8" s="1" customFormat="1" ht="16.5" x14ac:dyDescent="0.25">
      <c r="A28" s="89" t="s">
        <v>23</v>
      </c>
      <c r="B28" s="89"/>
      <c r="C28" s="89"/>
      <c r="D28" s="89"/>
      <c r="E28" s="89"/>
      <c r="F28" s="89"/>
      <c r="G28" s="89"/>
      <c r="H28" s="89"/>
    </row>
    <row r="29" spans="1:8" s="1" customFormat="1" ht="16.5" x14ac:dyDescent="0.25">
      <c r="D29" s="2"/>
      <c r="F29" s="3"/>
      <c r="G29" s="3"/>
      <c r="H29" s="3"/>
    </row>
    <row r="30" spans="1:8" s="1" customFormat="1" ht="16.5" x14ac:dyDescent="0.25">
      <c r="A30" s="4"/>
      <c r="B30" s="77" t="s">
        <v>24</v>
      </c>
      <c r="C30" s="77"/>
      <c r="D30" s="77"/>
      <c r="F30" s="78" t="s">
        <v>25</v>
      </c>
      <c r="G30" s="78"/>
      <c r="H30" s="78"/>
    </row>
    <row r="31" spans="1:8" s="1" customFormat="1" ht="16.5" x14ac:dyDescent="0.25">
      <c r="B31" s="79" t="s">
        <v>26</v>
      </c>
      <c r="C31" s="79"/>
      <c r="D31" s="79"/>
      <c r="F31" s="80" t="s">
        <v>26</v>
      </c>
      <c r="G31" s="80"/>
      <c r="H31" s="80"/>
    </row>
    <row r="32" spans="1:8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topLeftCell="A10" zoomScaleNormal="100" workbookViewId="0">
      <selection activeCell="F20" sqref="F20:G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363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117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59">
        <v>1</v>
      </c>
      <c r="B20" s="60" t="s">
        <v>153</v>
      </c>
      <c r="C20" s="59" t="s">
        <v>87</v>
      </c>
      <c r="D20" s="61">
        <v>46177</v>
      </c>
      <c r="E20" s="62" t="s">
        <v>30</v>
      </c>
      <c r="F20" s="63">
        <v>1029345</v>
      </c>
      <c r="G20" s="63">
        <v>82348</v>
      </c>
      <c r="H20" s="64">
        <f>+F20+G20</f>
        <v>1111693</v>
      </c>
    </row>
    <row r="21" spans="1:9" ht="31.5" x14ac:dyDescent="0.25">
      <c r="A21" s="59">
        <v>2</v>
      </c>
      <c r="B21" s="60" t="s">
        <v>152</v>
      </c>
      <c r="C21" s="59" t="s">
        <v>87</v>
      </c>
      <c r="D21" s="61">
        <v>46184</v>
      </c>
      <c r="E21" s="62" t="s">
        <v>30</v>
      </c>
      <c r="F21" s="63">
        <v>1893150</v>
      </c>
      <c r="G21" s="63">
        <v>151452</v>
      </c>
      <c r="H21" s="64">
        <f t="shared" ref="H21:H22" si="0">+F21+G21</f>
        <v>2044602</v>
      </c>
    </row>
    <row r="22" spans="1:9" ht="31.5" x14ac:dyDescent="0.25">
      <c r="A22" s="59">
        <v>3</v>
      </c>
      <c r="B22" s="60" t="s">
        <v>151</v>
      </c>
      <c r="C22" s="59" t="s">
        <v>87</v>
      </c>
      <c r="D22" s="61">
        <v>46193</v>
      </c>
      <c r="E22" s="62" t="s">
        <v>30</v>
      </c>
      <c r="F22" s="63">
        <v>2847525</v>
      </c>
      <c r="G22" s="63">
        <v>227802</v>
      </c>
      <c r="H22" s="64">
        <f t="shared" si="0"/>
        <v>3075327</v>
      </c>
    </row>
    <row r="23" spans="1:9" ht="31.5" x14ac:dyDescent="0.25">
      <c r="A23" s="59">
        <v>4</v>
      </c>
      <c r="B23" s="60" t="s">
        <v>150</v>
      </c>
      <c r="C23" s="59" t="s">
        <v>87</v>
      </c>
      <c r="D23" s="61">
        <v>46198</v>
      </c>
      <c r="E23" s="62" t="s">
        <v>30</v>
      </c>
      <c r="F23" s="63">
        <v>2167170</v>
      </c>
      <c r="G23" s="63">
        <v>173374</v>
      </c>
      <c r="H23" s="64">
        <f t="shared" ref="H23" si="1">+F23+G23</f>
        <v>2340544</v>
      </c>
    </row>
    <row r="24" spans="1:9" s="15" customFormat="1" ht="35.25" customHeight="1" x14ac:dyDescent="0.2">
      <c r="A24" s="83" t="s">
        <v>22</v>
      </c>
      <c r="B24" s="84"/>
      <c r="C24" s="84"/>
      <c r="D24" s="84"/>
      <c r="E24" s="85"/>
      <c r="F24" s="14">
        <f>SUM(F20:F23)</f>
        <v>7937190</v>
      </c>
      <c r="G24" s="14">
        <f>SUM(G20:G23)</f>
        <v>634976</v>
      </c>
      <c r="H24" s="14">
        <f>SUM(H20:H23)</f>
        <v>8572166</v>
      </c>
      <c r="I24" s="70">
        <v>7262193</v>
      </c>
    </row>
    <row r="25" spans="1:9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575446</v>
      </c>
      <c r="G25" s="14">
        <f>ROUND(F25*0.08,0)</f>
        <v>46036</v>
      </c>
      <c r="H25" s="14">
        <f>F25+G25</f>
        <v>621482</v>
      </c>
    </row>
    <row r="27" spans="1:9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9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9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topLeftCell="A8" zoomScaleNormal="100" workbookViewId="0">
      <selection activeCell="H9" sqref="H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368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59">
        <v>1</v>
      </c>
      <c r="B20" s="60" t="s">
        <v>186</v>
      </c>
      <c r="C20" s="59" t="s">
        <v>87</v>
      </c>
      <c r="D20" s="61">
        <v>46178</v>
      </c>
      <c r="E20" s="62" t="s">
        <v>62</v>
      </c>
      <c r="F20" s="63">
        <v>495595</v>
      </c>
      <c r="G20" s="63">
        <v>39648</v>
      </c>
      <c r="H20" s="64">
        <f>+F20+G20</f>
        <v>535243</v>
      </c>
    </row>
    <row r="21" spans="1:8" ht="31.5" x14ac:dyDescent="0.25">
      <c r="A21" s="59">
        <v>2</v>
      </c>
      <c r="B21" s="60" t="s">
        <v>187</v>
      </c>
      <c r="C21" s="59" t="s">
        <v>87</v>
      </c>
      <c r="D21" s="61">
        <v>46200</v>
      </c>
      <c r="E21" s="62" t="s">
        <v>62</v>
      </c>
      <c r="F21" s="63">
        <v>631050</v>
      </c>
      <c r="G21" s="63">
        <v>50484</v>
      </c>
      <c r="H21" s="64">
        <f t="shared" ref="H21" si="0">+F21+G21</f>
        <v>681534</v>
      </c>
    </row>
    <row r="22" spans="1:8" s="15" customFormat="1" ht="35.25" customHeight="1" x14ac:dyDescent="0.2">
      <c r="A22" s="83" t="s">
        <v>22</v>
      </c>
      <c r="B22" s="84"/>
      <c r="C22" s="84"/>
      <c r="D22" s="84"/>
      <c r="E22" s="85"/>
      <c r="F22" s="14">
        <f>SUM(F20:F21)</f>
        <v>1126645</v>
      </c>
      <c r="G22" s="14">
        <f>SUM(G20:G21)</f>
        <v>90132</v>
      </c>
      <c r="H22" s="14">
        <f>SUM(H20:H21)</f>
        <v>1216777</v>
      </c>
    </row>
    <row r="23" spans="1:8" s="15" customFormat="1" ht="35.25" customHeight="1" x14ac:dyDescent="0.2">
      <c r="A23" s="86" t="s">
        <v>357</v>
      </c>
      <c r="B23" s="87"/>
      <c r="C23" s="87"/>
      <c r="D23" s="87"/>
      <c r="E23" s="88"/>
      <c r="F23" s="14">
        <f>ROUND(F22*0.0725,0)</f>
        <v>81682</v>
      </c>
      <c r="G23" s="14">
        <f>ROUND(F23*0.08,0)</f>
        <v>6535</v>
      </c>
      <c r="H23" s="14">
        <f>F23+G23</f>
        <v>88217</v>
      </c>
    </row>
    <row r="25" spans="1:8" s="1" customFormat="1" ht="16.5" x14ac:dyDescent="0.25">
      <c r="A25" s="89" t="s">
        <v>23</v>
      </c>
      <c r="B25" s="89"/>
      <c r="C25" s="89"/>
      <c r="D25" s="89"/>
      <c r="E25" s="89"/>
      <c r="F25" s="89"/>
      <c r="G25" s="89"/>
      <c r="H25" s="89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77" t="s">
        <v>24</v>
      </c>
      <c r="C27" s="77"/>
      <c r="D27" s="77"/>
      <c r="F27" s="78" t="s">
        <v>25</v>
      </c>
      <c r="G27" s="78"/>
      <c r="H27" s="78"/>
    </row>
    <row r="28" spans="1:8" s="1" customFormat="1" ht="16.5" x14ac:dyDescent="0.25">
      <c r="B28" s="79" t="s">
        <v>26</v>
      </c>
      <c r="C28" s="79"/>
      <c r="D28" s="79"/>
      <c r="F28" s="80" t="s">
        <v>26</v>
      </c>
      <c r="G28" s="80"/>
      <c r="H28" s="80"/>
    </row>
    <row r="29" spans="1:8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1"/>
  <sheetViews>
    <sheetView zoomScaleNormal="100" workbookViewId="0">
      <selection activeCell="K23" sqref="K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362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119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7.5" customHeight="1" x14ac:dyDescent="0.25">
      <c r="A20" s="59">
        <v>1</v>
      </c>
      <c r="B20" s="60" t="s">
        <v>205</v>
      </c>
      <c r="C20" s="59" t="s">
        <v>87</v>
      </c>
      <c r="D20" s="61">
        <v>46175</v>
      </c>
      <c r="E20" s="62" t="s">
        <v>38</v>
      </c>
      <c r="F20" s="63">
        <v>1565845</v>
      </c>
      <c r="G20" s="63">
        <v>125268</v>
      </c>
      <c r="H20" s="64">
        <f>+F20+G20</f>
        <v>1691113</v>
      </c>
    </row>
    <row r="21" spans="1:8" ht="37.5" customHeight="1" x14ac:dyDescent="0.25">
      <c r="A21" s="59">
        <v>2</v>
      </c>
      <c r="B21" s="60" t="s">
        <v>204</v>
      </c>
      <c r="C21" s="59" t="s">
        <v>87</v>
      </c>
      <c r="D21" s="61">
        <v>46189</v>
      </c>
      <c r="E21" s="62" t="s">
        <v>38</v>
      </c>
      <c r="F21" s="63">
        <v>2524200</v>
      </c>
      <c r="G21" s="63">
        <v>201936</v>
      </c>
      <c r="H21" s="64">
        <f t="shared" ref="H21:H23" si="0">+F21+G21</f>
        <v>2726136</v>
      </c>
    </row>
    <row r="22" spans="1:8" ht="37.5" customHeight="1" x14ac:dyDescent="0.25">
      <c r="A22" s="59">
        <v>3</v>
      </c>
      <c r="B22" s="60" t="s">
        <v>206</v>
      </c>
      <c r="C22" s="59" t="s">
        <v>87</v>
      </c>
      <c r="D22" s="61">
        <v>46196</v>
      </c>
      <c r="E22" s="62" t="s">
        <v>38</v>
      </c>
      <c r="F22" s="63">
        <v>3731575</v>
      </c>
      <c r="G22" s="63">
        <v>298526</v>
      </c>
      <c r="H22" s="64">
        <f t="shared" si="0"/>
        <v>4030101</v>
      </c>
    </row>
    <row r="23" spans="1:8" ht="37.5" customHeight="1" x14ac:dyDescent="0.25">
      <c r="A23" s="59">
        <v>4</v>
      </c>
      <c r="B23" s="60" t="s">
        <v>207</v>
      </c>
      <c r="C23" s="59" t="s">
        <v>87</v>
      </c>
      <c r="D23" s="61">
        <v>46203</v>
      </c>
      <c r="E23" s="62" t="s">
        <v>38</v>
      </c>
      <c r="F23" s="63">
        <v>3155250</v>
      </c>
      <c r="G23" s="63">
        <v>252420</v>
      </c>
      <c r="H23" s="64">
        <f t="shared" si="0"/>
        <v>3407670</v>
      </c>
    </row>
    <row r="24" spans="1:8" s="15" customFormat="1" ht="35.25" customHeight="1" x14ac:dyDescent="0.2">
      <c r="A24" s="83" t="s">
        <v>22</v>
      </c>
      <c r="B24" s="84"/>
      <c r="C24" s="84"/>
      <c r="D24" s="84"/>
      <c r="E24" s="85"/>
      <c r="F24" s="14">
        <f>SUM(F20:F23)</f>
        <v>10976870</v>
      </c>
      <c r="G24" s="14">
        <f>SUM(G20:G23)</f>
        <v>878150</v>
      </c>
      <c r="H24" s="14">
        <f>SUM(H20:H23)</f>
        <v>11855020</v>
      </c>
    </row>
    <row r="25" spans="1:8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795823</v>
      </c>
      <c r="G25" s="14">
        <f>ROUND(F25*0.08,0)</f>
        <v>63666</v>
      </c>
      <c r="H25" s="14">
        <f>F25+G25</f>
        <v>859489</v>
      </c>
    </row>
    <row r="27" spans="1:8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8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8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1"/>
  <sheetViews>
    <sheetView zoomScaleNormal="100" workbookViewId="0">
      <selection activeCell="G23" sqref="G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360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114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59">
        <v>1</v>
      </c>
      <c r="B20" s="60" t="s">
        <v>189</v>
      </c>
      <c r="C20" s="59" t="s">
        <v>87</v>
      </c>
      <c r="D20" s="61">
        <v>46181</v>
      </c>
      <c r="E20" s="62" t="s">
        <v>74</v>
      </c>
      <c r="F20" s="63">
        <v>3450045</v>
      </c>
      <c r="G20" s="63">
        <v>276004</v>
      </c>
      <c r="H20" s="64">
        <f t="shared" ref="H20:H23" si="0">+F20+G20</f>
        <v>3726049</v>
      </c>
      <c r="I20" s="26"/>
    </row>
    <row r="21" spans="1:9" ht="35.25" customHeight="1" x14ac:dyDescent="0.25">
      <c r="A21" s="59">
        <v>2</v>
      </c>
      <c r="B21" s="60" t="s">
        <v>188</v>
      </c>
      <c r="C21" s="59" t="s">
        <v>87</v>
      </c>
      <c r="D21" s="61">
        <v>46181</v>
      </c>
      <c r="E21" s="62" t="s">
        <v>74</v>
      </c>
      <c r="F21" s="63">
        <v>2911060</v>
      </c>
      <c r="G21" s="63">
        <v>232885</v>
      </c>
      <c r="H21" s="64">
        <f t="shared" si="0"/>
        <v>3143945</v>
      </c>
      <c r="I21" s="26"/>
    </row>
    <row r="22" spans="1:9" ht="35.25" customHeight="1" x14ac:dyDescent="0.25">
      <c r="A22" s="59">
        <v>3</v>
      </c>
      <c r="B22" s="60" t="s">
        <v>190</v>
      </c>
      <c r="C22" s="59" t="s">
        <v>87</v>
      </c>
      <c r="D22" s="61">
        <v>46195</v>
      </c>
      <c r="E22" s="62" t="s">
        <v>74</v>
      </c>
      <c r="F22" s="63">
        <v>2589275</v>
      </c>
      <c r="G22" s="63">
        <v>207142</v>
      </c>
      <c r="H22" s="64">
        <f t="shared" si="0"/>
        <v>2796417</v>
      </c>
      <c r="I22" s="26"/>
    </row>
    <row r="23" spans="1:9" ht="35.25" customHeight="1" x14ac:dyDescent="0.25">
      <c r="A23" s="59">
        <v>4</v>
      </c>
      <c r="B23" s="60" t="s">
        <v>191</v>
      </c>
      <c r="C23" s="59" t="s">
        <v>87</v>
      </c>
      <c r="D23" s="61">
        <v>46202</v>
      </c>
      <c r="E23" s="62" t="s">
        <v>74</v>
      </c>
      <c r="F23" s="63">
        <v>1660395</v>
      </c>
      <c r="G23" s="63">
        <v>132832</v>
      </c>
      <c r="H23" s="64">
        <f t="shared" si="0"/>
        <v>1793227</v>
      </c>
      <c r="I23" s="26"/>
    </row>
    <row r="24" spans="1:9" s="15" customFormat="1" ht="35.25" customHeight="1" x14ac:dyDescent="0.2">
      <c r="A24" s="92" t="s">
        <v>22</v>
      </c>
      <c r="B24" s="92"/>
      <c r="C24" s="92"/>
      <c r="D24" s="92"/>
      <c r="E24" s="92"/>
      <c r="F24" s="14">
        <f>SUM(F20:F23)</f>
        <v>10610775</v>
      </c>
      <c r="G24" s="14">
        <f>SUM(G20:G23)</f>
        <v>848863</v>
      </c>
      <c r="H24" s="14">
        <f>SUM(H20:H23)</f>
        <v>11459638</v>
      </c>
    </row>
    <row r="25" spans="1:9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769281</v>
      </c>
      <c r="G25" s="14">
        <f>ROUND(F25*0.08,0)</f>
        <v>61542</v>
      </c>
      <c r="H25" s="14">
        <f>F25+G25</f>
        <v>830823</v>
      </c>
    </row>
    <row r="27" spans="1:9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9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9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5"/>
  <sheetViews>
    <sheetView topLeftCell="A14" zoomScaleNormal="100" workbookViewId="0">
      <selection activeCell="F33" sqref="F33:H3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361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120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59">
        <v>1</v>
      </c>
      <c r="B20" s="60" t="s">
        <v>144</v>
      </c>
      <c r="C20" s="59" t="s">
        <v>87</v>
      </c>
      <c r="D20" s="61">
        <v>46179</v>
      </c>
      <c r="E20" s="62" t="s">
        <v>42</v>
      </c>
      <c r="F20" s="63">
        <v>1046840</v>
      </c>
      <c r="G20" s="63">
        <v>83747</v>
      </c>
      <c r="H20" s="64">
        <f>+F20+G20</f>
        <v>1130587</v>
      </c>
      <c r="I20" s="26"/>
    </row>
    <row r="21" spans="1:9" ht="31.5" x14ac:dyDescent="0.25">
      <c r="A21" s="59">
        <v>2</v>
      </c>
      <c r="B21" s="60" t="s">
        <v>147</v>
      </c>
      <c r="C21" s="59" t="s">
        <v>87</v>
      </c>
      <c r="D21" s="61">
        <v>46186</v>
      </c>
      <c r="E21" s="62" t="s">
        <v>42</v>
      </c>
      <c r="F21" s="63">
        <v>631050</v>
      </c>
      <c r="G21" s="63">
        <v>50484</v>
      </c>
      <c r="H21" s="64">
        <f t="shared" ref="H21:H27" si="0">+F21+G21</f>
        <v>681534</v>
      </c>
      <c r="I21" s="26"/>
    </row>
    <row r="22" spans="1:9" ht="33" customHeight="1" x14ac:dyDescent="0.25">
      <c r="A22" s="59">
        <v>3</v>
      </c>
      <c r="B22" s="60" t="s">
        <v>145</v>
      </c>
      <c r="C22" s="59" t="s">
        <v>87</v>
      </c>
      <c r="D22" s="61">
        <v>46186</v>
      </c>
      <c r="E22" s="62" t="s">
        <v>42</v>
      </c>
      <c r="F22" s="63">
        <v>589630</v>
      </c>
      <c r="G22" s="63">
        <v>47170</v>
      </c>
      <c r="H22" s="64">
        <f t="shared" si="0"/>
        <v>636800</v>
      </c>
      <c r="I22" s="26"/>
    </row>
    <row r="23" spans="1:9" ht="33" customHeight="1" x14ac:dyDescent="0.25">
      <c r="A23" s="59">
        <v>4</v>
      </c>
      <c r="B23" s="60" t="s">
        <v>148</v>
      </c>
      <c r="C23" s="59" t="s">
        <v>87</v>
      </c>
      <c r="D23" s="61">
        <v>46191</v>
      </c>
      <c r="E23" s="62" t="s">
        <v>42</v>
      </c>
      <c r="F23" s="63">
        <v>495595</v>
      </c>
      <c r="G23" s="63">
        <v>39648</v>
      </c>
      <c r="H23" s="64">
        <f t="shared" si="0"/>
        <v>535243</v>
      </c>
      <c r="I23" s="26"/>
    </row>
    <row r="24" spans="1:9" ht="33" customHeight="1" x14ac:dyDescent="0.25">
      <c r="A24" s="59">
        <v>5</v>
      </c>
      <c r="B24" s="60" t="s">
        <v>146</v>
      </c>
      <c r="C24" s="59" t="s">
        <v>87</v>
      </c>
      <c r="D24" s="61">
        <v>46191</v>
      </c>
      <c r="E24" s="62" t="s">
        <v>42</v>
      </c>
      <c r="F24" s="63">
        <v>631050</v>
      </c>
      <c r="G24" s="63">
        <v>50484</v>
      </c>
      <c r="H24" s="64">
        <f t="shared" si="0"/>
        <v>681534</v>
      </c>
      <c r="I24" s="26"/>
    </row>
    <row r="25" spans="1:9" ht="33" customHeight="1" x14ac:dyDescent="0.25">
      <c r="A25" s="59">
        <v>6</v>
      </c>
      <c r="B25" s="60" t="s">
        <v>143</v>
      </c>
      <c r="C25" s="59" t="s">
        <v>87</v>
      </c>
      <c r="D25" s="61">
        <v>46198</v>
      </c>
      <c r="E25" s="62" t="s">
        <v>42</v>
      </c>
      <c r="F25" s="63">
        <v>1503555</v>
      </c>
      <c r="G25" s="63">
        <v>120284</v>
      </c>
      <c r="H25" s="64">
        <f t="shared" si="0"/>
        <v>1623839</v>
      </c>
      <c r="I25" s="26"/>
    </row>
    <row r="26" spans="1:9" ht="33" customHeight="1" x14ac:dyDescent="0.25">
      <c r="A26" s="59">
        <v>7</v>
      </c>
      <c r="B26" s="60" t="s">
        <v>149</v>
      </c>
      <c r="C26" s="59" t="s">
        <v>87</v>
      </c>
      <c r="D26" s="61">
        <v>46203</v>
      </c>
      <c r="E26" s="62" t="s">
        <v>42</v>
      </c>
      <c r="F26" s="63">
        <v>2329600</v>
      </c>
      <c r="G26" s="63">
        <v>186368</v>
      </c>
      <c r="H26" s="64">
        <f t="shared" si="0"/>
        <v>2515968</v>
      </c>
      <c r="I26" s="26"/>
    </row>
    <row r="27" spans="1:9" ht="33" customHeight="1" x14ac:dyDescent="0.25">
      <c r="A27" s="59">
        <v>8</v>
      </c>
      <c r="B27" s="65"/>
      <c r="C27" s="59"/>
      <c r="D27" s="66">
        <v>46183</v>
      </c>
      <c r="E27" s="62" t="s">
        <v>42</v>
      </c>
      <c r="F27" s="67">
        <v>-825482</v>
      </c>
      <c r="G27" s="67">
        <v>-66039</v>
      </c>
      <c r="H27" s="64">
        <f t="shared" si="0"/>
        <v>-891521</v>
      </c>
      <c r="I27" s="26"/>
    </row>
    <row r="28" spans="1:9" s="15" customFormat="1" ht="35.25" customHeight="1" x14ac:dyDescent="0.2">
      <c r="A28" s="83" t="s">
        <v>22</v>
      </c>
      <c r="B28" s="84"/>
      <c r="C28" s="84"/>
      <c r="D28" s="84"/>
      <c r="E28" s="85"/>
      <c r="F28" s="35">
        <f>SUM(F20:F27)</f>
        <v>6401838</v>
      </c>
      <c r="G28" s="35">
        <f>SUM(G20:G27)</f>
        <v>512146</v>
      </c>
      <c r="H28" s="35">
        <f>SUM(H20:H27)</f>
        <v>6913984</v>
      </c>
      <c r="I28" s="71">
        <v>4170344</v>
      </c>
    </row>
    <row r="29" spans="1:9" s="15" customFormat="1" ht="35.25" customHeight="1" x14ac:dyDescent="0.2">
      <c r="A29" s="86" t="s">
        <v>357</v>
      </c>
      <c r="B29" s="87"/>
      <c r="C29" s="87"/>
      <c r="D29" s="87"/>
      <c r="E29" s="88"/>
      <c r="F29" s="14">
        <f>ROUND(F28*0.0725,0)</f>
        <v>464133</v>
      </c>
      <c r="G29" s="14">
        <f>ROUND(F29*0.08,0)</f>
        <v>37131</v>
      </c>
      <c r="H29" s="14">
        <f>F29+G29</f>
        <v>501264</v>
      </c>
    </row>
    <row r="31" spans="1:9" s="1" customFormat="1" ht="16.5" x14ac:dyDescent="0.25">
      <c r="A31" s="89" t="s">
        <v>23</v>
      </c>
      <c r="B31" s="89"/>
      <c r="C31" s="89"/>
      <c r="D31" s="89"/>
      <c r="E31" s="89"/>
      <c r="F31" s="89"/>
      <c r="G31" s="89"/>
      <c r="H31" s="89"/>
    </row>
    <row r="32" spans="1:9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77" t="s">
        <v>24</v>
      </c>
      <c r="C33" s="77"/>
      <c r="D33" s="77"/>
      <c r="F33" s="78" t="s">
        <v>25</v>
      </c>
      <c r="G33" s="78"/>
      <c r="H33" s="78"/>
    </row>
    <row r="34" spans="1:8" s="1" customFormat="1" ht="16.5" x14ac:dyDescent="0.25">
      <c r="B34" s="79" t="s">
        <v>26</v>
      </c>
      <c r="C34" s="79"/>
      <c r="D34" s="79"/>
      <c r="F34" s="80" t="s">
        <v>26</v>
      </c>
      <c r="G34" s="80"/>
      <c r="H34" s="80"/>
    </row>
    <row r="35" spans="1:8" s="1" customFormat="1" ht="16.5" x14ac:dyDescent="0.25">
      <c r="D35" s="2"/>
      <c r="F35" s="3"/>
      <c r="G35" s="3"/>
      <c r="H35" s="3"/>
    </row>
  </sheetData>
  <mergeCells count="16"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4"/>
  <sheetViews>
    <sheetView topLeftCell="A14" zoomScaleNormal="100" workbookViewId="0">
      <selection activeCell="F21" sqref="F21:G2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359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121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59">
        <v>1</v>
      </c>
      <c r="B20" s="60" t="s">
        <v>137</v>
      </c>
      <c r="C20" s="59" t="s">
        <v>87</v>
      </c>
      <c r="D20" s="61">
        <v>46175</v>
      </c>
      <c r="E20" s="62" t="s">
        <v>46</v>
      </c>
      <c r="F20" s="63">
        <v>1262100</v>
      </c>
      <c r="G20" s="63">
        <v>100968</v>
      </c>
      <c r="H20" s="64">
        <f>+F20+G20</f>
        <v>1363068</v>
      </c>
    </row>
    <row r="21" spans="1:8" ht="33.75" customHeight="1" x14ac:dyDescent="0.25">
      <c r="A21" s="59">
        <v>2</v>
      </c>
      <c r="B21" s="60" t="s">
        <v>140</v>
      </c>
      <c r="C21" s="59" t="s">
        <v>87</v>
      </c>
      <c r="D21" s="61">
        <v>46175</v>
      </c>
      <c r="E21" s="62" t="s">
        <v>46</v>
      </c>
      <c r="F21" s="63">
        <v>982790</v>
      </c>
      <c r="G21" s="63">
        <v>78623</v>
      </c>
      <c r="H21" s="64">
        <f t="shared" ref="H21:H26" si="0">+F21+G21</f>
        <v>1061413</v>
      </c>
    </row>
    <row r="22" spans="1:8" ht="33.75" customHeight="1" x14ac:dyDescent="0.25">
      <c r="A22" s="59">
        <v>3</v>
      </c>
      <c r="B22" s="60" t="s">
        <v>142</v>
      </c>
      <c r="C22" s="59" t="s">
        <v>87</v>
      </c>
      <c r="D22" s="61">
        <v>46175</v>
      </c>
      <c r="E22" s="62" t="s">
        <v>46</v>
      </c>
      <c r="F22" s="63">
        <v>631050</v>
      </c>
      <c r="G22" s="63">
        <v>50484</v>
      </c>
      <c r="H22" s="64">
        <f t="shared" si="0"/>
        <v>681534</v>
      </c>
    </row>
    <row r="23" spans="1:8" ht="33.75" customHeight="1" x14ac:dyDescent="0.25">
      <c r="A23" s="59">
        <v>4</v>
      </c>
      <c r="B23" s="60" t="s">
        <v>138</v>
      </c>
      <c r="C23" s="59" t="s">
        <v>87</v>
      </c>
      <c r="D23" s="61">
        <v>46183</v>
      </c>
      <c r="E23" s="62" t="s">
        <v>46</v>
      </c>
      <c r="F23" s="63">
        <v>1262100</v>
      </c>
      <c r="G23" s="63">
        <v>100968</v>
      </c>
      <c r="H23" s="64">
        <f t="shared" si="0"/>
        <v>1363068</v>
      </c>
    </row>
    <row r="24" spans="1:8" ht="33.75" customHeight="1" x14ac:dyDescent="0.25">
      <c r="A24" s="59">
        <v>5</v>
      </c>
      <c r="B24" s="60" t="s">
        <v>136</v>
      </c>
      <c r="C24" s="59" t="s">
        <v>87</v>
      </c>
      <c r="D24" s="61">
        <v>46185</v>
      </c>
      <c r="E24" s="62" t="s">
        <v>46</v>
      </c>
      <c r="F24" s="63">
        <v>495595</v>
      </c>
      <c r="G24" s="63">
        <v>39648</v>
      </c>
      <c r="H24" s="64">
        <f t="shared" si="0"/>
        <v>535243</v>
      </c>
    </row>
    <row r="25" spans="1:8" ht="33.75" customHeight="1" x14ac:dyDescent="0.25">
      <c r="A25" s="59">
        <v>6</v>
      </c>
      <c r="B25" s="60" t="s">
        <v>141</v>
      </c>
      <c r="C25" s="59" t="s">
        <v>87</v>
      </c>
      <c r="D25" s="61">
        <v>46185</v>
      </c>
      <c r="E25" s="62" t="s">
        <v>46</v>
      </c>
      <c r="F25" s="63">
        <v>533750</v>
      </c>
      <c r="G25" s="63">
        <v>42700</v>
      </c>
      <c r="H25" s="64">
        <f t="shared" si="0"/>
        <v>576450</v>
      </c>
    </row>
    <row r="26" spans="1:8" ht="33.75" customHeight="1" x14ac:dyDescent="0.25">
      <c r="A26" s="59">
        <v>7</v>
      </c>
      <c r="B26" s="60" t="s">
        <v>139</v>
      </c>
      <c r="C26" s="59" t="s">
        <v>87</v>
      </c>
      <c r="D26" s="61">
        <v>46196</v>
      </c>
      <c r="E26" s="62" t="s">
        <v>46</v>
      </c>
      <c r="F26" s="63">
        <v>1262100</v>
      </c>
      <c r="G26" s="63">
        <v>100968</v>
      </c>
      <c r="H26" s="64">
        <f t="shared" si="0"/>
        <v>1363068</v>
      </c>
    </row>
    <row r="27" spans="1:8" s="15" customFormat="1" ht="35.25" customHeight="1" x14ac:dyDescent="0.2">
      <c r="A27" s="83" t="s">
        <v>22</v>
      </c>
      <c r="B27" s="84"/>
      <c r="C27" s="84"/>
      <c r="D27" s="84"/>
      <c r="E27" s="85"/>
      <c r="F27" s="14">
        <f>SUM(F20:F26)</f>
        <v>6429485</v>
      </c>
      <c r="G27" s="14">
        <f>SUM(G20:G26)</f>
        <v>514359</v>
      </c>
      <c r="H27" s="14">
        <f>SUM(H20:H26)</f>
        <v>6943844</v>
      </c>
    </row>
    <row r="28" spans="1:8" s="15" customFormat="1" ht="35.25" customHeight="1" x14ac:dyDescent="0.2">
      <c r="A28" s="86" t="s">
        <v>357</v>
      </c>
      <c r="B28" s="87"/>
      <c r="C28" s="87"/>
      <c r="D28" s="87"/>
      <c r="E28" s="88"/>
      <c r="F28" s="14">
        <f>ROUND(F27*0.0725,0)</f>
        <v>466138</v>
      </c>
      <c r="G28" s="14">
        <f>ROUND(F28*0.08,0)</f>
        <v>37291</v>
      </c>
      <c r="H28" s="14">
        <f>F28+G28</f>
        <v>503429</v>
      </c>
    </row>
    <row r="30" spans="1:8" s="1" customFormat="1" ht="16.5" x14ac:dyDescent="0.25">
      <c r="A30" s="89" t="s">
        <v>23</v>
      </c>
      <c r="B30" s="89"/>
      <c r="C30" s="89"/>
      <c r="D30" s="89"/>
      <c r="E30" s="89"/>
      <c r="F30" s="89"/>
      <c r="G30" s="89"/>
      <c r="H30" s="89"/>
    </row>
    <row r="31" spans="1:8" s="1" customFormat="1" ht="16.5" x14ac:dyDescent="0.25">
      <c r="D31" s="2"/>
      <c r="F31" s="3"/>
      <c r="G31" s="3"/>
      <c r="H31" s="3"/>
    </row>
    <row r="32" spans="1:8" s="1" customFormat="1" ht="16.5" x14ac:dyDescent="0.25">
      <c r="A32" s="4"/>
      <c r="B32" s="77" t="s">
        <v>24</v>
      </c>
      <c r="C32" s="77"/>
      <c r="D32" s="77"/>
      <c r="F32" s="78" t="s">
        <v>25</v>
      </c>
      <c r="G32" s="78"/>
      <c r="H32" s="78"/>
    </row>
    <row r="33" spans="2:8" s="1" customFormat="1" ht="16.5" x14ac:dyDescent="0.25">
      <c r="B33" s="79" t="s">
        <v>26</v>
      </c>
      <c r="C33" s="79"/>
      <c r="D33" s="79"/>
      <c r="F33" s="80" t="s">
        <v>26</v>
      </c>
      <c r="G33" s="80"/>
      <c r="H33" s="80"/>
    </row>
    <row r="34" spans="2:8" s="1" customFormat="1" ht="16.5" x14ac:dyDescent="0.25">
      <c r="D34" s="2"/>
      <c r="F34" s="3"/>
      <c r="G34" s="3"/>
      <c r="H34" s="3"/>
    </row>
  </sheetData>
  <mergeCells count="16">
    <mergeCell ref="B32:D32"/>
    <mergeCell ref="F32:H32"/>
    <mergeCell ref="B33:D33"/>
    <mergeCell ref="F33:H33"/>
    <mergeCell ref="A7:H7"/>
    <mergeCell ref="C17:D17"/>
    <mergeCell ref="E17:F17"/>
    <mergeCell ref="A27:E27"/>
    <mergeCell ref="A28:E28"/>
    <mergeCell ref="A30:H30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0"/>
  <sheetViews>
    <sheetView zoomScaleNormal="100" workbookViewId="0">
      <selection activeCell="F20" sqref="F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129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358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59">
        <v>1</v>
      </c>
      <c r="B20" s="60" t="s">
        <v>157</v>
      </c>
      <c r="C20" s="59" t="s">
        <v>87</v>
      </c>
      <c r="D20" s="61">
        <v>46177</v>
      </c>
      <c r="E20" s="62" t="s">
        <v>54</v>
      </c>
      <c r="F20" s="63">
        <v>982790</v>
      </c>
      <c r="G20" s="63">
        <v>78623</v>
      </c>
      <c r="H20" s="64">
        <f>+F20+G20</f>
        <v>1061413</v>
      </c>
    </row>
    <row r="21" spans="1:8" ht="31.5" x14ac:dyDescent="0.25">
      <c r="A21" s="59">
        <v>2</v>
      </c>
      <c r="B21" s="60" t="s">
        <v>163</v>
      </c>
      <c r="C21" s="59" t="s">
        <v>87</v>
      </c>
      <c r="D21" s="61">
        <v>46184</v>
      </c>
      <c r="E21" s="62" t="s">
        <v>54</v>
      </c>
      <c r="F21" s="63">
        <v>513090</v>
      </c>
      <c r="G21" s="63">
        <v>41047</v>
      </c>
      <c r="H21" s="64">
        <f t="shared" ref="H21:H31" si="0">+F21+G21</f>
        <v>554137</v>
      </c>
    </row>
    <row r="22" spans="1:8" ht="33.75" customHeight="1" x14ac:dyDescent="0.25">
      <c r="A22" s="59">
        <v>3</v>
      </c>
      <c r="B22" s="60" t="s">
        <v>159</v>
      </c>
      <c r="C22" s="59" t="s">
        <v>87</v>
      </c>
      <c r="D22" s="61">
        <v>46184</v>
      </c>
      <c r="E22" s="62" t="s">
        <v>54</v>
      </c>
      <c r="F22" s="63">
        <v>589630</v>
      </c>
      <c r="G22" s="63">
        <v>47170</v>
      </c>
      <c r="H22" s="64">
        <f t="shared" si="0"/>
        <v>636800</v>
      </c>
    </row>
    <row r="23" spans="1:8" ht="33.75" customHeight="1" x14ac:dyDescent="0.25">
      <c r="A23" s="59">
        <v>4</v>
      </c>
      <c r="B23" s="60" t="s">
        <v>169</v>
      </c>
      <c r="C23" s="59" t="s">
        <v>87</v>
      </c>
      <c r="D23" s="61">
        <v>46186</v>
      </c>
      <c r="E23" s="62" t="s">
        <v>54</v>
      </c>
      <c r="F23" s="63">
        <v>1220680</v>
      </c>
      <c r="G23" s="63">
        <v>97654</v>
      </c>
      <c r="H23" s="64">
        <f t="shared" si="0"/>
        <v>1318334</v>
      </c>
    </row>
    <row r="24" spans="1:8" ht="33.75" customHeight="1" x14ac:dyDescent="0.25">
      <c r="A24" s="59">
        <v>5</v>
      </c>
      <c r="B24" s="60" t="s">
        <v>161</v>
      </c>
      <c r="C24" s="59" t="s">
        <v>87</v>
      </c>
      <c r="D24" s="61">
        <v>46186</v>
      </c>
      <c r="E24" s="62" t="s">
        <v>54</v>
      </c>
      <c r="F24" s="63">
        <v>513090</v>
      </c>
      <c r="G24" s="63">
        <v>41047</v>
      </c>
      <c r="H24" s="64">
        <f t="shared" si="0"/>
        <v>554137</v>
      </c>
    </row>
    <row r="25" spans="1:8" ht="33.75" customHeight="1" x14ac:dyDescent="0.25">
      <c r="A25" s="59">
        <v>6</v>
      </c>
      <c r="B25" s="60" t="s">
        <v>162</v>
      </c>
      <c r="C25" s="59" t="s">
        <v>87</v>
      </c>
      <c r="D25" s="61">
        <v>46191</v>
      </c>
      <c r="E25" s="62" t="s">
        <v>54</v>
      </c>
      <c r="F25" s="63">
        <v>1220680</v>
      </c>
      <c r="G25" s="63">
        <v>97654</v>
      </c>
      <c r="H25" s="64">
        <f t="shared" si="0"/>
        <v>1318334</v>
      </c>
    </row>
    <row r="26" spans="1:8" ht="33.75" customHeight="1" x14ac:dyDescent="0.25">
      <c r="A26" s="59">
        <v>7</v>
      </c>
      <c r="B26" s="60" t="s">
        <v>160</v>
      </c>
      <c r="C26" s="59" t="s">
        <v>87</v>
      </c>
      <c r="D26" s="61">
        <v>46191</v>
      </c>
      <c r="E26" s="62" t="s">
        <v>54</v>
      </c>
      <c r="F26" s="63">
        <v>513090</v>
      </c>
      <c r="G26" s="63">
        <v>41047</v>
      </c>
      <c r="H26" s="64">
        <f t="shared" si="0"/>
        <v>554137</v>
      </c>
    </row>
    <row r="27" spans="1:8" ht="33.75" customHeight="1" x14ac:dyDescent="0.25">
      <c r="A27" s="59">
        <v>8</v>
      </c>
      <c r="B27" s="60" t="s">
        <v>167</v>
      </c>
      <c r="C27" s="59" t="s">
        <v>87</v>
      </c>
      <c r="D27" s="61">
        <v>46196</v>
      </c>
      <c r="E27" s="62" t="s">
        <v>54</v>
      </c>
      <c r="F27" s="63">
        <v>583055</v>
      </c>
      <c r="G27" s="63">
        <v>46644</v>
      </c>
      <c r="H27" s="64">
        <f t="shared" si="0"/>
        <v>629699</v>
      </c>
    </row>
    <row r="28" spans="1:8" ht="33.75" customHeight="1" x14ac:dyDescent="0.25">
      <c r="A28" s="59">
        <v>9</v>
      </c>
      <c r="B28" s="60" t="s">
        <v>158</v>
      </c>
      <c r="C28" s="59" t="s">
        <v>87</v>
      </c>
      <c r="D28" s="61">
        <v>46196</v>
      </c>
      <c r="E28" s="62" t="s">
        <v>54</v>
      </c>
      <c r="F28" s="63">
        <v>1503555</v>
      </c>
      <c r="G28" s="63">
        <v>120284</v>
      </c>
      <c r="H28" s="64">
        <f t="shared" si="0"/>
        <v>1623839</v>
      </c>
    </row>
    <row r="29" spans="1:8" ht="33.75" customHeight="1" x14ac:dyDescent="0.25">
      <c r="A29" s="59">
        <v>10</v>
      </c>
      <c r="B29" s="60" t="s">
        <v>165</v>
      </c>
      <c r="C29" s="59" t="s">
        <v>87</v>
      </c>
      <c r="D29" s="61">
        <v>46200</v>
      </c>
      <c r="E29" s="62" t="s">
        <v>54</v>
      </c>
      <c r="F29" s="63">
        <v>533750</v>
      </c>
      <c r="G29" s="63">
        <v>42700</v>
      </c>
      <c r="H29" s="64">
        <f t="shared" si="0"/>
        <v>576450</v>
      </c>
    </row>
    <row r="30" spans="1:8" ht="33.75" customHeight="1" x14ac:dyDescent="0.25">
      <c r="A30" s="59">
        <v>11</v>
      </c>
      <c r="B30" s="60" t="s">
        <v>166</v>
      </c>
      <c r="C30" s="59" t="s">
        <v>87</v>
      </c>
      <c r="D30" s="61">
        <v>46200</v>
      </c>
      <c r="E30" s="62" t="s">
        <v>54</v>
      </c>
      <c r="F30" s="63">
        <v>1002370</v>
      </c>
      <c r="G30" s="63">
        <v>80190</v>
      </c>
      <c r="H30" s="64">
        <f t="shared" si="0"/>
        <v>1082560</v>
      </c>
    </row>
    <row r="31" spans="1:8" ht="33.75" customHeight="1" x14ac:dyDescent="0.25">
      <c r="A31" s="59">
        <v>12</v>
      </c>
      <c r="B31" s="60" t="s">
        <v>168</v>
      </c>
      <c r="C31" s="59" t="s">
        <v>87</v>
      </c>
      <c r="D31" s="61">
        <v>46203</v>
      </c>
      <c r="E31" s="62" t="s">
        <v>54</v>
      </c>
      <c r="F31" s="63">
        <v>1116805</v>
      </c>
      <c r="G31" s="63">
        <v>89344</v>
      </c>
      <c r="H31" s="64">
        <f t="shared" si="0"/>
        <v>1206149</v>
      </c>
    </row>
    <row r="32" spans="1:8" ht="33.75" customHeight="1" x14ac:dyDescent="0.25">
      <c r="A32" s="59">
        <v>13</v>
      </c>
      <c r="B32" s="60" t="s">
        <v>164</v>
      </c>
      <c r="C32" s="59" t="s">
        <v>87</v>
      </c>
      <c r="D32" s="61">
        <v>46203</v>
      </c>
      <c r="E32" s="62" t="s">
        <v>54</v>
      </c>
      <c r="F32" s="63">
        <v>1002370</v>
      </c>
      <c r="G32" s="63">
        <v>80190</v>
      </c>
      <c r="H32" s="64">
        <f t="shared" ref="H32" si="1">+F32+G32</f>
        <v>1082560</v>
      </c>
    </row>
    <row r="33" spans="1:9" s="15" customFormat="1" ht="35.25" customHeight="1" x14ac:dyDescent="0.2">
      <c r="A33" s="83" t="s">
        <v>22</v>
      </c>
      <c r="B33" s="84"/>
      <c r="C33" s="84"/>
      <c r="D33" s="84"/>
      <c r="E33" s="85"/>
      <c r="F33" s="35">
        <f>SUM(F20:F32)</f>
        <v>11294955</v>
      </c>
      <c r="G33" s="35">
        <f>SUM(G20:G32)</f>
        <v>903594</v>
      </c>
      <c r="H33" s="35">
        <f>SUM(H20:H32)</f>
        <v>12198549</v>
      </c>
      <c r="I33" s="72">
        <v>8962275</v>
      </c>
    </row>
    <row r="34" spans="1:9" s="15" customFormat="1" ht="35.25" customHeight="1" x14ac:dyDescent="0.2">
      <c r="A34" s="86" t="s">
        <v>357</v>
      </c>
      <c r="B34" s="87"/>
      <c r="C34" s="87"/>
      <c r="D34" s="87"/>
      <c r="E34" s="88"/>
      <c r="F34" s="14">
        <f>ROUND(F33*0.0725,0)</f>
        <v>818884</v>
      </c>
      <c r="G34" s="14">
        <f>ROUND(F34*0.08,0)</f>
        <v>65511</v>
      </c>
      <c r="H34" s="14">
        <f>F34+G34</f>
        <v>884395</v>
      </c>
    </row>
    <row r="36" spans="1:9" s="1" customFormat="1" ht="16.5" x14ac:dyDescent="0.25">
      <c r="A36" s="89" t="s">
        <v>23</v>
      </c>
      <c r="B36" s="89"/>
      <c r="C36" s="89"/>
      <c r="D36" s="89"/>
      <c r="E36" s="89"/>
      <c r="F36" s="89"/>
      <c r="G36" s="89"/>
      <c r="H36" s="89"/>
    </row>
    <row r="37" spans="1:9" s="1" customFormat="1" ht="16.5" x14ac:dyDescent="0.25">
      <c r="D37" s="2"/>
      <c r="F37" s="3"/>
      <c r="G37" s="3"/>
      <c r="H37" s="3"/>
    </row>
    <row r="38" spans="1:9" s="1" customFormat="1" ht="16.5" x14ac:dyDescent="0.25">
      <c r="A38" s="4"/>
      <c r="B38" s="77" t="s">
        <v>24</v>
      </c>
      <c r="C38" s="77"/>
      <c r="D38" s="77"/>
      <c r="F38" s="78" t="s">
        <v>25</v>
      </c>
      <c r="G38" s="78"/>
      <c r="H38" s="78"/>
    </row>
    <row r="39" spans="1:9" s="1" customFormat="1" ht="16.5" x14ac:dyDescent="0.25">
      <c r="B39" s="79" t="s">
        <v>26</v>
      </c>
      <c r="C39" s="79"/>
      <c r="D39" s="79"/>
      <c r="F39" s="80" t="s">
        <v>26</v>
      </c>
      <c r="G39" s="80"/>
      <c r="H39" s="80"/>
    </row>
    <row r="40" spans="1:9" s="1" customFormat="1" ht="16.5" x14ac:dyDescent="0.25">
      <c r="D40" s="2"/>
      <c r="F40" s="3"/>
      <c r="G40" s="3"/>
      <c r="H40" s="3"/>
    </row>
  </sheetData>
  <mergeCells count="16">
    <mergeCell ref="A6:H6"/>
    <mergeCell ref="B1:D1"/>
    <mergeCell ref="E1:H1"/>
    <mergeCell ref="B2:D2"/>
    <mergeCell ref="E2:H2"/>
    <mergeCell ref="E4:H4"/>
    <mergeCell ref="B38:D38"/>
    <mergeCell ref="F38:H38"/>
    <mergeCell ref="B39:D39"/>
    <mergeCell ref="F39:H39"/>
    <mergeCell ref="A7:H7"/>
    <mergeCell ref="C17:D17"/>
    <mergeCell ref="E17:F17"/>
    <mergeCell ref="A33:E33"/>
    <mergeCell ref="A34:E34"/>
    <mergeCell ref="A36:H36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1"/>
  <sheetViews>
    <sheetView topLeftCell="A8" zoomScaleNormal="100" workbookViewId="0">
      <selection activeCell="H20" sqref="H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87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1"/>
      <c r="B4" s="31"/>
      <c r="C4" s="31"/>
      <c r="D4" s="32"/>
      <c r="E4" s="76" t="s">
        <v>354</v>
      </c>
      <c r="F4" s="76"/>
      <c r="G4" s="76"/>
      <c r="H4" s="76"/>
      <c r="I4" s="31"/>
      <c r="J4" s="31"/>
    </row>
    <row r="5" spans="1:10" s="1" customFormat="1" ht="16.5" x14ac:dyDescent="0.25">
      <c r="A5" s="31"/>
      <c r="B5" s="31"/>
      <c r="C5" s="31"/>
      <c r="D5" s="32"/>
      <c r="E5" s="31"/>
      <c r="F5" s="33"/>
      <c r="G5" s="33"/>
      <c r="H5" s="33"/>
      <c r="I5" s="31"/>
      <c r="J5" s="31"/>
    </row>
    <row r="6" spans="1:10" s="1" customFormat="1" ht="16.5" x14ac:dyDescent="0.25">
      <c r="A6" s="73" t="s">
        <v>128</v>
      </c>
      <c r="B6" s="73"/>
      <c r="C6" s="73"/>
      <c r="D6" s="73"/>
      <c r="E6" s="73"/>
      <c r="F6" s="73"/>
      <c r="G6" s="73"/>
      <c r="H6" s="73"/>
      <c r="I6" s="31"/>
      <c r="J6" s="31"/>
    </row>
    <row r="7" spans="1:10" s="4" customFormat="1" ht="18.75" customHeight="1" x14ac:dyDescent="0.3">
      <c r="A7" s="81" t="s">
        <v>367</v>
      </c>
      <c r="B7" s="81"/>
      <c r="C7" s="81"/>
      <c r="D7" s="81"/>
      <c r="E7" s="81"/>
      <c r="F7" s="81"/>
      <c r="G7" s="81"/>
      <c r="H7" s="81"/>
      <c r="I7" s="34"/>
      <c r="J7" s="3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H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H15" s="8"/>
      <c r="J15" s="7" t="s">
        <v>122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3.75" customHeight="1" x14ac:dyDescent="0.25">
      <c r="A20" s="59">
        <v>1</v>
      </c>
      <c r="B20" s="60" t="s">
        <v>155</v>
      </c>
      <c r="C20" s="59" t="s">
        <v>87</v>
      </c>
      <c r="D20" s="61">
        <v>46182</v>
      </c>
      <c r="E20" s="62" t="s">
        <v>50</v>
      </c>
      <c r="F20" s="63">
        <v>1893150</v>
      </c>
      <c r="G20" s="63">
        <v>151452</v>
      </c>
      <c r="H20" s="64">
        <f>+F20+G20</f>
        <v>2044602</v>
      </c>
    </row>
    <row r="21" spans="1:8" ht="33.75" customHeight="1" x14ac:dyDescent="0.25">
      <c r="A21" s="59">
        <v>2</v>
      </c>
      <c r="B21" s="60" t="s">
        <v>156</v>
      </c>
      <c r="C21" s="59" t="s">
        <v>87</v>
      </c>
      <c r="D21" s="61">
        <v>46182</v>
      </c>
      <c r="E21" s="62" t="s">
        <v>50</v>
      </c>
      <c r="F21" s="63">
        <v>1851730</v>
      </c>
      <c r="G21" s="63">
        <v>148138</v>
      </c>
      <c r="H21" s="64">
        <f t="shared" ref="H21:H22" si="0">+F21+G21</f>
        <v>1999868</v>
      </c>
    </row>
    <row r="22" spans="1:8" ht="33.75" customHeight="1" x14ac:dyDescent="0.25">
      <c r="A22" s="59">
        <v>3</v>
      </c>
      <c r="B22" s="60" t="s">
        <v>154</v>
      </c>
      <c r="C22" s="59" t="s">
        <v>87</v>
      </c>
      <c r="D22" s="61">
        <v>46190</v>
      </c>
      <c r="E22" s="62" t="s">
        <v>50</v>
      </c>
      <c r="F22" s="63">
        <v>2264485</v>
      </c>
      <c r="G22" s="63">
        <v>181159</v>
      </c>
      <c r="H22" s="64">
        <f t="shared" si="0"/>
        <v>2445644</v>
      </c>
    </row>
    <row r="23" spans="1:8" ht="33.75" customHeight="1" x14ac:dyDescent="0.25">
      <c r="A23" s="37"/>
      <c r="B23" s="41"/>
      <c r="C23" s="37"/>
      <c r="D23" s="42"/>
      <c r="E23" s="39"/>
      <c r="F23" s="43"/>
      <c r="G23" s="43"/>
      <c r="H23" s="40"/>
    </row>
    <row r="24" spans="1:8" s="15" customFormat="1" ht="35.25" customHeight="1" x14ac:dyDescent="0.2">
      <c r="A24" s="83" t="s">
        <v>22</v>
      </c>
      <c r="B24" s="84"/>
      <c r="C24" s="84"/>
      <c r="D24" s="84"/>
      <c r="E24" s="85"/>
      <c r="F24" s="14">
        <f>SUM(F20:F23)</f>
        <v>6009365</v>
      </c>
      <c r="G24" s="14">
        <f>SUM(G20:G23)</f>
        <v>480749</v>
      </c>
      <c r="H24" s="14">
        <f>SUM(H20:H23)</f>
        <v>6490114</v>
      </c>
    </row>
    <row r="25" spans="1:8" s="15" customFormat="1" ht="35.25" customHeight="1" x14ac:dyDescent="0.2">
      <c r="A25" s="86" t="s">
        <v>357</v>
      </c>
      <c r="B25" s="87"/>
      <c r="C25" s="87"/>
      <c r="D25" s="87"/>
      <c r="E25" s="88"/>
      <c r="F25" s="14">
        <f>ROUND(F24*0.0725,0)</f>
        <v>435679</v>
      </c>
      <c r="G25" s="14">
        <f>ROUND(F25*0.08,0)</f>
        <v>34854</v>
      </c>
      <c r="H25" s="14">
        <f>F25+G25</f>
        <v>470533</v>
      </c>
    </row>
    <row r="27" spans="1:8" s="1" customFormat="1" ht="16.5" x14ac:dyDescent="0.25">
      <c r="A27" s="89" t="s">
        <v>23</v>
      </c>
      <c r="B27" s="89"/>
      <c r="C27" s="89"/>
      <c r="D27" s="89"/>
      <c r="E27" s="89"/>
      <c r="F27" s="89"/>
      <c r="G27" s="89"/>
      <c r="H27" s="89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77" t="s">
        <v>24</v>
      </c>
      <c r="C29" s="77"/>
      <c r="D29" s="77"/>
      <c r="F29" s="78" t="s">
        <v>25</v>
      </c>
      <c r="G29" s="78"/>
      <c r="H29" s="78"/>
    </row>
    <row r="30" spans="1:8" s="1" customFormat="1" ht="16.5" x14ac:dyDescent="0.25">
      <c r="B30" s="79" t="s">
        <v>26</v>
      </c>
      <c r="C30" s="79"/>
      <c r="D30" s="79"/>
      <c r="F30" s="80" t="s">
        <v>26</v>
      </c>
      <c r="G30" s="80"/>
      <c r="H30" s="80"/>
    </row>
    <row r="31" spans="1:8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9"/>
  <sheetViews>
    <sheetView zoomScaleNormal="100" workbookViewId="0">
      <selection activeCell="H20" sqref="H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10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93" t="s">
        <v>354</v>
      </c>
      <c r="F4" s="93"/>
      <c r="G4" s="93"/>
      <c r="H4" s="93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77" t="s">
        <v>129</v>
      </c>
      <c r="B6" s="77"/>
      <c r="C6" s="77"/>
      <c r="D6" s="77"/>
      <c r="E6" s="77"/>
      <c r="F6" s="77"/>
      <c r="G6" s="77"/>
      <c r="H6" s="77"/>
    </row>
    <row r="7" spans="1:10" s="4" customFormat="1" ht="18.75" customHeight="1" x14ac:dyDescent="0.3">
      <c r="A7" s="94" t="s">
        <v>355</v>
      </c>
      <c r="B7" s="94"/>
      <c r="C7" s="94"/>
      <c r="D7" s="94"/>
      <c r="E7" s="94"/>
      <c r="F7" s="94"/>
      <c r="G7" s="94"/>
      <c r="H7" s="94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123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5.25" customHeight="1" x14ac:dyDescent="0.25">
      <c r="A20" s="37">
        <v>1</v>
      </c>
      <c r="B20" s="53" t="s">
        <v>175</v>
      </c>
      <c r="C20" s="54" t="s">
        <v>87</v>
      </c>
      <c r="D20" s="55">
        <v>46200</v>
      </c>
      <c r="E20" s="56" t="s">
        <v>66</v>
      </c>
      <c r="F20" s="57">
        <v>631050</v>
      </c>
      <c r="G20" s="57">
        <v>50484</v>
      </c>
      <c r="H20" s="58">
        <f>+F20+G20</f>
        <v>681534</v>
      </c>
    </row>
    <row r="21" spans="1:8" ht="35.25" customHeight="1" x14ac:dyDescent="0.25">
      <c r="A21" s="37"/>
      <c r="B21" s="41"/>
      <c r="C21" s="37"/>
      <c r="D21" s="42"/>
      <c r="E21" s="39"/>
      <c r="F21" s="43"/>
      <c r="G21" s="43"/>
      <c r="H21" s="40">
        <f t="shared" ref="H21" si="0">+F21+G21</f>
        <v>0</v>
      </c>
    </row>
    <row r="22" spans="1:8" s="15" customFormat="1" ht="35.25" customHeight="1" x14ac:dyDescent="0.2">
      <c r="A22" s="83" t="s">
        <v>22</v>
      </c>
      <c r="B22" s="84"/>
      <c r="C22" s="84"/>
      <c r="D22" s="84"/>
      <c r="E22" s="85"/>
      <c r="F22" s="14">
        <f>SUM(F20:F21)</f>
        <v>631050</v>
      </c>
      <c r="G22" s="14">
        <f>SUM(G20:G21)</f>
        <v>50484</v>
      </c>
      <c r="H22" s="14">
        <f>SUM(H20:H21)</f>
        <v>681534</v>
      </c>
    </row>
    <row r="23" spans="1:8" s="15" customFormat="1" ht="35.25" customHeight="1" x14ac:dyDescent="0.2">
      <c r="A23" s="86" t="s">
        <v>357</v>
      </c>
      <c r="B23" s="87"/>
      <c r="C23" s="87"/>
      <c r="D23" s="87"/>
      <c r="E23" s="88"/>
      <c r="F23" s="14">
        <f>ROUND(F22*0.0725,0)</f>
        <v>45751</v>
      </c>
      <c r="G23" s="14">
        <f>ROUND(F23*0.08,0)</f>
        <v>3660</v>
      </c>
      <c r="H23" s="14">
        <f>F23+G23</f>
        <v>49411</v>
      </c>
    </row>
    <row r="25" spans="1:8" s="1" customFormat="1" ht="16.5" x14ac:dyDescent="0.25">
      <c r="A25" s="89" t="s">
        <v>23</v>
      </c>
      <c r="B25" s="89"/>
      <c r="C25" s="89"/>
      <c r="D25" s="89"/>
      <c r="E25" s="89"/>
      <c r="F25" s="89"/>
      <c r="G25" s="89"/>
      <c r="H25" s="89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77" t="s">
        <v>24</v>
      </c>
      <c r="C27" s="77"/>
      <c r="D27" s="77"/>
      <c r="F27" s="78" t="s">
        <v>25</v>
      </c>
      <c r="G27" s="78"/>
      <c r="H27" s="78"/>
    </row>
    <row r="28" spans="1:8" s="1" customFormat="1" ht="16.5" x14ac:dyDescent="0.25">
      <c r="B28" s="79" t="s">
        <v>26</v>
      </c>
      <c r="C28" s="79"/>
      <c r="D28" s="79"/>
      <c r="F28" s="80" t="s">
        <v>26</v>
      </c>
      <c r="G28" s="80"/>
      <c r="H28" s="80"/>
    </row>
    <row r="29" spans="1:8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7"/>
  <sheetViews>
    <sheetView topLeftCell="A9" zoomScaleNormal="100" workbookViewId="0">
      <selection activeCell="H27" sqref="H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13.75" style="13" bestFit="1" customWidth="1"/>
    <col min="10" max="16384" width="9.125" style="13"/>
  </cols>
  <sheetData>
    <row r="1" spans="1:9" s="1" customFormat="1" ht="16.5" x14ac:dyDescent="0.25">
      <c r="B1" s="74" t="s">
        <v>0</v>
      </c>
      <c r="C1" s="74"/>
      <c r="D1" s="74"/>
      <c r="E1" s="75" t="s">
        <v>1</v>
      </c>
      <c r="F1" s="75"/>
      <c r="G1" s="75"/>
      <c r="H1" s="75"/>
    </row>
    <row r="2" spans="1:9" s="1" customFormat="1" ht="16.5" x14ac:dyDescent="0.25">
      <c r="B2" s="74" t="s">
        <v>2</v>
      </c>
      <c r="C2" s="74"/>
      <c r="D2" s="74"/>
      <c r="E2" s="75" t="s">
        <v>3</v>
      </c>
      <c r="F2" s="75"/>
      <c r="G2" s="75"/>
      <c r="H2" s="75"/>
    </row>
    <row r="3" spans="1:9" s="1" customFormat="1" ht="16.5" customHeight="1" x14ac:dyDescent="0.25">
      <c r="D3" s="2"/>
      <c r="F3" s="3"/>
      <c r="G3" s="3"/>
      <c r="H3" s="3"/>
    </row>
    <row r="4" spans="1:9" s="1" customFormat="1" ht="16.5" x14ac:dyDescent="0.25">
      <c r="D4" s="2"/>
      <c r="E4" s="93" t="s">
        <v>354</v>
      </c>
      <c r="F4" s="93"/>
      <c r="G4" s="93"/>
      <c r="H4" s="93"/>
    </row>
    <row r="5" spans="1:9" s="1" customFormat="1" ht="11.25" customHeight="1" x14ac:dyDescent="0.25">
      <c r="D5" s="2"/>
      <c r="F5" s="3"/>
      <c r="G5" s="3"/>
      <c r="H5" s="3"/>
    </row>
    <row r="6" spans="1:9" s="1" customFormat="1" ht="16.5" x14ac:dyDescent="0.25">
      <c r="A6" s="77" t="s">
        <v>129</v>
      </c>
      <c r="B6" s="77"/>
      <c r="C6" s="77"/>
      <c r="D6" s="77"/>
      <c r="E6" s="77"/>
      <c r="F6" s="77"/>
      <c r="G6" s="77"/>
      <c r="H6" s="77"/>
    </row>
    <row r="7" spans="1:9" s="4" customFormat="1" ht="18.75" customHeight="1" x14ac:dyDescent="0.3">
      <c r="A7" s="94" t="s">
        <v>356</v>
      </c>
      <c r="B7" s="94"/>
      <c r="C7" s="94"/>
      <c r="D7" s="94"/>
      <c r="E7" s="94"/>
      <c r="F7" s="94"/>
      <c r="G7" s="94"/>
      <c r="H7" s="94"/>
    </row>
    <row r="8" spans="1:9" s="1" customFormat="1" ht="9.75" customHeight="1" x14ac:dyDescent="0.25">
      <c r="D8" s="2"/>
      <c r="F8" s="3"/>
      <c r="G8" s="3"/>
      <c r="H8" s="3"/>
    </row>
    <row r="9" spans="1:9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9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9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9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9" s="7" customFormat="1" ht="12" customHeight="1" x14ac:dyDescent="0.2">
      <c r="A13" s="5"/>
      <c r="B13" s="5"/>
      <c r="C13" s="5"/>
      <c r="D13" s="6"/>
      <c r="F13" s="8"/>
      <c r="G13" s="8"/>
      <c r="H13" s="8"/>
    </row>
    <row r="14" spans="1:9" s="7" customFormat="1" ht="22.5" customHeight="1" x14ac:dyDescent="0.2">
      <c r="A14" s="5" t="s">
        <v>11</v>
      </c>
      <c r="B14" s="5"/>
      <c r="C14" s="5" t="str">
        <f>+VLOOKUP(I14,'Danh sách CN'!A:D,2,0)</f>
        <v>CÔNG TY CỔ PHẦN TRUNG TÂM THƯƠNG MẠI LOTTE VIỆT NAM</v>
      </c>
      <c r="D14" s="6"/>
      <c r="F14" s="8"/>
      <c r="G14" s="8"/>
      <c r="H14" s="8"/>
      <c r="I14" s="7" t="s">
        <v>65</v>
      </c>
    </row>
    <row r="15" spans="1:9" s="7" customFormat="1" ht="22.5" customHeight="1" x14ac:dyDescent="0.2">
      <c r="A15" s="7" t="s">
        <v>6</v>
      </c>
      <c r="C15" s="9" t="str">
        <f>+VLOOKUP(I14,'Danh sách CN'!A:D,3,0)</f>
        <v>0304741634</v>
      </c>
      <c r="D15" s="6"/>
      <c r="F15" s="8"/>
      <c r="G15" s="8"/>
      <c r="H15" s="8"/>
      <c r="I15" s="7" t="s">
        <v>123</v>
      </c>
    </row>
    <row r="16" spans="1:9" s="7" customFormat="1" ht="22.5" customHeight="1" x14ac:dyDescent="0.2">
      <c r="A16" s="7" t="s">
        <v>8</v>
      </c>
      <c r="C16" s="9" t="str">
        <f>+VLOOKUP(I14,'Danh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82"/>
      <c r="D17" s="82"/>
      <c r="E17" s="82" t="s">
        <v>13</v>
      </c>
      <c r="F17" s="82"/>
      <c r="G17" s="8"/>
      <c r="H17" s="8"/>
    </row>
    <row r="18" spans="1:9" ht="9" customHeight="1" x14ac:dyDescent="0.25"/>
    <row r="19" spans="1:9" ht="31.5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59">
        <v>1</v>
      </c>
      <c r="B20" s="60" t="s">
        <v>185</v>
      </c>
      <c r="C20" s="59" t="s">
        <v>87</v>
      </c>
      <c r="D20" s="61">
        <v>46176</v>
      </c>
      <c r="E20" s="62" t="s">
        <v>66</v>
      </c>
      <c r="F20" s="63">
        <v>1262100</v>
      </c>
      <c r="G20" s="63">
        <v>100968</v>
      </c>
      <c r="H20" s="64">
        <f>+F20+G20</f>
        <v>1363068</v>
      </c>
    </row>
    <row r="21" spans="1:9" ht="35.25" customHeight="1" x14ac:dyDescent="0.25">
      <c r="A21" s="59">
        <v>2</v>
      </c>
      <c r="B21" s="60" t="s">
        <v>178</v>
      </c>
      <c r="C21" s="59" t="s">
        <v>87</v>
      </c>
      <c r="D21" s="61">
        <v>46176</v>
      </c>
      <c r="E21" s="62" t="s">
        <v>66</v>
      </c>
      <c r="F21" s="63">
        <v>1262100</v>
      </c>
      <c r="G21" s="63">
        <v>100968</v>
      </c>
      <c r="H21" s="64">
        <f t="shared" ref="H21:H29" si="0">+F21+G21</f>
        <v>1363068</v>
      </c>
    </row>
    <row r="22" spans="1:9" ht="35.25" customHeight="1" x14ac:dyDescent="0.25">
      <c r="A22" s="59">
        <v>3</v>
      </c>
      <c r="B22" s="60" t="s">
        <v>183</v>
      </c>
      <c r="C22" s="59" t="s">
        <v>87</v>
      </c>
      <c r="D22" s="61">
        <v>46181</v>
      </c>
      <c r="E22" s="62" t="s">
        <v>66</v>
      </c>
      <c r="F22" s="63">
        <v>1262100</v>
      </c>
      <c r="G22" s="63">
        <v>100968</v>
      </c>
      <c r="H22" s="64">
        <f t="shared" si="0"/>
        <v>1363068</v>
      </c>
    </row>
    <row r="23" spans="1:9" ht="35.25" customHeight="1" x14ac:dyDescent="0.25">
      <c r="A23" s="59">
        <v>4</v>
      </c>
      <c r="B23" s="60" t="s">
        <v>177</v>
      </c>
      <c r="C23" s="59" t="s">
        <v>87</v>
      </c>
      <c r="D23" s="61">
        <v>46181</v>
      </c>
      <c r="E23" s="62" t="s">
        <v>66</v>
      </c>
      <c r="F23" s="63">
        <v>9254610</v>
      </c>
      <c r="G23" s="63">
        <v>740369</v>
      </c>
      <c r="H23" s="64">
        <f t="shared" si="0"/>
        <v>9994979</v>
      </c>
    </row>
    <row r="24" spans="1:9" ht="35.25" customHeight="1" x14ac:dyDescent="0.25">
      <c r="A24" s="59">
        <v>5</v>
      </c>
      <c r="B24" s="60" t="s">
        <v>181</v>
      </c>
      <c r="C24" s="59" t="s">
        <v>87</v>
      </c>
      <c r="D24" s="61">
        <v>46186</v>
      </c>
      <c r="E24" s="62" t="s">
        <v>66</v>
      </c>
      <c r="F24" s="63">
        <v>1262100</v>
      </c>
      <c r="G24" s="63">
        <v>100968</v>
      </c>
      <c r="H24" s="64">
        <f t="shared" si="0"/>
        <v>1363068</v>
      </c>
    </row>
    <row r="25" spans="1:9" ht="35.25" customHeight="1" x14ac:dyDescent="0.25">
      <c r="A25" s="59">
        <v>6</v>
      </c>
      <c r="B25" s="60" t="s">
        <v>182</v>
      </c>
      <c r="C25" s="59" t="s">
        <v>87</v>
      </c>
      <c r="D25" s="61">
        <v>46186</v>
      </c>
      <c r="E25" s="62" t="s">
        <v>66</v>
      </c>
      <c r="F25" s="63">
        <v>1262100</v>
      </c>
      <c r="G25" s="63">
        <v>100968</v>
      </c>
      <c r="H25" s="64">
        <f t="shared" si="0"/>
        <v>1363068</v>
      </c>
    </row>
    <row r="26" spans="1:9" ht="35.25" customHeight="1" x14ac:dyDescent="0.25">
      <c r="A26" s="59">
        <v>7</v>
      </c>
      <c r="B26" s="60" t="s">
        <v>184</v>
      </c>
      <c r="C26" s="59" t="s">
        <v>87</v>
      </c>
      <c r="D26" s="61">
        <v>46191</v>
      </c>
      <c r="E26" s="62" t="s">
        <v>66</v>
      </c>
      <c r="F26" s="63">
        <v>3703460</v>
      </c>
      <c r="G26" s="63">
        <v>296277</v>
      </c>
      <c r="H26" s="64">
        <f t="shared" si="0"/>
        <v>3999737</v>
      </c>
    </row>
    <row r="27" spans="1:9" ht="35.25" customHeight="1" x14ac:dyDescent="0.25">
      <c r="A27" s="59">
        <v>8</v>
      </c>
      <c r="B27" s="60" t="s">
        <v>180</v>
      </c>
      <c r="C27" s="59" t="s">
        <v>87</v>
      </c>
      <c r="D27" s="61">
        <v>46191</v>
      </c>
      <c r="E27" s="62" t="s">
        <v>66</v>
      </c>
      <c r="F27" s="63">
        <v>1262100</v>
      </c>
      <c r="G27" s="63">
        <v>100968</v>
      </c>
      <c r="H27" s="64">
        <f t="shared" si="0"/>
        <v>1363068</v>
      </c>
    </row>
    <row r="28" spans="1:9" ht="35.25" customHeight="1" x14ac:dyDescent="0.25">
      <c r="A28" s="59">
        <v>9</v>
      </c>
      <c r="B28" s="60" t="s">
        <v>176</v>
      </c>
      <c r="C28" s="59" t="s">
        <v>87</v>
      </c>
      <c r="D28" s="61">
        <v>46193</v>
      </c>
      <c r="E28" s="62" t="s">
        <v>66</v>
      </c>
      <c r="F28" s="63">
        <v>9583465</v>
      </c>
      <c r="G28" s="63">
        <v>766677</v>
      </c>
      <c r="H28" s="64">
        <f t="shared" si="0"/>
        <v>10350142</v>
      </c>
    </row>
    <row r="29" spans="1:9" ht="35.25" customHeight="1" x14ac:dyDescent="0.25">
      <c r="A29" s="59">
        <v>10</v>
      </c>
      <c r="B29" s="60" t="s">
        <v>179</v>
      </c>
      <c r="C29" s="59" t="s">
        <v>87</v>
      </c>
      <c r="D29" s="61">
        <v>46200</v>
      </c>
      <c r="E29" s="62" t="s">
        <v>66</v>
      </c>
      <c r="F29" s="63">
        <v>2489155</v>
      </c>
      <c r="G29" s="63">
        <v>199132</v>
      </c>
      <c r="H29" s="64">
        <f t="shared" si="0"/>
        <v>2688287</v>
      </c>
    </row>
    <row r="30" spans="1:9" s="15" customFormat="1" ht="30" customHeight="1" x14ac:dyDescent="0.2">
      <c r="A30" s="83" t="s">
        <v>22</v>
      </c>
      <c r="B30" s="84"/>
      <c r="C30" s="84"/>
      <c r="D30" s="84"/>
      <c r="E30" s="85"/>
      <c r="F30" s="35">
        <f>SUM(F20:F29)</f>
        <v>32603290</v>
      </c>
      <c r="G30" s="35">
        <f>SUM(G20:G29)</f>
        <v>2608263</v>
      </c>
      <c r="H30" s="35">
        <f>SUM(H20:H29)</f>
        <v>35211553</v>
      </c>
      <c r="I30" s="72">
        <v>31924827</v>
      </c>
    </row>
    <row r="31" spans="1:9" s="15" customFormat="1" ht="30" customHeight="1" x14ac:dyDescent="0.2">
      <c r="A31" s="86" t="s">
        <v>357</v>
      </c>
      <c r="B31" s="87"/>
      <c r="C31" s="87"/>
      <c r="D31" s="87"/>
      <c r="E31" s="88"/>
      <c r="F31" s="14">
        <f>ROUND(F30*0.0725,0)</f>
        <v>2363739</v>
      </c>
      <c r="G31" s="14">
        <f>ROUND(F31*0.08,0)</f>
        <v>189099</v>
      </c>
      <c r="H31" s="14">
        <f>F31+G31</f>
        <v>2552838</v>
      </c>
    </row>
    <row r="32" spans="1:9" ht="12.75" customHeight="1" x14ac:dyDescent="0.25"/>
    <row r="33" spans="1:8" s="1" customFormat="1" ht="16.5" x14ac:dyDescent="0.25">
      <c r="A33" s="89" t="s">
        <v>23</v>
      </c>
      <c r="B33" s="89"/>
      <c r="C33" s="89"/>
      <c r="D33" s="89"/>
      <c r="E33" s="89"/>
      <c r="F33" s="89"/>
      <c r="G33" s="89"/>
      <c r="H33" s="89"/>
    </row>
    <row r="34" spans="1:8" s="1" customFormat="1" ht="12" customHeight="1" x14ac:dyDescent="0.25">
      <c r="D34" s="2"/>
      <c r="F34" s="3"/>
      <c r="G34" s="3"/>
      <c r="H34" s="3"/>
    </row>
    <row r="35" spans="1:8" s="1" customFormat="1" ht="16.5" x14ac:dyDescent="0.25">
      <c r="A35" s="4"/>
      <c r="B35" s="77" t="s">
        <v>24</v>
      </c>
      <c r="C35" s="77"/>
      <c r="D35" s="77"/>
      <c r="F35" s="78" t="s">
        <v>25</v>
      </c>
      <c r="G35" s="78"/>
      <c r="H35" s="78"/>
    </row>
    <row r="36" spans="1:8" s="1" customFormat="1" ht="16.5" x14ac:dyDescent="0.25">
      <c r="B36" s="79" t="s">
        <v>26</v>
      </c>
      <c r="C36" s="79"/>
      <c r="D36" s="79"/>
      <c r="F36" s="80" t="s">
        <v>26</v>
      </c>
      <c r="G36" s="80"/>
      <c r="H36" s="80"/>
    </row>
    <row r="37" spans="1:8" s="1" customFormat="1" ht="16.5" x14ac:dyDescent="0.25">
      <c r="D37" s="2"/>
      <c r="F37" s="3"/>
      <c r="G37" s="3"/>
      <c r="H37" s="3"/>
    </row>
  </sheetData>
  <mergeCells count="16">
    <mergeCell ref="B35:D35"/>
    <mergeCell ref="F35:H35"/>
    <mergeCell ref="B36:D36"/>
    <mergeCell ref="F36:H36"/>
    <mergeCell ref="A7:H7"/>
    <mergeCell ref="C17:D17"/>
    <mergeCell ref="E17:F17"/>
    <mergeCell ref="A30:E30"/>
    <mergeCell ref="A31:E31"/>
    <mergeCell ref="A33:H33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28</vt:i4>
      </vt:variant>
    </vt:vector>
  </HeadingPairs>
  <TitlesOfParts>
    <vt:vector size="45" baseType="lpstr">
      <vt:lpstr>Danh sách CN</vt:lpstr>
      <vt:lpstr>Sheet7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'NAM SÀI GÒN'!Print_Titles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2026-06-18T05:09:06Z</cp:lastPrinted>
  <dcterms:created xsi:type="dcterms:W3CDTF">2025-08-25T10:30:23Z</dcterms:created>
  <dcterms:modified xsi:type="dcterms:W3CDTF">2026-09-10T06:11:28Z</dcterms:modified>
</cp:coreProperties>
</file>