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LOTTE\"/>
    </mc:Choice>
  </mc:AlternateContent>
  <xr:revisionPtr revIDLastSave="0" documentId="13_ncr:1_{DB1D91E0-F78B-4D0D-8978-667543396B4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IÊN BẢN ĐỐI CHIẾU" sheetId="1" r:id="rId1"/>
    <sheet name="ĐỌC SỐ" sheetId="5" state="hidden" r:id="rId2"/>
    <sheet name="CHI TIẾT BÁN HÀNG" sheetId="2" r:id="rId3"/>
  </sheets>
  <definedNames>
    <definedName name="_xlnm._FilterDatabase" localSheetId="2" hidden="1">'CHI TIẾT BÁN HÀNG'!$A$4:$I$132</definedName>
    <definedName name="_xlnm.Print_Titles" localSheetId="2">'CHI TIẾT BÁN HÀNG'!$4:$4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" l="1"/>
  <c r="H133" i="2" l="1"/>
  <c r="F133" i="2"/>
  <c r="I133" i="2"/>
  <c r="B3" i="5" l="1"/>
  <c r="C8" i="5" l="1"/>
  <c r="I8" i="5" s="1" a="1"/>
  <c r="K8" i="5" s="1"/>
  <c r="G8" i="5"/>
  <c r="C9" i="5"/>
  <c r="G9" i="5"/>
  <c r="C10" i="5"/>
  <c r="G10" i="5"/>
  <c r="C11" i="5"/>
  <c r="G11" i="5"/>
  <c r="C12" i="5"/>
  <c r="G12" i="5"/>
  <c r="D8" i="5" l="1"/>
  <c r="H8" i="5" s="1" a="1"/>
  <c r="E8" i="5"/>
  <c r="F8" i="5"/>
  <c r="J8" i="5" s="1" a="1"/>
  <c r="D9" i="5"/>
  <c r="H9" i="5" s="1" a="1"/>
  <c r="E9" i="5"/>
  <c r="F9" i="5"/>
  <c r="D10" i="5"/>
  <c r="H10" i="5" s="1" a="1"/>
  <c r="E10" i="5"/>
  <c r="F10" i="5"/>
  <c r="D11" i="5"/>
  <c r="H11" i="5" s="1" a="1"/>
  <c r="E11" i="5"/>
  <c r="F11" i="5"/>
  <c r="D12" i="5"/>
  <c r="H12" i="5" s="1" a="1"/>
  <c r="E12" i="5"/>
  <c r="F12" i="5"/>
  <c r="J12" i="5" l="1" a="1"/>
  <c r="J12" i="5" s="1"/>
  <c r="J10" i="5" a="1"/>
  <c r="J10" i="5" s="1"/>
  <c r="J11" i="5" a="1"/>
  <c r="J11" i="5" s="1"/>
  <c r="J9" i="5" a="1"/>
  <c r="J9" i="5" s="1"/>
  <c r="H12" i="5"/>
  <c r="I12" i="5" s="1" a="1"/>
  <c r="I12" i="5" s="1"/>
  <c r="H11" i="5"/>
  <c r="I11" i="5" s="1" a="1"/>
  <c r="I11" i="5" s="1"/>
  <c r="H10" i="5"/>
  <c r="I10" i="5" s="1" a="1"/>
  <c r="I10" i="5" s="1"/>
  <c r="H9" i="5"/>
  <c r="I9" i="5" s="1" a="1"/>
  <c r="J8" i="5"/>
  <c r="I8" i="5"/>
  <c r="H8" i="5"/>
  <c r="K10" i="5" l="1"/>
  <c r="K11" i="5"/>
  <c r="K12" i="5"/>
  <c r="I9" i="5"/>
  <c r="K9" i="5" s="1"/>
  <c r="B14" i="5" l="1"/>
  <c r="B4" i="5" s="1"/>
  <c r="A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B3" authorId="0" shapeId="0" xr:uid="{20FD1932-B62E-4E47-A2D2-D2358589CDA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Ô nhập liệu: đang liên kết tới tổng tiền thanh toán 'CHI TIẾT BÁN HÀNG'!I1303. Có thể gõ đè một số bất kỳ để đọc số đó.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<sst xmlns="http://schemas.openxmlformats.org/spreadsheetml/2006/main" count="445" uniqueCount="331">
  <si>
    <t>CÔNG TY TNHH MTV</t>
  </si>
  <si>
    <t>CỘNG HÒA XÃ HỘI CHỦ NGHĨA VIỆT NAM</t>
  </si>
  <si>
    <t>TM VÀ DV NGỌC THƠM</t>
  </si>
  <si>
    <t>Độc lập - Tự do  - Hạnh phúc</t>
  </si>
  <si>
    <t>BIÊN BẢN ĐỐI CHIẾU VÀ XÁC NHẬN CÔNG NỢ</t>
  </si>
  <si>
    <t>BÊN A (BÊN BÁN): CÔNG TY TNHH MỘT THÀNH VIÊN THƯƠNG MẠI VÀ DỊCH VỤ NGỌC THƠM</t>
  </si>
  <si>
    <t>Địa chỉ: 12/14/18 Đường 49, Khu phố 69, Phường Hiệp Bình, Thành phố Hồ Chí Minh, Việt Nam</t>
  </si>
  <si>
    <t>Mã số thuế: 0309391503</t>
  </si>
  <si>
    <t>Đại diện (Ông): Nguyễn Bảo Thạch</t>
  </si>
  <si>
    <t>Chức vụ: Phó Giám đốc</t>
  </si>
  <si>
    <t>XÁC NHẬN CỦA BÊN B:</t>
  </si>
  <si>
    <t>Chi tiết các khoản chênh lệch như sau:</t>
  </si>
  <si>
    <t>(đính kèm Bảng kê chi tiết nếu không đủ chỗ trống để trình bày chi tiết)</t>
  </si>
  <si>
    <t>Biên bản được lập thành 02 (hai) bản, mỗi bên giữ 01 (một) bản, có giá trị pháp lý như nhau.</t>
  </si>
  <si>
    <t>ĐẠI DIỆN BÊN A</t>
  </si>
  <si>
    <t>ĐẠI DIỆN BÊN B</t>
  </si>
  <si>
    <t>(Ký, ghi rõ họ tên)</t>
  </si>
  <si>
    <t>CHI TIẾT BÁN HÀNG</t>
  </si>
  <si>
    <t>STT</t>
  </si>
  <si>
    <t>Ngày chứng từ</t>
  </si>
  <si>
    <t>Số hóa đơn</t>
  </si>
  <si>
    <t>Khách hàng</t>
  </si>
  <si>
    <t>Diễn giải</t>
  </si>
  <si>
    <t>Tổng tiền hàng</t>
  </si>
  <si>
    <t>Tiền thuế GTGT</t>
  </si>
  <si>
    <t>Tổng tiền thanh toán</t>
  </si>
  <si>
    <t>TỔNG CỘNG</t>
  </si>
  <si>
    <t>Thuế suất</t>
  </si>
  <si>
    <t>CÔNG CỤ ĐỌC SỐ TIỀN THÀNH CHỮ (VNĐ)</t>
  </si>
  <si>
    <t>Số tiền cần đọc:</t>
  </si>
  <si>
    <t>Kết quả bằng chữ:</t>
  </si>
  <si>
    <t>BẢNG TÁCH NHÓM &amp; GHÉP CHỮ (mỗi nhóm 3 chữ số)</t>
  </si>
  <si>
    <t>Bậc</t>
  </si>
  <si>
    <t>Hệ số chia</t>
  </si>
  <si>
    <t>Giá trị nhóm</t>
  </si>
  <si>
    <t>Hàng trăm</t>
  </si>
  <si>
    <t>Hàng chục</t>
  </si>
  <si>
    <t>Hàng đơn vị</t>
  </si>
  <si>
    <t>Là nhóm đầu?</t>
  </si>
  <si>
    <t>Chữ hàng trăm</t>
  </si>
  <si>
    <t>Chữ hàng chục</t>
  </si>
  <si>
    <t>Chữ hàng đơn vị</t>
  </si>
  <si>
    <t>Cụm chữ của nhóm</t>
  </si>
  <si>
    <t>Chữ số</t>
  </si>
  <si>
    <t>Cách đọc</t>
  </si>
  <si>
    <t>không</t>
  </si>
  <si>
    <t>một</t>
  </si>
  <si>
    <t>hai</t>
  </si>
  <si>
    <t>ba</t>
  </si>
  <si>
    <t>bốn</t>
  </si>
  <si>
    <t>năm</t>
  </si>
  <si>
    <t>sáu</t>
  </si>
  <si>
    <t>bảy</t>
  </si>
  <si>
    <t>tám</t>
  </si>
  <si>
    <t>chín</t>
  </si>
  <si>
    <t>nghìn tỷ</t>
  </si>
  <si>
    <t>tỷ</t>
  </si>
  <si>
    <t>triệu</t>
  </si>
  <si>
    <t>nghìn</t>
  </si>
  <si>
    <t>Chuỗi ghép (chưa viết hoa):</t>
  </si>
  <si>
    <t>00000784</t>
  </si>
  <si>
    <t>00036014</t>
  </si>
  <si>
    <t>00036333</t>
  </si>
  <si>
    <t/>
  </si>
  <si>
    <t>00042521</t>
  </si>
  <si>
    <t>00042526</t>
  </si>
  <si>
    <t>00046665</t>
  </si>
  <si>
    <t>00047520</t>
  </si>
  <si>
    <t>00048485</t>
  </si>
  <si>
    <t>00048498</t>
  </si>
  <si>
    <t>00048496</t>
  </si>
  <si>
    <t>00049291</t>
  </si>
  <si>
    <t>00049268</t>
  </si>
  <si>
    <t>00049281</t>
  </si>
  <si>
    <t>00049276</t>
  </si>
  <si>
    <t>00049622</t>
  </si>
  <si>
    <t>00050283</t>
  </si>
  <si>
    <t>00050270</t>
  </si>
  <si>
    <t>00050273</t>
  </si>
  <si>
    <t>00052391</t>
  </si>
  <si>
    <t>00052399</t>
  </si>
  <si>
    <t>00052392</t>
  </si>
  <si>
    <t>00054119</t>
  </si>
  <si>
    <t>00054252</t>
  </si>
  <si>
    <t>00054257</t>
  </si>
  <si>
    <t>00054255</t>
  </si>
  <si>
    <t>00054268</t>
  </si>
  <si>
    <t>00054253</t>
  </si>
  <si>
    <t>00054280</t>
  </si>
  <si>
    <t>00054256</t>
  </si>
  <si>
    <t>00054254</t>
  </si>
  <si>
    <t>00054302</t>
  </si>
  <si>
    <t>00054723</t>
  </si>
  <si>
    <t>00055138</t>
  </si>
  <si>
    <t>00055213</t>
  </si>
  <si>
    <t>00055249</t>
  </si>
  <si>
    <t>00055234</t>
  </si>
  <si>
    <t>00055239</t>
  </si>
  <si>
    <t>00055214</t>
  </si>
  <si>
    <t>00055692</t>
  </si>
  <si>
    <t>00055732</t>
  </si>
  <si>
    <t>00055675</t>
  </si>
  <si>
    <t>00055676</t>
  </si>
  <si>
    <t>00055674</t>
  </si>
  <si>
    <t>00055789</t>
  </si>
  <si>
    <t>00055778</t>
  </si>
  <si>
    <t>00055790</t>
  </si>
  <si>
    <t>00056375</t>
  </si>
  <si>
    <t>00056360</t>
  </si>
  <si>
    <t>00056635</t>
  </si>
  <si>
    <t>00056628</t>
  </si>
  <si>
    <t>00056634</t>
  </si>
  <si>
    <t>00056746</t>
  </si>
  <si>
    <t>00056697</t>
  </si>
  <si>
    <t>00056698</t>
  </si>
  <si>
    <t>00056747</t>
  </si>
  <si>
    <t>00056745</t>
  </si>
  <si>
    <t>00056819</t>
  </si>
  <si>
    <t>00056817</t>
  </si>
  <si>
    <t>00056821</t>
  </si>
  <si>
    <t>00056820</t>
  </si>
  <si>
    <t>00058353</t>
  </si>
  <si>
    <t>00056931</t>
  </si>
  <si>
    <t>00056818</t>
  </si>
  <si>
    <t>00058354</t>
  </si>
  <si>
    <t>00057430</t>
  </si>
  <si>
    <t>00057761</t>
  </si>
  <si>
    <t>00058222</t>
  </si>
  <si>
    <t>00057825</t>
  </si>
  <si>
    <t>00058261</t>
  </si>
  <si>
    <t>00058233</t>
  </si>
  <si>
    <t>00058260</t>
  </si>
  <si>
    <t>00058314</t>
  </si>
  <si>
    <t>00058315</t>
  </si>
  <si>
    <t>00058384</t>
  </si>
  <si>
    <t>00058385</t>
  </si>
  <si>
    <t>00058438</t>
  </si>
  <si>
    <t>00058439</t>
  </si>
  <si>
    <t>00058440</t>
  </si>
  <si>
    <t>00058441</t>
  </si>
  <si>
    <t>00058446</t>
  </si>
  <si>
    <t>00059634</t>
  </si>
  <si>
    <t>00059600</t>
  </si>
  <si>
    <t>00059633</t>
  </si>
  <si>
    <t>00059671</t>
  </si>
  <si>
    <t>00059642</t>
  </si>
  <si>
    <t>00059672</t>
  </si>
  <si>
    <t>00060581</t>
  </si>
  <si>
    <t>00060595</t>
  </si>
  <si>
    <t>00060597</t>
  </si>
  <si>
    <t>CÔNG TY CỔ PHẦN TRUNG TÂM THƯƠNG MẠI LOTTE VIỆT NAM - CHI NHÁNH BÀ RỊA VŨNG TÀU</t>
  </si>
  <si>
    <t>CÔNG TY CỔ PHẦN TRUNG TÂM THƯƠNG MẠI LOTTE VIỆT NAM - CHI NHÁNH BA ĐÌNH</t>
  </si>
  <si>
    <t>CÔNG TY CỔ PHẦN TRUNG TÂM THƯƠNG MẠI LOTTE VIỆT NAM</t>
  </si>
  <si>
    <t>LOTTEMART PHÚ THỌ</t>
  </si>
  <si>
    <t>CÔNG TY CỔ PHẦN TRUNG TÂM THƯƠNG MẠI LOTTE VIỆT NAM - CHI NHÁNH CẦN THƠ</t>
  </si>
  <si>
    <t>CÔNG TY CỔ PHẦN TRUNG TÂM THƯƠNG MẠI LOTTE VIỆT NAM - CHI NHÁNH BÌNH DƯƠNG</t>
  </si>
  <si>
    <t>CÔNG TY CỔ PHẦN TRUNG TÂM THƯƠNG MẠI LOTTE VIỆT NAM - CHI NHÁNH TÂN BÌNH</t>
  </si>
  <si>
    <t>CÔNG TY CỔ PHẦN TRUNG TÂM THƯƠNG MẠI LOTTE VIỆT NAM - CHI NHÁNH BÌNH THUẬN</t>
  </si>
  <si>
    <t>CÔNG TY CỔ PHẦN TRUNG TÂM THƯƠNG MẠI LOTTE VIỆT NAM - CHI NHÁNH GÒ VẤP</t>
  </si>
  <si>
    <t>CÔNG TY CỔ PHẦN TRUNG TÂM THƯƠNG MẠI LOTTE VIỆT NAM - CHI NHÁNH VINH</t>
  </si>
  <si>
    <t>CÔNG TY CỔ PHẦN TRUNG TÂM THƯƠNG MẠI LOTTE VIỆT NAM - CHI NHÁNH TÂY HỒ</t>
  </si>
  <si>
    <t>CÔNG TY CỔ PHẦN TRUNG TÂM THƯƠNG MẠI LOTTE VIỆT NAM - CHI NHÁNH NHA TRANG</t>
  </si>
  <si>
    <t>CÔNG TY CỔ PHẦN TRUNG TÂM THƯƠNG MẠI LOTTE VIỆT NAM - CHI NHÁNH ĐÀ NẴNG</t>
  </si>
  <si>
    <t>CÔNG TY CỔ PHẦN TRUNG TÂM THƯƠNG MẠI LOTTE VIỆT NAM - CHI NHÁNH ĐỒNG NAI</t>
  </si>
  <si>
    <t>LOTTE NHA TRANG GOLD COAST</t>
  </si>
  <si>
    <t>Điều chỉnh giảm số lượng do khách hàng hoàn trả lại hàng</t>
  </si>
  <si>
    <t>Bán hàng CÔNG TY CỔ PHẦN TRUNG TÂM THƯƠNG MẠI LOTTE VIỆT NAM - CHI NHÁNH BA ĐÌNH theo hóa đơn 00006033</t>
  </si>
  <si>
    <t>Bán hàng CÔNG TY CỔ PHẦN TRUNG TÂM THƯƠNG MẠI LOTTE VIỆT NAM - CHI NHÁNH BA ĐÌNH theo hóa đơn 00010470</t>
  </si>
  <si>
    <t>Bán hàng CÔNG TY CỔ PHẦN TRUNG TÂM THƯƠNG MẠI LOTTE VIỆT NAM - CHI NHÁNH BA ĐÌNH theo hóa đơn 00019025</t>
  </si>
  <si>
    <t>Điều chỉnh giảm hóa đơn 00010470 09/02/2026 về 0 do khách hàng không nhận hàng</t>
  </si>
  <si>
    <t>260326-01002-00176</t>
  </si>
  <si>
    <t>Điều chỉnh giảm hóa đơn về 0 do khách hàng không nhận hàng</t>
  </si>
  <si>
    <t>260520-01002-00015</t>
  </si>
  <si>
    <t>260521-01012-00029</t>
  </si>
  <si>
    <t>ĐÃ KIỂM TRA - HÀNG TRẢ - CÔNG TY CỔ PHẦN TRUNG TÂM THƯƠNG MẠI LOTTE VIỆT NAM - CHI NHÁNH VINH - SỐ PHIẾU: 0206LOTTE013 - PHIẾU NGÀY: 02/06/2026 -LOTTE-NAN-01-013</t>
  </si>
  <si>
    <t>ĐÃ KIỂM TRA - HÀNG TRẢ - CÔNG TY CỔ PHẦN TRUNG TÂM THƯƠNG MẠI LOTTE VIỆT NAM - CHI NHÁNH BÌNH THUẬN - PHIẾU SỐ: 2805LOTTE002 - PHIẾU NGÀY: 28/05/2026 -LOTTE-BTN-00-002</t>
  </si>
  <si>
    <t>260618-01001-00045</t>
  </si>
  <si>
    <t>260618-01012-00046</t>
  </si>
  <si>
    <t>260706-01001-00336</t>
  </si>
  <si>
    <t>260706-01012-00037</t>
  </si>
  <si>
    <t>Bán hàng CÔNG TY CỔ PHẦN TRUNG TÂM THƯƠNG MẠI LOTTE VIỆT NAM - CHI NHÁNH TÂY HỒ theo hóa đơn 00048485</t>
  </si>
  <si>
    <t>TC260713-01016-00086</t>
  </si>
  <si>
    <t>TC260710-01013-00050</t>
  </si>
  <si>
    <t>260710-01010-00035</t>
  </si>
  <si>
    <t>260713-01001-00082</t>
  </si>
  <si>
    <t>260713-01012-00232</t>
  </si>
  <si>
    <t>260714-01012-00131</t>
  </si>
  <si>
    <t>260716-01012-00012</t>
  </si>
  <si>
    <t>260717-01001-00263</t>
  </si>
  <si>
    <t>260718-01001-00145</t>
  </si>
  <si>
    <t>260721-01001-00265</t>
  </si>
  <si>
    <t>TC260724-01009-00079</t>
  </si>
  <si>
    <t>260724-01001-00255</t>
  </si>
  <si>
    <t>TC260724-01009-00022</t>
  </si>
  <si>
    <t>Bán hàng CÔNG TY CỔ PHẦN TRUNG TÂM THƯƠNG MẠI LOTTE VIỆT NAM - CHI NHÁNH TÂY HỒ theo hóa đơn 00054119</t>
  </si>
  <si>
    <t>TC260802-01009-00156</t>
  </si>
  <si>
    <t>TC260803-01011-00101</t>
  </si>
  <si>
    <t>TC260731-01013-00043</t>
  </si>
  <si>
    <t>260731-01001-00240</t>
  </si>
  <si>
    <t>TC260731-01009-00074</t>
  </si>
  <si>
    <t>2608032-01002-00210- LOTTEMART PHÚ THỌ</t>
  </si>
  <si>
    <t>TC260803-01016-00050</t>
  </si>
  <si>
    <t>TC260802-01006-00041</t>
  </si>
  <si>
    <t>260803-01012-00313</t>
  </si>
  <si>
    <t>260803-01010-00253</t>
  </si>
  <si>
    <t>TC260803-01004-00155</t>
  </si>
  <si>
    <t>260806-01001-00251</t>
  </si>
  <si>
    <t>260804-01002-00020 - LOTTEMART PHÚ THỌ</t>
  </si>
  <si>
    <t>260806-01012-00170</t>
  </si>
  <si>
    <t>260806-01005-00179</t>
  </si>
  <si>
    <t>260805-01001-00199</t>
  </si>
  <si>
    <t>Bán hàng CÔNG TY CỔ PHẦN TRUNG TÂM THƯƠNG MẠI LOTTE VIỆT NAM - CHI NHÁNH BA ĐÌNH theo hóa đơn 00055692</t>
  </si>
  <si>
    <t>260810-01012-00235</t>
  </si>
  <si>
    <t>TC260810-01015-00027</t>
  </si>
  <si>
    <t>TC260810-01011-00058</t>
  </si>
  <si>
    <t>TC260807-01004-00236</t>
  </si>
  <si>
    <t>260807-01001-00187</t>
  </si>
  <si>
    <t>260810-01005-00303</t>
  </si>
  <si>
    <t>260808-01001-00168</t>
  </si>
  <si>
    <t>260809-01003-00028</t>
  </si>
  <si>
    <t>TC260811-01013-00033</t>
  </si>
  <si>
    <t>260813-01012-00234</t>
  </si>
  <si>
    <t>260812-01001-00217</t>
  </si>
  <si>
    <t>260813-01012-00043</t>
  </si>
  <si>
    <t>Bán hàng CÔNG TY CỔ PHẦN TRUNG TÂM THƯƠNG MẠI LOTTE VIỆT NAM - CHI NHÁNH TÂY HỒ theo hóa đơn 00056746 ( đơn ra ngày 12-8 sp chân 500g xuất giá km)</t>
  </si>
  <si>
    <t>TC260812-01004-00034</t>
  </si>
  <si>
    <t>TC260813-01006-00024</t>
  </si>
  <si>
    <t>Bán hàng CÔNG TY CỔ PHẦN TRUNG TÂM THƯƠNG MẠI LOTTE VIỆT NAM - CHI NHÁNH BA ĐÌNH theo hóa đơn 00056747 ( ĐƠN RA 12-8 XUẤT GIÁ KM CHÂN 500G)</t>
  </si>
  <si>
    <t>Bán hàng CÔNG TY CỔ PHẦN TRUNG TÂM THƯƠNG MẠI LOTTE VIỆT NAM - CHI NHÁNH TÂY HỒ theo hóa đơn 00056745 ( đơn ra ngày 9-8 đã phản hồi trên hệ thống)</t>
  </si>
  <si>
    <t>TC260817-01004-00078</t>
  </si>
  <si>
    <t>TC260814-01013-00028</t>
  </si>
  <si>
    <t>TC260817-01011-00045</t>
  </si>
  <si>
    <t>TC260817-01011-00043</t>
  </si>
  <si>
    <t>TC260817-01016-00054</t>
  </si>
  <si>
    <t>260817-01001-00276</t>
  </si>
  <si>
    <t>TC260817-01006-00044</t>
  </si>
  <si>
    <t>TC260821-01013-00026</t>
  </si>
  <si>
    <t>260817-01012-00255</t>
  </si>
  <si>
    <t>260817-01010-00279</t>
  </si>
  <si>
    <t>Bán hàng CÔNG TY CỔ PHẦN TRUNG TÂM THƯƠNG MẠI LOTTE VIỆT NAM - CHI NHÁNH BA ĐÌNH theo hóa đơn 00058222</t>
  </si>
  <si>
    <t>260817-01005-00306</t>
  </si>
  <si>
    <t>260818-01001-00209</t>
  </si>
  <si>
    <t>Bán hàng CÔNG TY CỔ PHẦN TRUNG TÂM THƯƠNG MẠI LOTTE VIỆT NAM - CHI NHÁNH TÂY HỒ theo hóa đơn 00058233</t>
  </si>
  <si>
    <t>260820-01001-00201</t>
  </si>
  <si>
    <t>260820-01012-00230</t>
  </si>
  <si>
    <t>260820-01012-00027</t>
  </si>
  <si>
    <t>260821-01001-00210</t>
  </si>
  <si>
    <t>260822-01001-00136</t>
  </si>
  <si>
    <t>TC260824-01016-00028</t>
  </si>
  <si>
    <t>TC260824-01006-00031</t>
  </si>
  <si>
    <t>TC260823-01009-00192</t>
  </si>
  <si>
    <t>TC260824-01011-00099</t>
  </si>
  <si>
    <t>Bán hàng CÔNG TY CỔ PHẦN TRUNG TÂM THƯƠNG MẠI LOTTE VIỆT NAM - CHI NHÁNH TÂY HỒ theo hóa đơn 00058446</t>
  </si>
  <si>
    <t>Bán hàng CÔNG TY CỔ PHẦN TRUNG TÂM THƯƠNG MẠI LOTTE VIỆT NAM - CHI NHÁNH TÂY HỒ theo hóa đơn 00059634</t>
  </si>
  <si>
    <t>260824-01005-00170</t>
  </si>
  <si>
    <t>Bán hàng CÔNG TY CỔ PHẦN TRUNG TÂM THƯƠNG MẠI LOTTE VIỆT NAM - CHI NHÁNH BA ĐÌNH theo hóa đơn 00059633</t>
  </si>
  <si>
    <t>260825-01001-00169</t>
  </si>
  <si>
    <t>260826-01002-00041- Lottemart Phú Thọ</t>
  </si>
  <si>
    <t>260827-01001-00188</t>
  </si>
  <si>
    <t>TC260826-01013-00081</t>
  </si>
  <si>
    <t>260826-01003-00039</t>
  </si>
  <si>
    <t>260827-01012-00172</t>
  </si>
  <si>
    <t>(Đính kèm Biên bản đối chiếu công nợ ngày 31/08/2026)</t>
  </si>
  <si>
    <t>BÊN B (BÊN MUA): CÔNG TY CỔ PHẦN TRUNG TÂM THƯƠNG MẠI LOTTE VIỆT NAM</t>
  </si>
  <si>
    <t>MST: 0304741634</t>
  </si>
  <si>
    <t>00046463</t>
  </si>
  <si>
    <t>00048497</t>
  </si>
  <si>
    <t>00049295</t>
  </si>
  <si>
    <t>00049297</t>
  </si>
  <si>
    <t>00049296</t>
  </si>
  <si>
    <t>00050071</t>
  </si>
  <si>
    <t>00050072</t>
  </si>
  <si>
    <t>00050140</t>
  </si>
  <si>
    <t>00050271</t>
  </si>
  <si>
    <t>00050272</t>
  </si>
  <si>
    <t>00050151</t>
  </si>
  <si>
    <t>00050316</t>
  </si>
  <si>
    <t>00050150</t>
  </si>
  <si>
    <t>00051508</t>
  </si>
  <si>
    <t>00051488</t>
  </si>
  <si>
    <t>00051494</t>
  </si>
  <si>
    <t>00051487</t>
  </si>
  <si>
    <t>00051511</t>
  </si>
  <si>
    <t>00051501</t>
  </si>
  <si>
    <t>00052253</t>
  </si>
  <si>
    <t>00052254</t>
  </si>
  <si>
    <t>00052394</t>
  </si>
  <si>
    <t>00052412</t>
  </si>
  <si>
    <t>00052393</t>
  </si>
  <si>
    <t>00052475</t>
  </si>
  <si>
    <t>00053414</t>
  </si>
  <si>
    <t>00053824</t>
  </si>
  <si>
    <t>00053789</t>
  </si>
  <si>
    <t>00053790</t>
  </si>
  <si>
    <t>00053788</t>
  </si>
  <si>
    <t>TC260703-01013-00030</t>
  </si>
  <si>
    <t>TC260710-01009-00133</t>
  </si>
  <si>
    <t>TC260713-01009-00057</t>
  </si>
  <si>
    <t>TC260713-01006-00114</t>
  </si>
  <si>
    <t>TC260713-01006-00241</t>
  </si>
  <si>
    <t>Bán hàng CÔNG TY CỔ PHẦN TRUNG TÂM THƯƠNG MẠI LOTTE VIỆT NAM - CHI NHÁNH BA ĐÌNH theo hóa đơn 00050071</t>
  </si>
  <si>
    <t>Bán hàng CÔNG TY CỔ PHẦN TRUNG TÂM THƯƠNG MẠI LOTTE VIỆT NAM - CHI NHÁNH TÂY HỒ theo hóa đơn 00050072</t>
  </si>
  <si>
    <t>Bán hàng CÔNG TY CỔ PHẦN TRUNG TÂM THƯƠNG MẠI LOTTE VIỆT NAM - CHI NHÁNH BA ĐÌNH theo hóa đơn 00050140</t>
  </si>
  <si>
    <t>260720-01001-00309</t>
  </si>
  <si>
    <t>260716-01001-00211</t>
  </si>
  <si>
    <t>TC260720-01015-00121</t>
  </si>
  <si>
    <t>TC260719-01006-00056</t>
  </si>
  <si>
    <t>TC260720-01013-00043</t>
  </si>
  <si>
    <t>260722-01001-00203</t>
  </si>
  <si>
    <t>260723-01012-00205</t>
  </si>
  <si>
    <t>260720-01005-00296</t>
  </si>
  <si>
    <t>260720-01012-00361</t>
  </si>
  <si>
    <t>260723-01001-00263</t>
  </si>
  <si>
    <t>260723-01003-00096</t>
  </si>
  <si>
    <t>Bán hàng CÔNG TY CỔ PHẦN TRUNG TÂM THƯƠNG MẠI LOTTE VIỆT NAM - CHI NHÁNH TÂY HỒ theo hóa đơn 00052253</t>
  </si>
  <si>
    <t>Bán hàng CÔNG TY CỔ PHẦN TRUNG TÂM THƯƠNG MẠI LOTTE VIỆT NAM - CHI NHÁNH TÂY HỒ theo hóa đơn 00052254</t>
  </si>
  <si>
    <t>TC260727-01006-00018</t>
  </si>
  <si>
    <t>260727-01012-00224</t>
  </si>
  <si>
    <t>TC260724-01013-00022</t>
  </si>
  <si>
    <t>260727-01003-00104</t>
  </si>
  <si>
    <t>TC260729-01011-00105</t>
  </si>
  <si>
    <t>260730-01005-00065</t>
  </si>
  <si>
    <t>260728-01001-00280</t>
  </si>
  <si>
    <t>260729-01001-00195</t>
  </si>
  <si>
    <t>260730-01001-00205</t>
  </si>
  <si>
    <t>Hai bên cùng nhau đối chiếu và xác nhận công nợ đến ngày 31/08/2026 như sau:</t>
  </si>
  <si>
    <t>Hồ Chí Minh, ngày 24 tháng 09 năm 2026</t>
  </si>
  <si>
    <t>Hôm nay, ngày 24/09/2026, Đại diện hai bên chúng tôi gồm có:</t>
  </si>
  <si>
    <t>Địa chỉ: Số 469, Đường Nguyễn Hữu Thọ, Phường Tân Hưng, Thành phố Hồ Chí Minh, Việt Nam</t>
  </si>
  <si>
    <t>Đại diện (Ông/Bà): Nguyễn Thành Kim</t>
  </si>
  <si>
    <t>Chức vụ: Quản lí cấp cao Bộ Phận SCM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</si>
</sst>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;\(#,##0\);\-"/>
  </numFmts>
  <fonts count="21" x14ac:knownFonts="1"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i/>
      <sz val="11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2"/>
      <color theme="1"/>
      <name val="Times New Roman"/>
      <family val="1"/>
    </font>
    <font>
      <sz val="11"/>
      <name val="Times New Roman"/>
      <family val="1"/>
      <scheme val="major"/>
    </font>
    <font>
      <sz val="11"/>
      <color rgb="FFFF0000"/>
      <name val="Times New Roman"/>
      <family val="1"/>
      <scheme val="major"/>
    </font>
    <font>
      <sz val="11"/>
      <color rgb="FF000000"/>
      <name val="Times New Roman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</cellStyleXfs>
  <cellXfs count="59">
    <xf numFmtId="0" fontId="0" fillId="0" borderId="0" xfId="0"/>
    <xf numFmtId="14" fontId="0" fillId="0" borderId="0" xfId="0" applyNumberFormat="1"/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7" xfId="0" applyBorder="1"/>
    <xf numFmtId="0" fontId="12" fillId="0" borderId="0" xfId="0" applyFont="1"/>
    <xf numFmtId="0" fontId="13" fillId="0" borderId="0" xfId="0" applyFont="1"/>
    <xf numFmtId="164" fontId="14" fillId="3" borderId="0" xfId="0" applyNumberFormat="1" applyFont="1" applyFill="1"/>
    <xf numFmtId="0" fontId="17" fillId="0" borderId="0" xfId="0" applyFont="1"/>
    <xf numFmtId="0" fontId="0" fillId="0" borderId="1" xfId="0" applyBorder="1"/>
    <xf numFmtId="0" fontId="0" fillId="0" borderId="3" xfId="0" applyBorder="1"/>
    <xf numFmtId="0" fontId="11" fillId="5" borderId="1" xfId="0" applyFont="1" applyFill="1" applyBorder="1" applyAlignment="1">
      <alignment horizontal="center" wrapText="1"/>
    </xf>
    <xf numFmtId="0" fontId="0" fillId="0" borderId="2" xfId="0" applyBorder="1"/>
    <xf numFmtId="0" fontId="13" fillId="5" borderId="1" xfId="0" applyFont="1" applyFill="1" applyBorder="1" applyAlignment="1">
      <alignment horizontal="center" wrapText="1"/>
    </xf>
    <xf numFmtId="0" fontId="13" fillId="0" borderId="1" xfId="0" applyFont="1" applyBorder="1"/>
    <xf numFmtId="0" fontId="11" fillId="5" borderId="4" xfId="0" applyFont="1" applyFill="1" applyBorder="1"/>
    <xf numFmtId="0" fontId="11" fillId="5" borderId="6" xfId="0" applyFont="1" applyFill="1" applyBorder="1"/>
    <xf numFmtId="3" fontId="0" fillId="0" borderId="1" xfId="0" applyNumberFormat="1" applyBorder="1"/>
    <xf numFmtId="0" fontId="7" fillId="4" borderId="7" xfId="0" applyFont="1" applyFill="1" applyBorder="1" applyAlignment="1">
      <alignment horizontal="centerContinuous" vertical="center" wrapText="1"/>
    </xf>
    <xf numFmtId="0" fontId="7" fillId="4" borderId="8" xfId="0" applyFont="1" applyFill="1" applyBorder="1" applyAlignment="1">
      <alignment horizontal="centerContinuous" vertical="center" wrapText="1"/>
    </xf>
    <xf numFmtId="38" fontId="7" fillId="4" borderId="8" xfId="0" applyNumberFormat="1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vertical="center" wrapText="1"/>
    </xf>
    <xf numFmtId="38" fontId="7" fillId="4" borderId="9" xfId="0" applyNumberFormat="1" applyFont="1" applyFill="1" applyBorder="1" applyAlignment="1">
      <alignment horizontal="right" vertical="center" wrapText="1"/>
    </xf>
    <xf numFmtId="0" fontId="0" fillId="6" borderId="0" xfId="0" applyFill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0" fontId="18" fillId="3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right"/>
    </xf>
    <xf numFmtId="10" fontId="18" fillId="3" borderId="1" xfId="1" applyNumberFormat="1" applyFont="1" applyFill="1" applyBorder="1" applyAlignment="1">
      <alignment horizontal="right" vertical="center" wrapText="1"/>
    </xf>
    <xf numFmtId="10" fontId="18" fillId="0" borderId="1" xfId="1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38" fontId="18" fillId="0" borderId="1" xfId="0" applyNumberFormat="1" applyFont="1" applyBorder="1" applyAlignment="1">
      <alignment horizontal="right" vertical="center" wrapText="1"/>
    </xf>
    <xf numFmtId="10" fontId="18" fillId="0" borderId="1" xfId="1" applyNumberFormat="1" applyFont="1" applyFill="1" applyBorder="1" applyAlignment="1">
      <alignment horizontal="right" vertical="center" wrapText="1"/>
    </xf>
    <xf numFmtId="14" fontId="18" fillId="3" borderId="1" xfId="0" applyNumberFormat="1" applyFont="1" applyFill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38" fontId="20" fillId="3" borderId="1" xfId="0" applyNumberFormat="1" applyFont="1" applyFill="1" applyBorder="1" applyAlignment="1">
      <alignment horizontal="right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38" fontId="20" fillId="0" borderId="1" xfId="0" applyNumberFormat="1" applyFont="1" applyBorder="1" applyAlignment="1">
      <alignment horizontal="right"/>
    </xf>
    <xf numFmtId="38" fontId="20" fillId="3" borderId="1" xfId="3" applyNumberFormat="1" applyFont="1" applyFill="1" applyBorder="1" applyAlignment="1">
      <alignment horizontal="right"/>
    </xf>
    <xf numFmtId="38" fontId="20" fillId="0" borderId="1" xfId="3" applyNumberFormat="1" applyFont="1" applyBorder="1" applyAlignment="1">
      <alignment horizontal="right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38" fontId="20" fillId="0" borderId="1" xfId="0" applyNumberFormat="1" applyFont="1" applyBorder="1" applyAlignment="1">
      <alignment horizontal="right" vertical="center"/>
    </xf>
  </cellXfs>
  <cellStyles count="4">
    <cellStyle name="Comma [0]" xfId="3" builtinId="6"/>
    <cellStyle name="Normal" xfId="0" builtinId="0"/>
    <cellStyle name="Normal 2" xfId="2" xr:uid="{5AE87652-BE2D-4CEC-AD68-64EC59B0FE8B}"/>
    <cellStyle name="Percent" xfId="1" builtinId="5"/>
  </cellStyles>
  <dxfs count="24">
    <dxf>
      <font>
        <strike val="0"/>
        <outline val="0"/>
        <shadow val="0"/>
        <u val="none"/>
        <vertAlign val="baseline"/>
        <sz val="11"/>
        <name val="Times New Roman"/>
        <family val="1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outline="0">
        <top style="thin">
          <color auto="1"/>
        </top>
      </border>
    </dxf>
    <dxf>
      <fill>
        <patternFill patternType="solid">
          <fgColor indexed="64"/>
          <bgColor theme="4" tint="0.59999389629810485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C05812-D947-4F4B-9A4B-8A0D6DF51C0C}" name="Table2" displayName="Table2" ref="A4:I133" totalsRowCount="1" headerRowDxfId="23" dataDxfId="0" totalsRowDxfId="20" headerRowBorderDxfId="22" tableBorderDxfId="21" totalsRowBorderDxfId="19">
  <autoFilter ref="A4:I132" xr:uid="{00000000-0009-0000-0000-000001000000}"/>
  <sortState xmlns:xlrd2="http://schemas.microsoft.com/office/spreadsheetml/2017/richdata2" ref="A4:I5">
    <sortCondition ref="B4"/>
  </sortState>
  <tableColumns count="9">
    <tableColumn id="1" xr3:uid="{8E5871DE-6B8D-48B4-BF51-31E6926EF0B0}" name="STT" totalsRowLabel="TỔNG CỘNG" dataDxfId="9" totalsRowDxfId="18"/>
    <tableColumn id="2" xr3:uid="{D264A551-8170-4151-A6A7-1A763B50984A}" name="Ngày chứng từ" dataDxfId="8" totalsRowDxfId="17"/>
    <tableColumn id="3" xr3:uid="{75202C54-DB5B-4364-8021-FD572598B3DD}" name="Số hóa đơn" dataDxfId="7" totalsRowDxfId="16"/>
    <tableColumn id="4" xr3:uid="{BF2D3398-6E54-4F6E-A76F-CE717DF2C735}" name="Khách hàng" dataDxfId="6" totalsRowDxfId="15"/>
    <tableColumn id="5" xr3:uid="{819A6401-4B1B-4536-97CF-7391927FC440}" name="Diễn giải" dataDxfId="5" totalsRowDxfId="14"/>
    <tableColumn id="6" xr3:uid="{26AEF3A7-F546-4B92-975C-3A6B0CC60D32}" name="Tổng tiền hàng" totalsRowFunction="sum" dataDxfId="4" totalsRowDxfId="13"/>
    <tableColumn id="7" xr3:uid="{39FE0BBA-3489-4EB1-8D50-0B694C034F70}" name="Thuế suất" dataDxfId="3" totalsRowDxfId="12" dataCellStyle="Percent"/>
    <tableColumn id="8" xr3:uid="{FA94F0E0-F9CC-499B-88CA-C671EA0BFFCA}" name="Tiền thuế GTGT" totalsRowFunction="sum" dataDxfId="2" totalsRowDxfId="11"/>
    <tableColumn id="9" xr3:uid="{ADE84CD0-06A4-4AE8-8E21-E42767DF35C5}" name="Tổng tiền thanh toán" totalsRowFunction="sum" dataDxfId="1" totalsRowDxfId="1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B6A13A7-9933-49FA-9E7E-3B82424403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ca43837-4f5a-41e2-9fd6-29871295692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6D6914B-ED92-4965-BF72-E41E8063D30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9aac163-5108-48d7-b65f-c7020753aa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activeCell="D17" sqref="D17:E17"/>
    </sheetView>
  </sheetViews>
  <sheetFormatPr defaultRowHeight="14.25" x14ac:dyDescent="0.2"/>
  <cols>
    <col min="1" max="1" width="5" customWidth="1"/>
    <col min="2" max="4" width="18" customWidth="1"/>
    <col min="5" max="5" width="28.125" customWidth="1"/>
  </cols>
  <sheetData>
    <row r="1" spans="1:5" x14ac:dyDescent="0.2">
      <c r="A1" s="31" t="s">
        <v>0</v>
      </c>
      <c r="B1" s="28"/>
      <c r="D1" s="29" t="s">
        <v>1</v>
      </c>
      <c r="E1" s="28"/>
    </row>
    <row r="2" spans="1:5" x14ac:dyDescent="0.2">
      <c r="A2" s="31" t="s">
        <v>2</v>
      </c>
      <c r="B2" s="28"/>
      <c r="D2" s="29" t="s">
        <v>3</v>
      </c>
      <c r="E2" s="28"/>
    </row>
    <row r="3" spans="1:5" x14ac:dyDescent="0.2">
      <c r="D3" s="32" t="s">
        <v>326</v>
      </c>
      <c r="E3" s="28"/>
    </row>
    <row r="5" spans="1:5" x14ac:dyDescent="0.2">
      <c r="A5" s="34" t="s">
        <v>4</v>
      </c>
      <c r="B5" s="28"/>
      <c r="C5" s="28"/>
      <c r="D5" s="28"/>
      <c r="E5" s="28"/>
    </row>
    <row r="7" spans="1:5" x14ac:dyDescent="0.2">
      <c r="A7" s="27" t="s">
        <v>327</v>
      </c>
      <c r="B7" s="28"/>
      <c r="C7" s="28"/>
      <c r="D7" s="28"/>
      <c r="E7" s="28"/>
    </row>
    <row r="9" spans="1:5" ht="43.5" customHeight="1" x14ac:dyDescent="0.2">
      <c r="A9" s="30" t="s">
        <v>5</v>
      </c>
      <c r="B9" s="28"/>
      <c r="C9" s="28"/>
      <c r="D9" s="28"/>
      <c r="E9" s="28"/>
    </row>
    <row r="10" spans="1:5" x14ac:dyDescent="0.2">
      <c r="A10" s="27" t="s">
        <v>6</v>
      </c>
      <c r="B10" s="28"/>
      <c r="C10" s="28"/>
      <c r="D10" s="28"/>
      <c r="E10" s="28"/>
    </row>
    <row r="11" spans="1:5" x14ac:dyDescent="0.2">
      <c r="A11" s="27" t="s">
        <v>7</v>
      </c>
      <c r="B11" s="28"/>
      <c r="C11" s="28"/>
      <c r="D11" s="28"/>
      <c r="E11" s="28"/>
    </row>
    <row r="12" spans="1:5" x14ac:dyDescent="0.2">
      <c r="A12" s="27" t="s">
        <v>8</v>
      </c>
      <c r="B12" s="28"/>
      <c r="C12" s="28"/>
      <c r="D12" s="27" t="s">
        <v>9</v>
      </c>
      <c r="E12" s="28"/>
    </row>
    <row r="14" spans="1:5" x14ac:dyDescent="0.2">
      <c r="A14" s="30" t="s">
        <v>263</v>
      </c>
      <c r="B14" s="28"/>
      <c r="C14" s="28"/>
      <c r="D14" s="28"/>
      <c r="E14" s="28"/>
    </row>
    <row r="15" spans="1:5" x14ac:dyDescent="0.2">
      <c r="A15" s="27" t="s">
        <v>328</v>
      </c>
      <c r="B15" s="28"/>
      <c r="C15" s="28"/>
      <c r="D15" s="28"/>
      <c r="E15" s="28"/>
    </row>
    <row r="16" spans="1:5" x14ac:dyDescent="0.2">
      <c r="A16" s="27" t="s">
        <v>264</v>
      </c>
      <c r="B16" s="28"/>
      <c r="C16" s="28"/>
      <c r="D16" s="28"/>
      <c r="E16" s="28"/>
    </row>
    <row r="17" spans="1:5" x14ac:dyDescent="0.2">
      <c r="A17" s="27" t="s">
        <v>329</v>
      </c>
      <c r="B17" s="28"/>
      <c r="C17" s="28"/>
      <c r="D17" s="27" t="s">
        <v>330</v>
      </c>
      <c r="E17" s="28"/>
    </row>
    <row r="19" spans="1:5" x14ac:dyDescent="0.2">
      <c r="A19" s="27" t="s">
        <v>325</v>
      </c>
      <c r="B19" s="28"/>
      <c r="C19" s="28"/>
      <c r="D19" s="28"/>
      <c r="E19" s="28"/>
    </row>
    <row r="21" spans="1:5" x14ac:dyDescent="0.2">
      <c r="A21" s="27" t="str">
        <f>"Đến hết ngày 31/08/2026, Bên B còn nợ bên A số tiền là: "&amp;TEXT('CHI TIẾT BÁN HÀNG'!I133,"#.##0_);[Red](#.##0)")&amp;" VNĐ"</f>
        <v>Đến hết ngày 31/08/2026, Bên B còn nợ bên A số tiền là: 271859264.0  VNĐ</v>
      </c>
      <c r="B21" s="28"/>
      <c r="C21" s="28"/>
      <c r="D21" s="28"/>
      <c r="E21" s="28"/>
    </row>
    <row r="22" spans="1:5" ht="39" customHeight="1" x14ac:dyDescent="0.2">
      <c r="A22" s="35" t="str">
        <f>"Bằng chữ: "&amp;'ĐỌC SỐ'!$B$4</f>
        <v>Bằng chữ: Hai trăm bảy mươi mốt triệu tám trăm năm mươi chín nghìn hai trăm sáu mươi bốn đồng.</v>
      </c>
      <c r="B22" s="28"/>
      <c r="C22" s="28"/>
      <c r="D22" s="28"/>
      <c r="E22" s="28"/>
    </row>
    <row r="24" spans="1:5" x14ac:dyDescent="0.2">
      <c r="A24" s="30" t="s">
        <v>10</v>
      </c>
      <c r="B24" s="28"/>
      <c r="C24" s="28"/>
      <c r="D24" s="28"/>
      <c r="E24" s="28"/>
    </row>
    <row r="25" spans="1:5" x14ac:dyDescent="0.2">
      <c r="A25" s="27" t="s">
        <v>11</v>
      </c>
      <c r="B25" s="28"/>
      <c r="C25" s="28"/>
      <c r="D25" s="28"/>
      <c r="E25" s="28"/>
    </row>
    <row r="26" spans="1:5" x14ac:dyDescent="0.2">
      <c r="A26" s="33" t="s">
        <v>12</v>
      </c>
      <c r="B26" s="28"/>
      <c r="C26" s="28"/>
      <c r="D26" s="28"/>
      <c r="E26" s="28"/>
    </row>
    <row r="28" spans="1:5" x14ac:dyDescent="0.2">
      <c r="A28" s="27" t="s">
        <v>13</v>
      </c>
      <c r="B28" s="28"/>
      <c r="C28" s="28"/>
      <c r="D28" s="28"/>
      <c r="E28" s="28"/>
    </row>
    <row r="30" spans="1:5" x14ac:dyDescent="0.2">
      <c r="A30" s="29" t="s">
        <v>14</v>
      </c>
      <c r="B30" s="28"/>
      <c r="D30" s="29" t="s">
        <v>15</v>
      </c>
      <c r="E30" s="28"/>
    </row>
    <row r="31" spans="1:5" x14ac:dyDescent="0.2">
      <c r="A31" s="32" t="s">
        <v>16</v>
      </c>
      <c r="B31" s="28"/>
      <c r="D31" s="32" t="s">
        <v>16</v>
      </c>
      <c r="E31" s="28"/>
    </row>
    <row r="33" ht="20.100000000000001" customHeight="1" x14ac:dyDescent="0.2"/>
    <row r="34" ht="20.100000000000001" customHeight="1" x14ac:dyDescent="0.2"/>
  </sheetData>
  <mergeCells count="28">
    <mergeCell ref="A31:B31"/>
    <mergeCell ref="A9:E9"/>
    <mergeCell ref="D31:E31"/>
    <mergeCell ref="D2:E2"/>
    <mergeCell ref="A16:E16"/>
    <mergeCell ref="A7:E7"/>
    <mergeCell ref="A25:E25"/>
    <mergeCell ref="A17:C17"/>
    <mergeCell ref="D17:E17"/>
    <mergeCell ref="A21:E21"/>
    <mergeCell ref="A2:B2"/>
    <mergeCell ref="A26:E26"/>
    <mergeCell ref="A5:E5"/>
    <mergeCell ref="A14:E14"/>
    <mergeCell ref="D3:E3"/>
    <mergeCell ref="A22:E22"/>
    <mergeCell ref="D12:E12"/>
    <mergeCell ref="D30:E30"/>
    <mergeCell ref="A30:B30"/>
    <mergeCell ref="A24:E24"/>
    <mergeCell ref="D1:E1"/>
    <mergeCell ref="A15:E15"/>
    <mergeCell ref="A11:E11"/>
    <mergeCell ref="A1:B1"/>
    <mergeCell ref="A12:C12"/>
    <mergeCell ref="A10:E10"/>
    <mergeCell ref="A28:E28"/>
    <mergeCell ref="A19:E19"/>
  </mergeCells>
  <printOptions horizontalCentered="1"/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806-C7CD-47DD-B817-945D3A60B098}">
  <dimension ref="A1:O17"/>
  <sheetViews>
    <sheetView workbookViewId="0">
      <selection activeCell="B4" sqref="B4"/>
    </sheetView>
  </sheetViews>
  <sheetFormatPr defaultRowHeight="14.25" x14ac:dyDescent="0.2"/>
  <cols>
    <col min="1" max="1" width="24.75" customWidth="1"/>
    <col min="2" max="2" width="30.375" customWidth="1"/>
    <col min="3" max="3" width="6.875" bestFit="1" customWidth="1"/>
    <col min="4" max="5" width="5.875" bestFit="1" customWidth="1"/>
    <col min="6" max="6" width="6.875" bestFit="1" customWidth="1"/>
    <col min="7" max="7" width="8.875" bestFit="1" customWidth="1"/>
    <col min="9" max="9" width="9.75" bestFit="1" customWidth="1"/>
    <col min="10" max="10" width="6.875" bestFit="1" customWidth="1"/>
    <col min="11" max="11" width="26.75" bestFit="1" customWidth="1"/>
    <col min="14" max="14" width="7.125" bestFit="1" customWidth="1"/>
    <col min="15" max="15" width="8.875" bestFit="1" customWidth="1"/>
  </cols>
  <sheetData>
    <row r="1" spans="1:15" ht="18.75" x14ac:dyDescent="0.3">
      <c r="A1" s="8" t="s">
        <v>28</v>
      </c>
    </row>
    <row r="3" spans="1:15" ht="15.75" x14ac:dyDescent="0.25">
      <c r="A3" s="9" t="s">
        <v>29</v>
      </c>
      <c r="B3" s="10">
        <f>ROUND('CHI TIẾT BÁN HÀNG'!I133,0)</f>
        <v>271859264</v>
      </c>
    </row>
    <row r="4" spans="1:15" ht="15.75" x14ac:dyDescent="0.25">
      <c r="A4" s="9" t="s">
        <v>30</v>
      </c>
      <c r="B4" s="11" t="str">
        <f>IF(ROUND($B$3,0)=0,"Không đồng.",IF($B$3&lt;0,"Âm "&amp;$B$14,UPPER(LEFT($B$14,1))&amp;MID($B$14,2,LEN($B$14)))&amp;" đồng.")</f>
        <v>Hai trăm bảy mươi mốt triệu tám trăm năm mươi chín nghìn hai trăm sáu mươi bốn đồng.</v>
      </c>
    </row>
    <row r="6" spans="1:15" ht="15.75" x14ac:dyDescent="0.25">
      <c r="A6" s="9" t="s">
        <v>31</v>
      </c>
    </row>
    <row r="7" spans="1:15" ht="45" x14ac:dyDescent="0.25">
      <c r="A7" s="16" t="s">
        <v>32</v>
      </c>
      <c r="B7" s="14" t="s">
        <v>33</v>
      </c>
      <c r="C7" s="14" t="s">
        <v>34</v>
      </c>
      <c r="D7" s="14" t="s">
        <v>35</v>
      </c>
      <c r="E7" s="14" t="s">
        <v>36</v>
      </c>
      <c r="F7" s="14" t="s">
        <v>37</v>
      </c>
      <c r="G7" s="14" t="s">
        <v>38</v>
      </c>
      <c r="H7" s="14" t="s">
        <v>39</v>
      </c>
      <c r="I7" s="14" t="s">
        <v>40</v>
      </c>
      <c r="J7" s="14" t="s">
        <v>41</v>
      </c>
      <c r="K7" s="14" t="s">
        <v>42</v>
      </c>
      <c r="N7" s="18" t="s">
        <v>43</v>
      </c>
      <c r="O7" s="19" t="s">
        <v>44</v>
      </c>
    </row>
    <row r="8" spans="1:15" ht="15.75" x14ac:dyDescent="0.25">
      <c r="A8" s="17" t="s">
        <v>55</v>
      </c>
      <c r="B8" s="20">
        <v>1000000000000</v>
      </c>
      <c r="C8" s="20">
        <f>MOD(INT(ABS($B$3)/B8),1000)</f>
        <v>0</v>
      </c>
      <c r="D8" s="12">
        <f>INT(C8/100)</f>
        <v>0</v>
      </c>
      <c r="E8" s="12">
        <f>INT(MOD(C8,100)/10)</f>
        <v>0</v>
      </c>
      <c r="F8" s="12">
        <f>MOD(C8,10)</f>
        <v>0</v>
      </c>
      <c r="G8" s="12" t="b">
        <f>(INT(ABS($B$3)/(B8*1000))=0)</f>
        <v>1</v>
      </c>
      <c r="H8" s="12" t="str" cm="1">
        <f t="array" ref="H8">IF(C8=0,"",IF(D8&gt;0,INDEX($O$8:$O$17,D8+1)&amp;" trăm",IF(G8,"","không trăm")))</f>
        <v/>
      </c>
      <c r="I8" s="12" t="str" cm="1">
        <f t="array" ref="I8">IF(C8=0,"",IF(E8=0,IF(AND(F8&gt;0,H8&lt;&gt;""),"lẻ",""),IF(E8=1,"mười",INDEX($O$8:$O$17,E8+1)&amp;" mươi")))</f>
        <v/>
      </c>
      <c r="J8" s="12" t="str" cm="1">
        <f t="array" ref="J8">IF(F8=0,"",IF(F8=1,IF(E8&gt;=2,"mốt","một"),IF(F8=5,IF(E8&gt;=1,"lăm","năm"),INDEX($O$8:$O$17,F8+1))))</f>
        <v/>
      </c>
      <c r="K8" s="12" t="str">
        <f>IF(C8=0,"",TRIM(TRIM(H8&amp;" "&amp;I8&amp;" "&amp;J8)&amp;" "&amp;A8))</f>
        <v/>
      </c>
      <c r="N8" s="15">
        <v>0</v>
      </c>
      <c r="O8" s="13" t="s">
        <v>45</v>
      </c>
    </row>
    <row r="9" spans="1:15" ht="15.75" x14ac:dyDescent="0.25">
      <c r="A9" s="17" t="s">
        <v>56</v>
      </c>
      <c r="B9" s="20">
        <v>1000000000</v>
      </c>
      <c r="C9" s="20">
        <f t="shared" ref="C9:C12" si="0">MOD(INT(ABS($B$3)/B9),1000)</f>
        <v>0</v>
      </c>
      <c r="D9" s="12">
        <f t="shared" ref="D9:D12" si="1">INT(C9/100)</f>
        <v>0</v>
      </c>
      <c r="E9" s="12">
        <f t="shared" ref="E9:E12" si="2">INT(MOD(C9,100)/10)</f>
        <v>0</v>
      </c>
      <c r="F9" s="12">
        <f t="shared" ref="F9:F12" si="3">MOD(C9,10)</f>
        <v>0</v>
      </c>
      <c r="G9" s="12" t="b">
        <f t="shared" ref="G9:G12" si="4">(INT(ABS($B$3)/(B9*1000))=0)</f>
        <v>1</v>
      </c>
      <c r="H9" s="12" t="str" cm="1">
        <f t="array" ref="H9">IF(C9=0,"",IF(D9&gt;0,INDEX($O$8:$O$17,D9+1)&amp;" trăm",IF(G9,"","không trăm")))</f>
        <v/>
      </c>
      <c r="I9" s="12" t="str" cm="1">
        <f t="array" ref="I9">IF(C9=0,"",IF(E9=0,IF(AND(F9&gt;0,H9&lt;&gt;""),"lẻ",""),IF(E9=1,"mười",INDEX($O$8:$O$17,E9+1)&amp;" mươi")))</f>
        <v/>
      </c>
      <c r="J9" s="12" t="str" cm="1">
        <f t="array" ref="J9">IF(F9=0,"",IF(F9=1,IF(E9&gt;=2,"mốt","một"),IF(F9=5,IF(E9&gt;=1,"lăm","năm"),INDEX($O$8:$O$17,F9+1))))</f>
        <v/>
      </c>
      <c r="K9" s="12" t="str">
        <f t="shared" ref="K9:K12" si="5">IF(C9=0,"",TRIM(TRIM(H9&amp;" "&amp;I9&amp;" "&amp;J9)&amp;" "&amp;A9))</f>
        <v/>
      </c>
      <c r="N9" s="15">
        <v>1</v>
      </c>
      <c r="O9" s="13" t="s">
        <v>46</v>
      </c>
    </row>
    <row r="10" spans="1:15" ht="15.75" x14ac:dyDescent="0.25">
      <c r="A10" s="17" t="s">
        <v>57</v>
      </c>
      <c r="B10" s="20">
        <v>1000000</v>
      </c>
      <c r="C10" s="20">
        <f t="shared" si="0"/>
        <v>271</v>
      </c>
      <c r="D10" s="12">
        <f t="shared" si="1"/>
        <v>2</v>
      </c>
      <c r="E10" s="12">
        <f t="shared" si="2"/>
        <v>7</v>
      </c>
      <c r="F10" s="12">
        <f t="shared" si="3"/>
        <v>1</v>
      </c>
      <c r="G10" s="12" t="b">
        <f t="shared" si="4"/>
        <v>1</v>
      </c>
      <c r="H10" s="12" t="str" cm="1">
        <f t="array" ref="H10">IF(C10=0,"",IF(D10&gt;0,INDEX($O$8:$O$17,D10+1)&amp;" trăm",IF(G10,"","không trăm")))</f>
        <v>hai trăm</v>
      </c>
      <c r="I10" s="12" t="str" cm="1">
        <f t="array" ref="I10">IF(C10=0,"",IF(E10=0,IF(AND(F10&gt;0,H10&lt;&gt;""),"lẻ",""),IF(E10=1,"mười",INDEX($O$8:$O$17,E10+1)&amp;" mươi")))</f>
        <v>bảy mươi</v>
      </c>
      <c r="J10" s="12" t="str" cm="1">
        <f t="array" ref="J10">IF(F10=0,"",IF(F10=1,IF(E10&gt;=2,"mốt","một"),IF(F10=5,IF(E10&gt;=1,"lăm","năm"),INDEX($O$8:$O$17,F10+1))))</f>
        <v>mốt</v>
      </c>
      <c r="K10" s="12" t="str">
        <f t="shared" si="5"/>
        <v>hai trăm bảy mươi mốt triệu</v>
      </c>
      <c r="N10" s="15">
        <v>2</v>
      </c>
      <c r="O10" s="13" t="s">
        <v>47</v>
      </c>
    </row>
    <row r="11" spans="1:15" ht="15.75" x14ac:dyDescent="0.25">
      <c r="A11" s="17" t="s">
        <v>58</v>
      </c>
      <c r="B11" s="20">
        <v>1000</v>
      </c>
      <c r="C11" s="20">
        <f t="shared" si="0"/>
        <v>859</v>
      </c>
      <c r="D11" s="12">
        <f t="shared" si="1"/>
        <v>8</v>
      </c>
      <c r="E11" s="12">
        <f t="shared" si="2"/>
        <v>5</v>
      </c>
      <c r="F11" s="12">
        <f t="shared" si="3"/>
        <v>9</v>
      </c>
      <c r="G11" s="12" t="b">
        <f t="shared" si="4"/>
        <v>0</v>
      </c>
      <c r="H11" s="12" t="str" cm="1">
        <f t="array" ref="H11">IF(C11=0,"",IF(D11&gt;0,INDEX($O$8:$O$17,D11+1)&amp;" trăm",IF(G11,"","không trăm")))</f>
        <v>tám trăm</v>
      </c>
      <c r="I11" s="12" t="str" cm="1">
        <f t="array" ref="I11">IF(C11=0,"",IF(E11=0,IF(AND(F11&gt;0,H11&lt;&gt;""),"lẻ",""),IF(E11=1,"mười",INDEX($O$8:$O$17,E11+1)&amp;" mươi")))</f>
        <v>năm mươi</v>
      </c>
      <c r="J11" s="12" t="str" cm="1">
        <f t="array" ref="J11">IF(F11=0,"",IF(F11=1,IF(E11&gt;=2,"mốt","một"),IF(F11=5,IF(E11&gt;=1,"lăm","năm"),INDEX($O$8:$O$17,F11+1))))</f>
        <v>chín</v>
      </c>
      <c r="K11" s="12" t="str">
        <f t="shared" si="5"/>
        <v>tám trăm năm mươi chín nghìn</v>
      </c>
      <c r="N11" s="15">
        <v>3</v>
      </c>
      <c r="O11" s="13" t="s">
        <v>48</v>
      </c>
    </row>
    <row r="12" spans="1:15" x14ac:dyDescent="0.2">
      <c r="A12" s="12"/>
      <c r="B12" s="20">
        <v>1</v>
      </c>
      <c r="C12" s="20">
        <f t="shared" si="0"/>
        <v>264</v>
      </c>
      <c r="D12" s="12">
        <f t="shared" si="1"/>
        <v>2</v>
      </c>
      <c r="E12" s="12">
        <f t="shared" si="2"/>
        <v>6</v>
      </c>
      <c r="F12" s="12">
        <f t="shared" si="3"/>
        <v>4</v>
      </c>
      <c r="G12" s="12" t="b">
        <f t="shared" si="4"/>
        <v>0</v>
      </c>
      <c r="H12" s="12" t="str" cm="1">
        <f t="array" ref="H12">IF(C12=0,"",IF(D12&gt;0,INDEX($O$8:$O$17,D12+1)&amp;" trăm",IF(G12,"","không trăm")))</f>
        <v>hai trăm</v>
      </c>
      <c r="I12" s="12" t="str" cm="1">
        <f t="array" ref="I12">IF(C12=0,"",IF(E12=0,IF(AND(F12&gt;0,H12&lt;&gt;""),"lẻ",""),IF(E12=1,"mười",INDEX($O$8:$O$17,E12+1)&amp;" mươi")))</f>
        <v>sáu mươi</v>
      </c>
      <c r="J12" s="12" t="str" cm="1">
        <f t="array" ref="J12">IF(F12=0,"",IF(F12=1,IF(E12&gt;=2,"mốt","một"),IF(F12=5,IF(E12&gt;=1,"lăm","năm"),INDEX($O$8:$O$17,F12+1))))</f>
        <v>bốn</v>
      </c>
      <c r="K12" s="12" t="str">
        <f t="shared" si="5"/>
        <v>hai trăm sáu mươi bốn</v>
      </c>
      <c r="N12" s="15">
        <v>4</v>
      </c>
      <c r="O12" s="13" t="s">
        <v>49</v>
      </c>
    </row>
    <row r="13" spans="1:15" x14ac:dyDescent="0.2">
      <c r="N13" s="15">
        <v>5</v>
      </c>
      <c r="O13" s="13" t="s">
        <v>50</v>
      </c>
    </row>
    <row r="14" spans="1:15" ht="15.75" x14ac:dyDescent="0.25">
      <c r="A14" s="9" t="s">
        <v>59</v>
      </c>
      <c r="B14" t="str">
        <f>TRIM(K8&amp;" "&amp;K9&amp;" "&amp;K10&amp;" "&amp;K11&amp;" "&amp;K12)</f>
        <v>hai trăm bảy mươi mốt triệu tám trăm năm mươi chín nghìn hai trăm sáu mươi bốn</v>
      </c>
      <c r="N14" s="15">
        <v>6</v>
      </c>
      <c r="O14" s="13" t="s">
        <v>51</v>
      </c>
    </row>
    <row r="15" spans="1:15" x14ac:dyDescent="0.2">
      <c r="N15" s="15">
        <v>7</v>
      </c>
      <c r="O15" s="13" t="s">
        <v>52</v>
      </c>
    </row>
    <row r="16" spans="1:15" x14ac:dyDescent="0.2">
      <c r="N16" s="15">
        <v>8</v>
      </c>
      <c r="O16" s="13" t="s">
        <v>53</v>
      </c>
    </row>
    <row r="17" spans="14:15" x14ac:dyDescent="0.2">
      <c r="N17" s="7">
        <v>9</v>
      </c>
      <c r="O17" s="6" t="s">
        <v>54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24"/>
  <sheetViews>
    <sheetView tabSelected="1" workbookViewId="0">
      <pane ySplit="4" topLeftCell="A39" activePane="bottomLeft" state="frozen"/>
      <selection pane="bottomLeft" activeCell="D117" sqref="D117"/>
    </sheetView>
  </sheetViews>
  <sheetFormatPr defaultRowHeight="14.25" x14ac:dyDescent="0.2"/>
  <cols>
    <col min="1" max="1" width="7.125" customWidth="1"/>
    <col min="2" max="2" width="14.625" style="1" customWidth="1"/>
    <col min="3" max="3" width="12.75" customWidth="1"/>
    <col min="4" max="4" width="50.125" customWidth="1"/>
    <col min="5" max="5" width="46.75" customWidth="1"/>
    <col min="6" max="6" width="14.625" customWidth="1"/>
    <col min="7" max="7" width="9.125" customWidth="1"/>
    <col min="8" max="8" width="11.375" customWidth="1"/>
    <col min="9" max="9" width="14.875" customWidth="1"/>
  </cols>
  <sheetData>
    <row r="1" spans="1:9" ht="30" customHeight="1" x14ac:dyDescent="0.2">
      <c r="A1" s="34" t="s">
        <v>17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36" t="s">
        <v>262</v>
      </c>
      <c r="B2" s="28"/>
      <c r="C2" s="28"/>
      <c r="D2" s="28"/>
      <c r="E2" s="28"/>
      <c r="F2" s="28"/>
      <c r="G2" s="28"/>
      <c r="H2" s="28"/>
      <c r="I2" s="28"/>
    </row>
    <row r="4" spans="1:9" ht="30" customHeight="1" x14ac:dyDescent="0.2">
      <c r="A4" s="2" t="s">
        <v>18</v>
      </c>
      <c r="B4" s="3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27</v>
      </c>
      <c r="H4" s="4" t="s">
        <v>24</v>
      </c>
      <c r="I4" s="5" t="s">
        <v>25</v>
      </c>
    </row>
    <row r="5" spans="1:9" ht="21" customHeight="1" x14ac:dyDescent="0.25">
      <c r="A5" s="37">
        <v>1</v>
      </c>
      <c r="B5" s="48">
        <v>45869</v>
      </c>
      <c r="C5" s="49">
        <v>1296</v>
      </c>
      <c r="D5" s="49" t="s">
        <v>150</v>
      </c>
      <c r="E5" s="49" t="s">
        <v>165</v>
      </c>
      <c r="F5" s="50">
        <v>-476264</v>
      </c>
      <c r="G5" s="38">
        <v>0.08</v>
      </c>
      <c r="H5" s="50">
        <v>-38101</v>
      </c>
      <c r="I5" s="50">
        <v>-514365</v>
      </c>
    </row>
    <row r="6" spans="1:9" ht="21" customHeight="1" x14ac:dyDescent="0.25">
      <c r="A6" s="39">
        <v>2</v>
      </c>
      <c r="B6" s="51">
        <v>46048</v>
      </c>
      <c r="C6" s="52">
        <v>6033</v>
      </c>
      <c r="D6" s="52" t="s">
        <v>151</v>
      </c>
      <c r="E6" s="52" t="s">
        <v>166</v>
      </c>
      <c r="F6" s="53">
        <v>3303115</v>
      </c>
      <c r="G6" s="40">
        <v>0.08</v>
      </c>
      <c r="H6" s="53">
        <v>264249</v>
      </c>
      <c r="I6" s="53">
        <v>3567364</v>
      </c>
    </row>
    <row r="7" spans="1:9" ht="21" customHeight="1" x14ac:dyDescent="0.25">
      <c r="A7" s="39">
        <v>3</v>
      </c>
      <c r="B7" s="51">
        <v>46062</v>
      </c>
      <c r="C7" s="52">
        <v>10470</v>
      </c>
      <c r="D7" s="52" t="s">
        <v>151</v>
      </c>
      <c r="E7" s="52" t="s">
        <v>167</v>
      </c>
      <c r="F7" s="53">
        <v>1952680</v>
      </c>
      <c r="G7" s="40">
        <v>0.08</v>
      </c>
      <c r="H7" s="53">
        <v>156214</v>
      </c>
      <c r="I7" s="53">
        <v>2108894</v>
      </c>
    </row>
    <row r="8" spans="1:9" ht="21" customHeight="1" x14ac:dyDescent="0.25">
      <c r="A8" s="39">
        <v>4</v>
      </c>
      <c r="B8" s="51">
        <v>46094</v>
      </c>
      <c r="C8" s="52">
        <v>19025</v>
      </c>
      <c r="D8" s="52" t="s">
        <v>151</v>
      </c>
      <c r="E8" s="52" t="s">
        <v>168</v>
      </c>
      <c r="F8" s="53">
        <v>1506570</v>
      </c>
      <c r="G8" s="40">
        <v>0.08</v>
      </c>
      <c r="H8" s="53">
        <v>120526</v>
      </c>
      <c r="I8" s="53">
        <v>1627096</v>
      </c>
    </row>
    <row r="9" spans="1:9" ht="21" customHeight="1" x14ac:dyDescent="0.25">
      <c r="A9" s="37">
        <v>5</v>
      </c>
      <c r="B9" s="48">
        <v>46095</v>
      </c>
      <c r="C9" s="49">
        <v>374</v>
      </c>
      <c r="D9" s="49" t="s">
        <v>151</v>
      </c>
      <c r="E9" s="49" t="s">
        <v>169</v>
      </c>
      <c r="F9" s="50">
        <v>-1952680</v>
      </c>
      <c r="G9" s="38">
        <v>0.08</v>
      </c>
      <c r="H9" s="50">
        <v>-156214</v>
      </c>
      <c r="I9" s="50">
        <v>-2108894</v>
      </c>
    </row>
    <row r="10" spans="1:9" ht="21" customHeight="1" x14ac:dyDescent="0.25">
      <c r="A10" s="39">
        <v>6</v>
      </c>
      <c r="B10" s="51">
        <v>46108</v>
      </c>
      <c r="C10" s="52">
        <v>23075</v>
      </c>
      <c r="D10" s="52" t="s">
        <v>153</v>
      </c>
      <c r="E10" s="52" t="s">
        <v>170</v>
      </c>
      <c r="F10" s="53">
        <v>1190660</v>
      </c>
      <c r="G10" s="40">
        <v>0.08</v>
      </c>
      <c r="H10" s="53">
        <v>95253</v>
      </c>
      <c r="I10" s="53">
        <v>1285913</v>
      </c>
    </row>
    <row r="11" spans="1:9" ht="21" customHeight="1" x14ac:dyDescent="0.25">
      <c r="A11" s="37">
        <v>9</v>
      </c>
      <c r="B11" s="48">
        <v>46141</v>
      </c>
      <c r="C11" s="49" t="s">
        <v>60</v>
      </c>
      <c r="D11" s="49" t="s">
        <v>152</v>
      </c>
      <c r="E11" s="49" t="s">
        <v>171</v>
      </c>
      <c r="F11" s="54">
        <v>-1190660</v>
      </c>
      <c r="G11" s="38">
        <v>0.08</v>
      </c>
      <c r="H11" s="54">
        <v>-95253</v>
      </c>
      <c r="I11" s="54">
        <v>-1285913</v>
      </c>
    </row>
    <row r="12" spans="1:9" ht="21" customHeight="1" x14ac:dyDescent="0.25">
      <c r="A12" s="39">
        <v>10</v>
      </c>
      <c r="B12" s="51">
        <v>46163</v>
      </c>
      <c r="C12" s="52" t="s">
        <v>61</v>
      </c>
      <c r="D12" s="52" t="s">
        <v>153</v>
      </c>
      <c r="E12" s="52" t="s">
        <v>172</v>
      </c>
      <c r="F12" s="55">
        <v>513090</v>
      </c>
      <c r="G12" s="40">
        <v>0.08</v>
      </c>
      <c r="H12" s="55">
        <v>41047</v>
      </c>
      <c r="I12" s="55">
        <v>554137</v>
      </c>
    </row>
    <row r="13" spans="1:9" ht="21" customHeight="1" x14ac:dyDescent="0.25">
      <c r="A13" s="39">
        <v>11</v>
      </c>
      <c r="B13" s="51">
        <v>46164</v>
      </c>
      <c r="C13" s="52" t="s">
        <v>62</v>
      </c>
      <c r="D13" s="52" t="s">
        <v>158</v>
      </c>
      <c r="E13" s="52" t="s">
        <v>173</v>
      </c>
      <c r="F13" s="55">
        <v>4154205</v>
      </c>
      <c r="G13" s="40">
        <v>0.08</v>
      </c>
      <c r="H13" s="55">
        <v>332336</v>
      </c>
      <c r="I13" s="55">
        <v>4486541</v>
      </c>
    </row>
    <row r="14" spans="1:9" ht="21" customHeight="1" x14ac:dyDescent="0.25">
      <c r="A14" s="37">
        <v>12</v>
      </c>
      <c r="B14" s="48">
        <v>46175</v>
      </c>
      <c r="C14" s="49" t="s">
        <v>63</v>
      </c>
      <c r="D14" s="49" t="s">
        <v>159</v>
      </c>
      <c r="E14" s="49" t="s">
        <v>174</v>
      </c>
      <c r="F14" s="41">
        <v>-476043</v>
      </c>
      <c r="G14" s="42">
        <v>0.08</v>
      </c>
      <c r="H14" s="41">
        <v>-38084</v>
      </c>
      <c r="I14" s="41">
        <v>-514127</v>
      </c>
    </row>
    <row r="15" spans="1:9" ht="21" customHeight="1" x14ac:dyDescent="0.25">
      <c r="A15" s="37">
        <v>13</v>
      </c>
      <c r="B15" s="48">
        <v>46183</v>
      </c>
      <c r="C15" s="49" t="s">
        <v>63</v>
      </c>
      <c r="D15" s="49" t="s">
        <v>157</v>
      </c>
      <c r="E15" s="49" t="s">
        <v>175</v>
      </c>
      <c r="F15" s="41">
        <v>-825482</v>
      </c>
      <c r="G15" s="42">
        <v>0.08</v>
      </c>
      <c r="H15" s="41">
        <v>-66039</v>
      </c>
      <c r="I15" s="41">
        <v>-891521</v>
      </c>
    </row>
    <row r="16" spans="1:9" ht="21" customHeight="1" x14ac:dyDescent="0.25">
      <c r="A16" s="39">
        <v>14</v>
      </c>
      <c r="B16" s="51">
        <v>46193</v>
      </c>
      <c r="C16" s="52" t="s">
        <v>64</v>
      </c>
      <c r="D16" s="52" t="s">
        <v>152</v>
      </c>
      <c r="E16" s="52" t="s">
        <v>176</v>
      </c>
      <c r="F16" s="55">
        <v>9583465</v>
      </c>
      <c r="G16" s="40">
        <v>0.08</v>
      </c>
      <c r="H16" s="55">
        <v>766677</v>
      </c>
      <c r="I16" s="55">
        <v>10350142</v>
      </c>
    </row>
    <row r="17" spans="1:9" ht="21" customHeight="1" x14ac:dyDescent="0.25">
      <c r="A17" s="39">
        <v>15</v>
      </c>
      <c r="B17" s="51">
        <v>46193</v>
      </c>
      <c r="C17" s="52" t="s">
        <v>65</v>
      </c>
      <c r="D17" s="52" t="s">
        <v>158</v>
      </c>
      <c r="E17" s="52" t="s">
        <v>177</v>
      </c>
      <c r="F17" s="55">
        <v>11150840</v>
      </c>
      <c r="G17" s="40">
        <v>0.08</v>
      </c>
      <c r="H17" s="55">
        <v>892067</v>
      </c>
      <c r="I17" s="55">
        <v>12042907</v>
      </c>
    </row>
    <row r="18" spans="1:9" ht="21" customHeight="1" x14ac:dyDescent="0.2">
      <c r="A18" s="39">
        <v>16</v>
      </c>
      <c r="B18" s="56">
        <v>46207</v>
      </c>
      <c r="C18" s="57" t="s">
        <v>265</v>
      </c>
      <c r="D18" s="57" t="s">
        <v>161</v>
      </c>
      <c r="E18" s="57" t="s">
        <v>295</v>
      </c>
      <c r="F18" s="58">
        <v>1132235</v>
      </c>
      <c r="G18" s="43">
        <v>0.08</v>
      </c>
      <c r="H18" s="58">
        <v>90579</v>
      </c>
      <c r="I18" s="58">
        <v>1222814</v>
      </c>
    </row>
    <row r="19" spans="1:9" ht="21" customHeight="1" x14ac:dyDescent="0.2">
      <c r="A19" s="39">
        <v>17</v>
      </c>
      <c r="B19" s="56">
        <v>46211</v>
      </c>
      <c r="C19" s="57" t="s">
        <v>66</v>
      </c>
      <c r="D19" s="57" t="s">
        <v>152</v>
      </c>
      <c r="E19" s="57" t="s">
        <v>178</v>
      </c>
      <c r="F19" s="58">
        <v>1002370</v>
      </c>
      <c r="G19" s="40">
        <v>0.08</v>
      </c>
      <c r="H19" s="58">
        <v>80190</v>
      </c>
      <c r="I19" s="58">
        <v>1082560</v>
      </c>
    </row>
    <row r="20" spans="1:9" ht="21" customHeight="1" x14ac:dyDescent="0.2">
      <c r="A20" s="39">
        <v>18</v>
      </c>
      <c r="B20" s="56">
        <v>46211</v>
      </c>
      <c r="C20" s="57" t="s">
        <v>67</v>
      </c>
      <c r="D20" s="57" t="s">
        <v>158</v>
      </c>
      <c r="E20" s="57" t="s">
        <v>179</v>
      </c>
      <c r="F20" s="58">
        <v>2298345</v>
      </c>
      <c r="G20" s="40">
        <v>0.08</v>
      </c>
      <c r="H20" s="58">
        <v>183868</v>
      </c>
      <c r="I20" s="58">
        <v>2482213</v>
      </c>
    </row>
    <row r="21" spans="1:9" ht="21" customHeight="1" x14ac:dyDescent="0.2">
      <c r="A21" s="39">
        <v>19</v>
      </c>
      <c r="B21" s="56">
        <v>46216</v>
      </c>
      <c r="C21" s="57" t="s">
        <v>68</v>
      </c>
      <c r="D21" s="57" t="s">
        <v>160</v>
      </c>
      <c r="E21" s="57" t="s">
        <v>180</v>
      </c>
      <c r="F21" s="58">
        <v>1667295</v>
      </c>
      <c r="G21" s="40">
        <v>0.08</v>
      </c>
      <c r="H21" s="58">
        <v>133384</v>
      </c>
      <c r="I21" s="58">
        <v>1800679</v>
      </c>
    </row>
    <row r="22" spans="1:9" ht="21" customHeight="1" x14ac:dyDescent="0.2">
      <c r="A22" s="39">
        <v>20</v>
      </c>
      <c r="B22" s="56">
        <v>46217</v>
      </c>
      <c r="C22" s="57" t="s">
        <v>69</v>
      </c>
      <c r="D22" s="57" t="s">
        <v>159</v>
      </c>
      <c r="E22" s="57" t="s">
        <v>181</v>
      </c>
      <c r="F22" s="58">
        <v>5954780</v>
      </c>
      <c r="G22" s="40">
        <v>0.08</v>
      </c>
      <c r="H22" s="58">
        <v>476382</v>
      </c>
      <c r="I22" s="58">
        <v>6431162</v>
      </c>
    </row>
    <row r="23" spans="1:9" ht="21" customHeight="1" x14ac:dyDescent="0.2">
      <c r="A23" s="39">
        <v>21</v>
      </c>
      <c r="B23" s="56">
        <v>46217</v>
      </c>
      <c r="C23" s="57" t="s">
        <v>266</v>
      </c>
      <c r="D23" s="57" t="s">
        <v>150</v>
      </c>
      <c r="E23" s="57" t="s">
        <v>296</v>
      </c>
      <c r="F23" s="58">
        <v>2264470</v>
      </c>
      <c r="G23" s="43">
        <v>0.08</v>
      </c>
      <c r="H23" s="58">
        <v>181158</v>
      </c>
      <c r="I23" s="58">
        <v>2445628</v>
      </c>
    </row>
    <row r="24" spans="1:9" ht="21" customHeight="1" x14ac:dyDescent="0.2">
      <c r="A24" s="39">
        <v>22</v>
      </c>
      <c r="B24" s="56">
        <v>46217</v>
      </c>
      <c r="C24" s="57" t="s">
        <v>70</v>
      </c>
      <c r="D24" s="57" t="s">
        <v>161</v>
      </c>
      <c r="E24" s="57" t="s">
        <v>182</v>
      </c>
      <c r="F24" s="58">
        <v>2297035</v>
      </c>
      <c r="G24" s="40">
        <v>0.08</v>
      </c>
      <c r="H24" s="58">
        <v>183763</v>
      </c>
      <c r="I24" s="58">
        <v>2480798</v>
      </c>
    </row>
    <row r="25" spans="1:9" ht="21" customHeight="1" x14ac:dyDescent="0.2">
      <c r="A25" s="39">
        <v>23</v>
      </c>
      <c r="B25" s="56">
        <v>46218</v>
      </c>
      <c r="C25" s="57" t="s">
        <v>71</v>
      </c>
      <c r="D25" s="57" t="s">
        <v>156</v>
      </c>
      <c r="E25" s="57" t="s">
        <v>183</v>
      </c>
      <c r="F25" s="58">
        <v>1132235</v>
      </c>
      <c r="G25" s="40">
        <v>0.08</v>
      </c>
      <c r="H25" s="58">
        <v>90579</v>
      </c>
      <c r="I25" s="58">
        <v>1222814</v>
      </c>
    </row>
    <row r="26" spans="1:9" ht="21" customHeight="1" x14ac:dyDescent="0.2">
      <c r="A26" s="39">
        <v>24</v>
      </c>
      <c r="B26" s="56">
        <v>46218</v>
      </c>
      <c r="C26" s="57" t="s">
        <v>72</v>
      </c>
      <c r="D26" s="57" t="s">
        <v>152</v>
      </c>
      <c r="E26" s="57" t="s">
        <v>184</v>
      </c>
      <c r="F26" s="58">
        <v>5938210</v>
      </c>
      <c r="G26" s="40">
        <v>0.08</v>
      </c>
      <c r="H26" s="58">
        <v>475057</v>
      </c>
      <c r="I26" s="58">
        <v>6413267</v>
      </c>
    </row>
    <row r="27" spans="1:9" ht="21" customHeight="1" x14ac:dyDescent="0.2">
      <c r="A27" s="39">
        <v>25</v>
      </c>
      <c r="B27" s="56">
        <v>46218</v>
      </c>
      <c r="C27" s="57" t="s">
        <v>73</v>
      </c>
      <c r="D27" s="57" t="s">
        <v>158</v>
      </c>
      <c r="E27" s="57" t="s">
        <v>185</v>
      </c>
      <c r="F27" s="58">
        <v>1617990</v>
      </c>
      <c r="G27" s="40">
        <v>0.08</v>
      </c>
      <c r="H27" s="58">
        <v>129439</v>
      </c>
      <c r="I27" s="58">
        <v>1747429</v>
      </c>
    </row>
    <row r="28" spans="1:9" ht="21" customHeight="1" x14ac:dyDescent="0.2">
      <c r="A28" s="39">
        <v>26</v>
      </c>
      <c r="B28" s="56">
        <v>46218</v>
      </c>
      <c r="C28" s="57" t="s">
        <v>74</v>
      </c>
      <c r="D28" s="57" t="s">
        <v>158</v>
      </c>
      <c r="E28" s="57" t="s">
        <v>186</v>
      </c>
      <c r="F28" s="58">
        <v>1503555</v>
      </c>
      <c r="G28" s="40">
        <v>0.08</v>
      </c>
      <c r="H28" s="58">
        <v>120284</v>
      </c>
      <c r="I28" s="58">
        <v>1623839</v>
      </c>
    </row>
    <row r="29" spans="1:9" ht="21" customHeight="1" x14ac:dyDescent="0.2">
      <c r="A29" s="39">
        <v>27</v>
      </c>
      <c r="B29" s="56">
        <v>46219</v>
      </c>
      <c r="C29" s="57" t="s">
        <v>267</v>
      </c>
      <c r="D29" s="57" t="s">
        <v>150</v>
      </c>
      <c r="E29" s="57" t="s">
        <v>297</v>
      </c>
      <c r="F29" s="58">
        <v>3316540</v>
      </c>
      <c r="G29" s="43">
        <v>0.08</v>
      </c>
      <c r="H29" s="58">
        <v>265323</v>
      </c>
      <c r="I29" s="58">
        <v>3581863</v>
      </c>
    </row>
    <row r="30" spans="1:9" ht="21" customHeight="1" x14ac:dyDescent="0.2">
      <c r="A30" s="39">
        <v>28</v>
      </c>
      <c r="B30" s="56">
        <v>46219</v>
      </c>
      <c r="C30" s="57" t="s">
        <v>268</v>
      </c>
      <c r="D30" s="57" t="s">
        <v>157</v>
      </c>
      <c r="E30" s="57" t="s">
        <v>298</v>
      </c>
      <c r="F30" s="58">
        <v>583055</v>
      </c>
      <c r="G30" s="43">
        <v>0.08</v>
      </c>
      <c r="H30" s="58">
        <v>46644</v>
      </c>
      <c r="I30" s="58">
        <v>629699</v>
      </c>
    </row>
    <row r="31" spans="1:9" ht="21" customHeight="1" x14ac:dyDescent="0.2">
      <c r="A31" s="39">
        <v>29</v>
      </c>
      <c r="B31" s="56">
        <v>46219</v>
      </c>
      <c r="C31" s="57" t="s">
        <v>269</v>
      </c>
      <c r="D31" s="57" t="s">
        <v>157</v>
      </c>
      <c r="E31" s="57" t="s">
        <v>299</v>
      </c>
      <c r="F31" s="58">
        <v>631050</v>
      </c>
      <c r="G31" s="43">
        <v>0.08</v>
      </c>
      <c r="H31" s="58">
        <v>50484</v>
      </c>
      <c r="I31" s="58">
        <v>681534</v>
      </c>
    </row>
    <row r="32" spans="1:9" ht="21" customHeight="1" x14ac:dyDescent="0.2">
      <c r="A32" s="39">
        <v>30</v>
      </c>
      <c r="B32" s="56">
        <v>46220</v>
      </c>
      <c r="C32" s="57" t="s">
        <v>75</v>
      </c>
      <c r="D32" s="57" t="s">
        <v>158</v>
      </c>
      <c r="E32" s="57" t="s">
        <v>187</v>
      </c>
      <c r="F32" s="58">
        <v>5666160</v>
      </c>
      <c r="G32" s="40">
        <v>0.08</v>
      </c>
      <c r="H32" s="58">
        <v>453293</v>
      </c>
      <c r="I32" s="58">
        <v>6119453</v>
      </c>
    </row>
    <row r="33" spans="1:9" ht="21" customHeight="1" x14ac:dyDescent="0.2">
      <c r="A33" s="39">
        <v>31</v>
      </c>
      <c r="B33" s="56">
        <v>46221</v>
      </c>
      <c r="C33" s="57" t="s">
        <v>270</v>
      </c>
      <c r="D33" s="57" t="s">
        <v>151</v>
      </c>
      <c r="E33" s="57" t="s">
        <v>300</v>
      </c>
      <c r="F33" s="58">
        <v>1668280</v>
      </c>
      <c r="G33" s="43">
        <v>0.08</v>
      </c>
      <c r="H33" s="58">
        <v>133462</v>
      </c>
      <c r="I33" s="58">
        <v>1801742</v>
      </c>
    </row>
    <row r="34" spans="1:9" ht="21" customHeight="1" x14ac:dyDescent="0.2">
      <c r="A34" s="39">
        <v>32</v>
      </c>
      <c r="B34" s="56">
        <v>46221</v>
      </c>
      <c r="C34" s="57" t="s">
        <v>271</v>
      </c>
      <c r="D34" s="57" t="s">
        <v>160</v>
      </c>
      <c r="E34" s="57" t="s">
        <v>301</v>
      </c>
      <c r="F34" s="58">
        <v>1755740</v>
      </c>
      <c r="G34" s="43">
        <v>0.08</v>
      </c>
      <c r="H34" s="58">
        <v>140459</v>
      </c>
      <c r="I34" s="58">
        <v>1896199</v>
      </c>
    </row>
    <row r="35" spans="1:9" ht="21" customHeight="1" x14ac:dyDescent="0.2">
      <c r="A35" s="39">
        <v>33</v>
      </c>
      <c r="B35" s="56">
        <v>46223</v>
      </c>
      <c r="C35" s="57" t="s">
        <v>272</v>
      </c>
      <c r="D35" s="57" t="s">
        <v>151</v>
      </c>
      <c r="E35" s="57" t="s">
        <v>302</v>
      </c>
      <c r="F35" s="58">
        <v>2840965</v>
      </c>
      <c r="G35" s="43">
        <v>0.08</v>
      </c>
      <c r="H35" s="58">
        <v>227277</v>
      </c>
      <c r="I35" s="58">
        <v>3068242</v>
      </c>
    </row>
    <row r="36" spans="1:9" ht="21" customHeight="1" x14ac:dyDescent="0.2">
      <c r="A36" s="39">
        <v>34</v>
      </c>
      <c r="B36" s="56">
        <v>46225</v>
      </c>
      <c r="C36" s="57" t="s">
        <v>76</v>
      </c>
      <c r="D36" s="57" t="s">
        <v>152</v>
      </c>
      <c r="E36" s="57" t="s">
        <v>188</v>
      </c>
      <c r="F36" s="58">
        <v>1660395</v>
      </c>
      <c r="G36" s="40">
        <v>0.08</v>
      </c>
      <c r="H36" s="58">
        <v>132832</v>
      </c>
      <c r="I36" s="58">
        <v>1793227</v>
      </c>
    </row>
    <row r="37" spans="1:9" ht="21" customHeight="1" x14ac:dyDescent="0.2">
      <c r="A37" s="39">
        <v>35</v>
      </c>
      <c r="B37" s="56">
        <v>46225</v>
      </c>
      <c r="C37" s="57" t="s">
        <v>77</v>
      </c>
      <c r="D37" s="57" t="s">
        <v>152</v>
      </c>
      <c r="E37" s="57" t="s">
        <v>189</v>
      </c>
      <c r="F37" s="58">
        <v>2250025</v>
      </c>
      <c r="G37" s="40">
        <v>0.08</v>
      </c>
      <c r="H37" s="58">
        <v>180002</v>
      </c>
      <c r="I37" s="58">
        <v>2430027</v>
      </c>
    </row>
    <row r="38" spans="1:9" ht="21" customHeight="1" x14ac:dyDescent="0.2">
      <c r="A38" s="39">
        <v>36</v>
      </c>
      <c r="B38" s="56">
        <v>46225</v>
      </c>
      <c r="C38" s="57" t="s">
        <v>78</v>
      </c>
      <c r="D38" s="57" t="s">
        <v>152</v>
      </c>
      <c r="E38" s="57" t="s">
        <v>190</v>
      </c>
      <c r="F38" s="58">
        <v>2888960</v>
      </c>
      <c r="G38" s="40">
        <v>0.08</v>
      </c>
      <c r="H38" s="58">
        <v>231117</v>
      </c>
      <c r="I38" s="58">
        <v>3120077</v>
      </c>
    </row>
    <row r="39" spans="1:9" ht="21" customHeight="1" x14ac:dyDescent="0.2">
      <c r="A39" s="39">
        <v>37</v>
      </c>
      <c r="B39" s="56">
        <v>46225</v>
      </c>
      <c r="C39" s="57" t="s">
        <v>273</v>
      </c>
      <c r="D39" s="57" t="s">
        <v>152</v>
      </c>
      <c r="E39" s="57" t="s">
        <v>303</v>
      </c>
      <c r="F39" s="58">
        <v>589630</v>
      </c>
      <c r="G39" s="43">
        <v>0.08</v>
      </c>
      <c r="H39" s="58">
        <v>47170</v>
      </c>
      <c r="I39" s="58">
        <v>636800</v>
      </c>
    </row>
    <row r="40" spans="1:9" ht="21" customHeight="1" x14ac:dyDescent="0.2">
      <c r="A40" s="39">
        <v>38</v>
      </c>
      <c r="B40" s="56">
        <v>46225</v>
      </c>
      <c r="C40" s="57" t="s">
        <v>274</v>
      </c>
      <c r="D40" s="57" t="s">
        <v>152</v>
      </c>
      <c r="E40" s="57" t="s">
        <v>304</v>
      </c>
      <c r="F40" s="58">
        <v>589630</v>
      </c>
      <c r="G40" s="43">
        <v>0.08</v>
      </c>
      <c r="H40" s="58">
        <v>47170</v>
      </c>
      <c r="I40" s="58">
        <v>636800</v>
      </c>
    </row>
    <row r="41" spans="1:9" ht="21" customHeight="1" x14ac:dyDescent="0.2">
      <c r="A41" s="39">
        <v>39</v>
      </c>
      <c r="B41" s="56">
        <v>46226</v>
      </c>
      <c r="C41" s="57" t="s">
        <v>275</v>
      </c>
      <c r="D41" s="57" t="s">
        <v>164</v>
      </c>
      <c r="E41" s="57" t="s">
        <v>305</v>
      </c>
      <c r="F41" s="58">
        <v>991190</v>
      </c>
      <c r="G41" s="43">
        <v>0.08</v>
      </c>
      <c r="H41" s="58">
        <v>79295</v>
      </c>
      <c r="I41" s="58">
        <v>1070485</v>
      </c>
    </row>
    <row r="42" spans="1:9" ht="21" customHeight="1" x14ac:dyDescent="0.2">
      <c r="A42" s="39">
        <v>40</v>
      </c>
      <c r="B42" s="56">
        <v>46226</v>
      </c>
      <c r="C42" s="57" t="s">
        <v>276</v>
      </c>
      <c r="D42" s="57" t="s">
        <v>157</v>
      </c>
      <c r="E42" s="57" t="s">
        <v>306</v>
      </c>
      <c r="F42" s="58">
        <v>631050</v>
      </c>
      <c r="G42" s="43">
        <v>0.08</v>
      </c>
      <c r="H42" s="58">
        <v>50484</v>
      </c>
      <c r="I42" s="58">
        <v>681534</v>
      </c>
    </row>
    <row r="43" spans="1:9" ht="21" customHeight="1" x14ac:dyDescent="0.2">
      <c r="A43" s="39">
        <v>41</v>
      </c>
      <c r="B43" s="56">
        <v>46226</v>
      </c>
      <c r="C43" s="57" t="s">
        <v>277</v>
      </c>
      <c r="D43" s="57" t="s">
        <v>161</v>
      </c>
      <c r="E43" s="57" t="s">
        <v>307</v>
      </c>
      <c r="F43" s="58">
        <v>2299330</v>
      </c>
      <c r="G43" s="43">
        <v>0.08</v>
      </c>
      <c r="H43" s="58">
        <v>183946</v>
      </c>
      <c r="I43" s="58">
        <v>2483276</v>
      </c>
    </row>
    <row r="44" spans="1:9" ht="21" customHeight="1" x14ac:dyDescent="0.2">
      <c r="A44" s="39">
        <v>42</v>
      </c>
      <c r="B44" s="56">
        <v>46227</v>
      </c>
      <c r="C44" s="57" t="s">
        <v>278</v>
      </c>
      <c r="D44" s="57" t="s">
        <v>152</v>
      </c>
      <c r="E44" s="57" t="s">
        <v>308</v>
      </c>
      <c r="F44" s="58">
        <v>1220680</v>
      </c>
      <c r="G44" s="43">
        <v>0.08</v>
      </c>
      <c r="H44" s="58">
        <v>97654</v>
      </c>
      <c r="I44" s="58">
        <v>1318334</v>
      </c>
    </row>
    <row r="45" spans="1:9" ht="21" customHeight="1" x14ac:dyDescent="0.2">
      <c r="A45" s="39">
        <v>43</v>
      </c>
      <c r="B45" s="56">
        <v>46227</v>
      </c>
      <c r="C45" s="57" t="s">
        <v>279</v>
      </c>
      <c r="D45" s="57" t="s">
        <v>158</v>
      </c>
      <c r="E45" s="57" t="s">
        <v>309</v>
      </c>
      <c r="F45" s="58">
        <v>1262100</v>
      </c>
      <c r="G45" s="43">
        <v>0.08</v>
      </c>
      <c r="H45" s="58">
        <v>100968</v>
      </c>
      <c r="I45" s="58">
        <v>1363068</v>
      </c>
    </row>
    <row r="46" spans="1:9" ht="21" customHeight="1" x14ac:dyDescent="0.2">
      <c r="A46" s="39">
        <v>44</v>
      </c>
      <c r="B46" s="56">
        <v>46227</v>
      </c>
      <c r="C46" s="57" t="s">
        <v>280</v>
      </c>
      <c r="D46" s="57" t="s">
        <v>155</v>
      </c>
      <c r="E46" s="57" t="s">
        <v>310</v>
      </c>
      <c r="F46" s="58">
        <v>1262100</v>
      </c>
      <c r="G46" s="43">
        <v>0.08</v>
      </c>
      <c r="H46" s="58">
        <v>100968</v>
      </c>
      <c r="I46" s="58">
        <v>1363068</v>
      </c>
    </row>
    <row r="47" spans="1:9" ht="21" customHeight="1" x14ac:dyDescent="0.2">
      <c r="A47" s="39">
        <v>45</v>
      </c>
      <c r="B47" s="56">
        <v>46227</v>
      </c>
      <c r="C47" s="57" t="s">
        <v>281</v>
      </c>
      <c r="D47" s="57" t="s">
        <v>158</v>
      </c>
      <c r="E47" s="57" t="s">
        <v>311</v>
      </c>
      <c r="F47" s="58">
        <v>1262100</v>
      </c>
      <c r="G47" s="43">
        <v>0.08</v>
      </c>
      <c r="H47" s="58">
        <v>100968</v>
      </c>
      <c r="I47" s="58">
        <v>1363068</v>
      </c>
    </row>
    <row r="48" spans="1:9" ht="21" customHeight="1" x14ac:dyDescent="0.2">
      <c r="A48" s="39">
        <v>46</v>
      </c>
      <c r="B48" s="56">
        <v>46227</v>
      </c>
      <c r="C48" s="57" t="s">
        <v>282</v>
      </c>
      <c r="D48" s="57" t="s">
        <v>152</v>
      </c>
      <c r="E48" s="57" t="s">
        <v>312</v>
      </c>
      <c r="F48" s="58">
        <v>1754430</v>
      </c>
      <c r="G48" s="43">
        <v>0.08</v>
      </c>
      <c r="H48" s="58">
        <v>140354</v>
      </c>
      <c r="I48" s="58">
        <v>1894784</v>
      </c>
    </row>
    <row r="49" spans="1:9" ht="21" customHeight="1" x14ac:dyDescent="0.2">
      <c r="A49" s="39">
        <v>47</v>
      </c>
      <c r="B49" s="56">
        <v>46227</v>
      </c>
      <c r="C49" s="57" t="s">
        <v>283</v>
      </c>
      <c r="D49" s="57" t="s">
        <v>163</v>
      </c>
      <c r="E49" s="57" t="s">
        <v>313</v>
      </c>
      <c r="F49" s="58">
        <v>2428210</v>
      </c>
      <c r="G49" s="43">
        <v>0.08</v>
      </c>
      <c r="H49" s="58">
        <v>194257</v>
      </c>
      <c r="I49" s="58">
        <v>2622467</v>
      </c>
    </row>
    <row r="50" spans="1:9" ht="21" customHeight="1" x14ac:dyDescent="0.2">
      <c r="A50" s="39">
        <v>48</v>
      </c>
      <c r="B50" s="56">
        <v>46228</v>
      </c>
      <c r="C50" s="57" t="s">
        <v>284</v>
      </c>
      <c r="D50" s="57" t="s">
        <v>160</v>
      </c>
      <c r="E50" s="57" t="s">
        <v>314</v>
      </c>
      <c r="F50" s="58">
        <v>2386790</v>
      </c>
      <c r="G50" s="43">
        <v>0.08</v>
      </c>
      <c r="H50" s="58">
        <v>190943</v>
      </c>
      <c r="I50" s="58">
        <v>2577733</v>
      </c>
    </row>
    <row r="51" spans="1:9" ht="21" customHeight="1" x14ac:dyDescent="0.2">
      <c r="A51" s="39">
        <v>49</v>
      </c>
      <c r="B51" s="56">
        <v>46228</v>
      </c>
      <c r="C51" s="57" t="s">
        <v>285</v>
      </c>
      <c r="D51" s="57" t="s">
        <v>160</v>
      </c>
      <c r="E51" s="57" t="s">
        <v>315</v>
      </c>
      <c r="F51" s="58">
        <v>1214105</v>
      </c>
      <c r="G51" s="43">
        <v>0.08</v>
      </c>
      <c r="H51" s="58">
        <v>97128</v>
      </c>
      <c r="I51" s="58">
        <v>1311233</v>
      </c>
    </row>
    <row r="52" spans="1:9" ht="21" customHeight="1" x14ac:dyDescent="0.2">
      <c r="A52" s="39">
        <v>50</v>
      </c>
      <c r="B52" s="56">
        <v>46231</v>
      </c>
      <c r="C52" s="57" t="s">
        <v>79</v>
      </c>
      <c r="D52" s="57" t="s">
        <v>150</v>
      </c>
      <c r="E52" s="57" t="s">
        <v>191</v>
      </c>
      <c r="F52" s="58">
        <v>2340750</v>
      </c>
      <c r="G52" s="40">
        <v>0.08</v>
      </c>
      <c r="H52" s="58">
        <v>187260</v>
      </c>
      <c r="I52" s="58">
        <v>2528010</v>
      </c>
    </row>
    <row r="53" spans="1:9" ht="21" customHeight="1" x14ac:dyDescent="0.2">
      <c r="A53" s="39">
        <v>51</v>
      </c>
      <c r="B53" s="56">
        <v>46231</v>
      </c>
      <c r="C53" s="57" t="s">
        <v>286</v>
      </c>
      <c r="D53" s="57" t="s">
        <v>157</v>
      </c>
      <c r="E53" s="57" t="s">
        <v>316</v>
      </c>
      <c r="F53" s="58">
        <v>1164800</v>
      </c>
      <c r="G53" s="43">
        <v>0.08</v>
      </c>
      <c r="H53" s="58">
        <v>93184</v>
      </c>
      <c r="I53" s="58">
        <v>1257984</v>
      </c>
    </row>
    <row r="54" spans="1:9" ht="21" customHeight="1" x14ac:dyDescent="0.2">
      <c r="A54" s="39">
        <v>52</v>
      </c>
      <c r="B54" s="56">
        <v>46231</v>
      </c>
      <c r="C54" s="57" t="s">
        <v>80</v>
      </c>
      <c r="D54" s="57" t="s">
        <v>152</v>
      </c>
      <c r="E54" s="57" t="s">
        <v>192</v>
      </c>
      <c r="F54" s="58">
        <v>2833080</v>
      </c>
      <c r="G54" s="40">
        <v>0.08</v>
      </c>
      <c r="H54" s="58">
        <v>226646</v>
      </c>
      <c r="I54" s="58">
        <v>3059726</v>
      </c>
    </row>
    <row r="55" spans="1:9" ht="21" customHeight="1" x14ac:dyDescent="0.2">
      <c r="A55" s="39">
        <v>53</v>
      </c>
      <c r="B55" s="56">
        <v>46231</v>
      </c>
      <c r="C55" s="57" t="s">
        <v>81</v>
      </c>
      <c r="D55" s="57" t="s">
        <v>150</v>
      </c>
      <c r="E55" s="57" t="s">
        <v>193</v>
      </c>
      <c r="F55" s="58">
        <v>3377980</v>
      </c>
      <c r="G55" s="40">
        <v>0.08</v>
      </c>
      <c r="H55" s="58">
        <v>270238</v>
      </c>
      <c r="I55" s="58">
        <v>3648218</v>
      </c>
    </row>
    <row r="56" spans="1:9" ht="21" customHeight="1" x14ac:dyDescent="0.2">
      <c r="A56" s="39">
        <v>54</v>
      </c>
      <c r="B56" s="56">
        <v>46231</v>
      </c>
      <c r="C56" s="57" t="s">
        <v>287</v>
      </c>
      <c r="D56" s="57" t="s">
        <v>158</v>
      </c>
      <c r="E56" s="57" t="s">
        <v>317</v>
      </c>
      <c r="F56" s="58">
        <v>583055</v>
      </c>
      <c r="G56" s="43">
        <v>0.08</v>
      </c>
      <c r="H56" s="58">
        <v>46644</v>
      </c>
      <c r="I56" s="58">
        <v>629699</v>
      </c>
    </row>
    <row r="57" spans="1:9" ht="21" customHeight="1" x14ac:dyDescent="0.2">
      <c r="A57" s="39">
        <v>55</v>
      </c>
      <c r="B57" s="56">
        <v>46231</v>
      </c>
      <c r="C57" s="57" t="s">
        <v>288</v>
      </c>
      <c r="D57" s="57" t="s">
        <v>161</v>
      </c>
      <c r="E57" s="57" t="s">
        <v>318</v>
      </c>
      <c r="F57" s="58">
        <v>1747855</v>
      </c>
      <c r="G57" s="43">
        <v>0.08</v>
      </c>
      <c r="H57" s="58">
        <v>139828</v>
      </c>
      <c r="I57" s="58">
        <v>1887683</v>
      </c>
    </row>
    <row r="58" spans="1:9" ht="21" customHeight="1" x14ac:dyDescent="0.2">
      <c r="A58" s="39">
        <v>56</v>
      </c>
      <c r="B58" s="56">
        <v>46232</v>
      </c>
      <c r="C58" s="57" t="s">
        <v>289</v>
      </c>
      <c r="D58" s="57" t="s">
        <v>163</v>
      </c>
      <c r="E58" s="57" t="s">
        <v>319</v>
      </c>
      <c r="F58" s="58">
        <v>1220680</v>
      </c>
      <c r="G58" s="43">
        <v>0.08</v>
      </c>
      <c r="H58" s="58">
        <v>97654</v>
      </c>
      <c r="I58" s="58">
        <v>1318334</v>
      </c>
    </row>
    <row r="59" spans="1:9" ht="21" customHeight="1" x14ac:dyDescent="0.2">
      <c r="A59" s="39">
        <v>57</v>
      </c>
      <c r="B59" s="56">
        <v>46233</v>
      </c>
      <c r="C59" s="57" t="s">
        <v>290</v>
      </c>
      <c r="D59" s="57" t="s">
        <v>154</v>
      </c>
      <c r="E59" s="57" t="s">
        <v>320</v>
      </c>
      <c r="F59" s="58">
        <v>3606160</v>
      </c>
      <c r="G59" s="43">
        <v>0.08</v>
      </c>
      <c r="H59" s="58">
        <v>288493</v>
      </c>
      <c r="I59" s="58">
        <v>3894653</v>
      </c>
    </row>
    <row r="60" spans="1:9" ht="21" customHeight="1" x14ac:dyDescent="0.2">
      <c r="A60" s="39">
        <v>58</v>
      </c>
      <c r="B60" s="56">
        <v>46234</v>
      </c>
      <c r="C60" s="57" t="s">
        <v>291</v>
      </c>
      <c r="D60" s="57" t="s">
        <v>155</v>
      </c>
      <c r="E60" s="57" t="s">
        <v>321</v>
      </c>
      <c r="F60" s="58">
        <v>991190</v>
      </c>
      <c r="G60" s="43">
        <v>0.08</v>
      </c>
      <c r="H60" s="58">
        <v>79295</v>
      </c>
      <c r="I60" s="58">
        <v>1070485</v>
      </c>
    </row>
    <row r="61" spans="1:9" ht="21" customHeight="1" x14ac:dyDescent="0.2">
      <c r="A61" s="39">
        <v>59</v>
      </c>
      <c r="B61" s="56">
        <v>46234</v>
      </c>
      <c r="C61" s="57" t="s">
        <v>292</v>
      </c>
      <c r="D61" s="57" t="s">
        <v>152</v>
      </c>
      <c r="E61" s="57" t="s">
        <v>322</v>
      </c>
      <c r="F61" s="58">
        <v>1262100</v>
      </c>
      <c r="G61" s="43">
        <v>0.08</v>
      </c>
      <c r="H61" s="58">
        <v>100968</v>
      </c>
      <c r="I61" s="58">
        <v>1363068</v>
      </c>
    </row>
    <row r="62" spans="1:9" ht="21" customHeight="1" x14ac:dyDescent="0.2">
      <c r="A62" s="39">
        <v>60</v>
      </c>
      <c r="B62" s="56">
        <v>46234</v>
      </c>
      <c r="C62" s="57" t="s">
        <v>293</v>
      </c>
      <c r="D62" s="57" t="s">
        <v>152</v>
      </c>
      <c r="E62" s="57" t="s">
        <v>323</v>
      </c>
      <c r="F62" s="58">
        <v>1220680</v>
      </c>
      <c r="G62" s="43">
        <v>0.08</v>
      </c>
      <c r="H62" s="58">
        <v>97654</v>
      </c>
      <c r="I62" s="58">
        <v>1318334</v>
      </c>
    </row>
    <row r="63" spans="1:9" ht="21" customHeight="1" x14ac:dyDescent="0.2">
      <c r="A63" s="39">
        <v>61</v>
      </c>
      <c r="B63" s="56">
        <v>46234</v>
      </c>
      <c r="C63" s="57" t="s">
        <v>294</v>
      </c>
      <c r="D63" s="57" t="s">
        <v>152</v>
      </c>
      <c r="E63" s="57" t="s">
        <v>324</v>
      </c>
      <c r="F63" s="58">
        <v>1220680</v>
      </c>
      <c r="G63" s="43">
        <v>0.08</v>
      </c>
      <c r="H63" s="58">
        <v>97654</v>
      </c>
      <c r="I63" s="58">
        <v>1318334</v>
      </c>
    </row>
    <row r="64" spans="1:9" ht="21" customHeight="1" x14ac:dyDescent="0.25">
      <c r="A64" s="39">
        <v>62</v>
      </c>
      <c r="B64" s="51">
        <v>46235</v>
      </c>
      <c r="C64" s="52" t="s">
        <v>82</v>
      </c>
      <c r="D64" s="52" t="s">
        <v>160</v>
      </c>
      <c r="E64" s="52" t="s">
        <v>194</v>
      </c>
      <c r="F64" s="53">
        <v>1749165</v>
      </c>
      <c r="G64" s="40">
        <v>0.08</v>
      </c>
      <c r="H64" s="53">
        <v>139933</v>
      </c>
      <c r="I64" s="53">
        <v>1889098</v>
      </c>
    </row>
    <row r="65" spans="1:9" ht="21" customHeight="1" x14ac:dyDescent="0.25">
      <c r="A65" s="39">
        <v>63</v>
      </c>
      <c r="B65" s="51">
        <v>46238</v>
      </c>
      <c r="C65" s="52" t="s">
        <v>83</v>
      </c>
      <c r="D65" s="52" t="s">
        <v>150</v>
      </c>
      <c r="E65" s="52" t="s">
        <v>195</v>
      </c>
      <c r="F65" s="53">
        <v>2385480</v>
      </c>
      <c r="G65" s="40">
        <v>0.08</v>
      </c>
      <c r="H65" s="53">
        <v>190838</v>
      </c>
      <c r="I65" s="53">
        <v>2576318</v>
      </c>
    </row>
    <row r="66" spans="1:9" ht="21" customHeight="1" x14ac:dyDescent="0.25">
      <c r="A66" s="39">
        <v>64</v>
      </c>
      <c r="B66" s="51">
        <v>46238</v>
      </c>
      <c r="C66" s="52" t="s">
        <v>84</v>
      </c>
      <c r="D66" s="52" t="s">
        <v>154</v>
      </c>
      <c r="E66" s="52" t="s">
        <v>196</v>
      </c>
      <c r="F66" s="53">
        <v>2195455</v>
      </c>
      <c r="G66" s="40">
        <v>0.08</v>
      </c>
      <c r="H66" s="53">
        <v>175636</v>
      </c>
      <c r="I66" s="53">
        <v>2371091</v>
      </c>
    </row>
    <row r="67" spans="1:9" ht="21" customHeight="1" x14ac:dyDescent="0.25">
      <c r="A67" s="39">
        <v>65</v>
      </c>
      <c r="B67" s="51">
        <v>46238</v>
      </c>
      <c r="C67" s="52" t="s">
        <v>85</v>
      </c>
      <c r="D67" s="52" t="s">
        <v>161</v>
      </c>
      <c r="E67" s="52" t="s">
        <v>197</v>
      </c>
      <c r="F67" s="53">
        <v>1262100</v>
      </c>
      <c r="G67" s="40">
        <v>0.08</v>
      </c>
      <c r="H67" s="53">
        <v>100968</v>
      </c>
      <c r="I67" s="53">
        <v>1363068</v>
      </c>
    </row>
    <row r="68" spans="1:9" ht="21" customHeight="1" x14ac:dyDescent="0.25">
      <c r="A68" s="39">
        <v>66</v>
      </c>
      <c r="B68" s="51">
        <v>46238</v>
      </c>
      <c r="C68" s="52" t="s">
        <v>86</v>
      </c>
      <c r="D68" s="52" t="s">
        <v>152</v>
      </c>
      <c r="E68" s="52" t="s">
        <v>198</v>
      </c>
      <c r="F68" s="53">
        <v>1220680</v>
      </c>
      <c r="G68" s="40">
        <v>0.08</v>
      </c>
      <c r="H68" s="53">
        <v>97654</v>
      </c>
      <c r="I68" s="53">
        <v>1318334</v>
      </c>
    </row>
    <row r="69" spans="1:9" ht="21" customHeight="1" x14ac:dyDescent="0.25">
      <c r="A69" s="39">
        <v>67</v>
      </c>
      <c r="B69" s="51">
        <v>46238</v>
      </c>
      <c r="C69" s="52" t="s">
        <v>87</v>
      </c>
      <c r="D69" s="52" t="s">
        <v>150</v>
      </c>
      <c r="E69" s="52" t="s">
        <v>199</v>
      </c>
      <c r="F69" s="53">
        <v>2524200</v>
      </c>
      <c r="G69" s="40">
        <v>0.08</v>
      </c>
      <c r="H69" s="53">
        <v>201936</v>
      </c>
      <c r="I69" s="53">
        <v>2726136</v>
      </c>
    </row>
    <row r="70" spans="1:9" ht="21" customHeight="1" x14ac:dyDescent="0.25">
      <c r="A70" s="39">
        <v>68</v>
      </c>
      <c r="B70" s="51">
        <v>46238</v>
      </c>
      <c r="C70" s="52" t="s">
        <v>88</v>
      </c>
      <c r="D70" s="52" t="s">
        <v>153</v>
      </c>
      <c r="E70" s="52" t="s">
        <v>200</v>
      </c>
      <c r="F70" s="53">
        <v>589630</v>
      </c>
      <c r="G70" s="40">
        <v>0.08</v>
      </c>
      <c r="H70" s="53">
        <v>47170</v>
      </c>
      <c r="I70" s="53">
        <v>636800</v>
      </c>
    </row>
    <row r="71" spans="1:9" ht="21" customHeight="1" x14ac:dyDescent="0.25">
      <c r="A71" s="39">
        <v>69</v>
      </c>
      <c r="B71" s="51">
        <v>46238</v>
      </c>
      <c r="C71" s="52" t="s">
        <v>89</v>
      </c>
      <c r="D71" s="52" t="s">
        <v>159</v>
      </c>
      <c r="E71" s="52" t="s">
        <v>201</v>
      </c>
      <c r="F71" s="53">
        <v>6886795</v>
      </c>
      <c r="G71" s="40">
        <v>0.08</v>
      </c>
      <c r="H71" s="53">
        <v>550944</v>
      </c>
      <c r="I71" s="53">
        <v>7437739</v>
      </c>
    </row>
    <row r="72" spans="1:9" ht="21" customHeight="1" x14ac:dyDescent="0.25">
      <c r="A72" s="39">
        <v>70</v>
      </c>
      <c r="B72" s="51">
        <v>46238</v>
      </c>
      <c r="C72" s="52" t="s">
        <v>90</v>
      </c>
      <c r="D72" s="52" t="s">
        <v>157</v>
      </c>
      <c r="E72" s="52" t="s">
        <v>202</v>
      </c>
      <c r="F72" s="53">
        <v>1126645</v>
      </c>
      <c r="G72" s="40">
        <v>0.08</v>
      </c>
      <c r="H72" s="53">
        <v>90132</v>
      </c>
      <c r="I72" s="53">
        <v>1216777</v>
      </c>
    </row>
    <row r="73" spans="1:9" ht="21" customHeight="1" x14ac:dyDescent="0.25">
      <c r="A73" s="39">
        <v>71</v>
      </c>
      <c r="B73" s="51">
        <v>46238</v>
      </c>
      <c r="C73" s="52" t="s">
        <v>91</v>
      </c>
      <c r="D73" s="52" t="s">
        <v>158</v>
      </c>
      <c r="E73" s="52" t="s">
        <v>203</v>
      </c>
      <c r="F73" s="53">
        <v>1262100</v>
      </c>
      <c r="G73" s="40">
        <v>0.08</v>
      </c>
      <c r="H73" s="53">
        <v>100968</v>
      </c>
      <c r="I73" s="53">
        <v>1363068</v>
      </c>
    </row>
    <row r="74" spans="1:9" ht="21" customHeight="1" x14ac:dyDescent="0.25">
      <c r="A74" s="39">
        <v>72</v>
      </c>
      <c r="B74" s="51">
        <v>46239</v>
      </c>
      <c r="C74" s="52" t="s">
        <v>92</v>
      </c>
      <c r="D74" s="52" t="s">
        <v>156</v>
      </c>
      <c r="E74" s="52" t="s">
        <v>204</v>
      </c>
      <c r="F74" s="53">
        <v>583055</v>
      </c>
      <c r="G74" s="40">
        <v>0.08</v>
      </c>
      <c r="H74" s="53">
        <v>46644</v>
      </c>
      <c r="I74" s="53">
        <v>629699</v>
      </c>
    </row>
    <row r="75" spans="1:9" ht="21" customHeight="1" x14ac:dyDescent="0.25">
      <c r="A75" s="39">
        <v>73</v>
      </c>
      <c r="B75" s="51">
        <v>46240</v>
      </c>
      <c r="C75" s="52" t="s">
        <v>93</v>
      </c>
      <c r="D75" s="52" t="s">
        <v>162</v>
      </c>
      <c r="E75" s="52" t="s">
        <v>205</v>
      </c>
      <c r="F75" s="53">
        <v>991190</v>
      </c>
      <c r="G75" s="40">
        <v>0.08</v>
      </c>
      <c r="H75" s="53">
        <v>79295</v>
      </c>
      <c r="I75" s="53">
        <v>1070485</v>
      </c>
    </row>
    <row r="76" spans="1:9" ht="21" customHeight="1" x14ac:dyDescent="0.25">
      <c r="A76" s="39">
        <v>74</v>
      </c>
      <c r="B76" s="51">
        <v>46241</v>
      </c>
      <c r="C76" s="52" t="s">
        <v>94</v>
      </c>
      <c r="D76" s="52" t="s">
        <v>152</v>
      </c>
      <c r="E76" s="52" t="s">
        <v>206</v>
      </c>
      <c r="F76" s="53">
        <v>1172685</v>
      </c>
      <c r="G76" s="40">
        <v>0.08</v>
      </c>
      <c r="H76" s="53">
        <v>93815</v>
      </c>
      <c r="I76" s="53">
        <v>1266500</v>
      </c>
    </row>
    <row r="77" spans="1:9" ht="21" customHeight="1" x14ac:dyDescent="0.25">
      <c r="A77" s="39">
        <v>75</v>
      </c>
      <c r="B77" s="51">
        <v>46241</v>
      </c>
      <c r="C77" s="52" t="s">
        <v>95</v>
      </c>
      <c r="D77" s="52" t="s">
        <v>153</v>
      </c>
      <c r="E77" s="52" t="s">
        <v>207</v>
      </c>
      <c r="F77" s="53">
        <v>1126645</v>
      </c>
      <c r="G77" s="40">
        <v>0.08</v>
      </c>
      <c r="H77" s="53">
        <v>90132</v>
      </c>
      <c r="I77" s="53">
        <v>1216777</v>
      </c>
    </row>
    <row r="78" spans="1:9" ht="21" customHeight="1" x14ac:dyDescent="0.25">
      <c r="A78" s="39">
        <v>76</v>
      </c>
      <c r="B78" s="51">
        <v>46241</v>
      </c>
      <c r="C78" s="52" t="s">
        <v>96</v>
      </c>
      <c r="D78" s="52" t="s">
        <v>158</v>
      </c>
      <c r="E78" s="52" t="s">
        <v>208</v>
      </c>
      <c r="F78" s="53">
        <v>1067500</v>
      </c>
      <c r="G78" s="40">
        <v>0.08</v>
      </c>
      <c r="H78" s="53">
        <v>85400</v>
      </c>
      <c r="I78" s="53">
        <v>1152900</v>
      </c>
    </row>
    <row r="79" spans="1:9" ht="21" customHeight="1" x14ac:dyDescent="0.25">
      <c r="A79" s="39">
        <v>77</v>
      </c>
      <c r="B79" s="51">
        <v>46241</v>
      </c>
      <c r="C79" s="52" t="s">
        <v>97</v>
      </c>
      <c r="D79" s="52" t="s">
        <v>155</v>
      </c>
      <c r="E79" s="52" t="s">
        <v>209</v>
      </c>
      <c r="F79" s="53">
        <v>1179260</v>
      </c>
      <c r="G79" s="40">
        <v>0.08</v>
      </c>
      <c r="H79" s="53">
        <v>94341</v>
      </c>
      <c r="I79" s="53">
        <v>1273601</v>
      </c>
    </row>
    <row r="80" spans="1:9" ht="21" customHeight="1" x14ac:dyDescent="0.25">
      <c r="A80" s="39">
        <v>78</v>
      </c>
      <c r="B80" s="51">
        <v>46241</v>
      </c>
      <c r="C80" s="52" t="s">
        <v>98</v>
      </c>
      <c r="D80" s="52" t="s">
        <v>152</v>
      </c>
      <c r="E80" s="52" t="s">
        <v>210</v>
      </c>
      <c r="F80" s="53">
        <v>1220680</v>
      </c>
      <c r="G80" s="40">
        <v>0.08</v>
      </c>
      <c r="H80" s="53">
        <v>97654</v>
      </c>
      <c r="I80" s="53">
        <v>1318334</v>
      </c>
    </row>
    <row r="81" spans="1:9" ht="21" customHeight="1" x14ac:dyDescent="0.25">
      <c r="A81" s="39">
        <v>79</v>
      </c>
      <c r="B81" s="51">
        <v>46244</v>
      </c>
      <c r="C81" s="52" t="s">
        <v>99</v>
      </c>
      <c r="D81" s="52" t="s">
        <v>151</v>
      </c>
      <c r="E81" s="52" t="s">
        <v>211</v>
      </c>
      <c r="F81" s="53">
        <v>4091915</v>
      </c>
      <c r="G81" s="40">
        <v>0.08</v>
      </c>
      <c r="H81" s="53">
        <v>327353</v>
      </c>
      <c r="I81" s="53">
        <v>4419268</v>
      </c>
    </row>
    <row r="82" spans="1:9" ht="21" customHeight="1" x14ac:dyDescent="0.25">
      <c r="A82" s="39">
        <v>80</v>
      </c>
      <c r="B82" s="51">
        <v>46245</v>
      </c>
      <c r="C82" s="52" t="s">
        <v>100</v>
      </c>
      <c r="D82" s="52" t="s">
        <v>158</v>
      </c>
      <c r="E82" s="52" t="s">
        <v>212</v>
      </c>
      <c r="F82" s="53">
        <v>1214105</v>
      </c>
      <c r="G82" s="40">
        <v>0.08</v>
      </c>
      <c r="H82" s="53">
        <v>97128</v>
      </c>
      <c r="I82" s="53">
        <v>1311233</v>
      </c>
    </row>
    <row r="83" spans="1:9" ht="21" customHeight="1" x14ac:dyDescent="0.25">
      <c r="A83" s="39">
        <v>81</v>
      </c>
      <c r="B83" s="51">
        <v>46245</v>
      </c>
      <c r="C83" s="52" t="s">
        <v>101</v>
      </c>
      <c r="D83" s="52" t="s">
        <v>164</v>
      </c>
      <c r="E83" s="52" t="s">
        <v>213</v>
      </c>
      <c r="F83" s="53">
        <v>991190</v>
      </c>
      <c r="G83" s="40">
        <v>0.08</v>
      </c>
      <c r="H83" s="53">
        <v>79295</v>
      </c>
      <c r="I83" s="53">
        <v>1070485</v>
      </c>
    </row>
    <row r="84" spans="1:9" ht="21" customHeight="1" x14ac:dyDescent="0.25">
      <c r="A84" s="39">
        <v>82</v>
      </c>
      <c r="B84" s="51">
        <v>46245</v>
      </c>
      <c r="C84" s="52" t="s">
        <v>102</v>
      </c>
      <c r="D84" s="52" t="s">
        <v>154</v>
      </c>
      <c r="E84" s="52" t="s">
        <v>214</v>
      </c>
      <c r="F84" s="53">
        <v>1262100</v>
      </c>
      <c r="G84" s="40">
        <v>0.08</v>
      </c>
      <c r="H84" s="53">
        <v>100968</v>
      </c>
      <c r="I84" s="53">
        <v>1363068</v>
      </c>
    </row>
    <row r="85" spans="1:9" ht="21" customHeight="1" x14ac:dyDescent="0.25">
      <c r="A85" s="39">
        <v>83</v>
      </c>
      <c r="B85" s="51">
        <v>46245</v>
      </c>
      <c r="C85" s="52" t="s">
        <v>103</v>
      </c>
      <c r="D85" s="52" t="s">
        <v>162</v>
      </c>
      <c r="E85" s="52" t="s">
        <v>215</v>
      </c>
      <c r="F85" s="53">
        <v>3470705</v>
      </c>
      <c r="G85" s="40">
        <v>0.08</v>
      </c>
      <c r="H85" s="53">
        <v>277656</v>
      </c>
      <c r="I85" s="53">
        <v>3748361</v>
      </c>
    </row>
    <row r="86" spans="1:9" ht="21" customHeight="1" x14ac:dyDescent="0.25">
      <c r="A86" s="39">
        <v>84</v>
      </c>
      <c r="B86" s="51">
        <v>46246</v>
      </c>
      <c r="C86" s="52" t="s">
        <v>104</v>
      </c>
      <c r="D86" s="52" t="s">
        <v>152</v>
      </c>
      <c r="E86" s="52" t="s">
        <v>216</v>
      </c>
      <c r="F86" s="53">
        <v>1851730</v>
      </c>
      <c r="G86" s="40">
        <v>0.08</v>
      </c>
      <c r="H86" s="53">
        <v>148138</v>
      </c>
      <c r="I86" s="53">
        <v>1999868</v>
      </c>
    </row>
    <row r="87" spans="1:9" ht="21" customHeight="1" x14ac:dyDescent="0.25">
      <c r="A87" s="39">
        <v>85</v>
      </c>
      <c r="B87" s="51">
        <v>46246</v>
      </c>
      <c r="C87" s="52" t="s">
        <v>105</v>
      </c>
      <c r="D87" s="52" t="s">
        <v>155</v>
      </c>
      <c r="E87" s="52" t="s">
        <v>217</v>
      </c>
      <c r="F87" s="53">
        <v>533750</v>
      </c>
      <c r="G87" s="40">
        <v>0.08</v>
      </c>
      <c r="H87" s="53">
        <v>42700</v>
      </c>
      <c r="I87" s="53">
        <v>576450</v>
      </c>
    </row>
    <row r="88" spans="1:9" ht="21" customHeight="1" x14ac:dyDescent="0.25">
      <c r="A88" s="39">
        <v>86</v>
      </c>
      <c r="B88" s="51">
        <v>46246</v>
      </c>
      <c r="C88" s="52" t="s">
        <v>106</v>
      </c>
      <c r="D88" s="52" t="s">
        <v>152</v>
      </c>
      <c r="E88" s="52" t="s">
        <v>218</v>
      </c>
      <c r="F88" s="53">
        <v>1166110</v>
      </c>
      <c r="G88" s="40">
        <v>0.08</v>
      </c>
      <c r="H88" s="53">
        <v>93289</v>
      </c>
      <c r="I88" s="53">
        <v>1259399</v>
      </c>
    </row>
    <row r="89" spans="1:9" ht="21" customHeight="1" x14ac:dyDescent="0.25">
      <c r="A89" s="39">
        <v>87</v>
      </c>
      <c r="B89" s="51">
        <v>46247</v>
      </c>
      <c r="C89" s="52" t="s">
        <v>107</v>
      </c>
      <c r="D89" s="52" t="s">
        <v>163</v>
      </c>
      <c r="E89" s="52" t="s">
        <v>219</v>
      </c>
      <c r="F89" s="53">
        <v>2345370</v>
      </c>
      <c r="G89" s="40">
        <v>0.08</v>
      </c>
      <c r="H89" s="53">
        <v>187630</v>
      </c>
      <c r="I89" s="53">
        <v>2533000</v>
      </c>
    </row>
    <row r="90" spans="1:9" ht="21" customHeight="1" x14ac:dyDescent="0.25">
      <c r="A90" s="39">
        <v>88</v>
      </c>
      <c r="B90" s="51">
        <v>46247</v>
      </c>
      <c r="C90" s="52" t="s">
        <v>108</v>
      </c>
      <c r="D90" s="52" t="s">
        <v>161</v>
      </c>
      <c r="E90" s="52" t="s">
        <v>220</v>
      </c>
      <c r="F90" s="53">
        <v>1709700</v>
      </c>
      <c r="G90" s="40">
        <v>0.08</v>
      </c>
      <c r="H90" s="53">
        <v>136776</v>
      </c>
      <c r="I90" s="53">
        <v>1846476</v>
      </c>
    </row>
    <row r="91" spans="1:9" ht="21" customHeight="1" x14ac:dyDescent="0.25">
      <c r="A91" s="39">
        <v>89</v>
      </c>
      <c r="B91" s="51">
        <v>46248</v>
      </c>
      <c r="C91" s="52" t="s">
        <v>109</v>
      </c>
      <c r="D91" s="52" t="s">
        <v>158</v>
      </c>
      <c r="E91" s="52" t="s">
        <v>221</v>
      </c>
      <c r="F91" s="53">
        <v>583055</v>
      </c>
      <c r="G91" s="40">
        <v>0.08</v>
      </c>
      <c r="H91" s="53">
        <v>46644</v>
      </c>
      <c r="I91" s="53">
        <v>629699</v>
      </c>
    </row>
    <row r="92" spans="1:9" ht="21" customHeight="1" x14ac:dyDescent="0.25">
      <c r="A92" s="39">
        <v>90</v>
      </c>
      <c r="B92" s="51">
        <v>46248</v>
      </c>
      <c r="C92" s="52" t="s">
        <v>110</v>
      </c>
      <c r="D92" s="52" t="s">
        <v>152</v>
      </c>
      <c r="E92" s="52" t="s">
        <v>222</v>
      </c>
      <c r="F92" s="53">
        <v>1166110</v>
      </c>
      <c r="G92" s="40">
        <v>0.08</v>
      </c>
      <c r="H92" s="53">
        <v>93289</v>
      </c>
      <c r="I92" s="53">
        <v>1259399</v>
      </c>
    </row>
    <row r="93" spans="1:9" ht="21" customHeight="1" x14ac:dyDescent="0.25">
      <c r="A93" s="39">
        <v>91</v>
      </c>
      <c r="B93" s="51">
        <v>46248</v>
      </c>
      <c r="C93" s="52" t="s">
        <v>111</v>
      </c>
      <c r="D93" s="52" t="s">
        <v>158</v>
      </c>
      <c r="E93" s="52" t="s">
        <v>223</v>
      </c>
      <c r="F93" s="53">
        <v>2345370</v>
      </c>
      <c r="G93" s="40">
        <v>0.08</v>
      </c>
      <c r="H93" s="53">
        <v>187630</v>
      </c>
      <c r="I93" s="53">
        <v>2533000</v>
      </c>
    </row>
    <row r="94" spans="1:9" ht="21" customHeight="1" x14ac:dyDescent="0.25">
      <c r="A94" s="39">
        <v>92</v>
      </c>
      <c r="B94" s="51">
        <v>46249</v>
      </c>
      <c r="C94" s="52" t="s">
        <v>112</v>
      </c>
      <c r="D94" s="52" t="s">
        <v>160</v>
      </c>
      <c r="E94" s="52" t="s">
        <v>224</v>
      </c>
      <c r="F94" s="53">
        <v>2292135</v>
      </c>
      <c r="G94" s="40">
        <v>0.08</v>
      </c>
      <c r="H94" s="53">
        <v>183371</v>
      </c>
      <c r="I94" s="53">
        <v>2475506</v>
      </c>
    </row>
    <row r="95" spans="1:9" ht="21" customHeight="1" x14ac:dyDescent="0.25">
      <c r="A95" s="39">
        <v>93</v>
      </c>
      <c r="B95" s="51">
        <v>46249</v>
      </c>
      <c r="C95" s="52" t="s">
        <v>113</v>
      </c>
      <c r="D95" s="52" t="s">
        <v>162</v>
      </c>
      <c r="E95" s="52" t="s">
        <v>225</v>
      </c>
      <c r="F95" s="53">
        <v>3368855</v>
      </c>
      <c r="G95" s="40">
        <v>0.08</v>
      </c>
      <c r="H95" s="53">
        <v>269508</v>
      </c>
      <c r="I95" s="53">
        <v>3638363</v>
      </c>
    </row>
    <row r="96" spans="1:9" ht="21" customHeight="1" x14ac:dyDescent="0.25">
      <c r="A96" s="39">
        <v>94</v>
      </c>
      <c r="B96" s="51">
        <v>46249</v>
      </c>
      <c r="C96" s="52" t="s">
        <v>114</v>
      </c>
      <c r="D96" s="52" t="s">
        <v>157</v>
      </c>
      <c r="E96" s="52" t="s">
        <v>226</v>
      </c>
      <c r="F96" s="53">
        <v>1119450</v>
      </c>
      <c r="G96" s="40">
        <v>0.08</v>
      </c>
      <c r="H96" s="53">
        <v>89556</v>
      </c>
      <c r="I96" s="53">
        <v>1209006</v>
      </c>
    </row>
    <row r="97" spans="1:9" ht="21" customHeight="1" x14ac:dyDescent="0.25">
      <c r="A97" s="39">
        <v>95</v>
      </c>
      <c r="B97" s="51">
        <v>46249</v>
      </c>
      <c r="C97" s="52" t="s">
        <v>115</v>
      </c>
      <c r="D97" s="52" t="s">
        <v>151</v>
      </c>
      <c r="E97" s="52" t="s">
        <v>227</v>
      </c>
      <c r="F97" s="53">
        <v>1119450</v>
      </c>
      <c r="G97" s="40">
        <v>0.08</v>
      </c>
      <c r="H97" s="53">
        <v>89556</v>
      </c>
      <c r="I97" s="53">
        <v>1209006</v>
      </c>
    </row>
    <row r="98" spans="1:9" ht="21" customHeight="1" x14ac:dyDescent="0.25">
      <c r="A98" s="39">
        <v>96</v>
      </c>
      <c r="B98" s="51">
        <v>46249</v>
      </c>
      <c r="C98" s="52" t="s">
        <v>116</v>
      </c>
      <c r="D98" s="52" t="s">
        <v>160</v>
      </c>
      <c r="E98" s="52" t="s">
        <v>228</v>
      </c>
      <c r="F98" s="53">
        <v>2386790</v>
      </c>
      <c r="G98" s="40">
        <v>0.08</v>
      </c>
      <c r="H98" s="53">
        <v>190943</v>
      </c>
      <c r="I98" s="53">
        <v>2577733</v>
      </c>
    </row>
    <row r="99" spans="1:9" ht="21" customHeight="1" x14ac:dyDescent="0.25">
      <c r="A99" s="39">
        <v>97</v>
      </c>
      <c r="B99" s="51">
        <v>46252</v>
      </c>
      <c r="C99" s="52" t="s">
        <v>117</v>
      </c>
      <c r="D99" s="52" t="s">
        <v>162</v>
      </c>
      <c r="E99" s="52" t="s">
        <v>229</v>
      </c>
      <c r="F99" s="53">
        <v>2249405</v>
      </c>
      <c r="G99" s="40">
        <v>0.08</v>
      </c>
      <c r="H99" s="53">
        <v>179952</v>
      </c>
      <c r="I99" s="53">
        <v>2429357</v>
      </c>
    </row>
    <row r="100" spans="1:9" ht="21" customHeight="1" x14ac:dyDescent="0.25">
      <c r="A100" s="39">
        <v>98</v>
      </c>
      <c r="B100" s="51">
        <v>46252</v>
      </c>
      <c r="C100" s="52" t="s">
        <v>118</v>
      </c>
      <c r="D100" s="52" t="s">
        <v>161</v>
      </c>
      <c r="E100" s="52" t="s">
        <v>230</v>
      </c>
      <c r="F100" s="53">
        <v>1119450</v>
      </c>
      <c r="G100" s="40">
        <v>0.08</v>
      </c>
      <c r="H100" s="53">
        <v>89556</v>
      </c>
      <c r="I100" s="53">
        <v>1209006</v>
      </c>
    </row>
    <row r="101" spans="1:9" ht="21" customHeight="1" x14ac:dyDescent="0.25">
      <c r="A101" s="39">
        <v>99</v>
      </c>
      <c r="B101" s="51">
        <v>46252</v>
      </c>
      <c r="C101" s="52" t="s">
        <v>119</v>
      </c>
      <c r="D101" s="52" t="s">
        <v>154</v>
      </c>
      <c r="E101" s="52" t="s">
        <v>231</v>
      </c>
      <c r="F101" s="53">
        <v>1072790</v>
      </c>
      <c r="G101" s="40">
        <v>0.08</v>
      </c>
      <c r="H101" s="53">
        <v>85823</v>
      </c>
      <c r="I101" s="53">
        <v>1158613</v>
      </c>
    </row>
    <row r="102" spans="1:9" ht="21" customHeight="1" x14ac:dyDescent="0.25">
      <c r="A102" s="39">
        <v>100</v>
      </c>
      <c r="B102" s="51">
        <v>46252</v>
      </c>
      <c r="C102" s="52" t="s">
        <v>120</v>
      </c>
      <c r="D102" s="52" t="s">
        <v>154</v>
      </c>
      <c r="E102" s="52" t="s">
        <v>232</v>
      </c>
      <c r="F102" s="53">
        <v>1755740</v>
      </c>
      <c r="G102" s="40">
        <v>0.08</v>
      </c>
      <c r="H102" s="53">
        <v>140459</v>
      </c>
      <c r="I102" s="53">
        <v>1896199</v>
      </c>
    </row>
    <row r="103" spans="1:9" ht="21" customHeight="1" x14ac:dyDescent="0.25">
      <c r="A103" s="39">
        <v>101</v>
      </c>
      <c r="B103" s="51">
        <v>46252</v>
      </c>
      <c r="C103" s="52" t="s">
        <v>121</v>
      </c>
      <c r="D103" s="52" t="s">
        <v>159</v>
      </c>
      <c r="E103" s="52" t="s">
        <v>233</v>
      </c>
      <c r="F103" s="53">
        <v>1119450</v>
      </c>
      <c r="G103" s="40">
        <v>0.08</v>
      </c>
      <c r="H103" s="53">
        <v>89556</v>
      </c>
      <c r="I103" s="53">
        <v>1209006</v>
      </c>
    </row>
    <row r="104" spans="1:9" ht="21" customHeight="1" x14ac:dyDescent="0.25">
      <c r="A104" s="39">
        <v>102</v>
      </c>
      <c r="B104" s="51">
        <v>46252</v>
      </c>
      <c r="C104" s="52" t="s">
        <v>122</v>
      </c>
      <c r="D104" s="52" t="s">
        <v>152</v>
      </c>
      <c r="E104" s="52" t="s">
        <v>234</v>
      </c>
      <c r="F104" s="53">
        <v>1166110</v>
      </c>
      <c r="G104" s="40">
        <v>0.08</v>
      </c>
      <c r="H104" s="53">
        <v>93289</v>
      </c>
      <c r="I104" s="53">
        <v>1259399</v>
      </c>
    </row>
    <row r="105" spans="1:9" ht="21" customHeight="1" x14ac:dyDescent="0.25">
      <c r="A105" s="39">
        <v>103</v>
      </c>
      <c r="B105" s="51">
        <v>46252</v>
      </c>
      <c r="C105" s="52" t="s">
        <v>123</v>
      </c>
      <c r="D105" s="52" t="s">
        <v>157</v>
      </c>
      <c r="E105" s="52" t="s">
        <v>235</v>
      </c>
      <c r="F105" s="53">
        <v>1653200</v>
      </c>
      <c r="G105" s="40">
        <v>0.08</v>
      </c>
      <c r="H105" s="53">
        <v>132256</v>
      </c>
      <c r="I105" s="53">
        <v>1785456</v>
      </c>
    </row>
    <row r="106" spans="1:9" ht="21" customHeight="1" x14ac:dyDescent="0.25">
      <c r="A106" s="39">
        <v>104</v>
      </c>
      <c r="B106" s="51">
        <v>46252</v>
      </c>
      <c r="C106" s="52" t="s">
        <v>124</v>
      </c>
      <c r="D106" s="52" t="s">
        <v>161</v>
      </c>
      <c r="E106" s="52" t="s">
        <v>236</v>
      </c>
      <c r="F106" s="53">
        <v>583055</v>
      </c>
      <c r="G106" s="40">
        <v>0.08</v>
      </c>
      <c r="H106" s="53">
        <v>46644</v>
      </c>
      <c r="I106" s="53">
        <v>629699</v>
      </c>
    </row>
    <row r="107" spans="1:9" ht="21" customHeight="1" x14ac:dyDescent="0.25">
      <c r="A107" s="39">
        <v>105</v>
      </c>
      <c r="B107" s="51">
        <v>46253</v>
      </c>
      <c r="C107" s="52" t="s">
        <v>125</v>
      </c>
      <c r="D107" s="52" t="s">
        <v>158</v>
      </c>
      <c r="E107" s="52" t="s">
        <v>237</v>
      </c>
      <c r="F107" s="53">
        <v>1072790</v>
      </c>
      <c r="G107" s="40">
        <v>0.08</v>
      </c>
      <c r="H107" s="53">
        <v>85823</v>
      </c>
      <c r="I107" s="53">
        <v>1158613</v>
      </c>
    </row>
    <row r="108" spans="1:9" ht="21" customHeight="1" x14ac:dyDescent="0.25">
      <c r="A108" s="39">
        <v>106</v>
      </c>
      <c r="B108" s="51">
        <v>46253</v>
      </c>
      <c r="C108" s="52" t="s">
        <v>126</v>
      </c>
      <c r="D108" s="52" t="s">
        <v>156</v>
      </c>
      <c r="E108" s="52" t="s">
        <v>238</v>
      </c>
      <c r="F108" s="53">
        <v>1709080</v>
      </c>
      <c r="G108" s="40">
        <v>0.08</v>
      </c>
      <c r="H108" s="53">
        <v>136726</v>
      </c>
      <c r="I108" s="53">
        <v>1845806</v>
      </c>
    </row>
    <row r="109" spans="1:9" ht="21" customHeight="1" x14ac:dyDescent="0.25">
      <c r="A109" s="39">
        <v>107</v>
      </c>
      <c r="B109" s="51">
        <v>46254</v>
      </c>
      <c r="C109" s="52" t="s">
        <v>127</v>
      </c>
      <c r="D109" s="52" t="s">
        <v>151</v>
      </c>
      <c r="E109" s="52" t="s">
        <v>239</v>
      </c>
      <c r="F109" s="53">
        <v>2186950</v>
      </c>
      <c r="G109" s="40">
        <v>0.08</v>
      </c>
      <c r="H109" s="53">
        <v>174956</v>
      </c>
      <c r="I109" s="53">
        <v>2361906</v>
      </c>
    </row>
    <row r="110" spans="1:9" ht="21" customHeight="1" x14ac:dyDescent="0.25">
      <c r="A110" s="39">
        <v>108</v>
      </c>
      <c r="B110" s="51">
        <v>46254</v>
      </c>
      <c r="C110" s="52" t="s">
        <v>128</v>
      </c>
      <c r="D110" s="52" t="s">
        <v>155</v>
      </c>
      <c r="E110" s="52" t="s">
        <v>240</v>
      </c>
      <c r="F110" s="53">
        <v>1119450</v>
      </c>
      <c r="G110" s="40">
        <v>0.08</v>
      </c>
      <c r="H110" s="53">
        <v>89556</v>
      </c>
      <c r="I110" s="53">
        <v>1209006</v>
      </c>
    </row>
    <row r="111" spans="1:9" ht="21" customHeight="1" x14ac:dyDescent="0.25">
      <c r="A111" s="39">
        <v>109</v>
      </c>
      <c r="B111" s="51">
        <v>46255</v>
      </c>
      <c r="C111" s="52" t="s">
        <v>129</v>
      </c>
      <c r="D111" s="52" t="s">
        <v>152</v>
      </c>
      <c r="E111" s="52" t="s">
        <v>241</v>
      </c>
      <c r="F111" s="53">
        <v>1072790</v>
      </c>
      <c r="G111" s="40">
        <v>0.08</v>
      </c>
      <c r="H111" s="53">
        <v>85823</v>
      </c>
      <c r="I111" s="53">
        <v>1158613</v>
      </c>
    </row>
    <row r="112" spans="1:9" ht="21" customHeight="1" x14ac:dyDescent="0.25">
      <c r="A112" s="39">
        <v>110</v>
      </c>
      <c r="B112" s="51">
        <v>46255</v>
      </c>
      <c r="C112" s="52" t="s">
        <v>130</v>
      </c>
      <c r="D112" s="52" t="s">
        <v>160</v>
      </c>
      <c r="E112" s="52" t="s">
        <v>242</v>
      </c>
      <c r="F112" s="53">
        <v>2875190</v>
      </c>
      <c r="G112" s="40">
        <v>0.08</v>
      </c>
      <c r="H112" s="53">
        <v>230015</v>
      </c>
      <c r="I112" s="53">
        <v>3105205</v>
      </c>
    </row>
    <row r="113" spans="1:9" ht="21" customHeight="1" x14ac:dyDescent="0.25">
      <c r="A113" s="39">
        <v>111</v>
      </c>
      <c r="B113" s="51">
        <v>46255</v>
      </c>
      <c r="C113" s="52" t="s">
        <v>131</v>
      </c>
      <c r="D113" s="52" t="s">
        <v>152</v>
      </c>
      <c r="E113" s="52" t="s">
        <v>243</v>
      </c>
      <c r="F113" s="53">
        <v>1126025</v>
      </c>
      <c r="G113" s="40">
        <v>0.08</v>
      </c>
      <c r="H113" s="53">
        <v>90082</v>
      </c>
      <c r="I113" s="53">
        <v>1216107</v>
      </c>
    </row>
    <row r="114" spans="1:9" ht="21" customHeight="1" x14ac:dyDescent="0.25">
      <c r="A114" s="39">
        <v>112</v>
      </c>
      <c r="B114" s="51">
        <v>46256</v>
      </c>
      <c r="C114" s="52" t="s">
        <v>132</v>
      </c>
      <c r="D114" s="52" t="s">
        <v>158</v>
      </c>
      <c r="E114" s="52" t="s">
        <v>244</v>
      </c>
      <c r="F114" s="53">
        <v>536395</v>
      </c>
      <c r="G114" s="40">
        <v>0.08</v>
      </c>
      <c r="H114" s="53">
        <v>42912</v>
      </c>
      <c r="I114" s="53">
        <v>579307</v>
      </c>
    </row>
    <row r="115" spans="1:9" ht="21" customHeight="1" x14ac:dyDescent="0.25">
      <c r="A115" s="39">
        <v>113</v>
      </c>
      <c r="B115" s="51">
        <v>46256</v>
      </c>
      <c r="C115" s="52" t="s">
        <v>133</v>
      </c>
      <c r="D115" s="52" t="s">
        <v>158</v>
      </c>
      <c r="E115" s="52" t="s">
        <v>245</v>
      </c>
      <c r="F115" s="53">
        <v>3319550</v>
      </c>
      <c r="G115" s="40">
        <v>0.08</v>
      </c>
      <c r="H115" s="53">
        <v>265564</v>
      </c>
      <c r="I115" s="53">
        <v>3585114</v>
      </c>
    </row>
    <row r="116" spans="1:9" ht="21" customHeight="1" x14ac:dyDescent="0.25">
      <c r="A116" s="39">
        <v>114</v>
      </c>
      <c r="B116" s="51">
        <v>46258</v>
      </c>
      <c r="C116" s="52" t="s">
        <v>134</v>
      </c>
      <c r="D116" s="52" t="s">
        <v>152</v>
      </c>
      <c r="E116" s="52" t="s">
        <v>246</v>
      </c>
      <c r="F116" s="53">
        <v>1166110</v>
      </c>
      <c r="G116" s="40">
        <v>0.08</v>
      </c>
      <c r="H116" s="53">
        <v>93289</v>
      </c>
      <c r="I116" s="53">
        <v>1259399</v>
      </c>
    </row>
    <row r="117" spans="1:9" ht="21" customHeight="1" x14ac:dyDescent="0.25">
      <c r="A117" s="39">
        <v>115</v>
      </c>
      <c r="B117" s="51">
        <v>46258</v>
      </c>
      <c r="C117" s="52" t="s">
        <v>135</v>
      </c>
      <c r="D117" s="52" t="s">
        <v>152</v>
      </c>
      <c r="E117" s="52" t="s">
        <v>247</v>
      </c>
      <c r="F117" s="53">
        <v>1072790</v>
      </c>
      <c r="G117" s="40">
        <v>0.08</v>
      </c>
      <c r="H117" s="53">
        <v>85823</v>
      </c>
      <c r="I117" s="53">
        <v>1158613</v>
      </c>
    </row>
    <row r="118" spans="1:9" ht="21" customHeight="1" x14ac:dyDescent="0.25">
      <c r="A118" s="39">
        <v>116</v>
      </c>
      <c r="B118" s="51">
        <v>46259</v>
      </c>
      <c r="C118" s="52" t="s">
        <v>136</v>
      </c>
      <c r="D118" s="52" t="s">
        <v>159</v>
      </c>
      <c r="E118" s="52" t="s">
        <v>248</v>
      </c>
      <c r="F118" s="53">
        <v>10724490</v>
      </c>
      <c r="G118" s="40">
        <v>0.08</v>
      </c>
      <c r="H118" s="53">
        <v>857959</v>
      </c>
      <c r="I118" s="53">
        <v>11582449</v>
      </c>
    </row>
    <row r="119" spans="1:9" ht="21" customHeight="1" x14ac:dyDescent="0.25">
      <c r="A119" s="39">
        <v>117</v>
      </c>
      <c r="B119" s="51">
        <v>46259</v>
      </c>
      <c r="C119" s="52" t="s">
        <v>137</v>
      </c>
      <c r="D119" s="52" t="s">
        <v>157</v>
      </c>
      <c r="E119" s="52" t="s">
        <v>249</v>
      </c>
      <c r="F119" s="53">
        <v>1609185</v>
      </c>
      <c r="G119" s="40">
        <v>0.08</v>
      </c>
      <c r="H119" s="53">
        <v>128735</v>
      </c>
      <c r="I119" s="53">
        <v>1737920</v>
      </c>
    </row>
    <row r="120" spans="1:9" ht="21" customHeight="1" x14ac:dyDescent="0.25">
      <c r="A120" s="39">
        <v>118</v>
      </c>
      <c r="B120" s="51">
        <v>46259</v>
      </c>
      <c r="C120" s="52" t="s">
        <v>138</v>
      </c>
      <c r="D120" s="52" t="s">
        <v>150</v>
      </c>
      <c r="E120" s="52" t="s">
        <v>250</v>
      </c>
      <c r="F120" s="53">
        <v>3268960</v>
      </c>
      <c r="G120" s="40">
        <v>0.08</v>
      </c>
      <c r="H120" s="53">
        <v>261517</v>
      </c>
      <c r="I120" s="53">
        <v>3530477</v>
      </c>
    </row>
    <row r="121" spans="1:9" ht="21" customHeight="1" x14ac:dyDescent="0.25">
      <c r="A121" s="39">
        <v>119</v>
      </c>
      <c r="B121" s="51">
        <v>46259</v>
      </c>
      <c r="C121" s="52" t="s">
        <v>139</v>
      </c>
      <c r="D121" s="52" t="s">
        <v>154</v>
      </c>
      <c r="E121" s="52" t="s">
        <v>251</v>
      </c>
      <c r="F121" s="53">
        <v>2189595</v>
      </c>
      <c r="G121" s="40">
        <v>0.08</v>
      </c>
      <c r="H121" s="53">
        <v>175168</v>
      </c>
      <c r="I121" s="53">
        <v>2364763</v>
      </c>
    </row>
    <row r="122" spans="1:9" ht="21" customHeight="1" x14ac:dyDescent="0.25">
      <c r="A122" s="39">
        <v>120</v>
      </c>
      <c r="B122" s="51">
        <v>46259</v>
      </c>
      <c r="C122" s="52" t="s">
        <v>140</v>
      </c>
      <c r="D122" s="52" t="s">
        <v>160</v>
      </c>
      <c r="E122" s="52" t="s">
        <v>252</v>
      </c>
      <c r="F122" s="53">
        <v>2828530</v>
      </c>
      <c r="G122" s="40">
        <v>0.08</v>
      </c>
      <c r="H122" s="53">
        <v>226282</v>
      </c>
      <c r="I122" s="53">
        <v>3054812</v>
      </c>
    </row>
    <row r="123" spans="1:9" ht="21" customHeight="1" x14ac:dyDescent="0.25">
      <c r="A123" s="39">
        <v>121</v>
      </c>
      <c r="B123" s="51">
        <v>46261</v>
      </c>
      <c r="C123" s="52" t="s">
        <v>141</v>
      </c>
      <c r="D123" s="52" t="s">
        <v>160</v>
      </c>
      <c r="E123" s="52" t="s">
        <v>253</v>
      </c>
      <c r="F123" s="53">
        <v>7399650</v>
      </c>
      <c r="G123" s="40">
        <v>0.08</v>
      </c>
      <c r="H123" s="53">
        <v>591972</v>
      </c>
      <c r="I123" s="53">
        <v>7991622</v>
      </c>
    </row>
    <row r="124" spans="1:9" ht="21" customHeight="1" x14ac:dyDescent="0.25">
      <c r="A124" s="39">
        <v>122</v>
      </c>
      <c r="B124" s="51">
        <v>46261</v>
      </c>
      <c r="C124" s="52" t="s">
        <v>142</v>
      </c>
      <c r="D124" s="52" t="s">
        <v>155</v>
      </c>
      <c r="E124" s="52" t="s">
        <v>254</v>
      </c>
      <c r="F124" s="53">
        <v>533750</v>
      </c>
      <c r="G124" s="40">
        <v>0.08</v>
      </c>
      <c r="H124" s="53">
        <v>42700</v>
      </c>
      <c r="I124" s="53">
        <v>576450</v>
      </c>
    </row>
    <row r="125" spans="1:9" ht="21" customHeight="1" x14ac:dyDescent="0.25">
      <c r="A125" s="39">
        <v>123</v>
      </c>
      <c r="B125" s="51">
        <v>46261</v>
      </c>
      <c r="C125" s="52" t="s">
        <v>143</v>
      </c>
      <c r="D125" s="52" t="s">
        <v>151</v>
      </c>
      <c r="E125" s="52" t="s">
        <v>255</v>
      </c>
      <c r="F125" s="53">
        <v>1702505</v>
      </c>
      <c r="G125" s="40">
        <v>0.08</v>
      </c>
      <c r="H125" s="53">
        <v>136200</v>
      </c>
      <c r="I125" s="53">
        <v>1838705</v>
      </c>
    </row>
    <row r="126" spans="1:9" ht="21" customHeight="1" x14ac:dyDescent="0.25">
      <c r="A126" s="39">
        <v>124</v>
      </c>
      <c r="B126" s="51">
        <v>46262</v>
      </c>
      <c r="C126" s="52" t="s">
        <v>144</v>
      </c>
      <c r="D126" s="52" t="s">
        <v>152</v>
      </c>
      <c r="E126" s="52" t="s">
        <v>256</v>
      </c>
      <c r="F126" s="53">
        <v>1072790</v>
      </c>
      <c r="G126" s="40">
        <v>0.08</v>
      </c>
      <c r="H126" s="53">
        <v>85823</v>
      </c>
      <c r="I126" s="53">
        <v>1158613</v>
      </c>
    </row>
    <row r="127" spans="1:9" ht="21" customHeight="1" x14ac:dyDescent="0.25">
      <c r="A127" s="39">
        <v>125</v>
      </c>
      <c r="B127" s="51">
        <v>46262</v>
      </c>
      <c r="C127" s="52" t="s">
        <v>145</v>
      </c>
      <c r="D127" s="52" t="s">
        <v>153</v>
      </c>
      <c r="E127" s="52" t="s">
        <v>257</v>
      </c>
      <c r="F127" s="53">
        <v>1709080</v>
      </c>
      <c r="G127" s="40">
        <v>0.08</v>
      </c>
      <c r="H127" s="53">
        <v>136726</v>
      </c>
      <c r="I127" s="53">
        <v>1845806</v>
      </c>
    </row>
    <row r="128" spans="1:9" ht="21" customHeight="1" x14ac:dyDescent="0.25">
      <c r="A128" s="39">
        <v>126</v>
      </c>
      <c r="B128" s="51">
        <v>46262</v>
      </c>
      <c r="C128" s="52" t="s">
        <v>146</v>
      </c>
      <c r="D128" s="52" t="s">
        <v>152</v>
      </c>
      <c r="E128" s="52" t="s">
        <v>258</v>
      </c>
      <c r="F128" s="53">
        <v>2242830</v>
      </c>
      <c r="G128" s="40">
        <v>0.08</v>
      </c>
      <c r="H128" s="53">
        <v>179426</v>
      </c>
      <c r="I128" s="53">
        <v>2422256</v>
      </c>
    </row>
    <row r="129" spans="1:9" ht="21" customHeight="1" x14ac:dyDescent="0.25">
      <c r="A129" s="39">
        <v>127</v>
      </c>
      <c r="B129" s="51">
        <v>46263</v>
      </c>
      <c r="C129" s="52" t="s">
        <v>147</v>
      </c>
      <c r="D129" s="52" t="s">
        <v>161</v>
      </c>
      <c r="E129" s="52" t="s">
        <v>259</v>
      </c>
      <c r="F129" s="53">
        <v>3911825</v>
      </c>
      <c r="G129" s="40">
        <v>0.08</v>
      </c>
      <c r="H129" s="53">
        <v>312946</v>
      </c>
      <c r="I129" s="53">
        <v>4224771</v>
      </c>
    </row>
    <row r="130" spans="1:9" ht="21" customHeight="1" x14ac:dyDescent="0.25">
      <c r="A130" s="39">
        <v>128</v>
      </c>
      <c r="B130" s="51">
        <v>46263</v>
      </c>
      <c r="C130" s="52" t="s">
        <v>148</v>
      </c>
      <c r="D130" s="52" t="s">
        <v>163</v>
      </c>
      <c r="E130" s="52" t="s">
        <v>260</v>
      </c>
      <c r="F130" s="53">
        <v>3418160</v>
      </c>
      <c r="G130" s="40">
        <v>0.08</v>
      </c>
      <c r="H130" s="53">
        <v>273453</v>
      </c>
      <c r="I130" s="53">
        <v>3691613</v>
      </c>
    </row>
    <row r="131" spans="1:9" ht="21" customHeight="1" x14ac:dyDescent="0.25">
      <c r="A131" s="39">
        <v>129</v>
      </c>
      <c r="B131" s="51">
        <v>46263</v>
      </c>
      <c r="C131" s="52" t="s">
        <v>149</v>
      </c>
      <c r="D131" s="52" t="s">
        <v>158</v>
      </c>
      <c r="E131" s="52" t="s">
        <v>261</v>
      </c>
      <c r="F131" s="53">
        <v>1609185</v>
      </c>
      <c r="G131" s="40">
        <v>0.08</v>
      </c>
      <c r="H131" s="53">
        <v>128735</v>
      </c>
      <c r="I131" s="53">
        <v>1737920</v>
      </c>
    </row>
    <row r="132" spans="1:9" ht="15" x14ac:dyDescent="0.2">
      <c r="A132" s="39"/>
      <c r="B132" s="44"/>
      <c r="C132" s="39"/>
      <c r="D132" s="45"/>
      <c r="E132" s="45"/>
      <c r="F132" s="46"/>
      <c r="G132" s="47"/>
      <c r="H132" s="46"/>
      <c r="I132" s="46"/>
    </row>
    <row r="133" spans="1:9" ht="15" x14ac:dyDescent="0.2">
      <c r="A133" s="21" t="s">
        <v>26</v>
      </c>
      <c r="B133" s="22"/>
      <c r="C133" s="22"/>
      <c r="D133" s="22"/>
      <c r="E133" s="22"/>
      <c r="F133" s="23">
        <f>SUBTOTAL(109,Table2[Tổng tiền hàng])</f>
        <v>251721551</v>
      </c>
      <c r="G133" s="24"/>
      <c r="H133" s="23">
        <f>SUBTOTAL(109,Table2[Tiền thuế GTGT])</f>
        <v>20137713</v>
      </c>
      <c r="I133" s="25">
        <f>SUBTOTAL(109,Table2[Tổng tiền thanh toán])</f>
        <v>271859264</v>
      </c>
    </row>
    <row r="1424" spans="1:9" s="26" customFormat="1" x14ac:dyDescent="0.2">
      <c r="A1424"/>
      <c r="B1424" s="1"/>
      <c r="C1424"/>
      <c r="D1424"/>
      <c r="E1424"/>
      <c r="F1424"/>
      <c r="G1424"/>
      <c r="H1424"/>
      <c r="I1424"/>
    </row>
  </sheetData>
  <mergeCells count="2">
    <mergeCell ref="A2:I2"/>
    <mergeCell ref="A1:I1"/>
  </mergeCells>
  <printOptions horizontalCentered="1"/>
  <pageMargins left="0.75" right="0.75" top="1" bottom="1" header="0.5" footer="0.5"/>
  <pageSetup paperSize="9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BIÊN BẢN ĐỐI CHIẾU</vt:lpstr>
      <vt:lpstr>ĐỌC SỐ</vt:lpstr>
      <vt:lpstr>CHI TIẾT BÁN HÀNG</vt:lpstr>
      <vt:lpstr>'CHI TIẾT BÁN HÀNG'!Print_Titles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2026-07-24T08:42:19Z</dcterms:created>
  <dcterms:modified xsi:type="dcterms:W3CDTF">2026-09-24T01:27:04Z</dcterms:modified>
</cp:coreProperties>
</file>